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30.xml" ContentType="application/vnd.openxmlformats-officedocument.spreadsheetml.worksheet+xml"/>
  <Override PartName="/xl/worksheets/sheet14.xml" ContentType="application/vnd.openxmlformats-officedocument.spreadsheetml.worksheet+xml"/>
  <Override PartName="/xl/worksheets/sheet9.xml" ContentType="application/vnd.openxmlformats-officedocument.spreadsheetml.worksheet+xml"/>
  <Override PartName="/xl/worksheets/sheet31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worksheets/sheet6.xml" ContentType="application/vnd.openxmlformats-officedocument.spreadsheetml.worksheet+xml"/>
  <Override PartName="/xl/worksheets/sheet11.xml" ContentType="application/vnd.openxmlformats-officedocument.spreadsheetml.worksheet+xml"/>
  <Override PartName="/xl/worksheets/sheet32.xml" ContentType="application/vnd.openxmlformats-officedocument.spreadsheetml.worksheet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.xml" ContentType="application/vnd.openxmlformats-officedocument.spreadsheetml.worksheet+xml"/>
  <Override PartName="/xl/worksheets/sheet18.xml" ContentType="application/vnd.openxmlformats-officedocument.spreadsheetml.worksheet+xml"/>
  <Override PartName="/xl/worksheets/sheet20.xml" ContentType="application/vnd.openxmlformats-officedocument.spreadsheetml.worksheet+xml"/>
  <Override PartName="/xl/worksheets/sheet2.xml" ContentType="application/vnd.openxmlformats-officedocument.spreadsheetml.worksheet+xml"/>
  <Override PartName="/xl/worksheets/sheet19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31" sheetId="1" state="visible" r:id="rId3"/>
    <sheet name="30" sheetId="2" state="visible" r:id="rId4"/>
    <sheet name="29" sheetId="3" state="visible" r:id="rId5"/>
    <sheet name="28" sheetId="4" state="visible" r:id="rId6"/>
    <sheet name="27" sheetId="5" state="visible" r:id="rId7"/>
    <sheet name="26" sheetId="6" state="visible" r:id="rId8"/>
    <sheet name="25" sheetId="7" state="visible" r:id="rId9"/>
    <sheet name="24" sheetId="8" state="visible" r:id="rId10"/>
    <sheet name="23" sheetId="9" state="visible" r:id="rId11"/>
    <sheet name="22" sheetId="10" state="visible" r:id="rId12"/>
    <sheet name="21" sheetId="11" state="visible" r:id="rId13"/>
    <sheet name="20" sheetId="12" state="visible" r:id="rId14"/>
    <sheet name="19" sheetId="13" state="visible" r:id="rId15"/>
    <sheet name="18" sheetId="14" state="visible" r:id="rId16"/>
    <sheet name="17" sheetId="15" state="visible" r:id="rId17"/>
    <sheet name="16" sheetId="16" state="visible" r:id="rId18"/>
    <sheet name="15" sheetId="17" state="visible" r:id="rId19"/>
    <sheet name="14" sheetId="18" state="visible" r:id="rId20"/>
    <sheet name="13" sheetId="19" state="visible" r:id="rId21"/>
    <sheet name="12" sheetId="20" state="visible" r:id="rId22"/>
    <sheet name="11" sheetId="21" state="visible" r:id="rId23"/>
    <sheet name="10" sheetId="22" state="visible" r:id="rId24"/>
    <sheet name="9" sheetId="23" state="visible" r:id="rId25"/>
    <sheet name="8" sheetId="24" state="visible" r:id="rId26"/>
    <sheet name="7" sheetId="25" state="visible" r:id="rId27"/>
    <sheet name="6" sheetId="26" state="visible" r:id="rId28"/>
    <sheet name="5" sheetId="27" state="visible" r:id="rId29"/>
    <sheet name="4" sheetId="28" state="visible" r:id="rId30"/>
    <sheet name="3" sheetId="29" state="visible" r:id="rId31"/>
    <sheet name="2" sheetId="30" state="visible" r:id="rId32"/>
    <sheet name="1" sheetId="31" state="visible" r:id="rId33"/>
    <sheet name="Variables" sheetId="32" state="visible" r:id="rId34"/>
  </sheets>
  <externalReferences>
    <externalReference r:id="rId35"/>
  </externalReferences>
  <definedNames>
    <definedName function="false" hidden="false" name="Price_Array" vbProcedure="false">[1]data!$B$6:$P$773</definedName>
    <definedName function="false" hidden="false" name="Variables" vbProcedure="false">[1]Variables!$B$2:$F$32</definedName>
  </definedNames>
  <calcPr iterateCount="50" refMode="A1" iterate="true" iterateDelta="0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<sst xmlns="http://schemas.openxmlformats.org/spreadsheetml/2006/main" count="8078" uniqueCount="167">
  <si>
    <t xml:space="preserve">Monthly Deals </t>
  </si>
  <si>
    <t xml:space="preserve">Monthly Deal</t>
  </si>
  <si>
    <t xml:space="preserve">Daily "Net Profit" Calculation</t>
  </si>
  <si>
    <t xml:space="preserve">MTD "Net Profit" Calculation</t>
  </si>
  <si>
    <t xml:space="preserve">GRAYS HARBOR DISPATCH CALCULATION</t>
  </si>
  <si>
    <t xml:space="preserve">ALTERNATE TRANSMISSION CHARGE DETAILS</t>
  </si>
  <si>
    <t xml:space="preserve">MARKETS / QUANTITIES / PRICES</t>
  </si>
  <si>
    <t xml:space="preserve">TOTALS</t>
  </si>
  <si>
    <t xml:space="preserve">NET PROFIT CALCULATION</t>
  </si>
  <si>
    <t xml:space="preserve">Rev less Cost</t>
  </si>
  <si>
    <t xml:space="preserve">AVAILABLE OUTPUT</t>
  </si>
  <si>
    <t xml:space="preserve">GAS COST</t>
  </si>
  <si>
    <t xml:space="preserve">UNIT VARIABLE COST $/MWh</t>
  </si>
  <si>
    <t xml:space="preserve">TRANSMISSION COSTS</t>
  </si>
  <si>
    <t xml:space="preserve">ALT </t>
  </si>
  <si>
    <t xml:space="preserve">ALT</t>
  </si>
  <si>
    <t xml:space="preserve">ALT TRANS</t>
  </si>
  <si>
    <t xml:space="preserve">PX</t>
  </si>
  <si>
    <t xml:space="preserve">BILATERAL</t>
  </si>
  <si>
    <t xml:space="preserve">Monthly Bilateral Sales</t>
  </si>
  <si>
    <t xml:space="preserve">Avg </t>
  </si>
  <si>
    <t xml:space="preserve">TOTAL</t>
  </si>
  <si>
    <t xml:space="preserve">AVG</t>
  </si>
  <si>
    <t xml:space="preserve">O&amp;M</t>
  </si>
  <si>
    <t xml:space="preserve">TRANS</t>
  </si>
  <si>
    <t xml:space="preserve">BPA</t>
  </si>
  <si>
    <t xml:space="preserve">MKTG</t>
  </si>
  <si>
    <t xml:space="preserve">OTHER</t>
  </si>
  <si>
    <t xml:space="preserve">REVENUES</t>
  </si>
  <si>
    <t xml:space="preserve">NET</t>
  </si>
  <si>
    <t xml:space="preserve">Grays</t>
  </si>
  <si>
    <t xml:space="preserve">EPMI</t>
  </si>
  <si>
    <t xml:space="preserve">Adjustments</t>
  </si>
  <si>
    <t xml:space="preserve">Avail</t>
  </si>
  <si>
    <t xml:space="preserve">STNW</t>
  </si>
  <si>
    <t xml:space="preserve">Rock/Sumas</t>
  </si>
  <si>
    <t xml:space="preserve">Index Add</t>
  </si>
  <si>
    <t xml:space="preserve">Fuel/Trans</t>
  </si>
  <si>
    <t xml:space="preserve">Total Gas</t>
  </si>
  <si>
    <t xml:space="preserve">Heat</t>
  </si>
  <si>
    <t xml:space="preserve">Unit Variable</t>
  </si>
  <si>
    <t xml:space="preserve">BPA Network</t>
  </si>
  <si>
    <t xml:space="preserve">BPA Losses</t>
  </si>
  <si>
    <t xml:space="preserve">Intertie</t>
  </si>
  <si>
    <t xml:space="preserve">TMM</t>
  </si>
  <si>
    <t xml:space="preserve">Margin</t>
  </si>
  <si>
    <t xml:space="preserve">Total</t>
  </si>
  <si>
    <t xml:space="preserve">CHARGES</t>
  </si>
  <si>
    <t xml:space="preserve">DAY-AHEAD</t>
  </si>
  <si>
    <t xml:space="preserve">MARKET</t>
  </si>
  <si>
    <t xml:space="preserve">Price</t>
  </si>
  <si>
    <t xml:space="preserve">MWH less Pac</t>
  </si>
  <si>
    <t xml:space="preserve">MWH</t>
  </si>
  <si>
    <t xml:space="preserve">REV</t>
  </si>
  <si>
    <t xml:space="preserve">REVENUE</t>
  </si>
  <si>
    <t xml:space="preserve">COMM+TRANS</t>
  </si>
  <si>
    <t xml:space="preserve">TO COB</t>
  </si>
  <si>
    <t xml:space="preserve">LOSSES</t>
  </si>
  <si>
    <t xml:space="preserve">FEE</t>
  </si>
  <si>
    <t xml:space="preserve">LESS</t>
  </si>
  <si>
    <t xml:space="preserve">Grays/EPMI</t>
  </si>
  <si>
    <t xml:space="preserve">GH/EPMI</t>
  </si>
  <si>
    <t xml:space="preserve">MW</t>
  </si>
  <si>
    <t xml:space="preserve">MW/Sale</t>
  </si>
  <si>
    <t xml:space="preserve">Excess</t>
  </si>
  <si>
    <t xml:space="preserve">Cost</t>
  </si>
  <si>
    <t xml:space="preserve">Rate</t>
  </si>
  <si>
    <t xml:space="preserve">Losses</t>
  </si>
  <si>
    <t xml:space="preserve">Est</t>
  </si>
  <si>
    <t xml:space="preserve">Cost to CA</t>
  </si>
  <si>
    <t xml:space="preserve">$</t>
  </si>
  <si>
    <t xml:space="preserve">HE</t>
  </si>
  <si>
    <t xml:space="preserve">Mwh</t>
  </si>
  <si>
    <t xml:space="preserve">FINAL $NW1</t>
  </si>
  <si>
    <t xml:space="preserve">Market</t>
  </si>
  <si>
    <t xml:space="preserve">less Pac</t>
  </si>
  <si>
    <t xml:space="preserve">GEN</t>
  </si>
  <si>
    <t xml:space="preserve">$/MWH</t>
  </si>
  <si>
    <t xml:space="preserve"> $</t>
  </si>
  <si>
    <t xml:space="preserve">COSTS</t>
  </si>
  <si>
    <t xml:space="preserve">Share</t>
  </si>
  <si>
    <t xml:space="preserve">$/MMBtu</t>
  </si>
  <si>
    <t xml:space="preserve">$/MWh</t>
  </si>
  <si>
    <t xml:space="preserve">$/Mwh</t>
  </si>
  <si>
    <t xml:space="preserve">Net GH/EPMI</t>
  </si>
  <si>
    <t xml:space="preserve">March 2001 Income Statement</t>
  </si>
  <si>
    <t xml:space="preserve">EPMI Cash PMT to GH</t>
  </si>
  <si>
    <t xml:space="preserve">MTD EPMI Cash PMT to GH</t>
  </si>
  <si>
    <t xml:space="preserve">Sales Rev to EPMI</t>
  </si>
  <si>
    <t xml:space="preserve">Est Rev.</t>
  </si>
  <si>
    <t xml:space="preserve">Act. Rev</t>
  </si>
  <si>
    <t xml:space="preserve">CARP</t>
  </si>
  <si>
    <t xml:space="preserve">Expenses Paid by EPMI</t>
  </si>
  <si>
    <t xml:space="preserve">  Transmission</t>
  </si>
  <si>
    <t xml:space="preserve">Expanses</t>
  </si>
  <si>
    <t xml:space="preserve">Tranny</t>
  </si>
  <si>
    <t xml:space="preserve">  Other</t>
  </si>
  <si>
    <t xml:space="preserve">Annuity</t>
  </si>
  <si>
    <t xml:space="preserve">Subtotal Expenses</t>
  </si>
  <si>
    <t xml:space="preserve">EPMI 20% Share</t>
  </si>
  <si>
    <t xml:space="preserve">Marketing Fee</t>
  </si>
  <si>
    <t xml:space="preserve">EPMI $/MWh Fee</t>
  </si>
  <si>
    <t xml:space="preserve">Total Exp.</t>
  </si>
  <si>
    <t xml:space="preserve">EPMI PMT to GH</t>
  </si>
  <si>
    <t xml:space="preserve">EPMI pmt to GH</t>
  </si>
  <si>
    <t xml:space="preserve">Daily GH Cash Flow</t>
  </si>
  <si>
    <t xml:space="preserve">MTD GH Cash Flow</t>
  </si>
  <si>
    <t xml:space="preserve">Revenue from EPMI</t>
  </si>
  <si>
    <t xml:space="preserve">Revenue</t>
  </si>
  <si>
    <t xml:space="preserve">Net to GH</t>
  </si>
  <si>
    <t xml:space="preserve">Variable Expense</t>
  </si>
  <si>
    <t xml:space="preserve">  Gas Cost Comm+Trans</t>
  </si>
  <si>
    <t xml:space="preserve">  O&amp;M</t>
  </si>
  <si>
    <t xml:space="preserve">Daily </t>
  </si>
  <si>
    <t xml:space="preserve">Mw totals </t>
  </si>
  <si>
    <t xml:space="preserve">Mw Price $</t>
  </si>
  <si>
    <t xml:space="preserve">GH Est Profit </t>
  </si>
  <si>
    <t xml:space="preserve">GH Est Profit</t>
  </si>
  <si>
    <t xml:space="preserve">Bilateral </t>
  </si>
  <si>
    <t xml:space="preserve">Bilateral</t>
  </si>
  <si>
    <t xml:space="preserve">Imb. Under Gen. </t>
  </si>
  <si>
    <t xml:space="preserve">Imb. Over Gen. </t>
  </si>
  <si>
    <t xml:space="preserve">Imb. Over Gen </t>
  </si>
  <si>
    <t xml:space="preserve">Imb. Under Gen </t>
  </si>
  <si>
    <t xml:space="preserve">Total under/over</t>
  </si>
  <si>
    <t xml:space="preserve">Day Ahead</t>
  </si>
  <si>
    <t xml:space="preserve">Real Time</t>
  </si>
  <si>
    <t xml:space="preserve">Term</t>
  </si>
  <si>
    <t xml:space="preserve">Real Time Ave.</t>
  </si>
  <si>
    <t xml:space="preserve">Term Ave.</t>
  </si>
  <si>
    <t xml:space="preserve">Meter Data </t>
  </si>
  <si>
    <t xml:space="preserve">Schedule Totals</t>
  </si>
  <si>
    <t xml:space="preserve">Imb. Total</t>
  </si>
  <si>
    <t xml:space="preserve">Payback Total</t>
  </si>
  <si>
    <t xml:space="preserve">Financial Settle</t>
  </si>
  <si>
    <t xml:space="preserve">Generation</t>
  </si>
  <si>
    <t xml:space="preserve">Imb. Payment Total</t>
  </si>
  <si>
    <t xml:space="preserve">CALPX</t>
  </si>
  <si>
    <t xml:space="preserve">Sales</t>
  </si>
  <si>
    <t xml:space="preserve">MMBtu Usage Estimate</t>
  </si>
  <si>
    <t xml:space="preserve">ADJUSTMENTS</t>
  </si>
  <si>
    <t xml:space="preserve">Gas Bal Prev Month</t>
  </si>
  <si>
    <t xml:space="preserve">Gas Purch MTD</t>
  </si>
  <si>
    <t xml:space="preserve">MTD</t>
  </si>
  <si>
    <t xml:space="preserve">Gas Purch  </t>
  </si>
  <si>
    <t xml:space="preserve">Gas Purch Total</t>
  </si>
  <si>
    <t xml:space="preserve">Day of </t>
  </si>
  <si>
    <t xml:space="preserve">Gas Burn MTD</t>
  </si>
  <si>
    <t xml:space="preserve">Gas Burn </t>
  </si>
  <si>
    <t xml:space="preserve">Gas Burn Total</t>
  </si>
  <si>
    <t xml:space="preserve">Gas Balance</t>
  </si>
  <si>
    <t xml:space="preserve">Total Imbalance Mw's</t>
  </si>
  <si>
    <t xml:space="preserve">Sold He 7 - 22 UC day ahead.</t>
  </si>
  <si>
    <t xml:space="preserve">Unit off line from he 7 thru he 13 for Combustion turbine crank wash.</t>
  </si>
  <si>
    <t xml:space="preserve">Selling Hourly</t>
  </si>
  <si>
    <t xml:space="preserve">Unit off line from he 5 until further. Due to boiler induction fan shaft failure.</t>
  </si>
  <si>
    <t xml:space="preserve">pac</t>
  </si>
  <si>
    <t xml:space="preserve">wwp </t>
  </si>
  <si>
    <t xml:space="preserve">wwp</t>
  </si>
  <si>
    <t xml:space="preserve">PAC</t>
  </si>
  <si>
    <t xml:space="preserve">PAC </t>
  </si>
  <si>
    <t xml:space="preserve">MWH </t>
  </si>
  <si>
    <t xml:space="preserve">Day</t>
  </si>
  <si>
    <t xml:space="preserve">Gas Price</t>
  </si>
  <si>
    <t xml:space="preserve">Heat Rate</t>
  </si>
  <si>
    <t xml:space="preserve">Tot Trans</t>
  </si>
  <si>
    <t xml:space="preserve">Total Meter Data</t>
  </si>
</sst>
</file>

<file path=xl/styles.xml><?xml version="1.0" encoding="utf-8"?>
<styleSheet xmlns="http://schemas.openxmlformats.org/spreadsheetml/2006/main">
  <numFmts count="17">
    <numFmt numFmtId="164" formatCode="General"/>
    <numFmt numFmtId="165" formatCode="mmmm\ d&quot;, &quot;yyyy"/>
    <numFmt numFmtId="166" formatCode="0.000%"/>
    <numFmt numFmtId="167" formatCode="_(* #,##0.00_);_(* \(#,##0.00\);_(* \-??_);_(@_)"/>
    <numFmt numFmtId="168" formatCode="_(* #,##0_);_(* \(#,##0\);_(* \-??_);_(@_)"/>
    <numFmt numFmtId="169" formatCode="_(\$* #,##0.00_);_(\$* \(#,##0.00\);_(\$* \-??_);_(@_)"/>
    <numFmt numFmtId="170" formatCode="[$-409]m/d/yyyy"/>
    <numFmt numFmtId="171" formatCode="0%"/>
    <numFmt numFmtId="172" formatCode="0.00%"/>
    <numFmt numFmtId="173" formatCode="0"/>
    <numFmt numFmtId="174" formatCode="0.00"/>
    <numFmt numFmtId="175" formatCode="\$#,##0.00"/>
    <numFmt numFmtId="176" formatCode="\$#,##0.00_);[RED]&quot;($&quot;#,##0.00\)"/>
    <numFmt numFmtId="177" formatCode="_(\$* #,##0_);_(\$* \(#,##0\);_(\$* \-??_);_(@_)"/>
    <numFmt numFmtId="178" formatCode="#,##0.00"/>
    <numFmt numFmtId="179" formatCode="_(* #,##0_);_(* \(#,##0\);_(* \-_);_(@_)"/>
    <numFmt numFmtId="180" formatCode="[$-409]d\-mmm"/>
  </numFmts>
  <fonts count="16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6"/>
      <color rgb="FFFF0000"/>
      <name val="Arial"/>
      <family val="2"/>
    </font>
    <font>
      <b val="true"/>
      <sz val="10"/>
      <name val="Arial"/>
      <family val="2"/>
    </font>
    <font>
      <b val="true"/>
      <sz val="14"/>
      <name val="Arial"/>
      <family val="2"/>
    </font>
    <font>
      <sz val="8"/>
      <name val="Arial"/>
      <family val="2"/>
    </font>
    <font>
      <b val="true"/>
      <sz val="8"/>
      <name val="Arial"/>
      <family val="2"/>
    </font>
    <font>
      <b val="true"/>
      <sz val="10"/>
      <color rgb="FFFF0000"/>
      <name val="Arial"/>
      <family val="2"/>
    </font>
    <font>
      <sz val="10"/>
      <name val="Arial"/>
      <family val="2"/>
    </font>
    <font>
      <b val="true"/>
      <u val="single"/>
      <sz val="10"/>
      <name val="Arial"/>
      <family val="2"/>
    </font>
    <font>
      <b val="true"/>
      <sz val="12"/>
      <name val="Arial"/>
      <family val="2"/>
    </font>
    <font>
      <sz val="12"/>
      <name val="Arial"/>
      <family val="2"/>
    </font>
    <font>
      <b val="true"/>
      <sz val="8"/>
      <color rgb="FFFF0000"/>
      <name val="Arial"/>
      <family val="2"/>
    </font>
    <font>
      <u val="single"/>
      <sz val="8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CC99"/>
        <bgColor rgb="FFC0C0C0"/>
      </patternFill>
    </fill>
    <fill>
      <patternFill patternType="solid">
        <fgColor rgb="FF969696"/>
        <bgColor rgb="FF808080"/>
      </patternFill>
    </fill>
    <fill>
      <patternFill patternType="solid">
        <fgColor rgb="FF99CC00"/>
        <bgColor rgb="FFFFCC00"/>
      </patternFill>
    </fill>
    <fill>
      <patternFill patternType="solid">
        <fgColor rgb="FF99CCFF"/>
        <bgColor rgb="FFCCCCFF"/>
      </patternFill>
    </fill>
    <fill>
      <patternFill patternType="solid">
        <fgColor rgb="FFFFFF99"/>
        <bgColor rgb="FFFFFFCC"/>
      </patternFill>
    </fill>
    <fill>
      <patternFill patternType="solid">
        <fgColor rgb="FF00FFFF"/>
        <bgColor rgb="FF00FFFF"/>
      </patternFill>
    </fill>
  </fills>
  <borders count="45">
    <border diagonalUp="false" diagonalDown="false">
      <left/>
      <right/>
      <top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/>
      <right style="thin"/>
      <top style="medium"/>
      <bottom style="medium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 style="thin"/>
      <diagonal/>
    </border>
    <border diagonalUp="false" diagonalDown="false">
      <left style="medium"/>
      <right style="thin"/>
      <top style="medium"/>
      <bottom/>
      <diagonal/>
    </border>
    <border diagonalUp="false" diagonalDown="false">
      <left style="thin"/>
      <right style="thin"/>
      <top style="medium"/>
      <bottom/>
      <diagonal/>
    </border>
    <border diagonalUp="false" diagonalDown="false">
      <left style="thin"/>
      <right style="medium"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thin"/>
      <right style="medium"/>
      <top/>
      <bottom/>
      <diagonal/>
    </border>
    <border diagonalUp="false" diagonalDown="false">
      <left style="medium"/>
      <right style="thin"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/>
      <top/>
      <bottom/>
      <diagonal/>
    </border>
    <border diagonalUp="false" diagonalDown="false">
      <left/>
      <right/>
      <top style="medium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thin"/>
      <right/>
      <top/>
      <bottom style="medium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69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71" fontId="0" fillId="0" borderId="0" applyFont="true" applyBorder="false" applyAlignment="false" applyProtection="false"/>
  </cellStyleXfs>
  <cellXfs count="331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8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3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4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5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5" borderId="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7" fillId="5" borderId="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8" fillId="5" borderId="6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7" fillId="5" borderId="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5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5" borderId="1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8" fillId="5" borderId="1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8" fillId="5" borderId="1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8" fillId="5" borderId="1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6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6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5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1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8" fillId="0" borderId="15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7" fillId="0" borderId="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5" fillId="0" borderId="1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5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6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6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5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5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1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8" fillId="0" borderId="17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8" fillId="0" borderId="1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5" fillId="7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8" fillId="0" borderId="1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8" fillId="0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8" fillId="0" borderId="2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8" fillId="2" borderId="2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8" fillId="2" borderId="1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8" fillId="2" borderId="1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8" fillId="0" borderId="2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8" fillId="0" borderId="2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5" fillId="0" borderId="17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9" fontId="5" fillId="0" borderId="3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5" fillId="0" borderId="0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5" fillId="0" borderId="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" fillId="0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" fillId="0" borderId="17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6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5" fillId="0" borderId="1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9" fontId="5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3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8" fontId="8" fillId="0" borderId="3" xfId="15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8" fontId="8" fillId="0" borderId="3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8" fontId="8" fillId="0" borderId="18" xfId="15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8" fillId="0" borderId="28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0" borderId="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0" borderId="29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8" fontId="8" fillId="0" borderId="28" xfId="15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8" fillId="0" borderId="19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0" borderId="3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2" borderId="28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2" fontId="8" fillId="2" borderId="19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2" borderId="19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2" fontId="8" fillId="0" borderId="30" xfId="19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0" fillId="8" borderId="1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0" fillId="0" borderId="1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8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8" borderId="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0" fillId="0" borderId="1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10" fillId="0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9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0" fillId="8" borderId="1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4" fontId="0" fillId="0" borderId="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1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8" borderId="1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0" fillId="0" borderId="1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8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0" fillId="0" borderId="1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1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0" fillId="0" borderId="1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0" fillId="0" borderId="1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0" fillId="0" borderId="1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1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1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7" fillId="2" borderId="1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7" fillId="0" borderId="1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7" fillId="5" borderId="3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7" fillId="0" borderId="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7" fillId="0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7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7" fillId="0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7" fillId="0" borderId="2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7" fillId="0" borderId="1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7" fillId="0" borderId="2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7" fillId="0" borderId="2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7" fillId="0" borderId="1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7" fillId="0" borderId="1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1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8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0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0" fillId="8" borderId="1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4" fontId="0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1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8" borderId="1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0" fillId="0" borderId="1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8" borderId="1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1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0" fillId="0" borderId="1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7" fillId="5" borderId="3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7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5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11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0" fillId="0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10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7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0" fillId="8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4" fontId="0" fillId="0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8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7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5" fillId="0" borderId="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5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5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5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8" fillId="0" borderId="3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7" fillId="0" borderId="3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8" fillId="5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" fillId="0" borderId="3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5" fillId="0" borderId="1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5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5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5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3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0" fillId="0" borderId="3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0" fillId="7" borderId="3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0" fillId="7" borderId="34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0" fillId="7" borderId="3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5" fillId="2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5" fillId="8" borderId="3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6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0" fillId="0" borderId="36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0" fillId="0" borderId="3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0" fillId="0" borderId="3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0" fillId="7" borderId="3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0" fillId="7" borderId="3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0" fillId="7" borderId="3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5" fillId="2" borderId="3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5" fillId="8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5" fillId="0" borderId="1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1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5" fillId="0" borderId="1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4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5" fillId="0" borderId="4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5" fillId="0" borderId="4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9" fontId="5" fillId="0" borderId="1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5" fillId="0" borderId="1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1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4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0" fillId="0" borderId="3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0" fillId="7" borderId="3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0" fillId="7" borderId="4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0" fillId="7" borderId="3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5" fillId="2" borderId="3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5" fillId="8" borderId="4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1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78" fontId="5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5" fillId="8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7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8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0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8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8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8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8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8" fontId="8" fillId="0" borderId="0" xfId="15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8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2" fontId="8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2" fontId="8" fillId="0" borderId="0" xfId="19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9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7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1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8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0" fillId="0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4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4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0" fillId="0" borderId="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8" borderId="1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5" fillId="2" borderId="4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7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9" fontId="10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0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0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0" fillId="0" borderId="1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4" fontId="0" fillId="0" borderId="1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4" fontId="0" fillId="0" borderId="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5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5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8" fontId="5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0" fillId="2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worksheet" Target="worksheets/sheet17.xml"/><Relationship Id="rId20" Type="http://schemas.openxmlformats.org/officeDocument/2006/relationships/worksheet" Target="worksheets/sheet18.xml"/><Relationship Id="rId21" Type="http://schemas.openxmlformats.org/officeDocument/2006/relationships/worksheet" Target="worksheets/sheet19.xml"/><Relationship Id="rId22" Type="http://schemas.openxmlformats.org/officeDocument/2006/relationships/worksheet" Target="worksheets/sheet20.xml"/><Relationship Id="rId23" Type="http://schemas.openxmlformats.org/officeDocument/2006/relationships/worksheet" Target="worksheets/sheet21.xml"/><Relationship Id="rId24" Type="http://schemas.openxmlformats.org/officeDocument/2006/relationships/worksheet" Target="worksheets/sheet22.xml"/><Relationship Id="rId25" Type="http://schemas.openxmlformats.org/officeDocument/2006/relationships/worksheet" Target="worksheets/sheet23.xml"/><Relationship Id="rId26" Type="http://schemas.openxmlformats.org/officeDocument/2006/relationships/worksheet" Target="worksheets/sheet24.xml"/><Relationship Id="rId27" Type="http://schemas.openxmlformats.org/officeDocument/2006/relationships/worksheet" Target="worksheets/sheet25.xml"/><Relationship Id="rId28" Type="http://schemas.openxmlformats.org/officeDocument/2006/relationships/worksheet" Target="worksheets/sheet26.xml"/><Relationship Id="rId29" Type="http://schemas.openxmlformats.org/officeDocument/2006/relationships/worksheet" Target="worksheets/sheet27.xml"/><Relationship Id="rId30" Type="http://schemas.openxmlformats.org/officeDocument/2006/relationships/worksheet" Target="worksheets/sheet28.xml"/><Relationship Id="rId31" Type="http://schemas.openxmlformats.org/officeDocument/2006/relationships/worksheet" Target="worksheets/sheet29.xml"/><Relationship Id="rId32" Type="http://schemas.openxmlformats.org/officeDocument/2006/relationships/worksheet" Target="worksheets/sheet30.xml"/><Relationship Id="rId33" Type="http://schemas.openxmlformats.org/officeDocument/2006/relationships/worksheet" Target="worksheets/sheet31.xml"/><Relationship Id="rId34" Type="http://schemas.openxmlformats.org/officeDocument/2006/relationships/worksheet" Target="worksheets/sheet32.xml"/><Relationship Id="rId35" Type="http://schemas.openxmlformats.org/officeDocument/2006/relationships/externalLink" Target="externalLinks/externalLink1.xml"/><Relationship Id="rId36" Type="http://schemas.openxmlformats.org/officeDocument/2006/relationships/sharedStrings" Target="sharedStrings.xml"/>
</Relationships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Trading/California/CAScheduling/Cash/Customers/Willamette/Dec00/Dec%2000%20Will%20Revenue2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data"/>
      <sheetName val="Sales Summary"/>
      <sheetName val="Variab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Y145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9.99"/>
    <col collapsed="false" customWidth="true" hidden="false" outlineLevel="0" max="4" min="4" style="0" width="10.56"/>
    <col collapsed="false" customWidth="true" hidden="false" outlineLevel="0" max="5" min="5" style="0" width="13.85"/>
    <col collapsed="false" customWidth="true" hidden="false" outlineLevel="0" max="6" min="6" style="0" width="13.41"/>
    <col collapsed="false" customWidth="true" hidden="false" outlineLevel="0" max="7" min="7" style="0" width="11.99"/>
    <col collapsed="false" customWidth="true" hidden="false" outlineLevel="0" max="8" min="8" style="0" width="14.28"/>
    <col collapsed="false" customWidth="true" hidden="false" outlineLevel="0" max="9" min="9" style="0" width="15.85"/>
    <col collapsed="false" customWidth="true" hidden="false" outlineLevel="0" max="10" min="10" style="0" width="11.56"/>
    <col collapsed="false" customWidth="true" hidden="false" outlineLevel="0" max="11" min="11" style="0" width="19.56"/>
    <col collapsed="false" customWidth="true" hidden="false" outlineLevel="0" max="12" min="12" style="0" width="16.56"/>
    <col collapsed="false" customWidth="true" hidden="false" outlineLevel="0" max="13" min="13" style="0" width="18.41"/>
    <col collapsed="false" customWidth="true" hidden="false" outlineLevel="0" max="14" min="14" style="0" width="19.99"/>
    <col collapsed="false" customWidth="true" hidden="false" outlineLevel="0" max="15" min="15" style="0" width="14.56"/>
    <col collapsed="false" customWidth="true" hidden="false" outlineLevel="0" max="16" min="16" style="0" width="11.56"/>
    <col collapsed="false" customWidth="true" hidden="false" outlineLevel="0" max="17" min="17" style="0" width="12.14"/>
    <col collapsed="false" customWidth="true" hidden="false" outlineLevel="0" max="19" min="18" style="0" width="12.85"/>
    <col collapsed="false" customWidth="true" hidden="false" outlineLevel="0" max="20" min="20" style="0" width="13.56"/>
    <col collapsed="false" customWidth="true" hidden="false" outlineLevel="0" max="21" min="21" style="0" width="15.13"/>
    <col collapsed="false" customWidth="true" hidden="false" outlineLevel="0" max="22" min="22" style="0" width="13.14"/>
    <col collapsed="false" customWidth="true" hidden="false" outlineLevel="0" max="23" min="23" style="0" width="12.56"/>
    <col collapsed="false" customWidth="true" hidden="false" outlineLevel="0" max="24" min="24" style="0" width="12.28"/>
    <col collapsed="false" customWidth="true" hidden="false" outlineLevel="0" max="25" min="25" style="0" width="13.85"/>
    <col collapsed="false" customWidth="true" hidden="false" outlineLevel="0" max="26" min="26" style="0" width="12.56"/>
    <col collapsed="false" customWidth="true" hidden="false" outlineLevel="0" max="27" min="27" style="0" width="13.99"/>
    <col collapsed="false" customWidth="true" hidden="false" outlineLevel="0" max="28" min="28" style="0" width="14.14"/>
    <col collapsed="false" customWidth="true" hidden="false" outlineLevel="0" max="29" min="29" style="0" width="14.28"/>
    <col collapsed="false" customWidth="true" hidden="false" outlineLevel="0" max="30" min="30" style="0" width="15.13"/>
    <col collapsed="false" customWidth="true" hidden="false" outlineLevel="0" max="31" min="31" style="0" width="13.14"/>
    <col collapsed="false" customWidth="true" hidden="false" outlineLevel="0" max="32" min="32" style="0" width="12.56"/>
    <col collapsed="false" customWidth="true" hidden="false" outlineLevel="0" max="33" min="33" style="0" width="12.28"/>
    <col collapsed="false" customWidth="true" hidden="false" outlineLevel="0" max="34" min="34" style="0" width="12.7"/>
    <col collapsed="false" customWidth="true" hidden="false" outlineLevel="0" max="35" min="35" style="0" width="10.99"/>
    <col collapsed="false" customWidth="true" hidden="false" outlineLevel="0" max="36" min="36" style="0" width="15.41"/>
    <col collapsed="false" customWidth="true" hidden="false" outlineLevel="0" max="37" min="37" style="0" width="13.14"/>
    <col collapsed="false" customWidth="true" hidden="false" outlineLevel="0" max="38" min="38" style="0" width="14.56"/>
    <col collapsed="false" customWidth="true" hidden="false" outlineLevel="0" max="39" min="39" style="0" width="14.85"/>
    <col collapsed="false" customWidth="true" hidden="false" outlineLevel="0" max="40" min="40" style="0" width="11.13"/>
    <col collapsed="false" customWidth="true" hidden="false" outlineLevel="0" max="41" min="41" style="0" width="14.28"/>
    <col collapsed="false" customWidth="true" hidden="false" outlineLevel="0" max="42" min="42" style="0" width="14.41"/>
    <col collapsed="false" customWidth="true" hidden="false" outlineLevel="0" max="43" min="43" style="0" width="13.99"/>
    <col collapsed="false" customWidth="true" hidden="false" outlineLevel="0" max="44" min="44" style="0" width="14.28"/>
    <col collapsed="false" customWidth="true" hidden="false" outlineLevel="0" max="45" min="45" style="0" width="16.84"/>
    <col collapsed="false" customWidth="true" hidden="false" outlineLevel="0" max="46" min="46" style="0" width="17.28"/>
    <col collapsed="false" customWidth="true" hidden="false" outlineLevel="0" max="47" min="47" style="0" width="16.56"/>
    <col collapsed="false" customWidth="true" hidden="false" outlineLevel="0" max="48" min="48" style="0" width="17.14"/>
    <col collapsed="false" customWidth="true" hidden="false" outlineLevel="0" max="49" min="49" style="0" width="14.28"/>
    <col collapsed="false" customWidth="true" hidden="false" outlineLevel="0" max="50" min="50" style="0" width="14.85"/>
    <col collapsed="false" customWidth="true" hidden="false" outlineLevel="0" max="51" min="51" style="0" width="17.7"/>
    <col collapsed="false" customWidth="true" hidden="false" outlineLevel="0" max="52" min="52" style="0" width="13.99"/>
    <col collapsed="false" customWidth="true" hidden="false" outlineLevel="0" max="53" min="53" style="0" width="15.13"/>
    <col collapsed="false" customWidth="true" hidden="false" outlineLevel="0" max="54" min="54" style="0" width="14.99"/>
    <col collapsed="false" customWidth="true" hidden="false" outlineLevel="0" max="55" min="55" style="0" width="15.7"/>
    <col collapsed="false" customWidth="true" hidden="false" outlineLevel="0" max="56" min="56" style="0" width="15.85"/>
    <col collapsed="false" customWidth="true" hidden="false" outlineLevel="0" max="58" min="57" style="0" width="14.99"/>
    <col collapsed="false" customWidth="true" hidden="false" outlineLevel="0" max="59" min="59" style="0" width="13.56"/>
    <col collapsed="false" customWidth="true" hidden="false" outlineLevel="0" max="60" min="60" style="0" width="14.99"/>
    <col collapsed="false" customWidth="true" hidden="false" outlineLevel="0" max="61" min="61" style="0" width="16.84"/>
    <col collapsed="false" customWidth="true" hidden="false" outlineLevel="0" max="62" min="62" style="0" width="16.42"/>
    <col collapsed="false" customWidth="true" hidden="false" outlineLevel="0" max="63" min="63" style="0" width="16.7"/>
    <col collapsed="false" customWidth="true" hidden="false" outlineLevel="0" max="64" min="64" style="0" width="13.28"/>
    <col collapsed="false" customWidth="true" hidden="false" outlineLevel="0" max="66" min="66" style="0" width="10.99"/>
    <col collapsed="false" customWidth="true" hidden="false" outlineLevel="0" max="67" min="67" style="0" width="16.99"/>
    <col collapsed="false" customWidth="true" hidden="false" outlineLevel="0" max="69" min="69" style="0" width="16.42"/>
    <col collapsed="false" customWidth="true" hidden="false" outlineLevel="0" max="72" min="72" style="0" width="15.41"/>
    <col collapsed="false" customWidth="true" hidden="false" outlineLevel="0" max="73" min="73" style="0" width="13.41"/>
    <col collapsed="false" customWidth="true" hidden="false" outlineLevel="0" max="77" min="77" style="0" width="13.99"/>
  </cols>
  <sheetData>
    <row r="1" customFormat="false" ht="20.25" hidden="false" customHeight="false" outlineLevel="0" collapsed="false">
      <c r="A1" s="1" t="n">
        <f aca="true">DATE(YEAR($A$4),MONTH($A$4),DAY(RIGHT(CELL("filename",A2),2)))</f>
        <v>36980</v>
      </c>
      <c r="K1" s="2" t="s">
        <v>0</v>
      </c>
      <c r="L1" s="2"/>
      <c r="N1" s="2"/>
      <c r="AQ1" s="3" t="n">
        <f aca="false">A1</f>
        <v>36980</v>
      </c>
      <c r="AR1" s="3"/>
      <c r="BC1" s="3" t="n">
        <f aca="false">A1</f>
        <v>36980</v>
      </c>
      <c r="BD1" s="3"/>
    </row>
    <row r="2" customFormat="false" ht="13.5" hidden="false" customHeight="false" outlineLevel="0" collapsed="false"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 t="s">
        <v>1</v>
      </c>
      <c r="N2" s="4"/>
      <c r="O2" s="4" t="s">
        <v>1</v>
      </c>
      <c r="P2" s="4"/>
      <c r="Q2" s="4" t="s">
        <v>1</v>
      </c>
      <c r="R2" s="4" t="s">
        <v>1</v>
      </c>
      <c r="S2" s="4" t="s">
        <v>1</v>
      </c>
      <c r="T2" s="4" t="s">
        <v>1</v>
      </c>
      <c r="U2" s="4"/>
      <c r="AB2" s="5"/>
      <c r="BH2" s="6"/>
      <c r="BJ2" s="6" t="s">
        <v>2</v>
      </c>
      <c r="BO2" s="6" t="s">
        <v>3</v>
      </c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8"/>
      <c r="CJ2" s="7"/>
      <c r="CK2" s="7"/>
      <c r="CL2" s="7"/>
      <c r="CM2" s="7"/>
      <c r="CN2" s="8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</row>
    <row r="3" customFormat="false" ht="13.5" hidden="false" customHeight="false" outlineLevel="0" collapsed="false">
      <c r="B3" s="9" t="s">
        <v>4</v>
      </c>
      <c r="C3" s="10"/>
      <c r="D3" s="10"/>
      <c r="E3" s="10"/>
      <c r="F3" s="11"/>
      <c r="G3" s="11"/>
      <c r="H3" s="12"/>
      <c r="I3" s="12"/>
      <c r="J3" s="11"/>
      <c r="K3" s="11"/>
      <c r="L3" s="11"/>
      <c r="M3" s="13" t="n">
        <v>2.52</v>
      </c>
      <c r="N3" s="11"/>
      <c r="O3" s="13" t="n">
        <v>0</v>
      </c>
      <c r="P3" s="14" t="n">
        <v>22.8</v>
      </c>
      <c r="Q3" s="13" t="n">
        <v>0</v>
      </c>
      <c r="R3" s="13" t="n">
        <v>0</v>
      </c>
      <c r="S3" s="13" t="n">
        <v>0</v>
      </c>
      <c r="T3" s="13" t="n">
        <v>0</v>
      </c>
      <c r="U3" s="4"/>
      <c r="W3" s="15" t="s">
        <v>5</v>
      </c>
      <c r="X3" s="15"/>
      <c r="Y3" s="15"/>
      <c r="Z3" s="15"/>
      <c r="AA3" s="15"/>
      <c r="AB3" s="15"/>
      <c r="AD3" s="16" t="s">
        <v>6</v>
      </c>
      <c r="AE3" s="16"/>
      <c r="AF3" s="16"/>
      <c r="AG3" s="16"/>
      <c r="AH3" s="16"/>
      <c r="AI3" s="16"/>
      <c r="AJ3" s="16"/>
      <c r="AK3" s="16"/>
      <c r="AL3" s="16"/>
      <c r="AM3" s="17"/>
      <c r="AN3" s="17"/>
      <c r="AO3" s="17"/>
      <c r="AP3" s="18"/>
      <c r="AQ3" s="19"/>
      <c r="AR3" s="20"/>
      <c r="AS3" s="21" t="s">
        <v>7</v>
      </c>
      <c r="AT3" s="22"/>
      <c r="AU3" s="22"/>
      <c r="AV3" s="22"/>
      <c r="AW3" s="22"/>
      <c r="AX3" s="22"/>
      <c r="AY3" s="22"/>
      <c r="AZ3" s="22"/>
      <c r="BA3" s="22"/>
      <c r="BB3" s="22"/>
      <c r="BC3" s="23"/>
      <c r="BF3" s="24" t="s">
        <v>8</v>
      </c>
      <c r="BG3" s="24"/>
      <c r="BH3" s="24"/>
      <c r="BJ3" s="25" t="s">
        <v>9</v>
      </c>
      <c r="BK3" s="26"/>
      <c r="BL3" s="27" t="n">
        <f aca="false">BD31</f>
        <v>14996.4928</v>
      </c>
      <c r="BM3" s="6"/>
      <c r="BO3" s="25" t="s">
        <v>9</v>
      </c>
      <c r="BP3" s="26"/>
      <c r="BQ3" s="27" t="e">
        <f aca="true">(INDIRECT(TEXT((DAY($A$1)-1),"0")&amp;"!Bq3"))+BL3</f>
        <v>#REF!</v>
      </c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7"/>
      <c r="CD3" s="7"/>
      <c r="CE3" s="28"/>
      <c r="CF3" s="28"/>
      <c r="CG3" s="28"/>
      <c r="CH3" s="7"/>
      <c r="CI3" s="8"/>
      <c r="CJ3" s="7"/>
      <c r="CK3" s="29"/>
      <c r="CL3" s="8"/>
      <c r="CM3" s="7"/>
      <c r="CN3" s="8"/>
      <c r="CO3" s="7"/>
      <c r="CP3" s="29"/>
      <c r="CQ3" s="7"/>
      <c r="CR3" s="7"/>
      <c r="CS3" s="7"/>
      <c r="CT3" s="7"/>
      <c r="CU3" s="7"/>
      <c r="CV3" s="7"/>
      <c r="CW3" s="7"/>
      <c r="CX3" s="7"/>
      <c r="CY3" s="7"/>
    </row>
    <row r="4" customFormat="false" ht="13.5" hidden="false" customHeight="false" outlineLevel="0" collapsed="false">
      <c r="A4" s="30" t="n">
        <f aca="false">'1'!A4</f>
        <v>36951</v>
      </c>
      <c r="B4" s="31"/>
      <c r="C4" s="32"/>
      <c r="D4" s="33" t="s">
        <v>10</v>
      </c>
      <c r="E4" s="34"/>
      <c r="F4" s="35" t="s">
        <v>11</v>
      </c>
      <c r="G4" s="35"/>
      <c r="H4" s="35"/>
      <c r="I4" s="35"/>
      <c r="J4" s="36" t="s">
        <v>12</v>
      </c>
      <c r="K4" s="37"/>
      <c r="L4" s="38"/>
      <c r="M4" s="36" t="s">
        <v>13</v>
      </c>
      <c r="N4" s="37"/>
      <c r="O4" s="37"/>
      <c r="P4" s="39"/>
      <c r="Q4" s="37"/>
      <c r="R4" s="37"/>
      <c r="S4" s="38"/>
      <c r="T4" s="36"/>
      <c r="U4" s="38"/>
      <c r="W4" s="40" t="s">
        <v>14</v>
      </c>
      <c r="X4" s="40"/>
      <c r="Y4" s="40" t="s">
        <v>14</v>
      </c>
      <c r="Z4" s="41"/>
      <c r="AA4" s="42" t="s">
        <v>15</v>
      </c>
      <c r="AB4" s="40"/>
      <c r="AC4" s="43" t="s">
        <v>16</v>
      </c>
      <c r="AE4" s="44" t="s">
        <v>17</v>
      </c>
      <c r="AF4" s="44" t="s">
        <v>17</v>
      </c>
      <c r="AG4" s="44"/>
      <c r="AH4" s="45"/>
      <c r="AI4" s="26" t="s">
        <v>18</v>
      </c>
      <c r="AJ4" s="46"/>
      <c r="AK4" s="47" t="s">
        <v>18</v>
      </c>
      <c r="AL4" s="47"/>
      <c r="AM4" s="47"/>
      <c r="AN4" s="47" t="s">
        <v>19</v>
      </c>
      <c r="AO4" s="47"/>
      <c r="AP4" s="47"/>
      <c r="AQ4" s="48" t="s">
        <v>20</v>
      </c>
      <c r="AR4" s="48" t="s">
        <v>21</v>
      </c>
      <c r="AS4" s="49"/>
      <c r="AT4" s="50" t="s">
        <v>21</v>
      </c>
      <c r="AU4" s="50" t="s">
        <v>22</v>
      </c>
      <c r="AV4" s="50" t="s">
        <v>21</v>
      </c>
      <c r="AW4" s="50" t="s">
        <v>11</v>
      </c>
      <c r="AX4" s="50" t="s">
        <v>23</v>
      </c>
      <c r="AY4" s="50" t="s">
        <v>24</v>
      </c>
      <c r="AZ4" s="50" t="s">
        <v>25</v>
      </c>
      <c r="BA4" s="50" t="s">
        <v>16</v>
      </c>
      <c r="BB4" s="50" t="s">
        <v>26</v>
      </c>
      <c r="BC4" s="50" t="s">
        <v>27</v>
      </c>
      <c r="BD4" s="50" t="s">
        <v>28</v>
      </c>
      <c r="BE4" s="51"/>
      <c r="BF4" s="40" t="s">
        <v>29</v>
      </c>
      <c r="BG4" s="40" t="s">
        <v>30</v>
      </c>
      <c r="BH4" s="40" t="s">
        <v>31</v>
      </c>
      <c r="BI4" s="52"/>
      <c r="BJ4" s="53" t="s">
        <v>32</v>
      </c>
      <c r="BK4" s="52"/>
      <c r="BL4" s="54"/>
      <c r="BO4" s="53" t="s">
        <v>32</v>
      </c>
      <c r="BP4" s="52"/>
      <c r="BQ4" s="54" t="e">
        <f aca="true">(INDIRECT(TEXT((DAY($A$1)-1),"0")&amp;"!BK4"))+BL4</f>
        <v>#REF!</v>
      </c>
      <c r="BR4" s="55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55"/>
      <c r="CE4" s="28"/>
      <c r="CF4" s="28"/>
      <c r="CG4" s="28"/>
      <c r="CH4" s="7"/>
      <c r="CI4" s="8"/>
      <c r="CJ4" s="7"/>
      <c r="CK4" s="29"/>
      <c r="CL4" s="7"/>
      <c r="CM4" s="7"/>
      <c r="CN4" s="8"/>
      <c r="CO4" s="7"/>
      <c r="CP4" s="29"/>
      <c r="CQ4" s="7"/>
      <c r="CR4" s="7"/>
      <c r="CS4" s="7"/>
      <c r="CT4" s="7"/>
      <c r="CU4" s="7"/>
      <c r="CV4" s="7"/>
      <c r="CW4" s="7"/>
      <c r="CX4" s="7"/>
      <c r="CY4" s="7"/>
    </row>
    <row r="5" customFormat="false" ht="12.75" hidden="false" customHeight="false" outlineLevel="0" collapsed="false">
      <c r="B5" s="56"/>
      <c r="C5" s="57" t="s">
        <v>33</v>
      </c>
      <c r="D5" s="57" t="s">
        <v>34</v>
      </c>
      <c r="E5" s="58"/>
      <c r="F5" s="59" t="s">
        <v>35</v>
      </c>
      <c r="G5" s="60" t="s">
        <v>36</v>
      </c>
      <c r="H5" s="60" t="s">
        <v>37</v>
      </c>
      <c r="I5" s="61" t="s">
        <v>38</v>
      </c>
      <c r="J5" s="59" t="s">
        <v>39</v>
      </c>
      <c r="K5" s="60" t="s">
        <v>23</v>
      </c>
      <c r="L5" s="61" t="s">
        <v>40</v>
      </c>
      <c r="M5" s="59" t="s">
        <v>25</v>
      </c>
      <c r="N5" s="60" t="s">
        <v>25</v>
      </c>
      <c r="O5" s="60" t="s">
        <v>41</v>
      </c>
      <c r="P5" s="60" t="s">
        <v>42</v>
      </c>
      <c r="Q5" s="60" t="s">
        <v>43</v>
      </c>
      <c r="R5" s="60" t="s">
        <v>43</v>
      </c>
      <c r="S5" s="61" t="s">
        <v>44</v>
      </c>
      <c r="T5" s="59" t="s">
        <v>45</v>
      </c>
      <c r="U5" s="62" t="s">
        <v>46</v>
      </c>
      <c r="W5" s="50" t="s">
        <v>24</v>
      </c>
      <c r="X5" s="50"/>
      <c r="Y5" s="50" t="s">
        <v>24</v>
      </c>
      <c r="Z5" s="63"/>
      <c r="AA5" s="64" t="s">
        <v>24</v>
      </c>
      <c r="AB5" s="65"/>
      <c r="AC5" s="66" t="s">
        <v>47</v>
      </c>
      <c r="AE5" s="67" t="s">
        <v>48</v>
      </c>
      <c r="AF5" s="67" t="s">
        <v>48</v>
      </c>
      <c r="AG5" s="67"/>
      <c r="AH5" s="68"/>
      <c r="AI5" s="52" t="s">
        <v>49</v>
      </c>
      <c r="AJ5" s="69"/>
      <c r="AK5" s="70" t="s">
        <v>49</v>
      </c>
      <c r="AL5" s="70"/>
      <c r="AM5" s="70"/>
      <c r="AN5" s="70" t="s">
        <v>49</v>
      </c>
      <c r="AO5" s="70"/>
      <c r="AP5" s="70"/>
      <c r="AQ5" s="71" t="s">
        <v>50</v>
      </c>
      <c r="AR5" s="71" t="s">
        <v>51</v>
      </c>
      <c r="AS5" s="49"/>
      <c r="AT5" s="50" t="s">
        <v>52</v>
      </c>
      <c r="AU5" s="50" t="s">
        <v>53</v>
      </c>
      <c r="AV5" s="50" t="s">
        <v>54</v>
      </c>
      <c r="AW5" s="50" t="s">
        <v>55</v>
      </c>
      <c r="AX5" s="50"/>
      <c r="AY5" s="50" t="s">
        <v>56</v>
      </c>
      <c r="AZ5" s="50" t="s">
        <v>57</v>
      </c>
      <c r="BA5" s="50" t="s">
        <v>47</v>
      </c>
      <c r="BB5" s="50" t="s">
        <v>58</v>
      </c>
      <c r="BC5" s="50"/>
      <c r="BD5" s="50" t="s">
        <v>59</v>
      </c>
      <c r="BE5" s="51"/>
      <c r="BF5" s="72" t="s">
        <v>60</v>
      </c>
      <c r="BG5" s="72" t="n">
        <v>0.8</v>
      </c>
      <c r="BH5" s="72" t="n">
        <v>0.2</v>
      </c>
      <c r="BI5" s="52"/>
      <c r="BJ5" s="53" t="s">
        <v>61</v>
      </c>
      <c r="BK5" s="52"/>
      <c r="BL5" s="73" t="n">
        <f aca="false">BL3-BL4</f>
        <v>14996.4928</v>
      </c>
      <c r="BO5" s="53" t="s">
        <v>61</v>
      </c>
      <c r="BP5" s="52"/>
      <c r="BQ5" s="73" t="e">
        <f aca="false">BQ3-BQ4</f>
        <v>#REF!</v>
      </c>
      <c r="BR5" s="55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55"/>
      <c r="CE5" s="74"/>
      <c r="CF5" s="74"/>
      <c r="CG5" s="74"/>
      <c r="CH5" s="7"/>
      <c r="CI5" s="8"/>
      <c r="CJ5" s="7"/>
      <c r="CK5" s="29"/>
      <c r="CL5" s="7"/>
      <c r="CM5" s="7"/>
      <c r="CN5" s="8"/>
      <c r="CO5" s="7"/>
      <c r="CP5" s="29"/>
      <c r="CQ5" s="7"/>
      <c r="CR5" s="7"/>
      <c r="CS5" s="7"/>
      <c r="CT5" s="7"/>
      <c r="CU5" s="7"/>
      <c r="CV5" s="7"/>
      <c r="CW5" s="7"/>
      <c r="CX5" s="7"/>
      <c r="CY5" s="7"/>
    </row>
    <row r="6" customFormat="false" ht="17.25" hidden="false" customHeight="true" outlineLevel="0" collapsed="false">
      <c r="B6" s="75"/>
      <c r="C6" s="76" t="s">
        <v>62</v>
      </c>
      <c r="D6" s="76" t="s">
        <v>63</v>
      </c>
      <c r="E6" s="77" t="s">
        <v>64</v>
      </c>
      <c r="F6" s="78" t="n">
        <f aca="false">Variables!C2</f>
        <v>0</v>
      </c>
      <c r="G6" s="79" t="n">
        <v>0</v>
      </c>
      <c r="H6" s="79" t="n">
        <v>0</v>
      </c>
      <c r="I6" s="80" t="s">
        <v>65</v>
      </c>
      <c r="J6" s="81" t="s">
        <v>66</v>
      </c>
      <c r="K6" s="79" t="n">
        <v>0</v>
      </c>
      <c r="L6" s="82" t="s">
        <v>65</v>
      </c>
      <c r="M6" s="83" t="n">
        <v>0</v>
      </c>
      <c r="N6" s="84" t="s">
        <v>67</v>
      </c>
      <c r="O6" s="85" t="n">
        <v>0</v>
      </c>
      <c r="P6" s="84" t="n">
        <v>0.019</v>
      </c>
      <c r="Q6" s="85" t="n">
        <v>0</v>
      </c>
      <c r="R6" s="85" t="s">
        <v>67</v>
      </c>
      <c r="S6" s="82" t="s">
        <v>68</v>
      </c>
      <c r="T6" s="86" t="n">
        <v>0</v>
      </c>
      <c r="U6" s="87" t="s">
        <v>69</v>
      </c>
      <c r="W6" s="88" t="s">
        <v>62</v>
      </c>
      <c r="X6" s="89"/>
      <c r="Y6" s="88" t="s">
        <v>62</v>
      </c>
      <c r="Z6" s="90"/>
      <c r="AA6" s="91" t="s">
        <v>62</v>
      </c>
      <c r="AB6" s="92"/>
      <c r="AC6" s="93" t="s">
        <v>70</v>
      </c>
      <c r="AD6" s="94" t="s">
        <v>71</v>
      </c>
      <c r="AE6" s="67" t="s">
        <v>72</v>
      </c>
      <c r="AF6" s="67" t="s">
        <v>73</v>
      </c>
      <c r="AG6" s="67"/>
      <c r="AH6" s="95" t="s">
        <v>72</v>
      </c>
      <c r="AI6" s="51" t="s">
        <v>50</v>
      </c>
      <c r="AJ6" s="49" t="s">
        <v>74</v>
      </c>
      <c r="AK6" s="67" t="s">
        <v>72</v>
      </c>
      <c r="AL6" s="51" t="s">
        <v>50</v>
      </c>
      <c r="AM6" s="49" t="s">
        <v>74</v>
      </c>
      <c r="AN6" s="67" t="s">
        <v>72</v>
      </c>
      <c r="AO6" s="51" t="s">
        <v>50</v>
      </c>
      <c r="AP6" s="49" t="s">
        <v>74</v>
      </c>
      <c r="AQ6" s="96" t="s">
        <v>75</v>
      </c>
      <c r="AR6" s="96" t="s">
        <v>76</v>
      </c>
      <c r="AS6" s="49"/>
      <c r="AT6" s="97" t="s">
        <v>76</v>
      </c>
      <c r="AU6" s="97" t="s">
        <v>77</v>
      </c>
      <c r="AV6" s="97" t="s">
        <v>70</v>
      </c>
      <c r="AW6" s="97" t="s">
        <v>78</v>
      </c>
      <c r="AX6" s="97" t="s">
        <v>70</v>
      </c>
      <c r="AY6" s="97" t="s">
        <v>70</v>
      </c>
      <c r="AZ6" s="97" t="s">
        <v>70</v>
      </c>
      <c r="BA6" s="97" t="s">
        <v>70</v>
      </c>
      <c r="BB6" s="97" t="s">
        <v>70</v>
      </c>
      <c r="BC6" s="97" t="s">
        <v>70</v>
      </c>
      <c r="BD6" s="97" t="s">
        <v>79</v>
      </c>
      <c r="BE6" s="52"/>
      <c r="BF6" s="92" t="s">
        <v>70</v>
      </c>
      <c r="BG6" s="92" t="s">
        <v>80</v>
      </c>
      <c r="BH6" s="92" t="s">
        <v>80</v>
      </c>
      <c r="BI6" s="98"/>
      <c r="BJ6" s="53" t="s">
        <v>32</v>
      </c>
      <c r="BK6" s="52"/>
      <c r="BL6" s="99"/>
      <c r="BM6" s="6"/>
      <c r="BN6" s="6"/>
      <c r="BO6" s="53" t="s">
        <v>32</v>
      </c>
      <c r="BP6" s="52"/>
      <c r="BQ6" s="99" t="e">
        <f aca="true">-ABS(INDIRECT(TEXT((DAY($A$1)-1),"0")&amp;"!BK6"))+BL6</f>
        <v>#REF!</v>
      </c>
      <c r="BR6" s="55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7"/>
      <c r="CE6" s="100"/>
      <c r="CF6" s="100"/>
      <c r="CG6" s="100"/>
      <c r="CH6" s="8"/>
      <c r="CI6" s="8"/>
      <c r="CJ6" s="7"/>
      <c r="CK6" s="101"/>
      <c r="CL6" s="8"/>
      <c r="CM6" s="8"/>
      <c r="CN6" s="8"/>
      <c r="CO6" s="7"/>
      <c r="CP6" s="101"/>
      <c r="CQ6" s="7"/>
      <c r="CR6" s="7"/>
      <c r="CS6" s="7"/>
      <c r="CT6" s="7"/>
      <c r="CU6" s="7"/>
      <c r="CV6" s="7"/>
      <c r="CW6" s="7"/>
      <c r="CX6" s="7"/>
      <c r="CY6" s="7"/>
    </row>
    <row r="7" customFormat="false" ht="13.5" hidden="false" customHeight="false" outlineLevel="0" collapsed="false">
      <c r="B7" s="102" t="s">
        <v>71</v>
      </c>
      <c r="C7" s="103" t="n">
        <v>4</v>
      </c>
      <c r="D7" s="104" t="n">
        <v>0</v>
      </c>
      <c r="E7" s="105" t="s">
        <v>62</v>
      </c>
      <c r="F7" s="106" t="s">
        <v>81</v>
      </c>
      <c r="G7" s="107" t="s">
        <v>81</v>
      </c>
      <c r="H7" s="107" t="s">
        <v>81</v>
      </c>
      <c r="I7" s="108" t="s">
        <v>81</v>
      </c>
      <c r="J7" s="109" t="n">
        <v>0</v>
      </c>
      <c r="K7" s="110" t="s">
        <v>82</v>
      </c>
      <c r="L7" s="111" t="s">
        <v>83</v>
      </c>
      <c r="M7" s="112" t="s">
        <v>82</v>
      </c>
      <c r="N7" s="113" t="n">
        <v>0.03</v>
      </c>
      <c r="O7" s="114" t="s">
        <v>83</v>
      </c>
      <c r="P7" s="113" t="s">
        <v>83</v>
      </c>
      <c r="Q7" s="114" t="s">
        <v>83</v>
      </c>
      <c r="R7" s="113" t="n">
        <v>0</v>
      </c>
      <c r="S7" s="115" t="n">
        <v>0</v>
      </c>
      <c r="T7" s="106" t="s">
        <v>82</v>
      </c>
      <c r="U7" s="111" t="s">
        <v>82</v>
      </c>
      <c r="W7" s="116" t="n">
        <v>4</v>
      </c>
      <c r="X7" s="117" t="n">
        <v>2.52</v>
      </c>
      <c r="Y7" s="118"/>
      <c r="Z7" s="41"/>
      <c r="AA7" s="119"/>
      <c r="AB7" s="120"/>
      <c r="AC7" s="121" t="n">
        <f aca="false">(W7*X7)+(Y7*Z7)+(AA7*AB7)</f>
        <v>10.08</v>
      </c>
      <c r="AD7" s="122" t="n">
        <v>100</v>
      </c>
      <c r="AE7" s="123" t="n">
        <v>0</v>
      </c>
      <c r="AF7" s="124" t="n">
        <v>0</v>
      </c>
      <c r="AG7" s="125"/>
      <c r="AH7" s="126"/>
      <c r="AI7" s="127"/>
      <c r="AJ7" s="128"/>
      <c r="AK7" s="129" t="n">
        <v>4</v>
      </c>
      <c r="AL7" s="41" t="n">
        <v>100</v>
      </c>
      <c r="AM7" s="46"/>
      <c r="AN7" s="130"/>
      <c r="AO7" s="131"/>
      <c r="AP7" s="132"/>
      <c r="AQ7" s="132" t="e">
        <f aca="false" t="array" ref="AQ7:AQ7">SUM(IF(AND(AJ7&lt;&gt;"pac",AJ7&lt;&gt;""),AI7),IF(AND(AM7&lt;&gt;"pac",AM7&lt;&gt;""),AL7),IF(AND(AN7&lt;&gt;"pac",AN7&lt;&gt;""),AO7))/SUM(IF(AND(AJ7&lt;&gt;"pac",AJ7&lt;&gt;""),1),IF(AND(AM7&lt;&gt;"pac",AM7&lt;&gt;""),1),IF(AND(AN7&lt;&gt;"pac",AN7&lt;&gt;""),1))</f>
        <v>#DIV/0!</v>
      </c>
      <c r="AR7" s="132" t="n">
        <f aca="false" t="array" ref="AR7:AR7">SUM(IF(AND(AJ7&lt;&gt;"pac",AJ7&lt;&gt;""),AH7),IF(AND(AM7&lt;&gt;"pac",AM7&lt;&gt;""),AK7),IF(AND(AP7&lt;&gt;"pac",AP7&lt;&gt;""),AN7))</f>
        <v>0</v>
      </c>
      <c r="AS7" s="133"/>
      <c r="AT7" s="134" t="n">
        <f aca="false">SUM(AE7,AG7,AH7,AN7,AK7)</f>
        <v>4</v>
      </c>
      <c r="AU7" s="135" t="n">
        <f aca="false">AV7/AT7</f>
        <v>100</v>
      </c>
      <c r="AV7" s="136" t="n">
        <f aca="false">SUM(AE7*AF7)+(AH7*AI7)+(AN7*AO7)+(AK7*AL7)</f>
        <v>400</v>
      </c>
      <c r="AW7" s="137" t="n">
        <f aca="false">AT7*(F8+G8+H8)*J8/1000</f>
        <v>0</v>
      </c>
      <c r="AX7" s="137" t="n">
        <f aca="false">K8*AT7</f>
        <v>0</v>
      </c>
      <c r="AY7" s="137" t="n">
        <f aca="false">L8*(AE8+AG8)</f>
        <v>0</v>
      </c>
      <c r="AZ7" s="136" t="n">
        <f aca="false">P8</f>
        <v>1.7328</v>
      </c>
      <c r="BA7" s="137" t="n">
        <f aca="false">AC7</f>
        <v>10.08</v>
      </c>
      <c r="BB7" s="137" t="n">
        <f aca="false">T8*AT8</f>
        <v>0</v>
      </c>
      <c r="BC7" s="137"/>
      <c r="BD7" s="137" t="n">
        <f aca="false">AV7-SUM(AW7:BC7)</f>
        <v>388.1872</v>
      </c>
      <c r="BE7" s="138"/>
      <c r="BF7" s="139" t="n">
        <f aca="false">BD7</f>
        <v>388.1872</v>
      </c>
      <c r="BG7" s="139" t="n">
        <f aca="false">BF7*$BG$5</f>
        <v>310.54976</v>
      </c>
      <c r="BH7" s="139" t="n">
        <f aca="false">BF7*$BH$5</f>
        <v>77.63744</v>
      </c>
      <c r="BI7" s="52"/>
      <c r="BJ7" s="140" t="s">
        <v>84</v>
      </c>
      <c r="BK7" s="141"/>
      <c r="BL7" s="54" t="n">
        <f aca="false">BL5+BL6</f>
        <v>14996.4928</v>
      </c>
      <c r="BO7" s="140" t="s">
        <v>84</v>
      </c>
      <c r="BP7" s="141"/>
      <c r="BQ7" s="54" t="e">
        <f aca="false">BQ5+BQ6</f>
        <v>#REF!</v>
      </c>
      <c r="BR7" s="55"/>
      <c r="BS7" s="142"/>
      <c r="BT7" s="143"/>
      <c r="BU7" s="144"/>
      <c r="BV7" s="138"/>
      <c r="BW7" s="138"/>
      <c r="BX7" s="138"/>
      <c r="BY7" s="144"/>
      <c r="BZ7" s="138"/>
      <c r="CA7" s="138"/>
      <c r="CB7" s="138"/>
      <c r="CC7" s="138"/>
      <c r="CD7" s="138"/>
      <c r="CE7" s="145"/>
      <c r="CF7" s="145"/>
      <c r="CG7" s="145"/>
      <c r="CH7" s="7"/>
      <c r="CI7" s="8"/>
      <c r="CJ7" s="7"/>
      <c r="CK7" s="29"/>
      <c r="CL7" s="7"/>
      <c r="CM7" s="7"/>
      <c r="CN7" s="8"/>
      <c r="CO7" s="7"/>
      <c r="CP7" s="29"/>
      <c r="CQ7" s="7"/>
      <c r="CR7" s="7"/>
      <c r="CS7" s="7"/>
      <c r="CT7" s="7"/>
      <c r="CU7" s="7"/>
      <c r="CV7" s="7"/>
      <c r="CW7" s="7"/>
      <c r="CX7" s="7"/>
      <c r="CY7" s="7"/>
    </row>
    <row r="8" customFormat="false" ht="12.75" hidden="false" customHeight="false" outlineLevel="0" collapsed="false">
      <c r="B8" s="75" t="n">
        <v>100</v>
      </c>
      <c r="C8" s="146" t="n">
        <f aca="false">C7</f>
        <v>4</v>
      </c>
      <c r="D8" s="147" t="n">
        <f aca="false">D7</f>
        <v>0</v>
      </c>
      <c r="E8" s="148" t="n">
        <f aca="false">C8-D7</f>
        <v>4</v>
      </c>
      <c r="F8" s="149" t="n">
        <f aca="false">$F$6</f>
        <v>0</v>
      </c>
      <c r="G8" s="150" t="n">
        <f aca="false">$G$6</f>
        <v>0</v>
      </c>
      <c r="H8" s="151" t="n">
        <f aca="false">$H$6</f>
        <v>0</v>
      </c>
      <c r="I8" s="152" t="n">
        <f aca="false">F8+G8+H8</f>
        <v>0</v>
      </c>
      <c r="J8" s="153" t="n">
        <f aca="false">$J$7</f>
        <v>0</v>
      </c>
      <c r="K8" s="154" t="n">
        <f aca="false">$K$6</f>
        <v>0</v>
      </c>
      <c r="L8" s="155" t="n">
        <f aca="false">((I8*J8/1000)+K8)</f>
        <v>0</v>
      </c>
      <c r="M8" s="156" t="n">
        <f aca="false">$M$68</f>
        <v>0</v>
      </c>
      <c r="N8" s="157" t="e">
        <f aca="false">$N$7*AQ7*AR7</f>
        <v>#DIV/0!</v>
      </c>
      <c r="O8" s="156" t="n">
        <f aca="false">$O$68</f>
        <v>0</v>
      </c>
      <c r="P8" s="158" t="n">
        <f aca="false">(AT7*$P$6)*$P$3</f>
        <v>1.7328</v>
      </c>
      <c r="Q8" s="154" t="n">
        <f aca="false">$Q$68</f>
        <v>0</v>
      </c>
      <c r="R8" s="154" t="n">
        <v>0</v>
      </c>
      <c r="S8" s="155" t="n">
        <v>0</v>
      </c>
      <c r="T8" s="156" t="n">
        <f aca="false">$T$6</f>
        <v>0</v>
      </c>
      <c r="U8" s="159" t="e">
        <f aca="false">(N8/E8)+SUM(L8:M8)</f>
        <v>#DIV/0!</v>
      </c>
      <c r="W8" s="116" t="n">
        <v>4</v>
      </c>
      <c r="X8" s="117" t="n">
        <v>2.52</v>
      </c>
      <c r="Y8" s="160"/>
      <c r="Z8" s="63"/>
      <c r="AA8" s="161"/>
      <c r="AB8" s="120"/>
      <c r="AC8" s="162" t="n">
        <f aca="false">(W8*X8)+(Y8*Z8)+(AA8*AB8)</f>
        <v>10.08</v>
      </c>
      <c r="AD8" s="163" t="n">
        <v>200</v>
      </c>
      <c r="AE8" s="164" t="n">
        <v>0</v>
      </c>
      <c r="AF8" s="165" t="n">
        <v>0</v>
      </c>
      <c r="AG8" s="166"/>
      <c r="AH8" s="167"/>
      <c r="AI8" s="168"/>
      <c r="AJ8" s="169"/>
      <c r="AK8" s="170" t="n">
        <v>4</v>
      </c>
      <c r="AL8" s="63" t="n">
        <v>100</v>
      </c>
      <c r="AM8" s="171"/>
      <c r="AN8" s="172"/>
      <c r="AO8" s="173"/>
      <c r="AP8" s="133"/>
      <c r="AQ8" s="133" t="e">
        <f aca="false" t="array" ref="AQ8:AQ8">SUM(IF(AND(AJ8&lt;&gt;"pac",AJ8&lt;&gt;""),AI8),IF(AND(AM8&lt;&gt;"pac",AM8&lt;&gt;""),AL8),IF(AND(AN8&lt;&gt;"pac",AN8&lt;&gt;""),AO8))/SUM(IF(AND(AJ8&lt;&gt;"pac",AJ8&lt;&gt;""),1),IF(AND(AM8&lt;&gt;"pac",AM8&lt;&gt;""),1),IF(AND(AN8&lt;&gt;"pac",AN8&lt;&gt;""),1))</f>
        <v>#DIV/0!</v>
      </c>
      <c r="AR8" s="133" t="n">
        <f aca="false" t="array" ref="AR8:AR8">SUM(IF(AND(AJ8&lt;&gt;"pac",AJ8&lt;&gt;""),AH8),IF(AND(AM8&lt;&gt;"pac",AM8&lt;&gt;""),AK8),IF(AND(AP8&lt;&gt;"pac",AP8&lt;&gt;""),AN8))</f>
        <v>0</v>
      </c>
      <c r="AS8" s="133"/>
      <c r="AT8" s="134" t="n">
        <f aca="false">SUM(AE8,AG8,AH8,AN8,AK8)</f>
        <v>4</v>
      </c>
      <c r="AU8" s="135" t="n">
        <f aca="false">AV8/AT8</f>
        <v>100</v>
      </c>
      <c r="AV8" s="136" t="n">
        <f aca="false">SUM(AE8*AF8)+(AH8*AI8)+(AN8*AO8)+(AK8*AL8)</f>
        <v>400</v>
      </c>
      <c r="AW8" s="137" t="n">
        <f aca="false">AT8*(F9+G9+H9)*J9/1000</f>
        <v>0</v>
      </c>
      <c r="AX8" s="137" t="n">
        <f aca="false">K9*AT8</f>
        <v>0</v>
      </c>
      <c r="AY8" s="137" t="n">
        <f aca="false">L9*(AE9+AG9)</f>
        <v>0</v>
      </c>
      <c r="AZ8" s="136" t="n">
        <f aca="false">P9</f>
        <v>1.7328</v>
      </c>
      <c r="BA8" s="137" t="n">
        <f aca="false">AC8</f>
        <v>10.08</v>
      </c>
      <c r="BB8" s="137" t="n">
        <f aca="false">T9*AT9</f>
        <v>0</v>
      </c>
      <c r="BC8" s="137"/>
      <c r="BD8" s="137" t="n">
        <f aca="false">AV8-SUM(AW8:BC8)</f>
        <v>388.1872</v>
      </c>
      <c r="BE8" s="138"/>
      <c r="BF8" s="139" t="n">
        <f aca="false">BD8</f>
        <v>388.1872</v>
      </c>
      <c r="BG8" s="139" t="n">
        <f aca="false">BF8*$BG$5</f>
        <v>310.54976</v>
      </c>
      <c r="BH8" s="139" t="n">
        <f aca="false">BF8*$BH$5</f>
        <v>77.63744</v>
      </c>
      <c r="BI8" s="52"/>
      <c r="BR8" s="55"/>
      <c r="BS8" s="142"/>
      <c r="BT8" s="143"/>
      <c r="BU8" s="144"/>
      <c r="BV8" s="138"/>
      <c r="BW8" s="138"/>
      <c r="BX8" s="138"/>
      <c r="BY8" s="144"/>
      <c r="BZ8" s="138"/>
      <c r="CA8" s="138"/>
      <c r="CB8" s="138"/>
      <c r="CC8" s="138"/>
      <c r="CD8" s="138"/>
      <c r="CE8" s="145"/>
      <c r="CF8" s="145"/>
      <c r="CG8" s="145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</row>
    <row r="9" customFormat="false" ht="12.75" hidden="false" customHeight="false" outlineLevel="0" collapsed="false">
      <c r="B9" s="75" t="n">
        <v>200</v>
      </c>
      <c r="C9" s="146" t="n">
        <f aca="false">C8</f>
        <v>4</v>
      </c>
      <c r="D9" s="147" t="n">
        <f aca="false">D8</f>
        <v>0</v>
      </c>
      <c r="E9" s="174" t="n">
        <f aca="false">C9-D8</f>
        <v>4</v>
      </c>
      <c r="F9" s="149" t="n">
        <f aca="false">$F$6</f>
        <v>0</v>
      </c>
      <c r="G9" s="175" t="n">
        <f aca="false">$G$6</f>
        <v>0</v>
      </c>
      <c r="H9" s="151" t="n">
        <f aca="false">$H$6</f>
        <v>0</v>
      </c>
      <c r="I9" s="152" t="n">
        <f aca="false">F9+G9+H9</f>
        <v>0</v>
      </c>
      <c r="J9" s="153" t="n">
        <f aca="false">$J$7</f>
        <v>0</v>
      </c>
      <c r="K9" s="154" t="n">
        <f aca="false">$K$6</f>
        <v>0</v>
      </c>
      <c r="L9" s="155" t="n">
        <f aca="false">((I9*J9/1000)+K9)</f>
        <v>0</v>
      </c>
      <c r="M9" s="156" t="n">
        <f aca="false">$M$68</f>
        <v>0</v>
      </c>
      <c r="N9" s="157" t="e">
        <f aca="false">$N$7*AQ8*AR8</f>
        <v>#DIV/0!</v>
      </c>
      <c r="O9" s="156" t="n">
        <f aca="false">$O$68</f>
        <v>0</v>
      </c>
      <c r="P9" s="158" t="n">
        <f aca="false">(AT8*$P$6)*$P$3</f>
        <v>1.7328</v>
      </c>
      <c r="Q9" s="154" t="n">
        <f aca="false">$Q$68</f>
        <v>0</v>
      </c>
      <c r="R9" s="154" t="n">
        <v>0</v>
      </c>
      <c r="S9" s="155" t="n">
        <v>0</v>
      </c>
      <c r="T9" s="156" t="n">
        <f aca="false">$T$6</f>
        <v>0</v>
      </c>
      <c r="U9" s="159" t="e">
        <f aca="false">(N9/E9)+SUM(L9:M9)</f>
        <v>#DIV/0!</v>
      </c>
      <c r="W9" s="116" t="n">
        <v>4</v>
      </c>
      <c r="X9" s="117" t="n">
        <v>2.52</v>
      </c>
      <c r="Y9" s="160"/>
      <c r="Z9" s="63"/>
      <c r="AA9" s="161"/>
      <c r="AB9" s="120"/>
      <c r="AC9" s="162" t="n">
        <f aca="false">(W9*X9)+(Y9*Z9)+(AA9*AB9)</f>
        <v>10.08</v>
      </c>
      <c r="AD9" s="163" t="n">
        <v>300</v>
      </c>
      <c r="AE9" s="164" t="n">
        <v>0</v>
      </c>
      <c r="AF9" s="165" t="n">
        <v>0</v>
      </c>
      <c r="AG9" s="166"/>
      <c r="AH9" s="167"/>
      <c r="AI9" s="168"/>
      <c r="AJ9" s="169"/>
      <c r="AK9" s="170" t="n">
        <v>4</v>
      </c>
      <c r="AL9" s="63" t="n">
        <v>100</v>
      </c>
      <c r="AM9" s="171"/>
      <c r="AN9" s="172"/>
      <c r="AO9" s="173"/>
      <c r="AP9" s="133"/>
      <c r="AQ9" s="133" t="e">
        <f aca="false" t="array" ref="AQ9:AQ9">SUM(IF(AND(AJ9&lt;&gt;"pac",AJ9&lt;&gt;""),AI9),IF(AND(AM9&lt;&gt;"pac",AM9&lt;&gt;""),AL9),IF(AND(AN9&lt;&gt;"pac",AN9&lt;&gt;""),AO9))/SUM(IF(AND(AJ9&lt;&gt;"pac",AJ9&lt;&gt;""),1),IF(AND(AM9&lt;&gt;"pac",AM9&lt;&gt;""),1),IF(AND(AN9&lt;&gt;"pac",AN9&lt;&gt;""),1))</f>
        <v>#DIV/0!</v>
      </c>
      <c r="AR9" s="133" t="n">
        <f aca="false" t="array" ref="AR9:AR9">SUM(IF(AND(AJ9&lt;&gt;"pac",AJ9&lt;&gt;""),AH9),IF(AND(AM9&lt;&gt;"pac",AM9&lt;&gt;""),AK9),IF(AND(AP9&lt;&gt;"pac",AP9&lt;&gt;""),AN9))</f>
        <v>0</v>
      </c>
      <c r="AS9" s="133"/>
      <c r="AT9" s="134" t="n">
        <f aca="false">SUM(AE9,AG9,AH9,AN9,AK9)</f>
        <v>4</v>
      </c>
      <c r="AU9" s="135" t="n">
        <f aca="false">AV9/AT9</f>
        <v>100</v>
      </c>
      <c r="AV9" s="136" t="n">
        <f aca="false">SUM(AE9*AF9)+(AH9*AI9)+(AN9*AO9)+(AK9*AL9)</f>
        <v>400</v>
      </c>
      <c r="AW9" s="137" t="n">
        <f aca="false">AT9*(F10+G10+H10)*J10/1000</f>
        <v>0</v>
      </c>
      <c r="AX9" s="137" t="n">
        <f aca="false">K10*AT9</f>
        <v>0</v>
      </c>
      <c r="AY9" s="137" t="n">
        <f aca="false">L10*(AE10+AG10)</f>
        <v>0</v>
      </c>
      <c r="AZ9" s="136" t="n">
        <f aca="false">P10</f>
        <v>1.7328</v>
      </c>
      <c r="BA9" s="137" t="n">
        <f aca="false">AC9</f>
        <v>10.08</v>
      </c>
      <c r="BB9" s="137" t="n">
        <f aca="false">T10*AT10</f>
        <v>0</v>
      </c>
      <c r="BC9" s="137"/>
      <c r="BD9" s="137" t="n">
        <f aca="false">AV9-SUM(AW9:BC9)</f>
        <v>388.1872</v>
      </c>
      <c r="BE9" s="138"/>
      <c r="BF9" s="139" t="n">
        <f aca="false">BD9</f>
        <v>388.1872</v>
      </c>
      <c r="BG9" s="139" t="n">
        <f aca="false">BF9*$BG$5</f>
        <v>310.54976</v>
      </c>
      <c r="BH9" s="139" t="n">
        <f aca="false">BF9*$BH$5</f>
        <v>77.63744</v>
      </c>
      <c r="BI9" s="52"/>
      <c r="BR9" s="55"/>
      <c r="BS9" s="142"/>
      <c r="BT9" s="143"/>
      <c r="BU9" s="98"/>
      <c r="BV9" s="52" t="s">
        <v>85</v>
      </c>
      <c r="BW9" s="52"/>
      <c r="BX9" s="52"/>
      <c r="BY9" s="52"/>
      <c r="BZ9" s="98"/>
      <c r="CA9" s="52"/>
      <c r="CB9" s="52"/>
      <c r="CC9" s="138"/>
      <c r="CD9" s="138"/>
      <c r="CE9" s="145"/>
      <c r="CF9" s="145"/>
      <c r="CG9" s="145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</row>
    <row r="10" customFormat="false" ht="12.75" hidden="false" customHeight="false" outlineLevel="0" collapsed="false">
      <c r="B10" s="75" t="n">
        <v>300</v>
      </c>
      <c r="C10" s="146" t="n">
        <f aca="false">C9</f>
        <v>4</v>
      </c>
      <c r="D10" s="147" t="n">
        <f aca="false">D9</f>
        <v>0</v>
      </c>
      <c r="E10" s="174" t="n">
        <f aca="false">C10-D9</f>
        <v>4</v>
      </c>
      <c r="F10" s="149" t="n">
        <f aca="false">$F$6</f>
        <v>0</v>
      </c>
      <c r="G10" s="175" t="n">
        <f aca="false">$G$6</f>
        <v>0</v>
      </c>
      <c r="H10" s="151" t="n">
        <f aca="false">$H$6</f>
        <v>0</v>
      </c>
      <c r="I10" s="152" t="n">
        <f aca="false">F10+G10+H10</f>
        <v>0</v>
      </c>
      <c r="J10" s="153" t="n">
        <f aca="false">$J$7</f>
        <v>0</v>
      </c>
      <c r="K10" s="154" t="n">
        <f aca="false">$K$6</f>
        <v>0</v>
      </c>
      <c r="L10" s="155" t="n">
        <f aca="false">((I10*J10/1000)+K10)</f>
        <v>0</v>
      </c>
      <c r="M10" s="156" t="n">
        <f aca="false">$M$68</f>
        <v>0</v>
      </c>
      <c r="N10" s="157" t="e">
        <f aca="false">$N$7*AQ9*AR9</f>
        <v>#DIV/0!</v>
      </c>
      <c r="O10" s="156" t="n">
        <f aca="false">$O$68</f>
        <v>0</v>
      </c>
      <c r="P10" s="158" t="n">
        <f aca="false">(AT9*$P$6)*$P$3</f>
        <v>1.7328</v>
      </c>
      <c r="Q10" s="154" t="n">
        <f aca="false">$Q$68</f>
        <v>0</v>
      </c>
      <c r="R10" s="154" t="n">
        <v>0</v>
      </c>
      <c r="S10" s="155" t="n">
        <v>0</v>
      </c>
      <c r="T10" s="156" t="n">
        <f aca="false">$T$6</f>
        <v>0</v>
      </c>
      <c r="U10" s="159" t="e">
        <f aca="false">(N10/E10)+SUM(L10:M10)</f>
        <v>#DIV/0!</v>
      </c>
      <c r="W10" s="116" t="n">
        <v>4</v>
      </c>
      <c r="X10" s="117" t="n">
        <v>2.52</v>
      </c>
      <c r="Y10" s="160"/>
      <c r="Z10" s="63"/>
      <c r="AA10" s="161"/>
      <c r="AB10" s="120"/>
      <c r="AC10" s="162" t="n">
        <f aca="false">(W10*X10)+(Y10*Z10)+(AA10*AB10)</f>
        <v>10.08</v>
      </c>
      <c r="AD10" s="163" t="n">
        <v>400</v>
      </c>
      <c r="AE10" s="164" t="n">
        <v>0</v>
      </c>
      <c r="AF10" s="165" t="n">
        <v>0</v>
      </c>
      <c r="AG10" s="166"/>
      <c r="AH10" s="167"/>
      <c r="AI10" s="168"/>
      <c r="AJ10" s="169"/>
      <c r="AK10" s="170" t="n">
        <v>4</v>
      </c>
      <c r="AL10" s="63" t="n">
        <v>100</v>
      </c>
      <c r="AM10" s="171"/>
      <c r="AN10" s="172"/>
      <c r="AO10" s="173"/>
      <c r="AP10" s="133"/>
      <c r="AQ10" s="133" t="e">
        <f aca="false" t="array" ref="AQ10:AQ10">SUM(IF(AND(AJ10&lt;&gt;"pac",AJ10&lt;&gt;""),AI10),IF(AND(AM10&lt;&gt;"pac",AM10&lt;&gt;""),AL10),IF(AND(AN10&lt;&gt;"pac",AN10&lt;&gt;""),AO10))/SUM(IF(AND(AJ10&lt;&gt;"pac",AJ10&lt;&gt;""),1),IF(AND(AM10&lt;&gt;"pac",AM10&lt;&gt;""),1),IF(AND(AN10&lt;&gt;"pac",AN10&lt;&gt;""),1))</f>
        <v>#DIV/0!</v>
      </c>
      <c r="AR10" s="133" t="n">
        <f aca="false" t="array" ref="AR10:AR10">SUM(IF(AND(AJ10&lt;&gt;"pac",AJ10&lt;&gt;""),AH10),IF(AND(AM10&lt;&gt;"pac",AM10&lt;&gt;""),AK10),IF(AND(AP10&lt;&gt;"pac",AP10&lt;&gt;""),AN10))</f>
        <v>0</v>
      </c>
      <c r="AS10" s="133"/>
      <c r="AT10" s="134" t="n">
        <f aca="false">SUM(AE10,AG10,AH10,AN10,AK10)</f>
        <v>4</v>
      </c>
      <c r="AU10" s="135" t="n">
        <f aca="false">AV10/AT10</f>
        <v>100</v>
      </c>
      <c r="AV10" s="136" t="n">
        <f aca="false">SUM(AE10*AF10)+(AH10*AI10)+(AN10*AO10)+(AK10*AL10)</f>
        <v>400</v>
      </c>
      <c r="AW10" s="137" t="n">
        <f aca="false">AT10*(F11+G11+H11)*J11/1000</f>
        <v>0</v>
      </c>
      <c r="AX10" s="137" t="n">
        <f aca="false">K11*AT10</f>
        <v>0</v>
      </c>
      <c r="AY10" s="137" t="n">
        <f aca="false">L11*(AE11+AG11)</f>
        <v>0</v>
      </c>
      <c r="AZ10" s="136" t="n">
        <f aca="false">P11</f>
        <v>1.7328</v>
      </c>
      <c r="BA10" s="137" t="n">
        <f aca="false">AC10</f>
        <v>10.08</v>
      </c>
      <c r="BB10" s="137" t="n">
        <f aca="false">T11*AT11</f>
        <v>0</v>
      </c>
      <c r="BC10" s="137"/>
      <c r="BD10" s="137" t="n">
        <f aca="false">AV10-SUM(AW10:BC10)</f>
        <v>388.1872</v>
      </c>
      <c r="BE10" s="138"/>
      <c r="BF10" s="139" t="n">
        <f aca="false">BD10</f>
        <v>388.1872</v>
      </c>
      <c r="BG10" s="139" t="n">
        <f aca="false">BF10*$BG$5</f>
        <v>310.54976</v>
      </c>
      <c r="BH10" s="139" t="n">
        <f aca="false">BF10*$BH$5</f>
        <v>77.63744</v>
      </c>
      <c r="BI10" s="52"/>
      <c r="BJ10" s="6" t="s">
        <v>86</v>
      </c>
      <c r="BO10" s="6" t="s">
        <v>87</v>
      </c>
      <c r="BR10" s="55"/>
      <c r="BS10" s="142"/>
      <c r="BT10" s="143"/>
      <c r="BU10" s="98"/>
      <c r="BV10" s="52"/>
      <c r="BW10" s="176"/>
      <c r="BX10" s="98"/>
      <c r="BY10" s="52"/>
      <c r="BZ10" s="98"/>
      <c r="CA10" s="52"/>
      <c r="CB10" s="176"/>
      <c r="CC10" s="138"/>
      <c r="CD10" s="138"/>
      <c r="CE10" s="145"/>
      <c r="CF10" s="145"/>
      <c r="CG10" s="145"/>
      <c r="CH10" s="7"/>
      <c r="CI10" s="8"/>
      <c r="CJ10" s="7"/>
      <c r="CK10" s="7"/>
      <c r="CL10" s="7"/>
      <c r="CM10" s="7"/>
      <c r="CN10" s="8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</row>
    <row r="11" customFormat="false" ht="12.75" hidden="false" customHeight="false" outlineLevel="0" collapsed="false">
      <c r="B11" s="75" t="n">
        <v>400</v>
      </c>
      <c r="C11" s="146" t="n">
        <f aca="false">C10</f>
        <v>4</v>
      </c>
      <c r="D11" s="147" t="n">
        <f aca="false">D10</f>
        <v>0</v>
      </c>
      <c r="E11" s="174" t="n">
        <f aca="false">C11-D10</f>
        <v>4</v>
      </c>
      <c r="F11" s="149" t="n">
        <f aca="false">$F$6</f>
        <v>0</v>
      </c>
      <c r="G11" s="175" t="n">
        <f aca="false">$G$6</f>
        <v>0</v>
      </c>
      <c r="H11" s="151" t="n">
        <f aca="false">$H$6</f>
        <v>0</v>
      </c>
      <c r="I11" s="152" t="n">
        <f aca="false">F11+G11+H11</f>
        <v>0</v>
      </c>
      <c r="J11" s="153" t="n">
        <f aca="false">$J$7</f>
        <v>0</v>
      </c>
      <c r="K11" s="154" t="n">
        <f aca="false">$K$6</f>
        <v>0</v>
      </c>
      <c r="L11" s="155" t="n">
        <f aca="false">((I11*J11/1000)+K11)</f>
        <v>0</v>
      </c>
      <c r="M11" s="156" t="n">
        <f aca="false">$M$68</f>
        <v>0</v>
      </c>
      <c r="N11" s="157" t="e">
        <f aca="false">$N$7*AQ10*AR10</f>
        <v>#DIV/0!</v>
      </c>
      <c r="O11" s="156" t="n">
        <f aca="false">$O$68</f>
        <v>0</v>
      </c>
      <c r="P11" s="158" t="n">
        <f aca="false">(AT10*$P$6)*$P$3</f>
        <v>1.7328</v>
      </c>
      <c r="Q11" s="154" t="n">
        <f aca="false">$Q$68</f>
        <v>0</v>
      </c>
      <c r="R11" s="154" t="n">
        <v>0</v>
      </c>
      <c r="S11" s="155" t="n">
        <v>0</v>
      </c>
      <c r="T11" s="156" t="n">
        <f aca="false">$T$6</f>
        <v>0</v>
      </c>
      <c r="U11" s="159" t="e">
        <f aca="false">(N11/E11)+SUM(L11:M11)</f>
        <v>#DIV/0!</v>
      </c>
      <c r="W11" s="116" t="n">
        <v>4</v>
      </c>
      <c r="X11" s="117" t="n">
        <v>2.52</v>
      </c>
      <c r="Y11" s="160"/>
      <c r="Z11" s="63"/>
      <c r="AA11" s="161"/>
      <c r="AB11" s="120"/>
      <c r="AC11" s="162" t="n">
        <f aca="false">(W11*X11)+(Y11*Z11)+(AA11*AB11)</f>
        <v>10.08</v>
      </c>
      <c r="AD11" s="163" t="n">
        <v>500</v>
      </c>
      <c r="AE11" s="164" t="n">
        <v>0</v>
      </c>
      <c r="AF11" s="165" t="n">
        <v>0</v>
      </c>
      <c r="AG11" s="166"/>
      <c r="AH11" s="167"/>
      <c r="AI11" s="168"/>
      <c r="AJ11" s="169"/>
      <c r="AK11" s="170" t="n">
        <v>4</v>
      </c>
      <c r="AL11" s="63" t="n">
        <v>100</v>
      </c>
      <c r="AM11" s="171"/>
      <c r="AN11" s="172"/>
      <c r="AO11" s="173"/>
      <c r="AP11" s="133"/>
      <c r="AQ11" s="133" t="e">
        <f aca="false" t="array" ref="AQ11:AQ11">SUM(IF(AND(AJ11&lt;&gt;"pac",AJ11&lt;&gt;""),AI11),IF(AND(AM11&lt;&gt;"pac",AM11&lt;&gt;""),AL11),IF(AND(AN11&lt;&gt;"pac",AN11&lt;&gt;""),AO11))/SUM(IF(AND(AJ11&lt;&gt;"pac",AJ11&lt;&gt;""),1),IF(AND(AM11&lt;&gt;"pac",AM11&lt;&gt;""),1),IF(AND(AN11&lt;&gt;"pac",AN11&lt;&gt;""),1))</f>
        <v>#DIV/0!</v>
      </c>
      <c r="AR11" s="133" t="n">
        <f aca="false" t="array" ref="AR11:AR11">SUM(IF(AND(AJ11&lt;&gt;"pac",AJ11&lt;&gt;""),AH11),IF(AND(AM11&lt;&gt;"pac",AM11&lt;&gt;""),AK11),IF(AND(AP11&lt;&gt;"pac",AP11&lt;&gt;""),AN11))</f>
        <v>0</v>
      </c>
      <c r="AS11" s="133"/>
      <c r="AT11" s="134" t="n">
        <f aca="false">SUM(AE11,AG11,AH11,AN11,AK11)</f>
        <v>4</v>
      </c>
      <c r="AU11" s="135" t="n">
        <f aca="false">AV11/AT11</f>
        <v>100</v>
      </c>
      <c r="AV11" s="136" t="n">
        <f aca="false">SUM(AE11*AF11)+(AH11*AI11)+(AN11*AO11)+(AK11*AL11)</f>
        <v>400</v>
      </c>
      <c r="AW11" s="137" t="n">
        <f aca="false">AT11*(F12+G12+H12)*J12/1000</f>
        <v>0</v>
      </c>
      <c r="AX11" s="137" t="n">
        <f aca="false">K12*AT11</f>
        <v>0</v>
      </c>
      <c r="AY11" s="137" t="n">
        <f aca="false">L12*(AE12+AG12)</f>
        <v>0</v>
      </c>
      <c r="AZ11" s="136" t="n">
        <f aca="false">P12</f>
        <v>1.7328</v>
      </c>
      <c r="BA11" s="137" t="n">
        <f aca="false">AC11</f>
        <v>10.08</v>
      </c>
      <c r="BB11" s="137" t="n">
        <f aca="false">T12*AT12</f>
        <v>0</v>
      </c>
      <c r="BC11" s="137"/>
      <c r="BD11" s="137" t="n">
        <f aca="false">AV11-SUM(AW11:BC11)</f>
        <v>388.1872</v>
      </c>
      <c r="BE11" s="138"/>
      <c r="BF11" s="139" t="n">
        <f aca="false">BD11</f>
        <v>388.1872</v>
      </c>
      <c r="BG11" s="139" t="n">
        <f aca="false">BF11*$BG$5</f>
        <v>310.54976</v>
      </c>
      <c r="BH11" s="139" t="n">
        <f aca="false">BF11*$BH$5</f>
        <v>77.63744</v>
      </c>
      <c r="BI11" s="52"/>
      <c r="BJ11" s="25" t="s">
        <v>88</v>
      </c>
      <c r="BK11" s="26"/>
      <c r="BL11" s="27" t="n">
        <f aca="false">AV31</f>
        <v>15280</v>
      </c>
      <c r="BO11" s="25" t="s">
        <v>88</v>
      </c>
      <c r="BP11" s="26"/>
      <c r="BQ11" s="27" t="e">
        <f aca="true">(INDIRECT(TEXT((DAY($A$1)-1),"0")&amp;"!Bq11"))+BL11</f>
        <v>#REF!</v>
      </c>
      <c r="BR11" s="55"/>
      <c r="BS11" s="142"/>
      <c r="BT11" s="143" t="s">
        <v>89</v>
      </c>
      <c r="BU11" s="177" t="n">
        <v>460440</v>
      </c>
      <c r="BV11" s="178"/>
      <c r="BW11" s="177"/>
      <c r="BX11" s="178" t="s">
        <v>90</v>
      </c>
      <c r="BY11" s="178" t="n">
        <v>461494.63</v>
      </c>
      <c r="BZ11" s="177"/>
      <c r="CA11" s="178" t="s">
        <v>91</v>
      </c>
      <c r="CB11" s="176"/>
      <c r="CC11" s="138"/>
      <c r="CD11" s="138"/>
      <c r="CE11" s="145"/>
      <c r="CF11" s="145"/>
      <c r="CG11" s="145"/>
      <c r="CH11" s="7"/>
      <c r="CI11" s="8"/>
      <c r="CJ11" s="7"/>
      <c r="CK11" s="29"/>
      <c r="CL11" s="7"/>
      <c r="CM11" s="7"/>
      <c r="CN11" s="8"/>
      <c r="CO11" s="7"/>
      <c r="CP11" s="29"/>
      <c r="CQ11" s="7"/>
      <c r="CR11" s="7"/>
      <c r="CS11" s="7"/>
      <c r="CT11" s="7"/>
      <c r="CU11" s="7"/>
      <c r="CV11" s="7"/>
      <c r="CW11" s="7"/>
      <c r="CX11" s="7"/>
      <c r="CY11" s="7"/>
    </row>
    <row r="12" customFormat="false" ht="12.75" hidden="false" customHeight="false" outlineLevel="0" collapsed="false">
      <c r="B12" s="75" t="n">
        <v>500</v>
      </c>
      <c r="C12" s="146" t="n">
        <f aca="false">C11</f>
        <v>4</v>
      </c>
      <c r="D12" s="147" t="n">
        <f aca="false">D11</f>
        <v>0</v>
      </c>
      <c r="E12" s="174" t="n">
        <f aca="false">C12-D11</f>
        <v>4</v>
      </c>
      <c r="F12" s="149" t="n">
        <f aca="false">$F$6</f>
        <v>0</v>
      </c>
      <c r="G12" s="175" t="n">
        <f aca="false">$G$6</f>
        <v>0</v>
      </c>
      <c r="H12" s="151" t="n">
        <f aca="false">$H$6</f>
        <v>0</v>
      </c>
      <c r="I12" s="152" t="n">
        <f aca="false">F12+G12+H12</f>
        <v>0</v>
      </c>
      <c r="J12" s="153" t="n">
        <f aca="false">$J$7</f>
        <v>0</v>
      </c>
      <c r="K12" s="154" t="n">
        <f aca="false">$K$6</f>
        <v>0</v>
      </c>
      <c r="L12" s="155" t="n">
        <f aca="false">((I12*J12/1000)+K12)</f>
        <v>0</v>
      </c>
      <c r="M12" s="156" t="n">
        <f aca="false">$M$68</f>
        <v>0</v>
      </c>
      <c r="N12" s="157" t="e">
        <f aca="false">$N$7*AQ11*AR11</f>
        <v>#DIV/0!</v>
      </c>
      <c r="O12" s="156" t="n">
        <f aca="false">$O$68</f>
        <v>0</v>
      </c>
      <c r="P12" s="158" t="n">
        <f aca="false">(AT11*$P$6)*$P$3</f>
        <v>1.7328</v>
      </c>
      <c r="Q12" s="154" t="n">
        <f aca="false">$Q$68</f>
        <v>0</v>
      </c>
      <c r="R12" s="154" t="n">
        <v>0</v>
      </c>
      <c r="S12" s="155" t="n">
        <v>0</v>
      </c>
      <c r="T12" s="156" t="n">
        <f aca="false">$T$6</f>
        <v>0</v>
      </c>
      <c r="U12" s="159" t="e">
        <f aca="false">(N12/E12)+SUM(L12:M12)</f>
        <v>#DIV/0!</v>
      </c>
      <c r="W12" s="116" t="n">
        <v>4</v>
      </c>
      <c r="X12" s="117" t="n">
        <v>2.52</v>
      </c>
      <c r="Y12" s="160"/>
      <c r="Z12" s="63"/>
      <c r="AA12" s="161"/>
      <c r="AB12" s="120"/>
      <c r="AC12" s="162" t="n">
        <f aca="false">(W12*X12)+(Y12*Z12)+(AA12*AB12)</f>
        <v>10.08</v>
      </c>
      <c r="AD12" s="163" t="n">
        <v>600</v>
      </c>
      <c r="AE12" s="164" t="n">
        <v>0</v>
      </c>
      <c r="AF12" s="165" t="n">
        <v>0</v>
      </c>
      <c r="AG12" s="166"/>
      <c r="AH12" s="167"/>
      <c r="AI12" s="168"/>
      <c r="AJ12" s="169"/>
      <c r="AK12" s="170" t="n">
        <v>4</v>
      </c>
      <c r="AL12" s="63" t="n">
        <v>100</v>
      </c>
      <c r="AM12" s="171"/>
      <c r="AN12" s="172"/>
      <c r="AO12" s="173"/>
      <c r="AP12" s="133"/>
      <c r="AQ12" s="133" t="e">
        <f aca="false" t="array" ref="AQ12:AQ12">SUM(IF(AND(AJ12&lt;&gt;"pac",AJ12&lt;&gt;""),AI12),IF(AND(AM12&lt;&gt;"pac",AM12&lt;&gt;""),AL12),IF(AND(AN12&lt;&gt;"pac",AN12&lt;&gt;""),AO12))/SUM(IF(AND(AJ12&lt;&gt;"pac",AJ12&lt;&gt;""),1),IF(AND(AM12&lt;&gt;"pac",AM12&lt;&gt;""),1),IF(AND(AN12&lt;&gt;"pac",AN12&lt;&gt;""),1))</f>
        <v>#DIV/0!</v>
      </c>
      <c r="AR12" s="133" t="n">
        <f aca="false" t="array" ref="AR12:AR12">SUM(IF(AND(AJ12&lt;&gt;"pac",AJ12&lt;&gt;""),AH12),IF(AND(AM12&lt;&gt;"pac",AM12&lt;&gt;""),AK12),IF(AND(AP12&lt;&gt;"pac",AP12&lt;&gt;""),AN12))</f>
        <v>0</v>
      </c>
      <c r="AS12" s="133"/>
      <c r="AT12" s="134" t="n">
        <f aca="false">SUM(AE12,AG12,AH12,AN12,AK12)</f>
        <v>4</v>
      </c>
      <c r="AU12" s="135" t="n">
        <f aca="false">AV12/AT12</f>
        <v>100</v>
      </c>
      <c r="AV12" s="136" t="n">
        <f aca="false">SUM(AE12*AF12)+(AH12*AI12)+(AN12*AO12)+(AK12*AL12)</f>
        <v>400</v>
      </c>
      <c r="AW12" s="137" t="n">
        <f aca="false">AT12*(F13+G13+H13)*J13/1000</f>
        <v>0</v>
      </c>
      <c r="AX12" s="137" t="n">
        <f aca="false">K13*AT12</f>
        <v>0</v>
      </c>
      <c r="AY12" s="137" t="n">
        <f aca="false">L13*(AE13+AG13)</f>
        <v>0</v>
      </c>
      <c r="AZ12" s="136" t="n">
        <f aca="false">P13</f>
        <v>1.7328</v>
      </c>
      <c r="BA12" s="137" t="n">
        <f aca="false">AC12</f>
        <v>10.08</v>
      </c>
      <c r="BB12" s="137" t="n">
        <f aca="false">T13*AT13</f>
        <v>0</v>
      </c>
      <c r="BC12" s="137"/>
      <c r="BD12" s="137" t="n">
        <f aca="false">AV12-SUM(AW12:BC12)</f>
        <v>388.1872</v>
      </c>
      <c r="BE12" s="138"/>
      <c r="BF12" s="139" t="n">
        <f aca="false">BD12</f>
        <v>388.1872</v>
      </c>
      <c r="BG12" s="139" t="n">
        <f aca="false">BF12*$BG$5</f>
        <v>310.54976</v>
      </c>
      <c r="BH12" s="139" t="n">
        <f aca="false">BF12*$BH$5</f>
        <v>77.63744</v>
      </c>
      <c r="BI12" s="52"/>
      <c r="BJ12" s="53" t="s">
        <v>92</v>
      </c>
      <c r="BK12" s="52"/>
      <c r="BL12" s="73"/>
      <c r="BO12" s="53" t="s">
        <v>92</v>
      </c>
      <c r="BP12" s="52"/>
      <c r="BQ12" s="73"/>
      <c r="BR12" s="55"/>
      <c r="BS12" s="142"/>
      <c r="BT12" s="143"/>
      <c r="BU12" s="177"/>
      <c r="BV12" s="178"/>
      <c r="BW12" s="177"/>
      <c r="BX12" s="178"/>
      <c r="BY12" s="178"/>
      <c r="BZ12" s="177"/>
      <c r="CA12" s="178"/>
      <c r="CB12" s="176"/>
      <c r="CC12" s="138"/>
      <c r="CD12" s="138"/>
      <c r="CE12" s="145"/>
      <c r="CF12" s="145"/>
      <c r="CG12" s="145"/>
      <c r="CH12" s="7"/>
      <c r="CI12" s="8"/>
      <c r="CJ12" s="7"/>
      <c r="CK12" s="29"/>
      <c r="CL12" s="7"/>
      <c r="CM12" s="7"/>
      <c r="CN12" s="8"/>
      <c r="CO12" s="7"/>
      <c r="CP12" s="29"/>
      <c r="CQ12" s="7"/>
      <c r="CR12" s="7"/>
      <c r="CS12" s="7"/>
      <c r="CT12" s="7"/>
      <c r="CU12" s="7"/>
      <c r="CV12" s="7"/>
      <c r="CW12" s="7"/>
      <c r="CX12" s="7"/>
      <c r="CY12" s="7"/>
    </row>
    <row r="13" customFormat="false" ht="12.75" hidden="false" customHeight="false" outlineLevel="0" collapsed="false">
      <c r="B13" s="75" t="n">
        <v>600</v>
      </c>
      <c r="C13" s="146" t="n">
        <f aca="false">C12</f>
        <v>4</v>
      </c>
      <c r="D13" s="147" t="n">
        <f aca="false">D12</f>
        <v>0</v>
      </c>
      <c r="E13" s="174" t="n">
        <f aca="false">C13-D12</f>
        <v>4</v>
      </c>
      <c r="F13" s="149" t="n">
        <f aca="false">$F$6</f>
        <v>0</v>
      </c>
      <c r="G13" s="175" t="n">
        <f aca="false">$G$6</f>
        <v>0</v>
      </c>
      <c r="H13" s="151" t="n">
        <f aca="false">$H$6</f>
        <v>0</v>
      </c>
      <c r="I13" s="152" t="n">
        <f aca="false">F13+G13+H13</f>
        <v>0</v>
      </c>
      <c r="J13" s="153" t="n">
        <f aca="false">$J$7</f>
        <v>0</v>
      </c>
      <c r="K13" s="154" t="n">
        <f aca="false">$K$6</f>
        <v>0</v>
      </c>
      <c r="L13" s="155" t="n">
        <f aca="false">((I13*J13/1000)+K13)</f>
        <v>0</v>
      </c>
      <c r="M13" s="156" t="n">
        <f aca="false">$M$68</f>
        <v>0</v>
      </c>
      <c r="N13" s="157" t="e">
        <f aca="false">$N$7*AQ12*AR12</f>
        <v>#DIV/0!</v>
      </c>
      <c r="O13" s="156" t="n">
        <f aca="false">$O$68</f>
        <v>0</v>
      </c>
      <c r="P13" s="158" t="n">
        <f aca="false">(AT12*$P$6)*$P$3</f>
        <v>1.7328</v>
      </c>
      <c r="Q13" s="154" t="n">
        <f aca="false">$Q$68</f>
        <v>0</v>
      </c>
      <c r="R13" s="154" t="n">
        <v>0</v>
      </c>
      <c r="S13" s="155" t="n">
        <v>0</v>
      </c>
      <c r="T13" s="156" t="n">
        <f aca="false">$T$6</f>
        <v>0</v>
      </c>
      <c r="U13" s="159" t="e">
        <f aca="false">(N13/E13)+SUM(L13:M13)</f>
        <v>#DIV/0!</v>
      </c>
      <c r="W13" s="116" t="n">
        <v>4</v>
      </c>
      <c r="X13" s="117" t="n">
        <v>2.52</v>
      </c>
      <c r="Y13" s="160"/>
      <c r="Z13" s="63"/>
      <c r="AA13" s="161"/>
      <c r="AB13" s="120"/>
      <c r="AC13" s="162" t="n">
        <f aca="false">(W13*X13)+(Y13*Z13)+(AA13*AB13)</f>
        <v>10.08</v>
      </c>
      <c r="AD13" s="163" t="n">
        <v>700</v>
      </c>
      <c r="AE13" s="164" t="n">
        <v>0</v>
      </c>
      <c r="AF13" s="165" t="n">
        <v>0</v>
      </c>
      <c r="AG13" s="166"/>
      <c r="AH13" s="167"/>
      <c r="AI13" s="168"/>
      <c r="AJ13" s="169"/>
      <c r="AK13" s="170" t="n">
        <v>4</v>
      </c>
      <c r="AL13" s="63" t="n">
        <v>170</v>
      </c>
      <c r="AM13" s="171"/>
      <c r="AN13" s="172"/>
      <c r="AO13" s="173"/>
      <c r="AP13" s="133"/>
      <c r="AQ13" s="133" t="e">
        <f aca="false" t="array" ref="AQ13:AQ13">SUM(IF(AND(AJ13&lt;&gt;"pac",AJ13&lt;&gt;""),AI13),IF(AND(AM13&lt;&gt;"pac",AM13&lt;&gt;""),AL13),IF(AND(AN13&lt;&gt;"pac",AN13&lt;&gt;""),AO13))/SUM(IF(AND(AJ13&lt;&gt;"pac",AJ13&lt;&gt;""),1),IF(AND(AM13&lt;&gt;"pac",AM13&lt;&gt;""),1),IF(AND(AN13&lt;&gt;"pac",AN13&lt;&gt;""),1))</f>
        <v>#DIV/0!</v>
      </c>
      <c r="AR13" s="133" t="n">
        <f aca="false" t="array" ref="AR13:AR13">SUM(IF(AND(AJ13&lt;&gt;"pac",AJ13&lt;&gt;""),AH13),IF(AND(AM13&lt;&gt;"pac",AM13&lt;&gt;""),AK13),IF(AND(AP13&lt;&gt;"pac",AP13&lt;&gt;""),AN13))</f>
        <v>0</v>
      </c>
      <c r="AS13" s="133"/>
      <c r="AT13" s="134" t="n">
        <f aca="false">SUM(AE13,AG13,AH13,AN13,AK13)</f>
        <v>4</v>
      </c>
      <c r="AU13" s="135" t="n">
        <f aca="false">AV13/AT13</f>
        <v>170</v>
      </c>
      <c r="AV13" s="136" t="n">
        <f aca="false">SUM(AE13*AF13)+(AH13*AI13)+(AN13*AO13)+(AK13*AL13)</f>
        <v>680</v>
      </c>
      <c r="AW13" s="137" t="n">
        <f aca="false">AT13*(F14+G14+H14)*J14/1000</f>
        <v>0</v>
      </c>
      <c r="AX13" s="137" t="n">
        <f aca="false">K14*AT13</f>
        <v>0</v>
      </c>
      <c r="AY13" s="137" t="n">
        <f aca="false">L14*(AE14+AG14)</f>
        <v>0</v>
      </c>
      <c r="AZ13" s="136" t="n">
        <f aca="false">P14</f>
        <v>1.7328</v>
      </c>
      <c r="BA13" s="137" t="n">
        <f aca="false">AC13</f>
        <v>10.08</v>
      </c>
      <c r="BB13" s="137" t="n">
        <f aca="false">T14*AT14</f>
        <v>0</v>
      </c>
      <c r="BC13" s="137"/>
      <c r="BD13" s="137" t="n">
        <f aca="false">AV13-SUM(AW13:BC13)</f>
        <v>668.1872</v>
      </c>
      <c r="BE13" s="138"/>
      <c r="BF13" s="139" t="n">
        <f aca="false">BD13</f>
        <v>668.1872</v>
      </c>
      <c r="BG13" s="139" t="n">
        <f aca="false">BF13*$BG$5</f>
        <v>534.54976</v>
      </c>
      <c r="BH13" s="139" t="n">
        <f aca="false">BF13*$BH$5</f>
        <v>133.63744</v>
      </c>
      <c r="BI13" s="52"/>
      <c r="BJ13" s="53" t="s">
        <v>93</v>
      </c>
      <c r="BK13" s="52"/>
      <c r="BL13" s="73" t="n">
        <f aca="false">AY31+BA31</f>
        <v>241.92</v>
      </c>
      <c r="BO13" s="53" t="s">
        <v>93</v>
      </c>
      <c r="BP13" s="52"/>
      <c r="BQ13" s="73" t="e">
        <f aca="true">(INDIRECT(TEXT((DAY($A$1)-1),"0")&amp;"!Bq13"))+BL13</f>
        <v>#REF!</v>
      </c>
      <c r="BR13" s="55"/>
      <c r="BS13" s="142"/>
      <c r="BT13" s="143" t="s">
        <v>94</v>
      </c>
      <c r="BU13" s="179"/>
      <c r="BV13" s="178"/>
      <c r="BW13" s="180"/>
      <c r="BX13" s="143" t="s">
        <v>94</v>
      </c>
      <c r="BY13" s="179"/>
      <c r="BZ13" s="177"/>
      <c r="CA13" s="178"/>
      <c r="CB13" s="101"/>
      <c r="CC13" s="138"/>
      <c r="CD13" s="138"/>
      <c r="CE13" s="145"/>
      <c r="CF13" s="145"/>
      <c r="CG13" s="145"/>
      <c r="CH13" s="7"/>
      <c r="CI13" s="8"/>
      <c r="CJ13" s="7"/>
      <c r="CK13" s="29"/>
      <c r="CL13" s="7"/>
      <c r="CM13" s="7"/>
      <c r="CN13" s="8"/>
      <c r="CO13" s="7"/>
      <c r="CP13" s="29"/>
      <c r="CQ13" s="7"/>
      <c r="CR13" s="7"/>
      <c r="CS13" s="7"/>
      <c r="CT13" s="7"/>
      <c r="CU13" s="7"/>
      <c r="CV13" s="7"/>
      <c r="CW13" s="7"/>
      <c r="CX13" s="7"/>
      <c r="CY13" s="7"/>
    </row>
    <row r="14" customFormat="false" ht="12.75" hidden="false" customHeight="false" outlineLevel="0" collapsed="false">
      <c r="B14" s="75" t="n">
        <v>700</v>
      </c>
      <c r="C14" s="146" t="n">
        <f aca="false">C13</f>
        <v>4</v>
      </c>
      <c r="D14" s="147" t="n">
        <f aca="false">D13</f>
        <v>0</v>
      </c>
      <c r="E14" s="174" t="n">
        <f aca="false">C14-D13</f>
        <v>4</v>
      </c>
      <c r="F14" s="149" t="n">
        <f aca="false">$F$6</f>
        <v>0</v>
      </c>
      <c r="G14" s="175" t="n">
        <f aca="false">$G$6</f>
        <v>0</v>
      </c>
      <c r="H14" s="151" t="n">
        <f aca="false">$H$6</f>
        <v>0</v>
      </c>
      <c r="I14" s="152" t="n">
        <f aca="false">F14+G14+H14</f>
        <v>0</v>
      </c>
      <c r="J14" s="153" t="n">
        <f aca="false">$J$7</f>
        <v>0</v>
      </c>
      <c r="K14" s="154" t="n">
        <f aca="false">$K$6</f>
        <v>0</v>
      </c>
      <c r="L14" s="155" t="n">
        <f aca="false">((I14*J14/1000)+K14)</f>
        <v>0</v>
      </c>
      <c r="M14" s="156" t="n">
        <f aca="false">$M$68</f>
        <v>0</v>
      </c>
      <c r="N14" s="157" t="e">
        <f aca="false">$N$7*AQ13*AR13</f>
        <v>#DIV/0!</v>
      </c>
      <c r="O14" s="156" t="n">
        <f aca="false">$O$68</f>
        <v>0</v>
      </c>
      <c r="P14" s="158" t="n">
        <f aca="false">(AT13*$P$6)*$P$3</f>
        <v>1.7328</v>
      </c>
      <c r="Q14" s="154" t="n">
        <f aca="false">$Q$68</f>
        <v>0</v>
      </c>
      <c r="R14" s="154" t="n">
        <v>0</v>
      </c>
      <c r="S14" s="155" t="n">
        <v>0</v>
      </c>
      <c r="T14" s="156" t="n">
        <f aca="false">$T$6</f>
        <v>0</v>
      </c>
      <c r="U14" s="159" t="e">
        <f aca="false">(N14/E14)+SUM(L14:M14)</f>
        <v>#DIV/0!</v>
      </c>
      <c r="W14" s="116" t="n">
        <v>4</v>
      </c>
      <c r="X14" s="117" t="n">
        <v>2.52</v>
      </c>
      <c r="Y14" s="160"/>
      <c r="Z14" s="63"/>
      <c r="AA14" s="161"/>
      <c r="AB14" s="120"/>
      <c r="AC14" s="162" t="n">
        <f aca="false">(W14*X14)+(Y14*Z14)+(AA14*AB14)</f>
        <v>10.08</v>
      </c>
      <c r="AD14" s="163" t="n">
        <v>800</v>
      </c>
      <c r="AE14" s="164" t="n">
        <v>0</v>
      </c>
      <c r="AF14" s="165" t="n">
        <v>0</v>
      </c>
      <c r="AG14" s="166"/>
      <c r="AH14" s="167"/>
      <c r="AI14" s="168"/>
      <c r="AJ14" s="169"/>
      <c r="AK14" s="170" t="n">
        <v>4</v>
      </c>
      <c r="AL14" s="63" t="n">
        <v>170</v>
      </c>
      <c r="AM14" s="171"/>
      <c r="AN14" s="172"/>
      <c r="AO14" s="173"/>
      <c r="AP14" s="133"/>
      <c r="AQ14" s="133" t="e">
        <f aca="false" t="array" ref="AQ14:AQ14">SUM(IF(AND(AJ14&lt;&gt;"pac",AJ14&lt;&gt;""),AI14),IF(AND(AM14&lt;&gt;"pac",AM14&lt;&gt;""),AL14),IF(AND(AN14&lt;&gt;"pac",AN14&lt;&gt;""),AO14))/SUM(IF(AND(AJ14&lt;&gt;"pac",AJ14&lt;&gt;""),1),IF(AND(AM14&lt;&gt;"pac",AM14&lt;&gt;""),1),IF(AND(AN14&lt;&gt;"pac",AN14&lt;&gt;""),1))</f>
        <v>#DIV/0!</v>
      </c>
      <c r="AR14" s="133" t="n">
        <f aca="false" t="array" ref="AR14:AR14">SUM(IF(AND(AJ14&lt;&gt;"pac",AJ14&lt;&gt;""),AH14),IF(AND(AM14&lt;&gt;"pac",AM14&lt;&gt;""),AK14),IF(AND(AP14&lt;&gt;"pac",AP14&lt;&gt;""),AN14))</f>
        <v>0</v>
      </c>
      <c r="AS14" s="133"/>
      <c r="AT14" s="134" t="n">
        <f aca="false">SUM(AE14,AG14,AH14,AN14,AK14)</f>
        <v>4</v>
      </c>
      <c r="AU14" s="135" t="n">
        <f aca="false">AV14/AT14</f>
        <v>170</v>
      </c>
      <c r="AV14" s="136" t="n">
        <f aca="false">SUM(AE14*AF14)+(AH14*AI14)+(AN14*AO14)+(AK14*AL14)</f>
        <v>680</v>
      </c>
      <c r="AW14" s="137" t="n">
        <f aca="false">AT14*(F15+G15+H15)*J15/1000</f>
        <v>0</v>
      </c>
      <c r="AX14" s="137" t="n">
        <f aca="false">K15*AT14</f>
        <v>0</v>
      </c>
      <c r="AY14" s="137" t="n">
        <f aca="false">L15*(AE15+AG15)</f>
        <v>0</v>
      </c>
      <c r="AZ14" s="136" t="n">
        <f aca="false">P15</f>
        <v>1.7328</v>
      </c>
      <c r="BA14" s="137" t="n">
        <f aca="false">AC14</f>
        <v>10.08</v>
      </c>
      <c r="BB14" s="137" t="n">
        <f aca="false">T15*AT15</f>
        <v>0</v>
      </c>
      <c r="BC14" s="137"/>
      <c r="BD14" s="137" t="n">
        <f aca="false">AV14-SUM(AW14:BC14)</f>
        <v>668.1872</v>
      </c>
      <c r="BE14" s="138"/>
      <c r="BF14" s="139" t="n">
        <f aca="false">BD14</f>
        <v>668.1872</v>
      </c>
      <c r="BG14" s="139" t="n">
        <f aca="false">BF14*$BG$5</f>
        <v>534.54976</v>
      </c>
      <c r="BH14" s="139" t="n">
        <f aca="false">BF14*$BH$5</f>
        <v>133.63744</v>
      </c>
      <c r="BI14" s="52"/>
      <c r="BJ14" s="53" t="s">
        <v>67</v>
      </c>
      <c r="BK14" s="52"/>
      <c r="BL14" s="73" t="n">
        <f aca="false">AZ31</f>
        <v>41.5872</v>
      </c>
      <c r="BO14" s="53" t="s">
        <v>67</v>
      </c>
      <c r="BP14" s="52"/>
      <c r="BQ14" s="73" t="e">
        <f aca="true">(INDIRECT(TEXT((DAY($A$1)-1),"0")&amp;"!BQ14"))+BL14</f>
        <v>#REF!</v>
      </c>
      <c r="BR14" s="55"/>
      <c r="BS14" s="142"/>
      <c r="BT14" s="143" t="s">
        <v>95</v>
      </c>
      <c r="BU14" s="177" t="n">
        <v>5787.6</v>
      </c>
      <c r="BV14" s="178"/>
      <c r="BW14" s="177"/>
      <c r="BX14" s="143" t="s">
        <v>95</v>
      </c>
      <c r="BY14" s="177" t="n">
        <v>5787.6</v>
      </c>
      <c r="BZ14" s="177"/>
      <c r="CA14" s="178"/>
      <c r="CB14" s="176"/>
      <c r="CC14" s="138"/>
      <c r="CD14" s="138"/>
      <c r="CE14" s="145"/>
      <c r="CF14" s="145"/>
      <c r="CG14" s="145"/>
      <c r="CH14" s="7"/>
      <c r="CI14" s="8"/>
      <c r="CJ14" s="7"/>
      <c r="CK14" s="29"/>
      <c r="CL14" s="7"/>
      <c r="CM14" s="7"/>
      <c r="CN14" s="8"/>
      <c r="CO14" s="7"/>
      <c r="CP14" s="29"/>
      <c r="CQ14" s="7"/>
      <c r="CR14" s="7"/>
      <c r="CS14" s="7"/>
      <c r="CT14" s="7"/>
      <c r="CU14" s="7"/>
      <c r="CV14" s="7"/>
      <c r="CW14" s="7"/>
      <c r="CX14" s="7"/>
      <c r="CY14" s="7"/>
    </row>
    <row r="15" customFormat="false" ht="15" hidden="false" customHeight="false" outlineLevel="0" collapsed="false">
      <c r="B15" s="75" t="n">
        <v>800</v>
      </c>
      <c r="C15" s="146" t="n">
        <f aca="false">C14</f>
        <v>4</v>
      </c>
      <c r="D15" s="147" t="n">
        <f aca="false">D14</f>
        <v>0</v>
      </c>
      <c r="E15" s="174" t="n">
        <f aca="false">C15-D14</f>
        <v>4</v>
      </c>
      <c r="F15" s="149" t="n">
        <f aca="false">$F$6</f>
        <v>0</v>
      </c>
      <c r="G15" s="175" t="n">
        <f aca="false">$G$6</f>
        <v>0</v>
      </c>
      <c r="H15" s="151" t="n">
        <f aca="false">$H$6</f>
        <v>0</v>
      </c>
      <c r="I15" s="152" t="n">
        <f aca="false">F15+G15+H15</f>
        <v>0</v>
      </c>
      <c r="J15" s="153" t="n">
        <f aca="false">$J$7</f>
        <v>0</v>
      </c>
      <c r="K15" s="154" t="n">
        <f aca="false">$K$6</f>
        <v>0</v>
      </c>
      <c r="L15" s="155" t="n">
        <f aca="false">((I15*J15/1000)+K15)</f>
        <v>0</v>
      </c>
      <c r="M15" s="156" t="n">
        <f aca="false">$M$68</f>
        <v>0</v>
      </c>
      <c r="N15" s="157" t="e">
        <f aca="false">$N$7*AQ14*AR14</f>
        <v>#DIV/0!</v>
      </c>
      <c r="O15" s="156" t="n">
        <f aca="false">$O$68</f>
        <v>0</v>
      </c>
      <c r="P15" s="158" t="n">
        <f aca="false">(AT14*$P$6)*$P$3</f>
        <v>1.7328</v>
      </c>
      <c r="Q15" s="154" t="n">
        <f aca="false">$Q$68</f>
        <v>0</v>
      </c>
      <c r="R15" s="154" t="n">
        <v>0</v>
      </c>
      <c r="S15" s="155" t="n">
        <v>0</v>
      </c>
      <c r="T15" s="156" t="n">
        <f aca="false">$T$6</f>
        <v>0</v>
      </c>
      <c r="U15" s="159" t="e">
        <f aca="false">(N15/E15)+SUM(L15:M15)</f>
        <v>#DIV/0!</v>
      </c>
      <c r="W15" s="116" t="n">
        <v>4</v>
      </c>
      <c r="X15" s="117" t="n">
        <v>2.52</v>
      </c>
      <c r="Y15" s="160"/>
      <c r="Z15" s="63"/>
      <c r="AA15" s="161"/>
      <c r="AB15" s="120"/>
      <c r="AC15" s="162" t="n">
        <f aca="false">(W15*X15)+(Y15*Z15)+(AA15*AB15)</f>
        <v>10.08</v>
      </c>
      <c r="AD15" s="163" t="n">
        <v>900</v>
      </c>
      <c r="AE15" s="164" t="n">
        <v>0</v>
      </c>
      <c r="AF15" s="165" t="n">
        <v>0</v>
      </c>
      <c r="AG15" s="166"/>
      <c r="AH15" s="167"/>
      <c r="AI15" s="168"/>
      <c r="AJ15" s="169"/>
      <c r="AK15" s="170" t="n">
        <v>4</v>
      </c>
      <c r="AL15" s="63" t="n">
        <v>170</v>
      </c>
      <c r="AM15" s="171"/>
      <c r="AN15" s="172"/>
      <c r="AO15" s="173"/>
      <c r="AP15" s="133"/>
      <c r="AQ15" s="133" t="e">
        <f aca="false" t="array" ref="AQ15:AQ15">SUM(IF(AND(AJ15&lt;&gt;"pac",AJ15&lt;&gt;""),AI15),IF(AND(AM15&lt;&gt;"pac",AM15&lt;&gt;""),AL15),IF(AND(AN15&lt;&gt;"pac",AN15&lt;&gt;""),AO15))/SUM(IF(AND(AJ15&lt;&gt;"pac",AJ15&lt;&gt;""),1),IF(AND(AM15&lt;&gt;"pac",AM15&lt;&gt;""),1),IF(AND(AN15&lt;&gt;"pac",AN15&lt;&gt;""),1))</f>
        <v>#DIV/0!</v>
      </c>
      <c r="AR15" s="133" t="n">
        <f aca="false" t="array" ref="AR15:AR15">SUM(IF(AND(AJ15&lt;&gt;"pac",AJ15&lt;&gt;""),AH15),IF(AND(AM15&lt;&gt;"pac",AM15&lt;&gt;""),AK15),IF(AND(AP15&lt;&gt;"pac",AP15&lt;&gt;""),AN15))</f>
        <v>0</v>
      </c>
      <c r="AS15" s="133"/>
      <c r="AT15" s="134" t="n">
        <f aca="false">SUM(AE15,AG15,AH15,AN15,AK15)</f>
        <v>4</v>
      </c>
      <c r="AU15" s="135" t="n">
        <f aca="false">AV15/AT15</f>
        <v>170</v>
      </c>
      <c r="AV15" s="136" t="n">
        <f aca="false">SUM(AE15*AF15)+(AH15*AI15)+(AN15*AO15)+(AK15*AL15)</f>
        <v>680</v>
      </c>
      <c r="AW15" s="137" t="n">
        <f aca="false">AT15*(F16+G16+H16)*J16/1000</f>
        <v>0</v>
      </c>
      <c r="AX15" s="137" t="n">
        <f aca="false">K16*AT15</f>
        <v>0</v>
      </c>
      <c r="AY15" s="137" t="n">
        <f aca="false">L16*(AE16+AG16)</f>
        <v>0</v>
      </c>
      <c r="AZ15" s="136" t="n">
        <f aca="false">P16</f>
        <v>1.7328</v>
      </c>
      <c r="BA15" s="137" t="n">
        <f aca="false">AC15</f>
        <v>10.08</v>
      </c>
      <c r="BB15" s="137" t="n">
        <f aca="false">T16*AT16</f>
        <v>0</v>
      </c>
      <c r="BC15" s="137"/>
      <c r="BD15" s="137" t="n">
        <f aca="false">AV15-SUM(AW15:BC15)</f>
        <v>668.1872</v>
      </c>
      <c r="BE15" s="138"/>
      <c r="BF15" s="139" t="n">
        <f aca="false">BD15</f>
        <v>668.1872</v>
      </c>
      <c r="BG15" s="139" t="n">
        <f aca="false">BF15*$BG$5</f>
        <v>534.54976</v>
      </c>
      <c r="BH15" s="139" t="n">
        <f aca="false">BF15*$BH$5</f>
        <v>133.63744</v>
      </c>
      <c r="BI15" s="52"/>
      <c r="BJ15" s="53" t="s">
        <v>96</v>
      </c>
      <c r="BK15" s="52"/>
      <c r="BL15" s="181" t="n">
        <f aca="false">BC31</f>
        <v>0</v>
      </c>
      <c r="BO15" s="53" t="s">
        <v>96</v>
      </c>
      <c r="BP15" s="52"/>
      <c r="BQ15" s="181" t="e">
        <f aca="true">(INDIRECT(TEXT((DAY($A$1)-1),"0")&amp;"!BK15"))+BL15</f>
        <v>#REF!</v>
      </c>
      <c r="BR15" s="55"/>
      <c r="BS15" s="142"/>
      <c r="BT15" s="143" t="s">
        <v>67</v>
      </c>
      <c r="BU15" s="178" t="n">
        <v>946.54</v>
      </c>
      <c r="BV15" s="178"/>
      <c r="BW15" s="178"/>
      <c r="BX15" s="143" t="s">
        <v>67</v>
      </c>
      <c r="BY15" s="178" t="n">
        <v>946.54</v>
      </c>
      <c r="BZ15" s="178"/>
      <c r="CA15" s="178" t="s">
        <v>97</v>
      </c>
      <c r="CB15" s="52" t="n">
        <v>584367</v>
      </c>
      <c r="CC15" s="138"/>
      <c r="CD15" s="138"/>
      <c r="CE15" s="145"/>
      <c r="CF15" s="145"/>
      <c r="CG15" s="145"/>
      <c r="CH15" s="7"/>
      <c r="CI15" s="8"/>
      <c r="CJ15" s="7"/>
      <c r="CK15" s="182"/>
      <c r="CL15" s="7"/>
      <c r="CM15" s="7"/>
      <c r="CN15" s="8"/>
      <c r="CO15" s="7"/>
      <c r="CP15" s="182"/>
      <c r="CQ15" s="7"/>
      <c r="CR15" s="7"/>
      <c r="CS15" s="7"/>
      <c r="CT15" s="7"/>
      <c r="CU15" s="7"/>
      <c r="CV15" s="7"/>
      <c r="CW15" s="7"/>
      <c r="CX15" s="7"/>
      <c r="CY15" s="7"/>
    </row>
    <row r="16" customFormat="false" ht="12.75" hidden="false" customHeight="false" outlineLevel="0" collapsed="false">
      <c r="B16" s="75" t="n">
        <v>900</v>
      </c>
      <c r="C16" s="146" t="n">
        <f aca="false">C15</f>
        <v>4</v>
      </c>
      <c r="D16" s="147" t="n">
        <f aca="false">D15</f>
        <v>0</v>
      </c>
      <c r="E16" s="174" t="n">
        <f aca="false">C16-D15</f>
        <v>4</v>
      </c>
      <c r="F16" s="149" t="n">
        <f aca="false">$F$6</f>
        <v>0</v>
      </c>
      <c r="G16" s="175" t="n">
        <f aca="false">$G$6</f>
        <v>0</v>
      </c>
      <c r="H16" s="151" t="n">
        <f aca="false">$H$6</f>
        <v>0</v>
      </c>
      <c r="I16" s="152" t="n">
        <f aca="false">F16+G16+H16</f>
        <v>0</v>
      </c>
      <c r="J16" s="153" t="n">
        <f aca="false">$J$7</f>
        <v>0</v>
      </c>
      <c r="K16" s="154" t="n">
        <f aca="false">$K$6</f>
        <v>0</v>
      </c>
      <c r="L16" s="155" t="n">
        <f aca="false">((I16*J16/1000)+K16)</f>
        <v>0</v>
      </c>
      <c r="M16" s="156" t="n">
        <f aca="false">$M$68</f>
        <v>0</v>
      </c>
      <c r="N16" s="157" t="e">
        <f aca="false">$N$7*AQ15*AR15</f>
        <v>#DIV/0!</v>
      </c>
      <c r="O16" s="156" t="n">
        <f aca="false">$O$68</f>
        <v>0</v>
      </c>
      <c r="P16" s="158" t="n">
        <f aca="false">(AT15*$P$6)*$P$3</f>
        <v>1.7328</v>
      </c>
      <c r="Q16" s="154" t="n">
        <f aca="false">$Q$68</f>
        <v>0</v>
      </c>
      <c r="R16" s="154" t="n">
        <v>0</v>
      </c>
      <c r="S16" s="155" t="n">
        <v>0</v>
      </c>
      <c r="T16" s="156" t="n">
        <f aca="false">$T$6</f>
        <v>0</v>
      </c>
      <c r="U16" s="159" t="e">
        <f aca="false">(N16/E16)+SUM(L16:M16)</f>
        <v>#DIV/0!</v>
      </c>
      <c r="W16" s="116" t="n">
        <v>4</v>
      </c>
      <c r="X16" s="117" t="n">
        <v>2.52</v>
      </c>
      <c r="Y16" s="160"/>
      <c r="Z16" s="63"/>
      <c r="AA16" s="161"/>
      <c r="AB16" s="120"/>
      <c r="AC16" s="162" t="n">
        <f aca="false">(W16*X16)+(Y16*Z16)+(AA16*AB16)</f>
        <v>10.08</v>
      </c>
      <c r="AD16" s="163" t="n">
        <v>1000</v>
      </c>
      <c r="AE16" s="164" t="n">
        <v>0</v>
      </c>
      <c r="AF16" s="165" t="n">
        <v>0</v>
      </c>
      <c r="AG16" s="166"/>
      <c r="AH16" s="167"/>
      <c r="AI16" s="168"/>
      <c r="AJ16" s="169"/>
      <c r="AK16" s="170" t="n">
        <v>4</v>
      </c>
      <c r="AL16" s="63" t="n">
        <v>170</v>
      </c>
      <c r="AM16" s="171"/>
      <c r="AN16" s="172"/>
      <c r="AO16" s="173"/>
      <c r="AP16" s="133"/>
      <c r="AQ16" s="133" t="e">
        <f aca="false" t="array" ref="AQ16:AQ16">SUM(IF(AND(AJ16&lt;&gt;"pac",AJ16&lt;&gt;""),AI16),IF(AND(AM16&lt;&gt;"pac",AM16&lt;&gt;""),AL16),IF(AND(AN16&lt;&gt;"pac",AN16&lt;&gt;""),AO16))/SUM(IF(AND(AJ16&lt;&gt;"pac",AJ16&lt;&gt;""),1),IF(AND(AM16&lt;&gt;"pac",AM16&lt;&gt;""),1),IF(AND(AN16&lt;&gt;"pac",AN16&lt;&gt;""),1))</f>
        <v>#DIV/0!</v>
      </c>
      <c r="AR16" s="133" t="n">
        <f aca="false" t="array" ref="AR16:AR16">SUM(IF(AND(AJ16&lt;&gt;"pac",AJ16&lt;&gt;""),AH16),IF(AND(AM16&lt;&gt;"pac",AM16&lt;&gt;""),AK16),IF(AND(AP16&lt;&gt;"pac",AP16&lt;&gt;""),AN16))</f>
        <v>0</v>
      </c>
      <c r="AS16" s="133"/>
      <c r="AT16" s="134" t="n">
        <f aca="false">SUM(AE16,AG16,AH16,AN16,AK16)</f>
        <v>4</v>
      </c>
      <c r="AU16" s="135" t="n">
        <f aca="false">AV16/AT16</f>
        <v>170</v>
      </c>
      <c r="AV16" s="136" t="n">
        <f aca="false">SUM(AE16*AF16)+(AH16*AI16)+(AN16*AO16)+(AK16*AL16)</f>
        <v>680</v>
      </c>
      <c r="AW16" s="137" t="n">
        <f aca="false">AT16*(F17+G17+H17)*J17/1000</f>
        <v>0</v>
      </c>
      <c r="AX16" s="137" t="n">
        <f aca="false">K17*AT16</f>
        <v>0</v>
      </c>
      <c r="AY16" s="137" t="n">
        <f aca="false">L17*(AE17+AG17)</f>
        <v>0</v>
      </c>
      <c r="AZ16" s="136" t="n">
        <f aca="false">P17</f>
        <v>1.7328</v>
      </c>
      <c r="BA16" s="137" t="n">
        <f aca="false">AC16</f>
        <v>10.08</v>
      </c>
      <c r="BB16" s="137" t="n">
        <f aca="false">T17*AT17</f>
        <v>0</v>
      </c>
      <c r="BC16" s="137"/>
      <c r="BD16" s="137" t="n">
        <f aca="false">AV16-SUM(AW16:BC16)</f>
        <v>668.1872</v>
      </c>
      <c r="BE16" s="138"/>
      <c r="BF16" s="139" t="n">
        <f aca="false">BD16</f>
        <v>668.1872</v>
      </c>
      <c r="BG16" s="139" t="n">
        <f aca="false">BF16*$BG$5</f>
        <v>534.54976</v>
      </c>
      <c r="BH16" s="139" t="n">
        <f aca="false">BF16*$BH$5</f>
        <v>133.63744</v>
      </c>
      <c r="BI16" s="52"/>
      <c r="BJ16" s="53" t="s">
        <v>98</v>
      </c>
      <c r="BK16" s="52"/>
      <c r="BL16" s="73" t="n">
        <f aca="false">SUM(BL13:BL15)</f>
        <v>283.5072</v>
      </c>
      <c r="BO16" s="53" t="s">
        <v>98</v>
      </c>
      <c r="BP16" s="52"/>
      <c r="BQ16" s="73" t="e">
        <f aca="true">(INDIRECT(TEXT((DAY($A$1)-1),"0")&amp;"!Bq16"))+BL16</f>
        <v>#REF!</v>
      </c>
      <c r="BR16" s="55"/>
      <c r="BS16" s="142"/>
      <c r="BT16" s="143"/>
      <c r="BU16" s="178" t="n">
        <f aca="false">SUM(BU14:BU15)</f>
        <v>6734.14</v>
      </c>
      <c r="BV16" s="178"/>
      <c r="BW16" s="178"/>
      <c r="BX16" s="143"/>
      <c r="BY16" s="178" t="n">
        <f aca="false">SUM(BY14:BY15)</f>
        <v>6734.14</v>
      </c>
      <c r="BZ16" s="178"/>
      <c r="CA16" s="178"/>
      <c r="CB16" s="52"/>
      <c r="CC16" s="138"/>
      <c r="CD16" s="138"/>
      <c r="CE16" s="145"/>
      <c r="CF16" s="145"/>
      <c r="CG16" s="145"/>
      <c r="CH16" s="7"/>
      <c r="CI16" s="8"/>
      <c r="CJ16" s="7"/>
      <c r="CK16" s="29"/>
      <c r="CL16" s="7"/>
      <c r="CM16" s="7"/>
      <c r="CN16" s="8"/>
      <c r="CO16" s="7"/>
      <c r="CP16" s="29"/>
      <c r="CQ16" s="7"/>
      <c r="CR16" s="7"/>
      <c r="CS16" s="7"/>
      <c r="CT16" s="7"/>
      <c r="CU16" s="7"/>
      <c r="CV16" s="7"/>
      <c r="CW16" s="7"/>
      <c r="CX16" s="7"/>
      <c r="CY16" s="7"/>
    </row>
    <row r="17" customFormat="false" ht="12.75" hidden="false" customHeight="false" outlineLevel="0" collapsed="false">
      <c r="B17" s="75" t="n">
        <v>1000</v>
      </c>
      <c r="C17" s="146" t="n">
        <f aca="false">C16</f>
        <v>4</v>
      </c>
      <c r="D17" s="147" t="n">
        <f aca="false">D16</f>
        <v>0</v>
      </c>
      <c r="E17" s="174" t="n">
        <f aca="false">C17-D16</f>
        <v>4</v>
      </c>
      <c r="F17" s="149" t="n">
        <f aca="false">$F$6</f>
        <v>0</v>
      </c>
      <c r="G17" s="175" t="n">
        <f aca="false">$G$6</f>
        <v>0</v>
      </c>
      <c r="H17" s="151" t="n">
        <f aca="false">$H$6</f>
        <v>0</v>
      </c>
      <c r="I17" s="152" t="n">
        <f aca="false">F17+G17+H17</f>
        <v>0</v>
      </c>
      <c r="J17" s="153" t="n">
        <f aca="false">$J$7</f>
        <v>0</v>
      </c>
      <c r="K17" s="154" t="n">
        <f aca="false">$K$6</f>
        <v>0</v>
      </c>
      <c r="L17" s="155" t="n">
        <f aca="false">((I17*J17/1000)+K17)</f>
        <v>0</v>
      </c>
      <c r="M17" s="156" t="n">
        <f aca="false">$M$68</f>
        <v>0</v>
      </c>
      <c r="N17" s="157" t="e">
        <f aca="false">$N$7*AQ16*AR16</f>
        <v>#DIV/0!</v>
      </c>
      <c r="O17" s="156" t="n">
        <f aca="false">$O$68</f>
        <v>0</v>
      </c>
      <c r="P17" s="158" t="n">
        <f aca="false">(AT16*$P$6)*$P$3</f>
        <v>1.7328</v>
      </c>
      <c r="Q17" s="154" t="n">
        <f aca="false">$Q$68</f>
        <v>0</v>
      </c>
      <c r="R17" s="154" t="n">
        <v>0</v>
      </c>
      <c r="S17" s="155" t="n">
        <v>0</v>
      </c>
      <c r="T17" s="156" t="n">
        <f aca="false">$T$6</f>
        <v>0</v>
      </c>
      <c r="U17" s="159" t="e">
        <f aca="false">(N17/E17)+SUM(L17:M17)</f>
        <v>#DIV/0!</v>
      </c>
      <c r="W17" s="116" t="n">
        <v>4</v>
      </c>
      <c r="X17" s="117" t="n">
        <v>2.52</v>
      </c>
      <c r="Y17" s="160"/>
      <c r="Z17" s="63"/>
      <c r="AA17" s="161"/>
      <c r="AB17" s="120"/>
      <c r="AC17" s="162" t="n">
        <f aca="false">(W17*X17)+(Y17*Z17)+(AA17*AB17)</f>
        <v>10.08</v>
      </c>
      <c r="AD17" s="163" t="n">
        <v>1100</v>
      </c>
      <c r="AE17" s="164" t="n">
        <v>0</v>
      </c>
      <c r="AF17" s="165" t="n">
        <v>0</v>
      </c>
      <c r="AG17" s="166"/>
      <c r="AH17" s="167"/>
      <c r="AI17" s="168"/>
      <c r="AJ17" s="169"/>
      <c r="AK17" s="170" t="n">
        <v>4</v>
      </c>
      <c r="AL17" s="63" t="n">
        <v>170</v>
      </c>
      <c r="AM17" s="171"/>
      <c r="AN17" s="172"/>
      <c r="AO17" s="173"/>
      <c r="AP17" s="133"/>
      <c r="AQ17" s="133" t="e">
        <f aca="false" t="array" ref="AQ17:AQ17">SUM(IF(AND(AJ17&lt;&gt;"pac",AJ17&lt;&gt;""),AI17),IF(AND(AM17&lt;&gt;"pac",AM17&lt;&gt;""),AL17),IF(AND(AN17&lt;&gt;"pac",AN17&lt;&gt;""),AO17))/SUM(IF(AND(AJ17&lt;&gt;"pac",AJ17&lt;&gt;""),1),IF(AND(AM17&lt;&gt;"pac",AM17&lt;&gt;""),1),IF(AND(AN17&lt;&gt;"pac",AN17&lt;&gt;""),1))</f>
        <v>#DIV/0!</v>
      </c>
      <c r="AR17" s="133" t="n">
        <f aca="false" t="array" ref="AR17:AR17">SUM(IF(AND(AJ17&lt;&gt;"pac",AJ17&lt;&gt;""),AH17),IF(AND(AM17&lt;&gt;"pac",AM17&lt;&gt;""),AK17),IF(AND(AP17&lt;&gt;"pac",AP17&lt;&gt;""),AN17))</f>
        <v>0</v>
      </c>
      <c r="AS17" s="133"/>
      <c r="AT17" s="134" t="n">
        <f aca="false">SUM(AE17,AG17,AH17,AN17,AK17)</f>
        <v>4</v>
      </c>
      <c r="AU17" s="135" t="n">
        <f aca="false">AV17/AT17</f>
        <v>170</v>
      </c>
      <c r="AV17" s="136" t="n">
        <f aca="false">SUM(AE17*AF17)+(AH17*AI17)+(AN17*AO17)+(AK17*AL17)</f>
        <v>680</v>
      </c>
      <c r="AW17" s="137" t="n">
        <f aca="false">AT17*(F18+G18+H18)*J18/1000</f>
        <v>0</v>
      </c>
      <c r="AX17" s="137" t="n">
        <f aca="false">K18*AT17</f>
        <v>0</v>
      </c>
      <c r="AY17" s="137" t="n">
        <f aca="false">L18*(AE18+AG18)</f>
        <v>0</v>
      </c>
      <c r="AZ17" s="136" t="n">
        <f aca="false">P18</f>
        <v>1.7328</v>
      </c>
      <c r="BA17" s="137" t="n">
        <f aca="false">AC17</f>
        <v>10.08</v>
      </c>
      <c r="BB17" s="137" t="n">
        <f aca="false">T18*AT18</f>
        <v>0</v>
      </c>
      <c r="BC17" s="137"/>
      <c r="BD17" s="137" t="n">
        <f aca="false">AV17-SUM(AW17:BC17)</f>
        <v>668.1872</v>
      </c>
      <c r="BE17" s="138"/>
      <c r="BF17" s="139" t="n">
        <f aca="false">BD17</f>
        <v>668.1872</v>
      </c>
      <c r="BG17" s="139" t="n">
        <f aca="false">BF17*$BG$5</f>
        <v>534.54976</v>
      </c>
      <c r="BH17" s="139" t="n">
        <f aca="false">BF17*$BH$5</f>
        <v>133.63744</v>
      </c>
      <c r="BI17" s="52"/>
      <c r="BJ17" s="183"/>
      <c r="BK17" s="52"/>
      <c r="BL17" s="171"/>
      <c r="BO17" s="183"/>
      <c r="BP17" s="52"/>
      <c r="BQ17" s="171"/>
      <c r="BR17" s="55"/>
      <c r="BS17" s="142"/>
      <c r="BT17" s="143"/>
      <c r="BU17" s="177"/>
      <c r="BV17" s="178"/>
      <c r="BW17" s="178"/>
      <c r="BX17" s="178"/>
      <c r="BY17" s="178"/>
      <c r="BZ17" s="177"/>
      <c r="CA17" s="178"/>
      <c r="CB17" s="52"/>
      <c r="CC17" s="138"/>
      <c r="CD17" s="138"/>
      <c r="CE17" s="145"/>
      <c r="CF17" s="145"/>
      <c r="CG17" s="145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</row>
    <row r="18" customFormat="false" ht="12.75" hidden="false" customHeight="false" outlineLevel="0" collapsed="false">
      <c r="B18" s="75" t="n">
        <v>1100</v>
      </c>
      <c r="C18" s="146" t="n">
        <f aca="false">C17</f>
        <v>4</v>
      </c>
      <c r="D18" s="147" t="n">
        <f aca="false">D17</f>
        <v>0</v>
      </c>
      <c r="E18" s="174" t="n">
        <f aca="false">C18-D17</f>
        <v>4</v>
      </c>
      <c r="F18" s="149" t="n">
        <f aca="false">$F$6</f>
        <v>0</v>
      </c>
      <c r="G18" s="175" t="n">
        <f aca="false">$G$6</f>
        <v>0</v>
      </c>
      <c r="H18" s="151" t="n">
        <f aca="false">$H$6</f>
        <v>0</v>
      </c>
      <c r="I18" s="152" t="n">
        <f aca="false">F18+G18+H18</f>
        <v>0</v>
      </c>
      <c r="J18" s="153" t="n">
        <f aca="false">$J$7</f>
        <v>0</v>
      </c>
      <c r="K18" s="154" t="n">
        <f aca="false">$K$6</f>
        <v>0</v>
      </c>
      <c r="L18" s="155" t="n">
        <f aca="false">((I18*J18/1000)+K18)</f>
        <v>0</v>
      </c>
      <c r="M18" s="156" t="n">
        <f aca="false">$M$68</f>
        <v>0</v>
      </c>
      <c r="N18" s="157" t="e">
        <f aca="false">$N$7*AQ17*AR17</f>
        <v>#DIV/0!</v>
      </c>
      <c r="O18" s="156" t="n">
        <f aca="false">$O$68</f>
        <v>0</v>
      </c>
      <c r="P18" s="158" t="n">
        <f aca="false">(AT17*$P$6)*$P$3</f>
        <v>1.7328</v>
      </c>
      <c r="Q18" s="154" t="n">
        <f aca="false">$Q$68</f>
        <v>0</v>
      </c>
      <c r="R18" s="154" t="n">
        <v>0</v>
      </c>
      <c r="S18" s="155" t="n">
        <v>0</v>
      </c>
      <c r="T18" s="156" t="n">
        <f aca="false">$T$6</f>
        <v>0</v>
      </c>
      <c r="U18" s="159" t="e">
        <f aca="false">(N18/E18)+SUM(L18:M18)</f>
        <v>#DIV/0!</v>
      </c>
      <c r="W18" s="116" t="n">
        <v>4</v>
      </c>
      <c r="X18" s="117" t="n">
        <v>2.52</v>
      </c>
      <c r="Y18" s="160"/>
      <c r="Z18" s="63"/>
      <c r="AA18" s="161"/>
      <c r="AB18" s="120"/>
      <c r="AC18" s="162" t="n">
        <f aca="false">(W18*X18)+(Y18*Z18)+(AA18*AB18)</f>
        <v>10.08</v>
      </c>
      <c r="AD18" s="163" t="n">
        <v>1200</v>
      </c>
      <c r="AE18" s="164" t="n">
        <v>0</v>
      </c>
      <c r="AF18" s="165" t="n">
        <v>0</v>
      </c>
      <c r="AG18" s="166"/>
      <c r="AH18" s="167"/>
      <c r="AI18" s="168"/>
      <c r="AJ18" s="169"/>
      <c r="AK18" s="170" t="n">
        <v>4</v>
      </c>
      <c r="AL18" s="63" t="n">
        <v>170</v>
      </c>
      <c r="AM18" s="171"/>
      <c r="AN18" s="172"/>
      <c r="AO18" s="173"/>
      <c r="AP18" s="133"/>
      <c r="AQ18" s="133" t="e">
        <f aca="false" t="array" ref="AQ18:AQ18">SUM(IF(AND(AJ18&lt;&gt;"pac",AJ18&lt;&gt;""),AI18),IF(AND(AM18&lt;&gt;"pac",AM18&lt;&gt;""),AL18),IF(AND(AN18&lt;&gt;"pac",AN18&lt;&gt;""),AO18))/SUM(IF(AND(AJ18&lt;&gt;"pac",AJ18&lt;&gt;""),1),IF(AND(AM18&lt;&gt;"pac",AM18&lt;&gt;""),1),IF(AND(AN18&lt;&gt;"pac",AN18&lt;&gt;""),1))</f>
        <v>#DIV/0!</v>
      </c>
      <c r="AR18" s="133" t="n">
        <f aca="false" t="array" ref="AR18:AR18">SUM(IF(AND(AJ18&lt;&gt;"pac",AJ18&lt;&gt;""),AH18),IF(AND(AM18&lt;&gt;"pac",AM18&lt;&gt;""),AK18),IF(AND(AP18&lt;&gt;"pac",AP18&lt;&gt;""),AN18))</f>
        <v>0</v>
      </c>
      <c r="AS18" s="133"/>
      <c r="AT18" s="134" t="n">
        <f aca="false">SUM(AE18,AG18,AH18,AN18,AK18)</f>
        <v>4</v>
      </c>
      <c r="AU18" s="135" t="n">
        <f aca="false">AV18/AT18</f>
        <v>170</v>
      </c>
      <c r="AV18" s="136" t="n">
        <f aca="false">SUM(AE18*AF18)+(AH18*AI18)+(AN18*AO18)+(AK18*AL18)</f>
        <v>680</v>
      </c>
      <c r="AW18" s="137" t="n">
        <f aca="false">AT18*(F19+G19+H19)*J19/1000</f>
        <v>0</v>
      </c>
      <c r="AX18" s="137" t="n">
        <f aca="false">K19*AT18</f>
        <v>0</v>
      </c>
      <c r="AY18" s="137" t="n">
        <f aca="false">L19*(AE19+AG19)</f>
        <v>0</v>
      </c>
      <c r="AZ18" s="136" t="n">
        <f aca="false">P19</f>
        <v>1.7328</v>
      </c>
      <c r="BA18" s="137" t="n">
        <f aca="false">AC18</f>
        <v>10.08</v>
      </c>
      <c r="BB18" s="137" t="n">
        <f aca="false">T19*AT19</f>
        <v>0</v>
      </c>
      <c r="BC18" s="137"/>
      <c r="BD18" s="137" t="n">
        <f aca="false">AV18-SUM(AW18:BC18)</f>
        <v>668.1872</v>
      </c>
      <c r="BE18" s="138"/>
      <c r="BF18" s="139" t="n">
        <f aca="false">BD18</f>
        <v>668.1872</v>
      </c>
      <c r="BG18" s="139" t="n">
        <f aca="false">BF18*$BG$5</f>
        <v>534.54976</v>
      </c>
      <c r="BH18" s="139" t="n">
        <f aca="false">BF18*$BH$5</f>
        <v>133.63744</v>
      </c>
      <c r="BI18" s="52"/>
      <c r="BJ18" s="53" t="s">
        <v>99</v>
      </c>
      <c r="BK18" s="52"/>
      <c r="BL18" s="73" t="n">
        <f aca="false">BH31</f>
        <v>2999.29856</v>
      </c>
      <c r="BO18" s="53" t="s">
        <v>99</v>
      </c>
      <c r="BP18" s="52"/>
      <c r="BQ18" s="73" t="e">
        <f aca="false">BQ7*$BH$5</f>
        <v>#REF!</v>
      </c>
      <c r="BR18" s="55"/>
      <c r="BS18" s="142"/>
      <c r="BT18" s="143" t="s">
        <v>100</v>
      </c>
      <c r="BU18" s="177" t="n">
        <v>90741.17</v>
      </c>
      <c r="BV18" s="178"/>
      <c r="BW18" s="177"/>
      <c r="BX18" s="143" t="s">
        <v>100</v>
      </c>
      <c r="BY18" s="177" t="n">
        <v>90741.17</v>
      </c>
      <c r="BZ18" s="177"/>
      <c r="CA18" s="178"/>
      <c r="CB18" s="176"/>
      <c r="CC18" s="138"/>
      <c r="CD18" s="138"/>
      <c r="CE18" s="145"/>
      <c r="CF18" s="145"/>
      <c r="CG18" s="145"/>
      <c r="CH18" s="7"/>
      <c r="CI18" s="8"/>
      <c r="CJ18" s="7"/>
      <c r="CK18" s="29"/>
      <c r="CL18" s="7"/>
      <c r="CM18" s="7"/>
      <c r="CN18" s="8"/>
      <c r="CO18" s="7"/>
      <c r="CP18" s="29"/>
      <c r="CQ18" s="7"/>
      <c r="CR18" s="7"/>
      <c r="CS18" s="7"/>
      <c r="CT18" s="7"/>
      <c r="CU18" s="7"/>
      <c r="CV18" s="7"/>
      <c r="CW18" s="7"/>
      <c r="CX18" s="7"/>
      <c r="CY18" s="7"/>
    </row>
    <row r="19" customFormat="false" ht="12.75" hidden="false" customHeight="false" outlineLevel="0" collapsed="false">
      <c r="B19" s="75" t="n">
        <v>1200</v>
      </c>
      <c r="C19" s="146" t="n">
        <f aca="false">C18</f>
        <v>4</v>
      </c>
      <c r="D19" s="147" t="n">
        <f aca="false">D18</f>
        <v>0</v>
      </c>
      <c r="E19" s="174" t="n">
        <f aca="false">C19-D18</f>
        <v>4</v>
      </c>
      <c r="F19" s="149" t="n">
        <f aca="false">$F$6</f>
        <v>0</v>
      </c>
      <c r="G19" s="175" t="n">
        <f aca="false">$G$6</f>
        <v>0</v>
      </c>
      <c r="H19" s="151" t="n">
        <f aca="false">$H$6</f>
        <v>0</v>
      </c>
      <c r="I19" s="152" t="n">
        <f aca="false">F19+G19+H19</f>
        <v>0</v>
      </c>
      <c r="J19" s="153" t="n">
        <f aca="false">$J$7</f>
        <v>0</v>
      </c>
      <c r="K19" s="154" t="n">
        <f aca="false">$K$6</f>
        <v>0</v>
      </c>
      <c r="L19" s="155" t="n">
        <f aca="false">((I19*J19/1000)+K19)</f>
        <v>0</v>
      </c>
      <c r="M19" s="156" t="n">
        <f aca="false">$M$68</f>
        <v>0</v>
      </c>
      <c r="N19" s="157" t="e">
        <f aca="false">$N$7*AQ18*AR18</f>
        <v>#DIV/0!</v>
      </c>
      <c r="O19" s="156" t="n">
        <f aca="false">$O$68</f>
        <v>0</v>
      </c>
      <c r="P19" s="158" t="n">
        <f aca="false">(AT18*$P$6)*$P$3</f>
        <v>1.7328</v>
      </c>
      <c r="Q19" s="154" t="n">
        <f aca="false">$Q$68</f>
        <v>0</v>
      </c>
      <c r="R19" s="154" t="n">
        <v>0</v>
      </c>
      <c r="S19" s="155" t="n">
        <v>0</v>
      </c>
      <c r="T19" s="156" t="n">
        <f aca="false">$T$6</f>
        <v>0</v>
      </c>
      <c r="U19" s="159" t="e">
        <f aca="false">(N19/E19)+SUM(L19:M19)</f>
        <v>#DIV/0!</v>
      </c>
      <c r="W19" s="116" t="n">
        <v>4</v>
      </c>
      <c r="X19" s="117" t="n">
        <v>2.52</v>
      </c>
      <c r="Y19" s="160"/>
      <c r="Z19" s="63"/>
      <c r="AA19" s="161"/>
      <c r="AB19" s="120"/>
      <c r="AC19" s="162" t="n">
        <f aca="false">(W19*X19)+(Y19*Z19)+(AA19*AB19)</f>
        <v>10.08</v>
      </c>
      <c r="AD19" s="163" t="n">
        <v>1300</v>
      </c>
      <c r="AE19" s="164" t="n">
        <v>0</v>
      </c>
      <c r="AF19" s="165" t="n">
        <v>0</v>
      </c>
      <c r="AG19" s="166"/>
      <c r="AH19" s="167"/>
      <c r="AI19" s="168"/>
      <c r="AJ19" s="169"/>
      <c r="AK19" s="170" t="n">
        <v>4</v>
      </c>
      <c r="AL19" s="63" t="n">
        <v>170</v>
      </c>
      <c r="AM19" s="171"/>
      <c r="AN19" s="172"/>
      <c r="AO19" s="173"/>
      <c r="AP19" s="133"/>
      <c r="AQ19" s="133" t="e">
        <f aca="false" t="array" ref="AQ19:AQ19">SUM(IF(AND(AJ19&lt;&gt;"pac",AJ19&lt;&gt;""),AI19),IF(AND(AM19&lt;&gt;"pac",AM19&lt;&gt;""),AL19),IF(AND(AN19&lt;&gt;"pac",AN19&lt;&gt;""),AO19))/SUM(IF(AND(AJ19&lt;&gt;"pac",AJ19&lt;&gt;""),1),IF(AND(AM19&lt;&gt;"pac",AM19&lt;&gt;""),1),IF(AND(AN19&lt;&gt;"pac",AN19&lt;&gt;""),1))</f>
        <v>#DIV/0!</v>
      </c>
      <c r="AR19" s="133" t="n">
        <f aca="false" t="array" ref="AR19:AR19">SUM(IF(AND(AJ19&lt;&gt;"pac",AJ19&lt;&gt;""),AH19),IF(AND(AM19&lt;&gt;"pac",AM19&lt;&gt;""),AK19),IF(AND(AP19&lt;&gt;"pac",AP19&lt;&gt;""),AN19))</f>
        <v>0</v>
      </c>
      <c r="AS19" s="133"/>
      <c r="AT19" s="134" t="n">
        <f aca="false">SUM(AE19,AG19,AH19,AN19,AK19)</f>
        <v>4</v>
      </c>
      <c r="AU19" s="135" t="n">
        <f aca="false">AV19/AT19</f>
        <v>170</v>
      </c>
      <c r="AV19" s="136" t="n">
        <f aca="false">SUM(AE19*AF19)+(AH19*AI19)+(AN19*AO19)+(AK19*AL19)</f>
        <v>680</v>
      </c>
      <c r="AW19" s="137" t="n">
        <f aca="false">AT19*(F20+G20+H20)*J20/1000</f>
        <v>0</v>
      </c>
      <c r="AX19" s="137" t="n">
        <f aca="false">K20*AT19</f>
        <v>0</v>
      </c>
      <c r="AY19" s="137" t="n">
        <f aca="false">L20*(AE20+AG20)</f>
        <v>0</v>
      </c>
      <c r="AZ19" s="136" t="n">
        <f aca="false">P20</f>
        <v>1.7328</v>
      </c>
      <c r="BA19" s="137" t="n">
        <f aca="false">AC19</f>
        <v>10.08</v>
      </c>
      <c r="BB19" s="137" t="n">
        <f aca="false">T20*AT20</f>
        <v>0</v>
      </c>
      <c r="BC19" s="137"/>
      <c r="BD19" s="137" t="n">
        <f aca="false">AV19-SUM(AW19:BC19)</f>
        <v>668.1872</v>
      </c>
      <c r="BE19" s="138"/>
      <c r="BF19" s="139" t="n">
        <f aca="false">BD19</f>
        <v>668.1872</v>
      </c>
      <c r="BG19" s="139" t="n">
        <f aca="false">BF19*$BG$5</f>
        <v>534.54976</v>
      </c>
      <c r="BH19" s="139" t="n">
        <f aca="false">BF19*$BH$5</f>
        <v>133.63744</v>
      </c>
      <c r="BI19" s="52"/>
      <c r="BJ19" s="53" t="s">
        <v>101</v>
      </c>
      <c r="BK19" s="52"/>
      <c r="BL19" s="73" t="n">
        <f aca="false">BB31</f>
        <v>0</v>
      </c>
      <c r="BO19" s="53" t="s">
        <v>101</v>
      </c>
      <c r="BP19" s="52"/>
      <c r="BQ19" s="73" t="e">
        <f aca="true">(INDIRECT(TEXT((DAY($A$1)-1),"0")&amp;"!BK19"))+BL19</f>
        <v>#REF!</v>
      </c>
      <c r="BR19" s="55"/>
      <c r="BS19" s="142"/>
      <c r="BT19" s="143"/>
      <c r="BU19" s="177"/>
      <c r="BV19" s="178"/>
      <c r="BW19" s="177"/>
      <c r="BX19" s="178"/>
      <c r="BY19" s="178"/>
      <c r="BZ19" s="177"/>
      <c r="CA19" s="178"/>
      <c r="CB19" s="176"/>
      <c r="CC19" s="138"/>
      <c r="CD19" s="138"/>
      <c r="CE19" s="145"/>
      <c r="CF19" s="145"/>
      <c r="CG19" s="145"/>
      <c r="CH19" s="7"/>
      <c r="CI19" s="8"/>
      <c r="CJ19" s="7"/>
      <c r="CK19" s="29"/>
      <c r="CL19" s="7"/>
      <c r="CM19" s="7"/>
      <c r="CN19" s="8"/>
      <c r="CO19" s="7"/>
      <c r="CP19" s="29"/>
      <c r="CQ19" s="7"/>
      <c r="CR19" s="7"/>
      <c r="CS19" s="7"/>
      <c r="CT19" s="7"/>
      <c r="CU19" s="7"/>
      <c r="CV19" s="7"/>
      <c r="CW19" s="7"/>
      <c r="CX19" s="7"/>
      <c r="CY19" s="7"/>
    </row>
    <row r="20" customFormat="false" ht="12.75" hidden="false" customHeight="false" outlineLevel="0" collapsed="false">
      <c r="B20" s="75" t="n">
        <v>1300</v>
      </c>
      <c r="C20" s="146" t="n">
        <f aca="false">C19</f>
        <v>4</v>
      </c>
      <c r="D20" s="147" t="n">
        <f aca="false">D19</f>
        <v>0</v>
      </c>
      <c r="E20" s="174" t="n">
        <f aca="false">C20-D19</f>
        <v>4</v>
      </c>
      <c r="F20" s="149" t="n">
        <f aca="false">$F$6</f>
        <v>0</v>
      </c>
      <c r="G20" s="175" t="n">
        <f aca="false">$G$6</f>
        <v>0</v>
      </c>
      <c r="H20" s="151" t="n">
        <f aca="false">$H$6</f>
        <v>0</v>
      </c>
      <c r="I20" s="152" t="n">
        <f aca="false">F20+G20+H20</f>
        <v>0</v>
      </c>
      <c r="J20" s="153" t="n">
        <f aca="false">$J$7</f>
        <v>0</v>
      </c>
      <c r="K20" s="154" t="n">
        <f aca="false">$K$6</f>
        <v>0</v>
      </c>
      <c r="L20" s="155" t="n">
        <f aca="false">((I20*J20/1000)+K20)</f>
        <v>0</v>
      </c>
      <c r="M20" s="156" t="n">
        <f aca="false">$M$68</f>
        <v>0</v>
      </c>
      <c r="N20" s="157" t="e">
        <f aca="false">$N$7*AQ19*AR19</f>
        <v>#DIV/0!</v>
      </c>
      <c r="O20" s="156" t="n">
        <f aca="false">$O$68</f>
        <v>0</v>
      </c>
      <c r="P20" s="158" t="n">
        <f aca="false">(AT19*$P$6)*$P$3</f>
        <v>1.7328</v>
      </c>
      <c r="Q20" s="154" t="n">
        <f aca="false">$Q$68</f>
        <v>0</v>
      </c>
      <c r="R20" s="154" t="n">
        <v>0</v>
      </c>
      <c r="S20" s="155" t="n">
        <v>0</v>
      </c>
      <c r="T20" s="156" t="n">
        <f aca="false">$T$6</f>
        <v>0</v>
      </c>
      <c r="U20" s="159" t="e">
        <f aca="false">(N20/E20)+SUM(L20:M20)</f>
        <v>#DIV/0!</v>
      </c>
      <c r="W20" s="116" t="n">
        <v>4</v>
      </c>
      <c r="X20" s="117" t="n">
        <v>2.52</v>
      </c>
      <c r="Y20" s="160"/>
      <c r="Z20" s="63"/>
      <c r="AA20" s="161"/>
      <c r="AB20" s="120"/>
      <c r="AC20" s="162" t="n">
        <f aca="false">(W20*X20)+(Y20*Z20)+(AA20*AB20)</f>
        <v>10.08</v>
      </c>
      <c r="AD20" s="163" t="n">
        <v>1400</v>
      </c>
      <c r="AE20" s="164" t="n">
        <v>0</v>
      </c>
      <c r="AF20" s="165" t="n">
        <v>0</v>
      </c>
      <c r="AG20" s="166"/>
      <c r="AH20" s="167"/>
      <c r="AI20" s="168"/>
      <c r="AJ20" s="169"/>
      <c r="AK20" s="170" t="n">
        <v>4</v>
      </c>
      <c r="AL20" s="63" t="n">
        <v>170</v>
      </c>
      <c r="AM20" s="171"/>
      <c r="AN20" s="172"/>
      <c r="AO20" s="173"/>
      <c r="AP20" s="133"/>
      <c r="AQ20" s="133" t="e">
        <f aca="false" t="array" ref="AQ20:AQ20">SUM(IF(AND(AJ20&lt;&gt;"pac",AJ20&lt;&gt;""),AI20),IF(AND(AM20&lt;&gt;"pac",AM20&lt;&gt;""),AL20),IF(AND(AN20&lt;&gt;"pac",AN20&lt;&gt;""),AO20))/SUM(IF(AND(AJ20&lt;&gt;"pac",AJ20&lt;&gt;""),1),IF(AND(AM20&lt;&gt;"pac",AM20&lt;&gt;""),1),IF(AND(AN20&lt;&gt;"pac",AN20&lt;&gt;""),1))</f>
        <v>#DIV/0!</v>
      </c>
      <c r="AR20" s="133" t="n">
        <f aca="false" t="array" ref="AR20:AR20">SUM(IF(AND(AJ20&lt;&gt;"pac",AJ20&lt;&gt;""),AH20),IF(AND(AM20&lt;&gt;"pac",AM20&lt;&gt;""),AK20),IF(AND(AP20&lt;&gt;"pac",AP20&lt;&gt;""),AN20))</f>
        <v>0</v>
      </c>
      <c r="AS20" s="133"/>
      <c r="AT20" s="134" t="n">
        <f aca="false">SUM(AE20,AG20,AH20,AN20,AK20)</f>
        <v>4</v>
      </c>
      <c r="AU20" s="135" t="n">
        <f aca="false">AV20/AT20</f>
        <v>170</v>
      </c>
      <c r="AV20" s="136" t="n">
        <f aca="false">SUM(AE20*AF20)+(AH20*AI20)+(AN20*AO20)+(AK20*AL20)</f>
        <v>680</v>
      </c>
      <c r="AW20" s="137" t="n">
        <f aca="false">AT20*(F21+G21+H21)*J21/1000</f>
        <v>0</v>
      </c>
      <c r="AX20" s="137" t="n">
        <f aca="false">K21*AT20</f>
        <v>0</v>
      </c>
      <c r="AY20" s="137" t="n">
        <f aca="false">L21*(AE21+AG21)</f>
        <v>0</v>
      </c>
      <c r="AZ20" s="136" t="n">
        <f aca="false">P21</f>
        <v>1.7328</v>
      </c>
      <c r="BA20" s="137" t="n">
        <f aca="false">AC20</f>
        <v>10.08</v>
      </c>
      <c r="BB20" s="137" t="n">
        <f aca="false">T21*AT21</f>
        <v>0</v>
      </c>
      <c r="BC20" s="137"/>
      <c r="BD20" s="137" t="n">
        <f aca="false">AV20-SUM(AW20:BC20)</f>
        <v>668.1872</v>
      </c>
      <c r="BE20" s="138"/>
      <c r="BF20" s="139" t="n">
        <f aca="false">BD20</f>
        <v>668.1872</v>
      </c>
      <c r="BG20" s="139" t="n">
        <f aca="false">BF20*$BG$5</f>
        <v>534.54976</v>
      </c>
      <c r="BH20" s="139" t="n">
        <f aca="false">BF20*$BH$5</f>
        <v>133.63744</v>
      </c>
      <c r="BI20" s="52"/>
      <c r="BJ20" s="53" t="s">
        <v>32</v>
      </c>
      <c r="BK20" s="52"/>
      <c r="BL20" s="73" t="n">
        <f aca="false">BL6</f>
        <v>0</v>
      </c>
      <c r="BO20" s="183"/>
      <c r="BP20" s="52"/>
      <c r="BQ20" s="171"/>
      <c r="BR20" s="55"/>
      <c r="BS20" s="142"/>
      <c r="BT20" s="143" t="s">
        <v>102</v>
      </c>
      <c r="BU20" s="177" t="n">
        <f aca="false">SUM(BU16:BU19)</f>
        <v>97475.31</v>
      </c>
      <c r="BV20" s="178"/>
      <c r="BW20" s="177"/>
      <c r="BX20" s="143" t="s">
        <v>102</v>
      </c>
      <c r="BY20" s="177" t="n">
        <f aca="false">SUM(BY16:BY19)</f>
        <v>97475.31</v>
      </c>
      <c r="BZ20" s="177"/>
      <c r="CA20" s="178"/>
      <c r="CB20" s="176"/>
      <c r="CC20" s="138"/>
      <c r="CD20" s="138"/>
      <c r="CE20" s="145"/>
      <c r="CF20" s="145"/>
      <c r="CG20" s="145"/>
      <c r="CH20" s="7"/>
      <c r="CI20" s="8"/>
      <c r="CJ20" s="7"/>
      <c r="CK20" s="29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</row>
    <row r="21" customFormat="false" ht="12.75" hidden="false" customHeight="false" outlineLevel="0" collapsed="false">
      <c r="B21" s="75" t="n">
        <v>1400</v>
      </c>
      <c r="C21" s="146" t="n">
        <f aca="false">C20</f>
        <v>4</v>
      </c>
      <c r="D21" s="147" t="n">
        <f aca="false">D20</f>
        <v>0</v>
      </c>
      <c r="E21" s="174" t="n">
        <f aca="false">C21-D20</f>
        <v>4</v>
      </c>
      <c r="F21" s="149" t="n">
        <f aca="false">$F$6</f>
        <v>0</v>
      </c>
      <c r="G21" s="175" t="n">
        <f aca="false">$G$6</f>
        <v>0</v>
      </c>
      <c r="H21" s="151" t="n">
        <f aca="false">$H$6</f>
        <v>0</v>
      </c>
      <c r="I21" s="152" t="n">
        <f aca="false">F21+G21+H21</f>
        <v>0</v>
      </c>
      <c r="J21" s="153" t="n">
        <f aca="false">$J$7</f>
        <v>0</v>
      </c>
      <c r="K21" s="154" t="n">
        <f aca="false">$K$6</f>
        <v>0</v>
      </c>
      <c r="L21" s="155" t="n">
        <f aca="false">((I21*J21/1000)+K21)</f>
        <v>0</v>
      </c>
      <c r="M21" s="156" t="n">
        <f aca="false">$M$68</f>
        <v>0</v>
      </c>
      <c r="N21" s="157" t="e">
        <f aca="false">$N$7*AQ20*AR20</f>
        <v>#DIV/0!</v>
      </c>
      <c r="O21" s="156" t="n">
        <f aca="false">$O$68</f>
        <v>0</v>
      </c>
      <c r="P21" s="158" t="n">
        <f aca="false">(AT20*$P$6)*$P$3</f>
        <v>1.7328</v>
      </c>
      <c r="Q21" s="154" t="n">
        <f aca="false">$Q$68</f>
        <v>0</v>
      </c>
      <c r="R21" s="154" t="n">
        <v>0</v>
      </c>
      <c r="S21" s="155" t="n">
        <v>0</v>
      </c>
      <c r="T21" s="156" t="n">
        <f aca="false">$T$6</f>
        <v>0</v>
      </c>
      <c r="U21" s="159" t="e">
        <f aca="false">(N21/E21)+SUM(L21:M21)</f>
        <v>#DIV/0!</v>
      </c>
      <c r="W21" s="116" t="n">
        <v>4</v>
      </c>
      <c r="X21" s="117" t="n">
        <v>2.52</v>
      </c>
      <c r="Y21" s="160"/>
      <c r="Z21" s="63"/>
      <c r="AA21" s="161"/>
      <c r="AB21" s="120"/>
      <c r="AC21" s="162" t="n">
        <f aca="false">(W21*X21)+(Y21*Z21)+(AA21*AB21)</f>
        <v>10.08</v>
      </c>
      <c r="AD21" s="163" t="n">
        <v>1500</v>
      </c>
      <c r="AE21" s="164" t="n">
        <v>0</v>
      </c>
      <c r="AF21" s="165" t="n">
        <v>0</v>
      </c>
      <c r="AG21" s="166"/>
      <c r="AH21" s="167"/>
      <c r="AI21" s="168"/>
      <c r="AJ21" s="169"/>
      <c r="AK21" s="170" t="n">
        <v>4</v>
      </c>
      <c r="AL21" s="63" t="n">
        <v>170</v>
      </c>
      <c r="AM21" s="171"/>
      <c r="AN21" s="172"/>
      <c r="AO21" s="173"/>
      <c r="AP21" s="133"/>
      <c r="AQ21" s="133" t="e">
        <f aca="false" t="array" ref="AQ21:AQ21">SUM(IF(AND(AJ21&lt;&gt;"pac",AJ21&lt;&gt;""),AI21),IF(AND(AM21&lt;&gt;"pac",AM21&lt;&gt;""),AL21),IF(AND(AN21&lt;&gt;"pac",AN21&lt;&gt;""),AO21))/SUM(IF(AND(AJ21&lt;&gt;"pac",AJ21&lt;&gt;""),1),IF(AND(AM21&lt;&gt;"pac",AM21&lt;&gt;""),1),IF(AND(AN21&lt;&gt;"pac",AN21&lt;&gt;""),1))</f>
        <v>#DIV/0!</v>
      </c>
      <c r="AR21" s="133" t="n">
        <f aca="false" t="array" ref="AR21:AR21">SUM(IF(AND(AJ21&lt;&gt;"pac",AJ21&lt;&gt;""),AH21),IF(AND(AM21&lt;&gt;"pac",AM21&lt;&gt;""),AK21),IF(AND(AP21&lt;&gt;"pac",AP21&lt;&gt;""),AN21))</f>
        <v>0</v>
      </c>
      <c r="AS21" s="133"/>
      <c r="AT21" s="134" t="n">
        <f aca="false">SUM(AE21,AG21,AH21,AN21,AK21)</f>
        <v>4</v>
      </c>
      <c r="AU21" s="135" t="n">
        <f aca="false">AV21/AT21</f>
        <v>170</v>
      </c>
      <c r="AV21" s="136" t="n">
        <f aca="false">SUM(AE21*AF21)+(AH21*AI21)+(AN21*AO21)+(AK21*AL21)</f>
        <v>680</v>
      </c>
      <c r="AW21" s="137" t="n">
        <f aca="false">AT21*(F22+G22+H22)*J22/1000</f>
        <v>0</v>
      </c>
      <c r="AX21" s="137" t="n">
        <f aca="false">K22*AT21</f>
        <v>0</v>
      </c>
      <c r="AY21" s="137" t="n">
        <f aca="false">L22*(AE22+AG22)</f>
        <v>0</v>
      </c>
      <c r="AZ21" s="136" t="n">
        <f aca="false">P22</f>
        <v>1.7328</v>
      </c>
      <c r="BA21" s="137" t="n">
        <f aca="false">AC21</f>
        <v>10.08</v>
      </c>
      <c r="BB21" s="137" t="n">
        <f aca="false">T22*AT22</f>
        <v>0</v>
      </c>
      <c r="BC21" s="137"/>
      <c r="BD21" s="137" t="n">
        <f aca="false">AV21-SUM(AW21:BC21)</f>
        <v>668.1872</v>
      </c>
      <c r="BE21" s="138"/>
      <c r="BF21" s="139" t="n">
        <f aca="false">BD21</f>
        <v>668.1872</v>
      </c>
      <c r="BG21" s="139" t="n">
        <f aca="false">BF21*$BG$5</f>
        <v>534.54976</v>
      </c>
      <c r="BH21" s="139" t="n">
        <f aca="false">BF21*$BH$5</f>
        <v>133.63744</v>
      </c>
      <c r="BI21" s="52"/>
      <c r="BJ21" s="140" t="s">
        <v>103</v>
      </c>
      <c r="BK21" s="141"/>
      <c r="BL21" s="54" t="n">
        <f aca="false">BL11-BL16-BL18-BL19+BL20</f>
        <v>11997.19424</v>
      </c>
      <c r="BO21" s="140" t="s">
        <v>104</v>
      </c>
      <c r="BP21" s="141"/>
      <c r="BQ21" s="54" t="e">
        <f aca="false">BQ11-BQ16-BQ18-BQ19</f>
        <v>#REF!</v>
      </c>
      <c r="BR21" s="55"/>
      <c r="BS21" s="142"/>
      <c r="BT21" s="143"/>
      <c r="BU21" s="177"/>
      <c r="BV21" s="178"/>
      <c r="BW21" s="177"/>
      <c r="BX21" s="178"/>
      <c r="BY21" s="178"/>
      <c r="BZ21" s="177"/>
      <c r="CA21" s="178"/>
      <c r="CB21" s="176"/>
      <c r="CC21" s="138"/>
      <c r="CD21" s="138"/>
      <c r="CE21" s="145"/>
      <c r="CF21" s="145"/>
      <c r="CG21" s="145"/>
      <c r="CH21" s="7"/>
      <c r="CI21" s="8"/>
      <c r="CJ21" s="7"/>
      <c r="CK21" s="29"/>
      <c r="CL21" s="7"/>
      <c r="CM21" s="7"/>
      <c r="CN21" s="8"/>
      <c r="CO21" s="7"/>
      <c r="CP21" s="29"/>
      <c r="CQ21" s="7"/>
      <c r="CR21" s="7"/>
      <c r="CS21" s="7"/>
      <c r="CT21" s="7"/>
      <c r="CU21" s="7"/>
      <c r="CV21" s="7"/>
      <c r="CW21" s="7"/>
      <c r="CX21" s="7"/>
      <c r="CY21" s="7"/>
    </row>
    <row r="22" customFormat="false" ht="15" hidden="false" customHeight="false" outlineLevel="0" collapsed="false">
      <c r="B22" s="75" t="n">
        <v>1500</v>
      </c>
      <c r="C22" s="146" t="n">
        <f aca="false">C21</f>
        <v>4</v>
      </c>
      <c r="D22" s="147" t="n">
        <f aca="false">D21</f>
        <v>0</v>
      </c>
      <c r="E22" s="174" t="n">
        <f aca="false">C22-D21</f>
        <v>4</v>
      </c>
      <c r="F22" s="149" t="n">
        <f aca="false">$F$6</f>
        <v>0</v>
      </c>
      <c r="G22" s="175" t="n">
        <f aca="false">$G$6</f>
        <v>0</v>
      </c>
      <c r="H22" s="151" t="n">
        <f aca="false">$H$6</f>
        <v>0</v>
      </c>
      <c r="I22" s="152" t="n">
        <f aca="false">F22+G22+H22</f>
        <v>0</v>
      </c>
      <c r="J22" s="153" t="n">
        <f aca="false">$J$7</f>
        <v>0</v>
      </c>
      <c r="K22" s="154" t="n">
        <f aca="false">$K$6</f>
        <v>0</v>
      </c>
      <c r="L22" s="155" t="n">
        <f aca="false">((I22*J22/1000)+K22)</f>
        <v>0</v>
      </c>
      <c r="M22" s="156" t="n">
        <f aca="false">$M$68</f>
        <v>0</v>
      </c>
      <c r="N22" s="157" t="e">
        <f aca="false">$N$7*AQ21*AR21</f>
        <v>#DIV/0!</v>
      </c>
      <c r="O22" s="156" t="n">
        <f aca="false">$O$68</f>
        <v>0</v>
      </c>
      <c r="P22" s="158" t="n">
        <f aca="false">(AT21*$P$6)*$P$3</f>
        <v>1.7328</v>
      </c>
      <c r="Q22" s="154" t="n">
        <f aca="false">$Q$68</f>
        <v>0</v>
      </c>
      <c r="R22" s="154" t="n">
        <v>0</v>
      </c>
      <c r="S22" s="155" t="n">
        <v>0</v>
      </c>
      <c r="T22" s="156" t="n">
        <f aca="false">$T$6</f>
        <v>0</v>
      </c>
      <c r="U22" s="159" t="e">
        <f aca="false">(N22/E22)+SUM(L22:M22)</f>
        <v>#DIV/0!</v>
      </c>
      <c r="W22" s="116" t="n">
        <v>4</v>
      </c>
      <c r="X22" s="117" t="n">
        <v>2.52</v>
      </c>
      <c r="Y22" s="160"/>
      <c r="Z22" s="63"/>
      <c r="AA22" s="161"/>
      <c r="AB22" s="120"/>
      <c r="AC22" s="162" t="n">
        <f aca="false">(W22*X22)+(Y22*Z22)+(AA22*AB22)</f>
        <v>10.08</v>
      </c>
      <c r="AD22" s="163" t="n">
        <v>1600</v>
      </c>
      <c r="AE22" s="164" t="n">
        <v>0</v>
      </c>
      <c r="AF22" s="165" t="n">
        <v>0</v>
      </c>
      <c r="AG22" s="166"/>
      <c r="AH22" s="167"/>
      <c r="AI22" s="168"/>
      <c r="AJ22" s="169"/>
      <c r="AK22" s="170" t="n">
        <v>4</v>
      </c>
      <c r="AL22" s="63" t="n">
        <v>170</v>
      </c>
      <c r="AM22" s="171"/>
      <c r="AN22" s="172"/>
      <c r="AO22" s="173"/>
      <c r="AP22" s="133"/>
      <c r="AQ22" s="133" t="e">
        <f aca="false" t="array" ref="AQ22:AQ22">SUM(IF(AND(AJ22&lt;&gt;"pac",AJ22&lt;&gt;""),AI22),IF(AND(AM22&lt;&gt;"pac",AM22&lt;&gt;""),AL22),IF(AND(AN22&lt;&gt;"pac",AN22&lt;&gt;""),AO22))/SUM(IF(AND(AJ22&lt;&gt;"pac",AJ22&lt;&gt;""),1),IF(AND(AM22&lt;&gt;"pac",AM22&lt;&gt;""),1),IF(AND(AN22&lt;&gt;"pac",AN22&lt;&gt;""),1))</f>
        <v>#DIV/0!</v>
      </c>
      <c r="AR22" s="133" t="n">
        <f aca="false" t="array" ref="AR22:AR22">SUM(IF(AND(AJ22&lt;&gt;"pac",AJ22&lt;&gt;""),AH22),IF(AND(AM22&lt;&gt;"pac",AM22&lt;&gt;""),AK22),IF(AND(AP22&lt;&gt;"pac",AP22&lt;&gt;""),AN22))</f>
        <v>0</v>
      </c>
      <c r="AS22" s="133"/>
      <c r="AT22" s="134" t="n">
        <f aca="false">SUM(AE22,AG22,AH22,AN22,AK22)</f>
        <v>4</v>
      </c>
      <c r="AU22" s="135" t="n">
        <f aca="false">AV22/AT22</f>
        <v>170</v>
      </c>
      <c r="AV22" s="136" t="n">
        <f aca="false">SUM(AE22*AF22)+(AH22*AI22)+(AN22*AO22)+(AK22*AL22)</f>
        <v>680</v>
      </c>
      <c r="AW22" s="137" t="n">
        <f aca="false">AT22*(F23+G23+H23)*J23/1000</f>
        <v>0</v>
      </c>
      <c r="AX22" s="137" t="n">
        <f aca="false">K23*AT22</f>
        <v>0</v>
      </c>
      <c r="AY22" s="137" t="n">
        <f aca="false">L23*(AE23+AG23)</f>
        <v>0</v>
      </c>
      <c r="AZ22" s="136" t="n">
        <f aca="false">P23</f>
        <v>1.7328</v>
      </c>
      <c r="BA22" s="137" t="n">
        <f aca="false">AC22</f>
        <v>10.08</v>
      </c>
      <c r="BB22" s="137" t="n">
        <f aca="false">T23*AT23</f>
        <v>0</v>
      </c>
      <c r="BC22" s="137"/>
      <c r="BD22" s="137" t="n">
        <f aca="false">AV22-SUM(AW22:BC22)</f>
        <v>668.1872</v>
      </c>
      <c r="BE22" s="138"/>
      <c r="BF22" s="139" t="n">
        <f aca="false">BD22</f>
        <v>668.1872</v>
      </c>
      <c r="BG22" s="139" t="n">
        <f aca="false">BF22*$BG$5</f>
        <v>534.54976</v>
      </c>
      <c r="BH22" s="139" t="n">
        <f aca="false">BF22*$BH$5</f>
        <v>133.63744</v>
      </c>
      <c r="BI22" s="52"/>
      <c r="BR22" s="55"/>
      <c r="BS22" s="142"/>
      <c r="BT22" s="143"/>
      <c r="BU22" s="177"/>
      <c r="BV22" s="178"/>
      <c r="BW22" s="184"/>
      <c r="BX22" s="178"/>
      <c r="BY22" s="178"/>
      <c r="BZ22" s="177"/>
      <c r="CA22" s="178"/>
      <c r="CB22" s="185"/>
      <c r="CC22" s="138"/>
      <c r="CD22" s="138"/>
      <c r="CE22" s="145"/>
      <c r="CF22" s="145"/>
      <c r="CG22" s="145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</row>
    <row r="23" customFormat="false" ht="12.75" hidden="false" customHeight="false" outlineLevel="0" collapsed="false">
      <c r="B23" s="75" t="n">
        <v>1600</v>
      </c>
      <c r="C23" s="146" t="n">
        <f aca="false">C22</f>
        <v>4</v>
      </c>
      <c r="D23" s="147" t="n">
        <f aca="false">D22</f>
        <v>0</v>
      </c>
      <c r="E23" s="174" t="n">
        <f aca="false">C23-D22</f>
        <v>4</v>
      </c>
      <c r="F23" s="149" t="n">
        <f aca="false">$F$6</f>
        <v>0</v>
      </c>
      <c r="G23" s="175" t="n">
        <f aca="false">$G$6</f>
        <v>0</v>
      </c>
      <c r="H23" s="151" t="n">
        <f aca="false">$H$6</f>
        <v>0</v>
      </c>
      <c r="I23" s="152" t="n">
        <f aca="false">F23+G23+H23</f>
        <v>0</v>
      </c>
      <c r="J23" s="153" t="n">
        <f aca="false">$J$7</f>
        <v>0</v>
      </c>
      <c r="K23" s="154" t="n">
        <f aca="false">$K$6</f>
        <v>0</v>
      </c>
      <c r="L23" s="155" t="n">
        <f aca="false">((I23*J23/1000)+K23)</f>
        <v>0</v>
      </c>
      <c r="M23" s="156" t="n">
        <f aca="false">$M$68</f>
        <v>0</v>
      </c>
      <c r="N23" s="157" t="e">
        <f aca="false">$N$7*AQ22*AR22</f>
        <v>#DIV/0!</v>
      </c>
      <c r="O23" s="156" t="n">
        <f aca="false">$O$68</f>
        <v>0</v>
      </c>
      <c r="P23" s="158" t="n">
        <f aca="false">(AT22*$P$6)*$P$3</f>
        <v>1.7328</v>
      </c>
      <c r="Q23" s="154" t="n">
        <f aca="false">$Q$68</f>
        <v>0</v>
      </c>
      <c r="R23" s="154" t="n">
        <v>0</v>
      </c>
      <c r="S23" s="155" t="n">
        <v>0</v>
      </c>
      <c r="T23" s="156" t="n">
        <f aca="false">$T$6</f>
        <v>0</v>
      </c>
      <c r="U23" s="159" t="e">
        <f aca="false">(N23/E23)+SUM(L23:M23)</f>
        <v>#DIV/0!</v>
      </c>
      <c r="W23" s="116" t="n">
        <v>4</v>
      </c>
      <c r="X23" s="117" t="n">
        <v>2.52</v>
      </c>
      <c r="Y23" s="160"/>
      <c r="Z23" s="63"/>
      <c r="AA23" s="161"/>
      <c r="AB23" s="120"/>
      <c r="AC23" s="162" t="n">
        <f aca="false">(W23*X23)+(Y23*Z23)+(AA23*AB23)</f>
        <v>10.08</v>
      </c>
      <c r="AD23" s="163" t="n">
        <v>1700</v>
      </c>
      <c r="AE23" s="164" t="n">
        <v>0</v>
      </c>
      <c r="AF23" s="165" t="n">
        <v>0</v>
      </c>
      <c r="AG23" s="166"/>
      <c r="AH23" s="167"/>
      <c r="AI23" s="168"/>
      <c r="AJ23" s="169"/>
      <c r="AK23" s="170" t="n">
        <v>4</v>
      </c>
      <c r="AL23" s="63" t="n">
        <v>170</v>
      </c>
      <c r="AM23" s="171"/>
      <c r="AN23" s="172"/>
      <c r="AO23" s="173"/>
      <c r="AP23" s="133"/>
      <c r="AQ23" s="133" t="e">
        <f aca="false" t="array" ref="AQ23:AQ23">SUM(IF(AND(AJ23&lt;&gt;"pac",AJ23&lt;&gt;""),AI23),IF(AND(AM23&lt;&gt;"pac",AM23&lt;&gt;""),AL23),IF(AND(AN23&lt;&gt;"pac",AN23&lt;&gt;""),AO23))/SUM(IF(AND(AJ23&lt;&gt;"pac",AJ23&lt;&gt;""),1),IF(AND(AM23&lt;&gt;"pac",AM23&lt;&gt;""),1),IF(AND(AN23&lt;&gt;"pac",AN23&lt;&gt;""),1))</f>
        <v>#DIV/0!</v>
      </c>
      <c r="AR23" s="133" t="n">
        <f aca="false" t="array" ref="AR23:AR23">SUM(IF(AND(AJ23&lt;&gt;"pac",AJ23&lt;&gt;""),AH23),IF(AND(AM23&lt;&gt;"pac",AM23&lt;&gt;""),AK23),IF(AND(AP23&lt;&gt;"pac",AP23&lt;&gt;""),AN23))</f>
        <v>0</v>
      </c>
      <c r="AS23" s="133"/>
      <c r="AT23" s="134" t="n">
        <f aca="false">SUM(AE23,AG23,AH23,AN23,AK23)</f>
        <v>4</v>
      </c>
      <c r="AU23" s="135" t="n">
        <f aca="false">AV23/AT23</f>
        <v>170</v>
      </c>
      <c r="AV23" s="136" t="n">
        <f aca="false">SUM(AE23*AF23)+(AH23*AI23)+(AN23*AO23)+(AK23*AL23)</f>
        <v>680</v>
      </c>
      <c r="AW23" s="137" t="n">
        <f aca="false">AT23*(F24+G24+H24)*J24/1000</f>
        <v>0</v>
      </c>
      <c r="AX23" s="137" t="n">
        <f aca="false">K24*AT23</f>
        <v>0</v>
      </c>
      <c r="AY23" s="137" t="n">
        <f aca="false">L24*(AE24+AG24)</f>
        <v>0</v>
      </c>
      <c r="AZ23" s="136" t="n">
        <f aca="false">P24</f>
        <v>1.7328</v>
      </c>
      <c r="BA23" s="137" t="n">
        <f aca="false">AC23</f>
        <v>10.08</v>
      </c>
      <c r="BB23" s="137" t="n">
        <f aca="false">T24*AT24</f>
        <v>0</v>
      </c>
      <c r="BC23" s="137"/>
      <c r="BD23" s="137" t="n">
        <f aca="false">AV23-SUM(AW23:BC23)</f>
        <v>668.1872</v>
      </c>
      <c r="BE23" s="138"/>
      <c r="BF23" s="139" t="n">
        <f aca="false">BD23</f>
        <v>668.1872</v>
      </c>
      <c r="BG23" s="139" t="n">
        <f aca="false">BF23*$BG$5</f>
        <v>534.54976</v>
      </c>
      <c r="BH23" s="139" t="n">
        <f aca="false">BF23*$BH$5</f>
        <v>133.63744</v>
      </c>
      <c r="BI23" s="52"/>
      <c r="BR23" s="55"/>
      <c r="BS23" s="142"/>
      <c r="BT23" s="143"/>
      <c r="BU23" s="177"/>
      <c r="BV23" s="178"/>
      <c r="BW23" s="177"/>
      <c r="BX23" s="178"/>
      <c r="BY23" s="178"/>
      <c r="BZ23" s="177"/>
      <c r="CA23" s="178"/>
      <c r="CB23" s="176"/>
      <c r="CC23" s="138"/>
      <c r="CD23" s="138"/>
      <c r="CE23" s="145"/>
      <c r="CF23" s="145"/>
      <c r="CG23" s="145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</row>
    <row r="24" customFormat="false" ht="12.75" hidden="false" customHeight="false" outlineLevel="0" collapsed="false">
      <c r="B24" s="75" t="n">
        <v>1700</v>
      </c>
      <c r="C24" s="146" t="n">
        <f aca="false">C23</f>
        <v>4</v>
      </c>
      <c r="D24" s="147" t="n">
        <f aca="false">D23</f>
        <v>0</v>
      </c>
      <c r="E24" s="174" t="n">
        <f aca="false">C24-D23</f>
        <v>4</v>
      </c>
      <c r="F24" s="149" t="n">
        <f aca="false">$F$6</f>
        <v>0</v>
      </c>
      <c r="G24" s="175" t="n">
        <f aca="false">$G$6</f>
        <v>0</v>
      </c>
      <c r="H24" s="151" t="n">
        <f aca="false">$H$6</f>
        <v>0</v>
      </c>
      <c r="I24" s="152" t="n">
        <f aca="false">F24+G24+H24</f>
        <v>0</v>
      </c>
      <c r="J24" s="153" t="n">
        <f aca="false">$J$7</f>
        <v>0</v>
      </c>
      <c r="K24" s="154" t="n">
        <f aca="false">$K$6</f>
        <v>0</v>
      </c>
      <c r="L24" s="155" t="n">
        <f aca="false">((I24*J24/1000)+K24)</f>
        <v>0</v>
      </c>
      <c r="M24" s="156" t="n">
        <f aca="false">$M$68</f>
        <v>0</v>
      </c>
      <c r="N24" s="157" t="e">
        <f aca="false">$N$7*AQ23*AR23</f>
        <v>#DIV/0!</v>
      </c>
      <c r="O24" s="156" t="n">
        <f aca="false">$O$68</f>
        <v>0</v>
      </c>
      <c r="P24" s="158" t="n">
        <f aca="false">(AT23*$P$6)*$P$3</f>
        <v>1.7328</v>
      </c>
      <c r="Q24" s="154" t="n">
        <f aca="false">$Q$68</f>
        <v>0</v>
      </c>
      <c r="R24" s="154" t="n">
        <v>0</v>
      </c>
      <c r="S24" s="155" t="n">
        <v>0</v>
      </c>
      <c r="T24" s="156" t="n">
        <f aca="false">$T$6</f>
        <v>0</v>
      </c>
      <c r="U24" s="159" t="e">
        <f aca="false">(N24/E24)+SUM(L24:M24)</f>
        <v>#DIV/0!</v>
      </c>
      <c r="W24" s="116" t="n">
        <v>4</v>
      </c>
      <c r="X24" s="117" t="n">
        <v>2.52</v>
      </c>
      <c r="Y24" s="160"/>
      <c r="Z24" s="63"/>
      <c r="AA24" s="161"/>
      <c r="AB24" s="120"/>
      <c r="AC24" s="162" t="n">
        <f aca="false">(W24*X24)+(Y24*Z24)+(AA24*AB24)</f>
        <v>10.08</v>
      </c>
      <c r="AD24" s="163" t="n">
        <v>1800</v>
      </c>
      <c r="AE24" s="164" t="n">
        <v>0</v>
      </c>
      <c r="AF24" s="165" t="n">
        <v>0</v>
      </c>
      <c r="AG24" s="166"/>
      <c r="AH24" s="167"/>
      <c r="AI24" s="168"/>
      <c r="AJ24" s="169"/>
      <c r="AK24" s="170" t="n">
        <v>4</v>
      </c>
      <c r="AL24" s="63" t="n">
        <v>170</v>
      </c>
      <c r="AM24" s="171"/>
      <c r="AN24" s="172"/>
      <c r="AO24" s="173"/>
      <c r="AP24" s="133"/>
      <c r="AQ24" s="133" t="e">
        <f aca="false" t="array" ref="AQ24:AQ24">SUM(IF(AND(AJ24&lt;&gt;"pac",AJ24&lt;&gt;""),AI24),IF(AND(AM24&lt;&gt;"pac",AM24&lt;&gt;""),AL24),IF(AND(AN24&lt;&gt;"pac",AN24&lt;&gt;""),AO24))/SUM(IF(AND(AJ24&lt;&gt;"pac",AJ24&lt;&gt;""),1),IF(AND(AM24&lt;&gt;"pac",AM24&lt;&gt;""),1),IF(AND(AN24&lt;&gt;"pac",AN24&lt;&gt;""),1))</f>
        <v>#DIV/0!</v>
      </c>
      <c r="AR24" s="133" t="n">
        <f aca="false" t="array" ref="AR24:AR24">SUM(IF(AND(AJ24&lt;&gt;"pac",AJ24&lt;&gt;""),AH24),IF(AND(AM24&lt;&gt;"pac",AM24&lt;&gt;""),AK24),IF(AND(AP24&lt;&gt;"pac",AP24&lt;&gt;""),AN24))</f>
        <v>0</v>
      </c>
      <c r="AS24" s="133"/>
      <c r="AT24" s="134" t="n">
        <f aca="false">SUM(AE24,AG24,AH24,AN24,AK24)</f>
        <v>4</v>
      </c>
      <c r="AU24" s="135" t="n">
        <f aca="false">AV24/AT24</f>
        <v>170</v>
      </c>
      <c r="AV24" s="136" t="n">
        <f aca="false">SUM(AE24*AF24)+(AH24*AI24)+(AN24*AO24)+(AK24*AL24)</f>
        <v>680</v>
      </c>
      <c r="AW24" s="137" t="n">
        <f aca="false">AT24*(F25+G25+H25)*J25/1000</f>
        <v>0</v>
      </c>
      <c r="AX24" s="137" t="n">
        <f aca="false">K25*AT24</f>
        <v>0</v>
      </c>
      <c r="AY24" s="137" t="n">
        <f aca="false">L25*(AE25+AG25)</f>
        <v>0</v>
      </c>
      <c r="AZ24" s="136" t="n">
        <f aca="false">P25</f>
        <v>1.7328</v>
      </c>
      <c r="BA24" s="137" t="n">
        <f aca="false">AC24</f>
        <v>10.08</v>
      </c>
      <c r="BB24" s="137" t="n">
        <f aca="false">T25*AT25</f>
        <v>0</v>
      </c>
      <c r="BC24" s="137"/>
      <c r="BD24" s="137" t="n">
        <f aca="false">AV24-SUM(AW24:BC24)</f>
        <v>668.1872</v>
      </c>
      <c r="BE24" s="138"/>
      <c r="BF24" s="139" t="n">
        <f aca="false">BD24</f>
        <v>668.1872</v>
      </c>
      <c r="BG24" s="139" t="n">
        <f aca="false">BF24*$BG$5</f>
        <v>534.54976</v>
      </c>
      <c r="BH24" s="139" t="n">
        <f aca="false">BF24*$BH$5</f>
        <v>133.63744</v>
      </c>
      <c r="BI24" s="52"/>
      <c r="BJ24" s="6" t="s">
        <v>105</v>
      </c>
      <c r="BO24" s="6" t="s">
        <v>106</v>
      </c>
      <c r="BR24" s="55"/>
      <c r="BS24" s="142"/>
      <c r="BT24" s="143"/>
      <c r="BU24" s="178"/>
      <c r="BV24" s="178"/>
      <c r="BW24" s="178"/>
      <c r="BX24" s="178"/>
      <c r="BY24" s="178"/>
      <c r="BZ24" s="178"/>
      <c r="CA24" s="178"/>
      <c r="CB24" s="52"/>
      <c r="CC24" s="138"/>
      <c r="CD24" s="138"/>
      <c r="CE24" s="145"/>
      <c r="CF24" s="145"/>
      <c r="CG24" s="145"/>
      <c r="CH24" s="7"/>
      <c r="CI24" s="8"/>
      <c r="CJ24" s="7"/>
      <c r="CK24" s="7"/>
      <c r="CL24" s="7"/>
      <c r="CM24" s="7"/>
      <c r="CN24" s="8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</row>
    <row r="25" customFormat="false" ht="12.75" hidden="false" customHeight="false" outlineLevel="0" collapsed="false">
      <c r="B25" s="75" t="n">
        <v>1800</v>
      </c>
      <c r="C25" s="146" t="n">
        <f aca="false">C24</f>
        <v>4</v>
      </c>
      <c r="D25" s="147" t="n">
        <f aca="false">D24</f>
        <v>0</v>
      </c>
      <c r="E25" s="174" t="n">
        <f aca="false">C25-D24</f>
        <v>4</v>
      </c>
      <c r="F25" s="149" t="n">
        <f aca="false">$F$6</f>
        <v>0</v>
      </c>
      <c r="G25" s="175" t="n">
        <f aca="false">$G$6</f>
        <v>0</v>
      </c>
      <c r="H25" s="151" t="n">
        <f aca="false">$H$6</f>
        <v>0</v>
      </c>
      <c r="I25" s="152" t="n">
        <f aca="false">F25+G25+H25</f>
        <v>0</v>
      </c>
      <c r="J25" s="153" t="n">
        <f aca="false">$J$7</f>
        <v>0</v>
      </c>
      <c r="K25" s="154" t="n">
        <f aca="false">$K$6</f>
        <v>0</v>
      </c>
      <c r="L25" s="155" t="n">
        <f aca="false">((I25*J25/1000)+K25)</f>
        <v>0</v>
      </c>
      <c r="M25" s="156" t="n">
        <f aca="false">$M$68</f>
        <v>0</v>
      </c>
      <c r="N25" s="157" t="e">
        <f aca="false">$N$7*AQ24*AR24</f>
        <v>#DIV/0!</v>
      </c>
      <c r="O25" s="156" t="n">
        <f aca="false">$O$68</f>
        <v>0</v>
      </c>
      <c r="P25" s="158" t="n">
        <f aca="false">(AT24*$P$6)*$P$3</f>
        <v>1.7328</v>
      </c>
      <c r="Q25" s="154" t="n">
        <f aca="false">$Q$68</f>
        <v>0</v>
      </c>
      <c r="R25" s="154" t="n">
        <v>0</v>
      </c>
      <c r="S25" s="155" t="n">
        <v>0</v>
      </c>
      <c r="T25" s="156" t="n">
        <f aca="false">$T$6</f>
        <v>0</v>
      </c>
      <c r="U25" s="159" t="e">
        <f aca="false">(N25/E25)+SUM(L25:M25)</f>
        <v>#DIV/0!</v>
      </c>
      <c r="W25" s="116" t="n">
        <v>4</v>
      </c>
      <c r="X25" s="117" t="n">
        <v>2.52</v>
      </c>
      <c r="Y25" s="160"/>
      <c r="Z25" s="63"/>
      <c r="AA25" s="161"/>
      <c r="AB25" s="120"/>
      <c r="AC25" s="162" t="n">
        <f aca="false">(W25*X25)+(Y25*Z25)+(AA25*AB25)</f>
        <v>10.08</v>
      </c>
      <c r="AD25" s="163" t="n">
        <v>1900</v>
      </c>
      <c r="AE25" s="164" t="n">
        <v>0</v>
      </c>
      <c r="AF25" s="165" t="n">
        <v>0</v>
      </c>
      <c r="AG25" s="166"/>
      <c r="AH25" s="167"/>
      <c r="AI25" s="168"/>
      <c r="AJ25" s="169"/>
      <c r="AK25" s="170" t="n">
        <v>4</v>
      </c>
      <c r="AL25" s="63" t="n">
        <v>170</v>
      </c>
      <c r="AM25" s="171"/>
      <c r="AN25" s="172"/>
      <c r="AO25" s="173"/>
      <c r="AP25" s="133"/>
      <c r="AQ25" s="133" t="e">
        <f aca="false" t="array" ref="AQ25:AQ25">SUM(IF(AND(AJ25&lt;&gt;"pac",AJ25&lt;&gt;""),AI25),IF(AND(AM25&lt;&gt;"pac",AM25&lt;&gt;""),AL25),IF(AND(AN25&lt;&gt;"pac",AN25&lt;&gt;""),AO25))/SUM(IF(AND(AJ25&lt;&gt;"pac",AJ25&lt;&gt;""),1),IF(AND(AM25&lt;&gt;"pac",AM25&lt;&gt;""),1),IF(AND(AN25&lt;&gt;"pac",AN25&lt;&gt;""),1))</f>
        <v>#DIV/0!</v>
      </c>
      <c r="AR25" s="133" t="n">
        <f aca="false" t="array" ref="AR25:AR25">SUM(IF(AND(AJ25&lt;&gt;"pac",AJ25&lt;&gt;""),AH25),IF(AND(AM25&lt;&gt;"pac",AM25&lt;&gt;""),AK25),IF(AND(AP25&lt;&gt;"pac",AP25&lt;&gt;""),AN25))</f>
        <v>0</v>
      </c>
      <c r="AS25" s="133"/>
      <c r="AT25" s="134" t="n">
        <f aca="false">SUM(AE25,AG25,AH25,AN25,AK25)</f>
        <v>4</v>
      </c>
      <c r="AU25" s="135" t="n">
        <f aca="false">AV25/AT25</f>
        <v>170</v>
      </c>
      <c r="AV25" s="136" t="n">
        <f aca="false">SUM(AE25*AF25)+(AH25*AI25)+(AN25*AO25)+(AK25*AL25)</f>
        <v>680</v>
      </c>
      <c r="AW25" s="137" t="n">
        <f aca="false">AT25*(F26+G26+H26)*J26/1000</f>
        <v>0</v>
      </c>
      <c r="AX25" s="137" t="n">
        <f aca="false">K26*AT25</f>
        <v>0</v>
      </c>
      <c r="AY25" s="137" t="n">
        <f aca="false">L26*(AE26+AG26)</f>
        <v>0</v>
      </c>
      <c r="AZ25" s="136" t="n">
        <f aca="false">P26</f>
        <v>1.7328</v>
      </c>
      <c r="BA25" s="137" t="n">
        <f aca="false">AC25</f>
        <v>10.08</v>
      </c>
      <c r="BB25" s="137" t="n">
        <f aca="false">T26*AT26</f>
        <v>0</v>
      </c>
      <c r="BC25" s="137"/>
      <c r="BD25" s="137" t="n">
        <f aca="false">AV25-SUM(AW25:BC25)</f>
        <v>668.1872</v>
      </c>
      <c r="BE25" s="138"/>
      <c r="BF25" s="139" t="n">
        <f aca="false">BD25</f>
        <v>668.1872</v>
      </c>
      <c r="BG25" s="139" t="n">
        <f aca="false">BF25*$BG$5</f>
        <v>534.54976</v>
      </c>
      <c r="BH25" s="139" t="n">
        <f aca="false">BF25*$BH$5</f>
        <v>133.63744</v>
      </c>
      <c r="BI25" s="52"/>
      <c r="BJ25" s="25" t="s">
        <v>107</v>
      </c>
      <c r="BK25" s="26"/>
      <c r="BL25" s="27" t="n">
        <f aca="false">BL21</f>
        <v>11997.19424</v>
      </c>
      <c r="BO25" s="25" t="s">
        <v>107</v>
      </c>
      <c r="BP25" s="26"/>
      <c r="BQ25" s="27" t="e">
        <f aca="true">(INDIRECT(TEXT((DAY($A$1)-1),"0")&amp;"!Bq25"))+BL25</f>
        <v>#REF!</v>
      </c>
      <c r="BR25" s="55"/>
      <c r="BS25" s="142"/>
      <c r="BT25" s="143" t="s">
        <v>108</v>
      </c>
      <c r="BU25" s="177" t="n">
        <f aca="false">BU11-BU20</f>
        <v>362964.69</v>
      </c>
      <c r="BV25" s="178"/>
      <c r="BW25" s="177"/>
      <c r="BX25" s="143" t="s">
        <v>108</v>
      </c>
      <c r="BY25" s="177" t="n">
        <f aca="false">BY11-BY20</f>
        <v>364019.32</v>
      </c>
      <c r="BZ25" s="177"/>
      <c r="CA25" s="178"/>
      <c r="CB25" s="176"/>
      <c r="CC25" s="138"/>
      <c r="CD25" s="138"/>
      <c r="CE25" s="145"/>
      <c r="CF25" s="145"/>
      <c r="CG25" s="145"/>
      <c r="CH25" s="7"/>
      <c r="CI25" s="8"/>
      <c r="CJ25" s="7"/>
      <c r="CK25" s="29"/>
      <c r="CL25" s="7"/>
      <c r="CM25" s="7"/>
      <c r="CN25" s="8"/>
      <c r="CO25" s="7"/>
      <c r="CP25" s="29"/>
      <c r="CQ25" s="7"/>
      <c r="CR25" s="7"/>
      <c r="CS25" s="7"/>
      <c r="CT25" s="7"/>
      <c r="CU25" s="7"/>
      <c r="CV25" s="7"/>
      <c r="CW25" s="7"/>
      <c r="CX25" s="7"/>
      <c r="CY25" s="7"/>
    </row>
    <row r="26" customFormat="false" ht="12.75" hidden="false" customHeight="false" outlineLevel="0" collapsed="false">
      <c r="B26" s="75" t="n">
        <v>1900</v>
      </c>
      <c r="C26" s="146" t="n">
        <f aca="false">C25</f>
        <v>4</v>
      </c>
      <c r="D26" s="147" t="n">
        <f aca="false">D25</f>
        <v>0</v>
      </c>
      <c r="E26" s="174" t="n">
        <f aca="false">C26-D25</f>
        <v>4</v>
      </c>
      <c r="F26" s="149" t="n">
        <f aca="false">$F$6</f>
        <v>0</v>
      </c>
      <c r="G26" s="175" t="n">
        <f aca="false">$G$6</f>
        <v>0</v>
      </c>
      <c r="H26" s="151" t="n">
        <f aca="false">$H$6</f>
        <v>0</v>
      </c>
      <c r="I26" s="152" t="n">
        <f aca="false">F26+G26+H26</f>
        <v>0</v>
      </c>
      <c r="J26" s="153" t="n">
        <f aca="false">$J$7</f>
        <v>0</v>
      </c>
      <c r="K26" s="154" t="n">
        <f aca="false">$K$6</f>
        <v>0</v>
      </c>
      <c r="L26" s="155" t="n">
        <f aca="false">((I26*J26/1000)+K26)</f>
        <v>0</v>
      </c>
      <c r="M26" s="156" t="n">
        <f aca="false">$M$68</f>
        <v>0</v>
      </c>
      <c r="N26" s="157" t="e">
        <f aca="false">$N$7*AQ25*AR25</f>
        <v>#DIV/0!</v>
      </c>
      <c r="O26" s="156" t="n">
        <f aca="false">$O$68</f>
        <v>0</v>
      </c>
      <c r="P26" s="158" t="n">
        <f aca="false">(AT25*$P$6)*$P$3</f>
        <v>1.7328</v>
      </c>
      <c r="Q26" s="154" t="n">
        <f aca="false">$Q$68</f>
        <v>0</v>
      </c>
      <c r="R26" s="154" t="n">
        <v>0</v>
      </c>
      <c r="S26" s="155" t="n">
        <v>0</v>
      </c>
      <c r="T26" s="156" t="n">
        <f aca="false">$T$6</f>
        <v>0</v>
      </c>
      <c r="U26" s="159" t="e">
        <f aca="false">(N26/E26)+SUM(L26:M26)</f>
        <v>#DIV/0!</v>
      </c>
      <c r="W26" s="116" t="n">
        <v>4</v>
      </c>
      <c r="X26" s="117" t="n">
        <v>2.52</v>
      </c>
      <c r="Y26" s="160"/>
      <c r="Z26" s="63"/>
      <c r="AA26" s="161"/>
      <c r="AB26" s="120"/>
      <c r="AC26" s="162" t="n">
        <f aca="false">(W26*X26)+(Y26*Z26)+(AA26*AB26)</f>
        <v>10.08</v>
      </c>
      <c r="AD26" s="163" t="n">
        <v>2000</v>
      </c>
      <c r="AE26" s="164" t="n">
        <v>0</v>
      </c>
      <c r="AF26" s="165" t="n">
        <v>0</v>
      </c>
      <c r="AG26" s="166"/>
      <c r="AH26" s="167"/>
      <c r="AI26" s="168"/>
      <c r="AJ26" s="169"/>
      <c r="AK26" s="170" t="n">
        <v>4</v>
      </c>
      <c r="AL26" s="63" t="n">
        <v>170</v>
      </c>
      <c r="AM26" s="171"/>
      <c r="AN26" s="172"/>
      <c r="AO26" s="173"/>
      <c r="AP26" s="133"/>
      <c r="AQ26" s="133" t="e">
        <f aca="false" t="array" ref="AQ26:AQ26">SUM(IF(AND(AJ26&lt;&gt;"pac",AJ26&lt;&gt;""),AI26),IF(AND(AM26&lt;&gt;"pac",AM26&lt;&gt;""),AL26),IF(AND(AN26&lt;&gt;"pac",AN26&lt;&gt;""),AO26))/SUM(IF(AND(AJ26&lt;&gt;"pac",AJ26&lt;&gt;""),1),IF(AND(AM26&lt;&gt;"pac",AM26&lt;&gt;""),1),IF(AND(AN26&lt;&gt;"pac",AN26&lt;&gt;""),1))</f>
        <v>#DIV/0!</v>
      </c>
      <c r="AR26" s="133" t="n">
        <f aca="false" t="array" ref="AR26:AR26">SUM(IF(AND(AJ26&lt;&gt;"pac",AJ26&lt;&gt;""),AH26),IF(AND(AM26&lt;&gt;"pac",AM26&lt;&gt;""),AK26),IF(AND(AP26&lt;&gt;"pac",AP26&lt;&gt;""),AN26))</f>
        <v>0</v>
      </c>
      <c r="AS26" s="133"/>
      <c r="AT26" s="134" t="n">
        <f aca="false">SUM(AE26,AG26,AH26,AN26,AK26)</f>
        <v>4</v>
      </c>
      <c r="AU26" s="135" t="n">
        <f aca="false">AV26/AT26</f>
        <v>170</v>
      </c>
      <c r="AV26" s="136" t="n">
        <f aca="false">SUM(AE26*AF26)+(AH26*AI26)+(AN26*AO26)+(AK26*AL26)</f>
        <v>680</v>
      </c>
      <c r="AW26" s="137" t="n">
        <f aca="false">AT26*(F27+G27+H27)*J27/1000</f>
        <v>0</v>
      </c>
      <c r="AX26" s="137" t="n">
        <f aca="false">K27*AT26</f>
        <v>0</v>
      </c>
      <c r="AY26" s="137" t="n">
        <f aca="false">L27*(AE27+AG27)</f>
        <v>0</v>
      </c>
      <c r="AZ26" s="136" t="n">
        <f aca="false">P27</f>
        <v>1.7328</v>
      </c>
      <c r="BA26" s="137" t="n">
        <f aca="false">AC26</f>
        <v>10.08</v>
      </c>
      <c r="BB26" s="137" t="n">
        <f aca="false">T27*AT27</f>
        <v>0</v>
      </c>
      <c r="BC26" s="137"/>
      <c r="BD26" s="137" t="n">
        <f aca="false">AV26-SUM(AW26:BC26)</f>
        <v>668.1872</v>
      </c>
      <c r="BE26" s="138"/>
      <c r="BF26" s="139" t="n">
        <f aca="false">BD26</f>
        <v>668.1872</v>
      </c>
      <c r="BG26" s="139" t="n">
        <f aca="false">BF26*$BG$5</f>
        <v>534.54976</v>
      </c>
      <c r="BH26" s="139" t="n">
        <f aca="false">BF26*$BH$5</f>
        <v>133.63744</v>
      </c>
      <c r="BI26" s="52"/>
      <c r="BJ26" s="183"/>
      <c r="BK26" s="52"/>
      <c r="BL26" s="171"/>
      <c r="BO26" s="183"/>
      <c r="BP26" s="52"/>
      <c r="BQ26" s="171"/>
      <c r="BR26" s="55"/>
      <c r="BS26" s="142"/>
      <c r="BT26" s="143"/>
      <c r="BU26" s="177"/>
      <c r="BV26" s="178"/>
      <c r="BW26" s="177"/>
      <c r="BX26" s="178"/>
      <c r="BY26" s="178"/>
      <c r="BZ26" s="177"/>
      <c r="CA26" s="178"/>
      <c r="CB26" s="176"/>
      <c r="CC26" s="138"/>
      <c r="CD26" s="138"/>
      <c r="CE26" s="145"/>
      <c r="CF26" s="145"/>
      <c r="CG26" s="145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</row>
    <row r="27" customFormat="false" ht="12.75" hidden="false" customHeight="false" outlineLevel="0" collapsed="false">
      <c r="B27" s="75" t="n">
        <v>2000</v>
      </c>
      <c r="C27" s="146" t="n">
        <f aca="false">C26</f>
        <v>4</v>
      </c>
      <c r="D27" s="147" t="n">
        <f aca="false">D26</f>
        <v>0</v>
      </c>
      <c r="E27" s="174" t="n">
        <f aca="false">C27-D26</f>
        <v>4</v>
      </c>
      <c r="F27" s="149" t="n">
        <f aca="false">$F$6</f>
        <v>0</v>
      </c>
      <c r="G27" s="175" t="n">
        <f aca="false">$G$6</f>
        <v>0</v>
      </c>
      <c r="H27" s="151" t="n">
        <f aca="false">$H$6</f>
        <v>0</v>
      </c>
      <c r="I27" s="152" t="n">
        <f aca="false">F27+G27+H27</f>
        <v>0</v>
      </c>
      <c r="J27" s="153" t="n">
        <f aca="false">$J$7</f>
        <v>0</v>
      </c>
      <c r="K27" s="154" t="n">
        <f aca="false">$K$6</f>
        <v>0</v>
      </c>
      <c r="L27" s="155" t="n">
        <f aca="false">((I27*J27/1000)+K27)</f>
        <v>0</v>
      </c>
      <c r="M27" s="156" t="n">
        <f aca="false">$M$68</f>
        <v>0</v>
      </c>
      <c r="N27" s="157" t="e">
        <f aca="false">$N$7*AQ26*AR26</f>
        <v>#DIV/0!</v>
      </c>
      <c r="O27" s="156" t="n">
        <f aca="false">$O$68</f>
        <v>0</v>
      </c>
      <c r="P27" s="158" t="n">
        <f aca="false">(AT26*$P$6)*$P$3</f>
        <v>1.7328</v>
      </c>
      <c r="Q27" s="154" t="n">
        <f aca="false">$Q$68</f>
        <v>0</v>
      </c>
      <c r="R27" s="154" t="n">
        <v>0</v>
      </c>
      <c r="S27" s="155" t="n">
        <v>0</v>
      </c>
      <c r="T27" s="156" t="n">
        <f aca="false">$T$6</f>
        <v>0</v>
      </c>
      <c r="U27" s="159" t="e">
        <f aca="false">(N27/E27)+SUM(L27:M27)</f>
        <v>#DIV/0!</v>
      </c>
      <c r="W27" s="116" t="n">
        <v>4</v>
      </c>
      <c r="X27" s="117" t="n">
        <v>2.52</v>
      </c>
      <c r="Y27" s="160"/>
      <c r="Z27" s="63"/>
      <c r="AA27" s="161"/>
      <c r="AB27" s="120"/>
      <c r="AC27" s="162" t="n">
        <f aca="false">(W27*X27)+(Y27*Z27)+(AA27*AB27)</f>
        <v>10.08</v>
      </c>
      <c r="AD27" s="163" t="n">
        <v>2100</v>
      </c>
      <c r="AE27" s="164" t="n">
        <v>0</v>
      </c>
      <c r="AF27" s="165" t="n">
        <v>0</v>
      </c>
      <c r="AG27" s="166"/>
      <c r="AH27" s="167"/>
      <c r="AI27" s="168"/>
      <c r="AJ27" s="169"/>
      <c r="AK27" s="170" t="n">
        <v>4</v>
      </c>
      <c r="AL27" s="63" t="n">
        <v>170</v>
      </c>
      <c r="AM27" s="171"/>
      <c r="AN27" s="172"/>
      <c r="AO27" s="173"/>
      <c r="AP27" s="133"/>
      <c r="AQ27" s="133" t="e">
        <f aca="false" t="array" ref="AQ27:AQ27">SUM(IF(AND(AJ27&lt;&gt;"pac",AJ27&lt;&gt;""),AI27),IF(AND(AM27&lt;&gt;"pac",AM27&lt;&gt;""),AL27),IF(AND(AN27&lt;&gt;"pac",AN27&lt;&gt;""),AO27))/SUM(IF(AND(AJ27&lt;&gt;"pac",AJ27&lt;&gt;""),1),IF(AND(AM27&lt;&gt;"pac",AM27&lt;&gt;""),1),IF(AND(AN27&lt;&gt;"pac",AN27&lt;&gt;""),1))</f>
        <v>#DIV/0!</v>
      </c>
      <c r="AR27" s="133" t="n">
        <f aca="false" t="array" ref="AR27:AR27">SUM(IF(AND(AJ27&lt;&gt;"pac",AJ27&lt;&gt;""),AH27),IF(AND(AM27&lt;&gt;"pac",AM27&lt;&gt;""),AK27),IF(AND(AP27&lt;&gt;"pac",AP27&lt;&gt;""),AN27))</f>
        <v>0</v>
      </c>
      <c r="AS27" s="133"/>
      <c r="AT27" s="134" t="n">
        <f aca="false">SUM(AE27,AG27,AH27,AN27,AK27)</f>
        <v>4</v>
      </c>
      <c r="AU27" s="135" t="n">
        <f aca="false">AV27/AT27</f>
        <v>170</v>
      </c>
      <c r="AV27" s="136" t="n">
        <f aca="false">SUM(AE27*AF27)+(AH27*AI27)+(AN27*AO27)+(AK27*AL27)</f>
        <v>680</v>
      </c>
      <c r="AW27" s="137" t="n">
        <f aca="false">AT27*(F28+G28+H28)*J28/1000</f>
        <v>0</v>
      </c>
      <c r="AX27" s="137" t="n">
        <f aca="false">K28*AT27</f>
        <v>0</v>
      </c>
      <c r="AY27" s="137" t="n">
        <f aca="false">L28*(AE28+AG28)</f>
        <v>0</v>
      </c>
      <c r="AZ27" s="136" t="n">
        <f aca="false">P28</f>
        <v>1.7328</v>
      </c>
      <c r="BA27" s="137" t="n">
        <f aca="false">AC27</f>
        <v>10.08</v>
      </c>
      <c r="BB27" s="137" t="n">
        <f aca="false">T28*AT28</f>
        <v>0</v>
      </c>
      <c r="BC27" s="137"/>
      <c r="BD27" s="137" t="n">
        <f aca="false">AV27-SUM(AW27:BC27)</f>
        <v>668.1872</v>
      </c>
      <c r="BE27" s="138"/>
      <c r="BF27" s="139" t="n">
        <f aca="false">BD27</f>
        <v>668.1872</v>
      </c>
      <c r="BG27" s="139" t="n">
        <f aca="false">BF27*$BG$5</f>
        <v>534.54976</v>
      </c>
      <c r="BH27" s="139" t="n">
        <f aca="false">BF27*$BH$5</f>
        <v>133.63744</v>
      </c>
      <c r="BI27" s="52"/>
      <c r="BJ27" s="53" t="s">
        <v>32</v>
      </c>
      <c r="BK27" s="52"/>
      <c r="BL27" s="73" t="n">
        <f aca="false">BL4</f>
        <v>0</v>
      </c>
      <c r="BO27" s="53" t="s">
        <v>32</v>
      </c>
      <c r="BP27" s="52"/>
      <c r="BQ27" s="73" t="e">
        <f aca="true">(INDIRECT(TEXT((DAY($A$1)-1),"0")&amp;"!BK27"))+BL27</f>
        <v>#REF!</v>
      </c>
      <c r="BR27" s="55"/>
      <c r="BS27" s="142"/>
      <c r="BT27" s="143"/>
      <c r="BU27" s="177"/>
      <c r="BV27" s="178"/>
      <c r="BW27" s="177"/>
      <c r="BX27" s="178"/>
      <c r="BY27" s="178"/>
      <c r="BZ27" s="178"/>
      <c r="CA27" s="178"/>
      <c r="CB27" s="52"/>
      <c r="CC27" s="138"/>
      <c r="CD27" s="138"/>
      <c r="CE27" s="145"/>
      <c r="CF27" s="145"/>
      <c r="CG27" s="145"/>
      <c r="CH27" s="7"/>
      <c r="CI27" s="8"/>
      <c r="CJ27" s="7"/>
      <c r="CK27" s="29"/>
      <c r="CL27" s="7"/>
      <c r="CM27" s="7"/>
      <c r="CN27" s="8"/>
      <c r="CO27" s="7"/>
      <c r="CP27" s="29"/>
      <c r="CQ27" s="7"/>
      <c r="CR27" s="7"/>
      <c r="CS27" s="7"/>
      <c r="CT27" s="7"/>
      <c r="CU27" s="7"/>
      <c r="CV27" s="7"/>
      <c r="CW27" s="7"/>
      <c r="CX27" s="7"/>
      <c r="CY27" s="7"/>
    </row>
    <row r="28" customFormat="false" ht="12.75" hidden="false" customHeight="false" outlineLevel="0" collapsed="false">
      <c r="B28" s="75" t="n">
        <v>2100</v>
      </c>
      <c r="C28" s="146" t="n">
        <f aca="false">C27</f>
        <v>4</v>
      </c>
      <c r="D28" s="147" t="n">
        <f aca="false">D27</f>
        <v>0</v>
      </c>
      <c r="E28" s="174" t="n">
        <f aca="false">C28-D27</f>
        <v>4</v>
      </c>
      <c r="F28" s="149" t="n">
        <f aca="false">$F$6</f>
        <v>0</v>
      </c>
      <c r="G28" s="175" t="n">
        <f aca="false">$G$6</f>
        <v>0</v>
      </c>
      <c r="H28" s="151" t="n">
        <f aca="false">$H$6</f>
        <v>0</v>
      </c>
      <c r="I28" s="152" t="n">
        <f aca="false">F28+G28+H28</f>
        <v>0</v>
      </c>
      <c r="J28" s="153" t="n">
        <f aca="false">$J$7</f>
        <v>0</v>
      </c>
      <c r="K28" s="154" t="n">
        <f aca="false">$K$6</f>
        <v>0</v>
      </c>
      <c r="L28" s="155" t="n">
        <f aca="false">((I28*J28/1000)+K28)</f>
        <v>0</v>
      </c>
      <c r="M28" s="156" t="n">
        <f aca="false">$M$68</f>
        <v>0</v>
      </c>
      <c r="N28" s="157" t="e">
        <f aca="false">$N$7*AQ27*AR27</f>
        <v>#DIV/0!</v>
      </c>
      <c r="O28" s="156" t="n">
        <f aca="false">$O$68</f>
        <v>0</v>
      </c>
      <c r="P28" s="158" t="n">
        <f aca="false">(AT27*$P$6)*$P$3</f>
        <v>1.7328</v>
      </c>
      <c r="Q28" s="154" t="n">
        <f aca="false">$Q$68</f>
        <v>0</v>
      </c>
      <c r="R28" s="154" t="n">
        <v>0</v>
      </c>
      <c r="S28" s="155" t="n">
        <v>0</v>
      </c>
      <c r="T28" s="156" t="n">
        <v>0</v>
      </c>
      <c r="U28" s="159" t="e">
        <f aca="false">(N28/E28)+SUM(L28:M28)</f>
        <v>#DIV/0!</v>
      </c>
      <c r="W28" s="116" t="n">
        <v>4</v>
      </c>
      <c r="X28" s="117" t="n">
        <v>2.52</v>
      </c>
      <c r="Y28" s="160"/>
      <c r="Z28" s="63"/>
      <c r="AA28" s="161"/>
      <c r="AB28" s="120"/>
      <c r="AC28" s="162" t="n">
        <f aca="false">(W28*X28)+(Y28*Z28)+(AA28*AB28)</f>
        <v>10.08</v>
      </c>
      <c r="AD28" s="163" t="n">
        <v>2200</v>
      </c>
      <c r="AE28" s="164" t="n">
        <v>0</v>
      </c>
      <c r="AF28" s="165" t="n">
        <v>0</v>
      </c>
      <c r="AG28" s="166"/>
      <c r="AH28" s="167"/>
      <c r="AI28" s="168"/>
      <c r="AJ28" s="169"/>
      <c r="AK28" s="170" t="n">
        <v>4</v>
      </c>
      <c r="AL28" s="63" t="n">
        <v>170</v>
      </c>
      <c r="AM28" s="171"/>
      <c r="AN28" s="172"/>
      <c r="AO28" s="173"/>
      <c r="AP28" s="133"/>
      <c r="AQ28" s="133" t="e">
        <f aca="false" t="array" ref="AQ28:AQ28">SUM(IF(AND(AJ28&lt;&gt;"pac",AJ28&lt;&gt;""),AI28),IF(AND(AM28&lt;&gt;"pac",AM28&lt;&gt;""),AL28),IF(AND(AN28&lt;&gt;"pac",AN28&lt;&gt;""),AO28))/SUM(IF(AND(AJ28&lt;&gt;"pac",AJ28&lt;&gt;""),1),IF(AND(AM28&lt;&gt;"pac",AM28&lt;&gt;""),1),IF(AND(AN28&lt;&gt;"pac",AN28&lt;&gt;""),1))</f>
        <v>#DIV/0!</v>
      </c>
      <c r="AR28" s="133" t="n">
        <f aca="false" t="array" ref="AR28:AR28">SUM(IF(AND(AJ28&lt;&gt;"pac",AJ28&lt;&gt;""),AH28),IF(AND(AM28&lt;&gt;"pac",AM28&lt;&gt;""),AK28),IF(AND(AP28&lt;&gt;"pac",AP28&lt;&gt;""),AN28))</f>
        <v>0</v>
      </c>
      <c r="AS28" s="133"/>
      <c r="AT28" s="134" t="n">
        <f aca="false">SUM(AE28,AG28,AH28,AN28,AK28)</f>
        <v>4</v>
      </c>
      <c r="AU28" s="135" t="n">
        <f aca="false">AV28/AT28</f>
        <v>170</v>
      </c>
      <c r="AV28" s="136" t="n">
        <f aca="false">SUM(AE28*AF28)+(AH28*AI28)+(AN28*AO28)+(AK28*AL28)</f>
        <v>680</v>
      </c>
      <c r="AW28" s="137" t="n">
        <f aca="false">AT28*(F29+G29+H29)*J29/1000</f>
        <v>0</v>
      </c>
      <c r="AX28" s="137" t="n">
        <f aca="false">K29*AT28</f>
        <v>0</v>
      </c>
      <c r="AY28" s="137" t="n">
        <f aca="false">L29*(AE29+AG29)</f>
        <v>0</v>
      </c>
      <c r="AZ28" s="136" t="n">
        <f aca="false">P29</f>
        <v>1.7328</v>
      </c>
      <c r="BA28" s="137" t="n">
        <f aca="false">AC28</f>
        <v>10.08</v>
      </c>
      <c r="BB28" s="137" t="n">
        <f aca="false">T29*AT29</f>
        <v>0</v>
      </c>
      <c r="BC28" s="137"/>
      <c r="BD28" s="137" t="n">
        <f aca="false">AV28-SUM(AW28:BC28)</f>
        <v>668.1872</v>
      </c>
      <c r="BE28" s="138"/>
      <c r="BF28" s="139" t="n">
        <f aca="false">BD28</f>
        <v>668.1872</v>
      </c>
      <c r="BG28" s="139" t="n">
        <f aca="false">BF28*$BG$5</f>
        <v>534.54976</v>
      </c>
      <c r="BH28" s="139" t="n">
        <f aca="false">BF28*$BH$5</f>
        <v>133.63744</v>
      </c>
      <c r="BI28" s="52"/>
      <c r="BJ28" s="53"/>
      <c r="BK28" s="52"/>
      <c r="BL28" s="73"/>
      <c r="BO28" s="53"/>
      <c r="BP28" s="52"/>
      <c r="BQ28" s="73"/>
      <c r="BR28" s="55"/>
      <c r="BS28" s="142"/>
      <c r="BT28" s="143"/>
      <c r="BU28" s="177"/>
      <c r="BV28" s="178"/>
      <c r="BW28" s="177"/>
      <c r="BX28" s="178"/>
      <c r="BY28" s="178"/>
      <c r="BZ28" s="177"/>
      <c r="CA28" s="178"/>
      <c r="CB28" s="176"/>
      <c r="CC28" s="138"/>
      <c r="CD28" s="138"/>
      <c r="CE28" s="145"/>
      <c r="CF28" s="145"/>
      <c r="CG28" s="145"/>
      <c r="CH28" s="7"/>
      <c r="CI28" s="8"/>
      <c r="CJ28" s="7"/>
      <c r="CK28" s="29"/>
      <c r="CL28" s="7"/>
      <c r="CM28" s="7"/>
      <c r="CN28" s="8"/>
      <c r="CO28" s="7"/>
      <c r="CP28" s="29"/>
      <c r="CQ28" s="7"/>
      <c r="CR28" s="7"/>
      <c r="CS28" s="7"/>
      <c r="CT28" s="7"/>
      <c r="CU28" s="7"/>
      <c r="CV28" s="7"/>
      <c r="CW28" s="7"/>
      <c r="CX28" s="7"/>
      <c r="CY28" s="7"/>
    </row>
    <row r="29" customFormat="false" ht="12.75" hidden="false" customHeight="false" outlineLevel="0" collapsed="false">
      <c r="B29" s="75" t="n">
        <v>2200</v>
      </c>
      <c r="C29" s="146" t="n">
        <f aca="false">C28</f>
        <v>4</v>
      </c>
      <c r="D29" s="147" t="n">
        <f aca="false">D28</f>
        <v>0</v>
      </c>
      <c r="E29" s="174" t="n">
        <f aca="false">C29-D28</f>
        <v>4</v>
      </c>
      <c r="F29" s="149" t="n">
        <f aca="false">$F$6</f>
        <v>0</v>
      </c>
      <c r="G29" s="175" t="n">
        <f aca="false">$G$6</f>
        <v>0</v>
      </c>
      <c r="H29" s="151" t="n">
        <f aca="false">$H$6</f>
        <v>0</v>
      </c>
      <c r="I29" s="152" t="n">
        <f aca="false">F29+G29+H29</f>
        <v>0</v>
      </c>
      <c r="J29" s="153" t="n">
        <f aca="false">$J$7</f>
        <v>0</v>
      </c>
      <c r="K29" s="154" t="n">
        <f aca="false">$K$6</f>
        <v>0</v>
      </c>
      <c r="L29" s="155" t="n">
        <f aca="false">((I29*J29/1000)+K29)</f>
        <v>0</v>
      </c>
      <c r="M29" s="156" t="n">
        <f aca="false">$M$68</f>
        <v>0</v>
      </c>
      <c r="N29" s="157" t="e">
        <f aca="false">$N$7*AQ28*AR28</f>
        <v>#DIV/0!</v>
      </c>
      <c r="O29" s="156" t="n">
        <f aca="false">$O$68</f>
        <v>0</v>
      </c>
      <c r="P29" s="158" t="n">
        <f aca="false">(AT28*$P$6)*$P$3</f>
        <v>1.7328</v>
      </c>
      <c r="Q29" s="154" t="n">
        <f aca="false">$Q$68</f>
        <v>0</v>
      </c>
      <c r="R29" s="154" t="n">
        <v>0</v>
      </c>
      <c r="S29" s="155" t="n">
        <v>0</v>
      </c>
      <c r="T29" s="156" t="n">
        <v>0</v>
      </c>
      <c r="U29" s="159" t="e">
        <f aca="false">(N29/E29)+SUM(L29:M29)</f>
        <v>#DIV/0!</v>
      </c>
      <c r="W29" s="116" t="n">
        <v>4</v>
      </c>
      <c r="X29" s="117" t="n">
        <v>2.52</v>
      </c>
      <c r="Y29" s="160"/>
      <c r="Z29" s="63"/>
      <c r="AA29" s="161"/>
      <c r="AB29" s="120"/>
      <c r="AC29" s="162" t="n">
        <f aca="false">(W29*X29)+(Y29*Z29)+(AA29*AB29)</f>
        <v>10.08</v>
      </c>
      <c r="AD29" s="163" t="n">
        <v>2300</v>
      </c>
      <c r="AE29" s="164" t="n">
        <v>0</v>
      </c>
      <c r="AF29" s="165" t="n">
        <v>0</v>
      </c>
      <c r="AG29" s="166"/>
      <c r="AH29" s="167"/>
      <c r="AI29" s="168"/>
      <c r="AJ29" s="169"/>
      <c r="AK29" s="170" t="n">
        <v>4</v>
      </c>
      <c r="AL29" s="63" t="n">
        <v>250</v>
      </c>
      <c r="AM29" s="171"/>
      <c r="AN29" s="172"/>
      <c r="AO29" s="173"/>
      <c r="AP29" s="133"/>
      <c r="AQ29" s="133" t="e">
        <f aca="false" t="array" ref="AQ29:AQ29">SUM(IF(AND(AJ29&lt;&gt;"pac",AJ29&lt;&gt;""),AI29),IF(AND(AM29&lt;&gt;"pac",AM29&lt;&gt;""),AL29),IF(AND(AN29&lt;&gt;"pac",AN29&lt;&gt;""),AO29))/SUM(IF(AND(AJ29&lt;&gt;"pac",AJ29&lt;&gt;""),1),IF(AND(AM29&lt;&gt;"pac",AM29&lt;&gt;""),1),IF(AND(AN29&lt;&gt;"pac",AN29&lt;&gt;""),1))</f>
        <v>#DIV/0!</v>
      </c>
      <c r="AR29" s="133" t="n">
        <f aca="false" t="array" ref="AR29:AR29">SUM(IF(AND(AJ29&lt;&gt;"pac",AJ29&lt;&gt;""),AH29),IF(AND(AM29&lt;&gt;"pac",AM29&lt;&gt;""),AK29),IF(AND(AP29&lt;&gt;"pac",AP29&lt;&gt;""),AN29))</f>
        <v>0</v>
      </c>
      <c r="AS29" s="133"/>
      <c r="AT29" s="134" t="n">
        <f aca="false">SUM(AE29,AG29,AH29,AN29,AK29)</f>
        <v>4</v>
      </c>
      <c r="AU29" s="135" t="n">
        <f aca="false">AV29/AT29</f>
        <v>250</v>
      </c>
      <c r="AV29" s="136" t="n">
        <f aca="false">SUM(AE29*AF29)+(AH29*AI29)+(AN29*AO29)+(AK29*AL29)</f>
        <v>1000</v>
      </c>
      <c r="AW29" s="137" t="n">
        <f aca="false">AT29*(F30+G30+H30)*J30/1000</f>
        <v>0</v>
      </c>
      <c r="AX29" s="137" t="n">
        <f aca="false">K30*AT29</f>
        <v>0</v>
      </c>
      <c r="AY29" s="137" t="n">
        <f aca="false">L30*(AE30+AG30)</f>
        <v>0</v>
      </c>
      <c r="AZ29" s="136" t="n">
        <f aca="false">P30</f>
        <v>1.7328</v>
      </c>
      <c r="BA29" s="137" t="n">
        <f aca="false">AC29</f>
        <v>10.08</v>
      </c>
      <c r="BB29" s="137" t="n">
        <f aca="false">T30*AT30</f>
        <v>0</v>
      </c>
      <c r="BC29" s="137"/>
      <c r="BD29" s="137" t="n">
        <f aca="false">AV29-SUM(AW29:BC29)</f>
        <v>988.1872</v>
      </c>
      <c r="BE29" s="138"/>
      <c r="BF29" s="139" t="n">
        <f aca="false">BD29</f>
        <v>988.1872</v>
      </c>
      <c r="BG29" s="139" t="n">
        <f aca="false">BF29*$BG$5</f>
        <v>790.54976</v>
      </c>
      <c r="BH29" s="139" t="n">
        <f aca="false">BF29*$BH$5</f>
        <v>197.63744</v>
      </c>
      <c r="BI29" s="52"/>
      <c r="BJ29" s="53" t="s">
        <v>109</v>
      </c>
      <c r="BK29" s="52"/>
      <c r="BL29" s="73" t="n">
        <f aca="false">BL25-BL27</f>
        <v>11997.19424</v>
      </c>
      <c r="BO29" s="53" t="s">
        <v>109</v>
      </c>
      <c r="BP29" s="52"/>
      <c r="BQ29" s="73" t="e">
        <f aca="false">BQ25-BQ27</f>
        <v>#REF!</v>
      </c>
      <c r="BR29" s="55"/>
      <c r="BS29" s="142"/>
      <c r="BT29" s="143"/>
      <c r="BU29" s="178"/>
      <c r="BV29" s="178"/>
      <c r="BW29" s="178"/>
      <c r="BX29" s="178"/>
      <c r="BY29" s="178"/>
      <c r="BZ29" s="178"/>
      <c r="CA29" s="178"/>
      <c r="CB29" s="52"/>
      <c r="CC29" s="138"/>
      <c r="CD29" s="138"/>
      <c r="CE29" s="145"/>
      <c r="CF29" s="145"/>
      <c r="CG29" s="145"/>
      <c r="CH29" s="7"/>
      <c r="CI29" s="8"/>
      <c r="CJ29" s="7"/>
      <c r="CK29" s="29"/>
      <c r="CL29" s="7"/>
      <c r="CM29" s="7"/>
      <c r="CN29" s="8"/>
      <c r="CO29" s="7"/>
      <c r="CP29" s="29"/>
      <c r="CQ29" s="7"/>
      <c r="CR29" s="7"/>
      <c r="CS29" s="7"/>
      <c r="CT29" s="7"/>
      <c r="CU29" s="7"/>
      <c r="CV29" s="7"/>
      <c r="CW29" s="7"/>
      <c r="CX29" s="7"/>
      <c r="CY29" s="7"/>
    </row>
    <row r="30" customFormat="false" ht="12.75" hidden="false" customHeight="false" outlineLevel="0" collapsed="false">
      <c r="B30" s="75" t="n">
        <v>2300</v>
      </c>
      <c r="C30" s="146" t="n">
        <f aca="false">C29</f>
        <v>4</v>
      </c>
      <c r="D30" s="147" t="n">
        <f aca="false">D29</f>
        <v>0</v>
      </c>
      <c r="E30" s="174" t="n">
        <f aca="false">C30-D29</f>
        <v>4</v>
      </c>
      <c r="F30" s="149" t="n">
        <f aca="false">$F$6</f>
        <v>0</v>
      </c>
      <c r="G30" s="175" t="n">
        <f aca="false">$G$6</f>
        <v>0</v>
      </c>
      <c r="H30" s="151" t="n">
        <f aca="false">$H$6</f>
        <v>0</v>
      </c>
      <c r="I30" s="152" t="n">
        <f aca="false">F30+G30+H30</f>
        <v>0</v>
      </c>
      <c r="J30" s="153" t="n">
        <f aca="false">$J$7</f>
        <v>0</v>
      </c>
      <c r="K30" s="154" t="n">
        <f aca="false">$K$6</f>
        <v>0</v>
      </c>
      <c r="L30" s="155" t="n">
        <f aca="false">((I30*J30/1000)+K30)</f>
        <v>0</v>
      </c>
      <c r="M30" s="156" t="n">
        <f aca="false">$M$68</f>
        <v>0</v>
      </c>
      <c r="N30" s="157" t="e">
        <f aca="false">$N$7*AQ29*AR29</f>
        <v>#DIV/0!</v>
      </c>
      <c r="O30" s="156" t="n">
        <f aca="false">$O$68</f>
        <v>0</v>
      </c>
      <c r="P30" s="158" t="n">
        <f aca="false">(AT29*$P$6)*$P$3</f>
        <v>1.7328</v>
      </c>
      <c r="Q30" s="154" t="n">
        <f aca="false">$Q$68</f>
        <v>0</v>
      </c>
      <c r="R30" s="154" t="n">
        <v>0</v>
      </c>
      <c r="S30" s="155" t="n">
        <v>0</v>
      </c>
      <c r="T30" s="156" t="n">
        <f aca="false">$T$6</f>
        <v>0</v>
      </c>
      <c r="U30" s="159" t="e">
        <f aca="false">(N30/E30)+SUM(L30:M30)</f>
        <v>#DIV/0!</v>
      </c>
      <c r="W30" s="116" t="n">
        <v>4</v>
      </c>
      <c r="X30" s="117" t="n">
        <v>2.52</v>
      </c>
      <c r="Y30" s="160"/>
      <c r="Z30" s="90"/>
      <c r="AA30" s="186"/>
      <c r="AB30" s="187"/>
      <c r="AC30" s="188" t="n">
        <f aca="false">(W30*X30)+(Y30*Z30)+(AA30*AB30)</f>
        <v>10.08</v>
      </c>
      <c r="AD30" s="189" t="n">
        <v>2400</v>
      </c>
      <c r="AE30" s="190" t="n">
        <v>0</v>
      </c>
      <c r="AF30" s="191" t="n">
        <v>0</v>
      </c>
      <c r="AG30" s="192"/>
      <c r="AH30" s="167"/>
      <c r="AI30" s="168"/>
      <c r="AJ30" s="169"/>
      <c r="AK30" s="193" t="n">
        <v>4</v>
      </c>
      <c r="AL30" s="90" t="n">
        <v>250</v>
      </c>
      <c r="AM30" s="194"/>
      <c r="AN30" s="172"/>
      <c r="AO30" s="173"/>
      <c r="AP30" s="195"/>
      <c r="AQ30" s="195" t="e">
        <f aca="false" t="array" ref="AQ30:AQ30">SUM(IF(AND(AJ30&lt;&gt;"pac",AJ30&lt;&gt;""),AI30),IF(AND(AM30&lt;&gt;"pac",AM30&lt;&gt;""),AL30),IF(AND(AN30&lt;&gt;"pac",AN30&lt;&gt;""),AO30))/SUM(IF(AND(AJ30&lt;&gt;"pac",AJ30&lt;&gt;""),1),IF(AND(AM30&lt;&gt;"pac",AM30&lt;&gt;""),1),IF(AND(AN30&lt;&gt;"pac",AN30&lt;&gt;""),1))</f>
        <v>#DIV/0!</v>
      </c>
      <c r="AR30" s="195" t="n">
        <f aca="false" t="array" ref="AR30:AR30">SUM(IF(AND(AJ30&lt;&gt;"pac",AJ30&lt;&gt;""),AH30),IF(AND(AM30&lt;&gt;"pac",AM30&lt;&gt;""),AK30),IF(AND(AP30&lt;&gt;"pac",AP30&lt;&gt;""),AN30))</f>
        <v>0</v>
      </c>
      <c r="AS30" s="55"/>
      <c r="AT30" s="134" t="n">
        <f aca="false">SUM(AE30,AG30,AH30,AN30,AK30)</f>
        <v>4</v>
      </c>
      <c r="AU30" s="135" t="n">
        <f aca="false">AV30/AT30</f>
        <v>250</v>
      </c>
      <c r="AV30" s="136" t="n">
        <f aca="false">SUM(AE30*AF30)+(AH30*AI30)+(AN30*AO30)+(AK30*AL30)</f>
        <v>1000</v>
      </c>
      <c r="AW30" s="137" t="n">
        <f aca="false">AT30*(F31+G31+H31)*J31/1000</f>
        <v>0</v>
      </c>
      <c r="AX30" s="137" t="n">
        <f aca="false">K31*AT30</f>
        <v>0</v>
      </c>
      <c r="AY30" s="137" t="n">
        <f aca="false">L31*(AE31+AG31)</f>
        <v>0</v>
      </c>
      <c r="AZ30" s="136" t="n">
        <f aca="false">P31</f>
        <v>1.7328</v>
      </c>
      <c r="BA30" s="137" t="n">
        <f aca="false">AC30</f>
        <v>10.08</v>
      </c>
      <c r="BB30" s="137" t="n">
        <f aca="false">T31*AT31</f>
        <v>0</v>
      </c>
      <c r="BC30" s="137"/>
      <c r="BD30" s="137" t="n">
        <f aca="false">AV30-SUM(AW30:BC30)</f>
        <v>988.1872</v>
      </c>
      <c r="BE30" s="138"/>
      <c r="BF30" s="139" t="n">
        <f aca="false">BD30</f>
        <v>988.1872</v>
      </c>
      <c r="BG30" s="139" t="n">
        <f aca="false">BF30*$BG$5</f>
        <v>790.54976</v>
      </c>
      <c r="BH30" s="139" t="n">
        <f aca="false">BF30*$BH$5</f>
        <v>197.63744</v>
      </c>
      <c r="BI30" s="52"/>
      <c r="BJ30" s="53"/>
      <c r="BK30" s="52"/>
      <c r="BL30" s="73"/>
      <c r="BO30" s="53"/>
      <c r="BP30" s="52"/>
      <c r="BQ30" s="73"/>
      <c r="BR30" s="55"/>
      <c r="BS30" s="142"/>
      <c r="BT30" s="143"/>
      <c r="BU30" s="178"/>
      <c r="BV30" s="178"/>
      <c r="BW30" s="178"/>
      <c r="BX30" s="178"/>
      <c r="BY30" s="178"/>
      <c r="BZ30" s="178"/>
      <c r="CA30" s="178"/>
      <c r="CB30" s="52"/>
      <c r="CC30" s="138"/>
      <c r="CD30" s="138"/>
      <c r="CE30" s="145"/>
      <c r="CF30" s="145"/>
      <c r="CG30" s="145"/>
      <c r="CH30" s="7"/>
      <c r="CI30" s="8"/>
      <c r="CJ30" s="7"/>
      <c r="CK30" s="29"/>
      <c r="CL30" s="7"/>
      <c r="CM30" s="7"/>
      <c r="CN30" s="8"/>
      <c r="CO30" s="7"/>
      <c r="CP30" s="29"/>
      <c r="CQ30" s="7"/>
      <c r="CR30" s="7"/>
      <c r="CS30" s="7"/>
      <c r="CT30" s="7"/>
      <c r="CU30" s="7"/>
      <c r="CV30" s="7"/>
      <c r="CW30" s="7"/>
      <c r="CX30" s="7"/>
      <c r="CY30" s="7"/>
    </row>
    <row r="31" customFormat="false" ht="13.5" hidden="false" customHeight="false" outlineLevel="0" collapsed="false">
      <c r="B31" s="75" t="n">
        <v>2400</v>
      </c>
      <c r="C31" s="146" t="n">
        <f aca="false">C30</f>
        <v>4</v>
      </c>
      <c r="D31" s="147" t="n">
        <f aca="false">D30</f>
        <v>0</v>
      </c>
      <c r="E31" s="174" t="n">
        <f aca="false">C31-D30</f>
        <v>4</v>
      </c>
      <c r="F31" s="149" t="n">
        <f aca="false">$F$6</f>
        <v>0</v>
      </c>
      <c r="G31" s="196" t="n">
        <f aca="false">$G$6</f>
        <v>0</v>
      </c>
      <c r="H31" s="151" t="n">
        <f aca="false">$H$6</f>
        <v>0</v>
      </c>
      <c r="I31" s="152" t="n">
        <f aca="false">F31+G31+H31</f>
        <v>0</v>
      </c>
      <c r="J31" s="153" t="n">
        <f aca="false">$J$7</f>
        <v>0</v>
      </c>
      <c r="K31" s="154" t="n">
        <f aca="false">$K$6</f>
        <v>0</v>
      </c>
      <c r="L31" s="155" t="n">
        <f aca="false">((I31*J31/1000)+K31)</f>
        <v>0</v>
      </c>
      <c r="M31" s="156" t="n">
        <f aca="false">$M$68</f>
        <v>0</v>
      </c>
      <c r="N31" s="157" t="e">
        <f aca="false">$N$7*AQ30*AR30</f>
        <v>#DIV/0!</v>
      </c>
      <c r="O31" s="156" t="n">
        <f aca="false">$O$68</f>
        <v>0</v>
      </c>
      <c r="P31" s="158" t="n">
        <f aca="false">(AT30*$P$6)*$P$3</f>
        <v>1.7328</v>
      </c>
      <c r="Q31" s="154" t="n">
        <f aca="false">$Q$68</f>
        <v>0</v>
      </c>
      <c r="R31" s="154" t="n">
        <v>0</v>
      </c>
      <c r="S31" s="155" t="n">
        <v>0</v>
      </c>
      <c r="T31" s="156" t="n">
        <f aca="false">$T$6</f>
        <v>0</v>
      </c>
      <c r="U31" s="159" t="e">
        <f aca="false">(N31/E31)+SUM(L31:M31)</f>
        <v>#DIV/0!</v>
      </c>
      <c r="W31" s="197" t="n">
        <f aca="false">SUM(W7:W30)</f>
        <v>96</v>
      </c>
      <c r="X31" s="26"/>
      <c r="Y31" s="197" t="n">
        <f aca="false">SUM(Y7:Y30)</f>
        <v>0</v>
      </c>
      <c r="AA31" s="195" t="n">
        <f aca="false">SUM(AA7:AA30)</f>
        <v>0</v>
      </c>
      <c r="AB31" s="176"/>
      <c r="AD31" s="51"/>
      <c r="AE31" s="198" t="n">
        <f aca="false">SUM(AE7:AE30)</f>
        <v>0</v>
      </c>
      <c r="AF31" s="51"/>
      <c r="AG31" s="199"/>
      <c r="AH31" s="200" t="n">
        <f aca="false">SUM(AH7:AH30)</f>
        <v>0</v>
      </c>
      <c r="AI31" s="199"/>
      <c r="AJ31" s="51"/>
      <c r="AK31" s="201" t="n">
        <f aca="false">SUM(AK7:AK30)</f>
        <v>96</v>
      </c>
      <c r="AL31" s="52"/>
      <c r="AM31" s="51"/>
      <c r="AN31" s="201" t="n">
        <f aca="false">SUM(AN7:AN30)</f>
        <v>0</v>
      </c>
      <c r="AO31" s="52"/>
      <c r="AP31" s="52"/>
      <c r="AT31" s="202" t="n">
        <f aca="false">SUM(AT7:AT30)</f>
        <v>96</v>
      </c>
      <c r="AU31" s="203" t="n">
        <f aca="false">AV31/AT31</f>
        <v>159.166666666667</v>
      </c>
      <c r="AV31" s="203" t="n">
        <f aca="false">SUM(AV7:AV30)</f>
        <v>15280</v>
      </c>
      <c r="AW31" s="203" t="n">
        <f aca="false">SUM(AW7:AW30)</f>
        <v>0</v>
      </c>
      <c r="AX31" s="203" t="n">
        <f aca="false">SUM(AX7:AX30)</f>
        <v>0</v>
      </c>
      <c r="AY31" s="203" t="n">
        <f aca="false">SUM(AY7:AY30)</f>
        <v>0</v>
      </c>
      <c r="AZ31" s="203" t="n">
        <f aca="false">SUM(AZ7:AZ30)</f>
        <v>41.5872</v>
      </c>
      <c r="BA31" s="204" t="n">
        <f aca="false">SUM(BA7:BA30)</f>
        <v>241.92</v>
      </c>
      <c r="BB31" s="204" t="n">
        <f aca="false">SUM(BB7:BB30)</f>
        <v>0</v>
      </c>
      <c r="BC31" s="204" t="n">
        <f aca="false">SUM(BC7:BC30)</f>
        <v>0</v>
      </c>
      <c r="BD31" s="204" t="n">
        <f aca="false">SUM(BD7:BD30)</f>
        <v>14996.4928</v>
      </c>
      <c r="BF31" s="205" t="n">
        <f aca="false">SUM(BF7:BF30)</f>
        <v>14996.4928</v>
      </c>
      <c r="BG31" s="205" t="n">
        <f aca="false">SUM(BG7:BG30)</f>
        <v>11997.19424</v>
      </c>
      <c r="BH31" s="205" t="n">
        <f aca="false">SUM(BH7:BH30)</f>
        <v>2999.29856</v>
      </c>
      <c r="BJ31" s="53" t="s">
        <v>110</v>
      </c>
      <c r="BK31" s="52"/>
      <c r="BL31" s="171"/>
      <c r="BO31" s="53" t="s">
        <v>110</v>
      </c>
      <c r="BP31" s="52"/>
      <c r="BQ31" s="171"/>
      <c r="BR31" s="7"/>
      <c r="BS31" s="28"/>
      <c r="BT31" s="206"/>
      <c r="BU31" s="177"/>
      <c r="BV31" s="178"/>
      <c r="BW31" s="178"/>
      <c r="BX31" s="178"/>
      <c r="BY31" s="178"/>
      <c r="BZ31" s="177"/>
      <c r="CA31" s="178"/>
      <c r="CB31" s="52"/>
      <c r="CC31" s="101"/>
      <c r="CD31" s="7"/>
      <c r="CE31" s="29"/>
      <c r="CF31" s="29"/>
      <c r="CG31" s="29"/>
      <c r="CH31" s="7"/>
      <c r="CI31" s="8"/>
      <c r="CJ31" s="7"/>
      <c r="CK31" s="7"/>
      <c r="CL31" s="7"/>
      <c r="CM31" s="7"/>
      <c r="CN31" s="8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</row>
    <row r="32" customFormat="false" ht="13.5" hidden="false" customHeight="false" outlineLevel="0" collapsed="false">
      <c r="B32" s="207"/>
      <c r="C32" s="208"/>
      <c r="D32" s="208"/>
      <c r="E32" s="209" t="n">
        <f aca="false">SUM(E8:E31)</f>
        <v>96</v>
      </c>
      <c r="F32" s="210"/>
      <c r="G32" s="211"/>
      <c r="H32" s="210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BJ32" s="53" t="s">
        <v>111</v>
      </c>
      <c r="BK32" s="52"/>
      <c r="BL32" s="212" t="n">
        <f aca="false">AW31</f>
        <v>0</v>
      </c>
      <c r="BO32" s="53" t="s">
        <v>111</v>
      </c>
      <c r="BP32" s="52"/>
      <c r="BQ32" s="213" t="e">
        <f aca="true">(INDIRECT(TEXT((DAY($A$1)-1),"0")&amp;"!BQ32"))+BL32</f>
        <v>#REF!</v>
      </c>
      <c r="BR32" s="7"/>
      <c r="BS32" s="7"/>
      <c r="BT32" s="7"/>
      <c r="BU32" s="177"/>
      <c r="BV32" s="178"/>
      <c r="BW32" s="177"/>
      <c r="BX32" s="178"/>
      <c r="BY32" s="178"/>
      <c r="BZ32" s="177"/>
      <c r="CA32" s="178"/>
      <c r="CB32" s="176"/>
      <c r="CC32" s="7"/>
      <c r="CD32" s="7"/>
      <c r="CE32" s="7"/>
      <c r="CF32" s="7"/>
      <c r="CG32" s="7"/>
      <c r="CH32" s="7"/>
      <c r="CI32" s="8"/>
      <c r="CJ32" s="7"/>
      <c r="CK32" s="214"/>
      <c r="CL32" s="7"/>
      <c r="CM32" s="7"/>
      <c r="CN32" s="8"/>
      <c r="CO32" s="7"/>
      <c r="CP32" s="215"/>
      <c r="CQ32" s="7"/>
      <c r="CR32" s="7"/>
      <c r="CS32" s="7"/>
      <c r="CT32" s="7"/>
      <c r="CU32" s="7"/>
      <c r="CV32" s="7"/>
      <c r="CW32" s="7"/>
      <c r="CX32" s="7"/>
      <c r="CY32" s="7"/>
    </row>
    <row r="33" customFormat="false" ht="12.75" hidden="false" customHeight="false" outlineLevel="0" collapsed="false">
      <c r="P33" s="52"/>
      <c r="V33" s="52"/>
      <c r="AI33" s="216"/>
      <c r="AJ33" s="216"/>
      <c r="AK33" s="216"/>
      <c r="AL33" s="6"/>
      <c r="BJ33" s="53" t="s">
        <v>112</v>
      </c>
      <c r="BK33" s="52"/>
      <c r="BL33" s="213" t="n">
        <f aca="false">AX31</f>
        <v>0</v>
      </c>
      <c r="BO33" s="53" t="s">
        <v>112</v>
      </c>
      <c r="BP33" s="52"/>
      <c r="BQ33" s="213" t="e">
        <f aca="true">(INDIRECT(TEXT((DAY($A$1)-1),"0")&amp;"!BQ33"))+BL33</f>
        <v>#REF!</v>
      </c>
      <c r="BR33" s="7"/>
      <c r="BS33" s="7"/>
      <c r="BT33" s="7"/>
      <c r="BU33" s="178"/>
      <c r="BV33" s="178"/>
      <c r="BW33" s="178"/>
      <c r="BX33" s="178"/>
      <c r="BY33" s="178"/>
      <c r="BZ33" s="178"/>
      <c r="CA33" s="178"/>
      <c r="CB33" s="52"/>
      <c r="CC33" s="7"/>
      <c r="CD33" s="7"/>
      <c r="CE33" s="7"/>
      <c r="CF33" s="7"/>
      <c r="CG33" s="7"/>
      <c r="CH33" s="7"/>
      <c r="CI33" s="8"/>
      <c r="CJ33" s="7"/>
      <c r="CK33" s="215"/>
      <c r="CL33" s="7"/>
      <c r="CM33" s="7"/>
      <c r="CN33" s="8"/>
      <c r="CO33" s="7"/>
      <c r="CP33" s="215"/>
      <c r="CQ33" s="7"/>
      <c r="CR33" s="7"/>
      <c r="CS33" s="7"/>
      <c r="CT33" s="7"/>
      <c r="CU33" s="7"/>
      <c r="CV33" s="7"/>
      <c r="CW33" s="7"/>
      <c r="CX33" s="7"/>
      <c r="CY33" s="7"/>
    </row>
    <row r="34" customFormat="false" ht="13.5" hidden="false" customHeight="false" outlineLevel="0" collapsed="false">
      <c r="P34" s="52"/>
      <c r="AC34" s="217"/>
      <c r="AI34" s="218"/>
      <c r="AJ34" s="218"/>
      <c r="AK34" s="218"/>
      <c r="BJ34" s="53"/>
      <c r="BK34" s="52"/>
      <c r="BL34" s="171"/>
      <c r="BO34" s="183"/>
      <c r="BP34" s="52"/>
      <c r="BQ34" s="219"/>
      <c r="BR34" s="7"/>
      <c r="BS34" s="7"/>
      <c r="BT34" s="7"/>
      <c r="BU34" s="177"/>
      <c r="BV34" s="178"/>
      <c r="BW34" s="177"/>
      <c r="BX34" s="178"/>
      <c r="BY34" s="178"/>
      <c r="BZ34" s="177"/>
      <c r="CA34" s="178"/>
      <c r="CB34" s="176"/>
      <c r="CC34" s="7"/>
      <c r="CD34" s="7"/>
      <c r="CE34" s="7"/>
      <c r="CF34" s="7"/>
      <c r="CG34" s="7"/>
      <c r="CH34" s="7"/>
      <c r="CI34" s="8"/>
      <c r="CJ34" s="7"/>
      <c r="CK34" s="7"/>
      <c r="CL34" s="7"/>
      <c r="CM34" s="7"/>
      <c r="CN34" s="7"/>
      <c r="CO34" s="7"/>
      <c r="CP34" s="8"/>
      <c r="CQ34" s="7"/>
      <c r="CR34" s="7"/>
      <c r="CS34" s="7"/>
      <c r="CT34" s="7"/>
      <c r="CU34" s="7"/>
      <c r="CV34" s="7"/>
      <c r="CW34" s="7"/>
      <c r="CX34" s="7"/>
      <c r="CY34" s="7"/>
    </row>
    <row r="35" customFormat="false" ht="12.75" hidden="false" customHeight="false" outlineLevel="0" collapsed="false">
      <c r="P35" s="52"/>
      <c r="AE35" s="220" t="s">
        <v>113</v>
      </c>
      <c r="AF35" s="221" t="s">
        <v>114</v>
      </c>
      <c r="AG35" s="221"/>
      <c r="AH35" s="222"/>
      <c r="AJ35" s="220" t="s">
        <v>113</v>
      </c>
      <c r="AK35" s="221" t="s">
        <v>115</v>
      </c>
      <c r="AL35" s="221"/>
      <c r="AM35" s="222"/>
      <c r="BJ35" s="140" t="s">
        <v>116</v>
      </c>
      <c r="BK35" s="141"/>
      <c r="BL35" s="223" t="n">
        <f aca="false">BL25-BL27-BL32-BL33</f>
        <v>11997.19424</v>
      </c>
      <c r="BO35" s="140" t="s">
        <v>117</v>
      </c>
      <c r="BP35" s="141"/>
      <c r="BQ35" s="223" t="e">
        <f aca="false">BQ29-SUM(BQ32:BQ33)</f>
        <v>#REF!</v>
      </c>
      <c r="BR35" s="7"/>
      <c r="BS35" s="7"/>
      <c r="BT35" s="7"/>
      <c r="BU35" s="177"/>
      <c r="BV35" s="178"/>
      <c r="BW35" s="177"/>
      <c r="BX35" s="178"/>
      <c r="BY35" s="178"/>
      <c r="BZ35" s="177"/>
      <c r="CA35" s="178"/>
      <c r="CB35" s="176"/>
      <c r="CC35" s="7"/>
      <c r="CD35" s="7"/>
      <c r="CE35" s="7"/>
      <c r="CF35" s="7"/>
      <c r="CG35" s="7"/>
      <c r="CH35" s="7"/>
      <c r="CI35" s="8"/>
      <c r="CJ35" s="7"/>
      <c r="CK35" s="215"/>
      <c r="CL35" s="7"/>
      <c r="CM35" s="7"/>
      <c r="CN35" s="8"/>
      <c r="CO35" s="7"/>
      <c r="CP35" s="215"/>
      <c r="CQ35" s="7"/>
      <c r="CR35" s="7"/>
      <c r="CS35" s="7"/>
      <c r="CT35" s="7"/>
      <c r="CU35" s="7"/>
      <c r="CV35" s="7"/>
      <c r="CW35" s="7"/>
      <c r="CX35" s="7"/>
      <c r="CY35" s="7"/>
    </row>
    <row r="36" customFormat="false" ht="12.75" hidden="false" customHeight="false" outlineLevel="0" collapsed="false">
      <c r="P36" s="52"/>
      <c r="AE36" s="224"/>
      <c r="AF36" s="52"/>
      <c r="AG36" s="52" t="s">
        <v>118</v>
      </c>
      <c r="AH36" s="225" t="s">
        <v>119</v>
      </c>
      <c r="AJ36" s="224"/>
      <c r="AK36" s="52"/>
      <c r="AL36" s="52" t="s">
        <v>118</v>
      </c>
      <c r="AM36" s="225" t="s">
        <v>119</v>
      </c>
      <c r="AV36" s="226" t="s">
        <v>120</v>
      </c>
      <c r="AW36" s="226" t="s">
        <v>121</v>
      </c>
      <c r="AX36" s="226" t="s">
        <v>122</v>
      </c>
      <c r="AY36" s="226" t="s">
        <v>123</v>
      </c>
      <c r="AZ36" s="226" t="s">
        <v>124</v>
      </c>
      <c r="BA36" s="226" t="s">
        <v>46</v>
      </c>
      <c r="BF36" s="98"/>
      <c r="BG36" s="52"/>
      <c r="BH36" s="176"/>
      <c r="BJ36" s="98"/>
      <c r="BK36" s="52"/>
      <c r="BL36" s="176"/>
      <c r="BO36" s="98"/>
      <c r="BP36" s="52"/>
      <c r="BQ36" s="176"/>
      <c r="BR36" s="7"/>
      <c r="BS36" s="7"/>
      <c r="BT36" s="7"/>
      <c r="BU36" s="177"/>
      <c r="BV36" s="178"/>
      <c r="BW36" s="177"/>
      <c r="BX36" s="178"/>
      <c r="BY36" s="178"/>
      <c r="BZ36" s="177"/>
      <c r="CA36" s="178"/>
      <c r="CB36" s="176"/>
      <c r="CC36" s="7"/>
      <c r="CD36" s="7"/>
      <c r="CE36" s="8"/>
      <c r="CF36" s="7"/>
      <c r="CG36" s="29"/>
      <c r="CH36" s="7"/>
      <c r="CI36" s="8"/>
      <c r="CJ36" s="7"/>
      <c r="CK36" s="29"/>
      <c r="CL36" s="7"/>
      <c r="CM36" s="7"/>
      <c r="CN36" s="8"/>
      <c r="CO36" s="7"/>
      <c r="CP36" s="29"/>
      <c r="CQ36" s="7"/>
      <c r="CR36" s="7"/>
      <c r="CS36" s="7"/>
      <c r="CT36" s="7"/>
      <c r="CU36" s="7"/>
      <c r="CV36" s="7"/>
      <c r="CW36" s="7"/>
      <c r="CX36" s="7"/>
      <c r="CY36" s="7"/>
    </row>
    <row r="37" customFormat="false" ht="16.5" hidden="false" customHeight="false" outlineLevel="0" collapsed="false">
      <c r="A37" s="7"/>
      <c r="B37" s="7"/>
      <c r="C37" s="7"/>
      <c r="D37" s="7"/>
      <c r="E37" s="7"/>
      <c r="F37" s="7"/>
      <c r="G37" s="7"/>
      <c r="H37" s="227"/>
      <c r="I37" s="227"/>
      <c r="J37" s="227"/>
      <c r="K37" s="227"/>
      <c r="L37" s="7"/>
      <c r="M37" s="7"/>
      <c r="N37" s="7"/>
      <c r="O37" s="7"/>
      <c r="P37" s="100"/>
      <c r="Q37" s="7"/>
      <c r="R37" s="7"/>
      <c r="S37" s="7"/>
      <c r="T37" s="7"/>
      <c r="U37" s="7"/>
      <c r="V37" s="7"/>
      <c r="W37" s="7"/>
      <c r="X37" s="7"/>
      <c r="Y37" s="7"/>
      <c r="AE37" s="224" t="s">
        <v>125</v>
      </c>
      <c r="AF37" s="52"/>
      <c r="AG37" s="52" t="s">
        <v>126</v>
      </c>
      <c r="AH37" s="225" t="s">
        <v>127</v>
      </c>
      <c r="AJ37" s="224" t="s">
        <v>125</v>
      </c>
      <c r="AK37" s="52"/>
      <c r="AL37" s="52" t="s">
        <v>128</v>
      </c>
      <c r="AM37" s="225" t="s">
        <v>129</v>
      </c>
      <c r="AS37" s="226" t="s">
        <v>130</v>
      </c>
      <c r="AT37" s="226" t="s">
        <v>131</v>
      </c>
      <c r="AU37" s="226" t="s">
        <v>132</v>
      </c>
      <c r="AV37" s="226" t="s">
        <v>133</v>
      </c>
      <c r="AW37" s="226" t="s">
        <v>133</v>
      </c>
      <c r="AX37" s="226" t="s">
        <v>134</v>
      </c>
      <c r="AY37" s="226" t="s">
        <v>134</v>
      </c>
      <c r="AZ37" s="226" t="s">
        <v>135</v>
      </c>
      <c r="BA37" s="0" t="s">
        <v>136</v>
      </c>
      <c r="BR37" s="55"/>
      <c r="BS37" s="55"/>
      <c r="BT37" s="55"/>
      <c r="BU37" s="177"/>
      <c r="BV37" s="178"/>
      <c r="BW37" s="177"/>
      <c r="BX37" s="178"/>
      <c r="BY37" s="178"/>
      <c r="BZ37" s="177"/>
      <c r="CA37" s="178"/>
      <c r="CB37" s="176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</row>
    <row r="38" customFormat="false" ht="12.75" hidden="false" customHeight="false" outlineLevel="0" collapsed="false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AE38" s="224" t="s">
        <v>137</v>
      </c>
      <c r="AF38" s="52"/>
      <c r="AG38" s="52" t="s">
        <v>138</v>
      </c>
      <c r="AH38" s="225" t="s">
        <v>138</v>
      </c>
      <c r="AJ38" s="224" t="s">
        <v>137</v>
      </c>
      <c r="AK38" s="52"/>
      <c r="AL38" s="52" t="s">
        <v>83</v>
      </c>
      <c r="AM38" s="225" t="s">
        <v>82</v>
      </c>
      <c r="AS38" s="228"/>
      <c r="AT38" s="229" t="n">
        <f aca="false">AT7</f>
        <v>4</v>
      </c>
      <c r="AU38" s="229" t="n">
        <f aca="false">AS38-AT38</f>
        <v>-4</v>
      </c>
      <c r="AV38" s="230" t="n">
        <f aca="false">IF(AND(AU38&lt;=0,AU38&gt;=-2),AU38,IF(AU38&lt;-2,-2,0))</f>
        <v>-2</v>
      </c>
      <c r="AW38" s="231" t="n">
        <f aca="false">IF(AND(AU38&gt;=0,AU38&lt;=2),AU38,IF(AU38&gt;2,2,0))</f>
        <v>0</v>
      </c>
      <c r="AX38" s="232" t="n">
        <f aca="false">IF(AU38&gt;2,(AU38-2)*13.66,0)</f>
        <v>0</v>
      </c>
      <c r="AY38" s="232" t="n">
        <f aca="false">IF(AU38&lt;-2,(ABS(AU38)-2)*100,0)</f>
        <v>200</v>
      </c>
      <c r="AZ38" s="233" t="n">
        <f aca="false">AV38+AW38</f>
        <v>-2</v>
      </c>
      <c r="BA38" s="234" t="n">
        <f aca="false">AX38+AY38</f>
        <v>200</v>
      </c>
      <c r="BB38" s="142"/>
      <c r="BJ38" s="6" t="s">
        <v>139</v>
      </c>
      <c r="BP38" s="6" t="s">
        <v>140</v>
      </c>
      <c r="BR38" s="235"/>
      <c r="BS38" s="142"/>
      <c r="BT38" s="142"/>
      <c r="BU38" s="98"/>
      <c r="BV38" s="52"/>
      <c r="BW38" s="52"/>
      <c r="BX38" s="52"/>
      <c r="BY38" s="52"/>
      <c r="BZ38" s="98"/>
      <c r="CA38" s="52"/>
      <c r="CB38" s="52"/>
      <c r="CC38" s="7"/>
      <c r="CD38" s="7"/>
      <c r="CE38" s="7"/>
      <c r="CF38" s="7"/>
      <c r="CG38" s="7"/>
      <c r="CH38" s="7"/>
      <c r="CI38" s="7"/>
      <c r="CJ38" s="8"/>
      <c r="CK38" s="7"/>
      <c r="CL38" s="7"/>
      <c r="CM38" s="7"/>
      <c r="CN38" s="7"/>
      <c r="CO38" s="8"/>
      <c r="CP38" s="7"/>
      <c r="CQ38" s="7"/>
      <c r="CR38" s="7"/>
      <c r="CS38" s="7"/>
      <c r="CT38" s="7"/>
      <c r="CU38" s="7"/>
      <c r="CV38" s="7"/>
      <c r="CW38" s="7"/>
      <c r="CX38" s="7"/>
      <c r="CY38" s="7"/>
    </row>
    <row r="39" customFormat="false" ht="13.5" hidden="false" customHeight="false" outlineLevel="0" collapsed="false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AE39" s="236" t="n">
        <f aca="false">AE31</f>
        <v>0</v>
      </c>
      <c r="AF39" s="237" t="n">
        <f aca="false">AG31</f>
        <v>0</v>
      </c>
      <c r="AG39" s="237" t="n">
        <f aca="false">AH31+AK31</f>
        <v>96</v>
      </c>
      <c r="AH39" s="238" t="n">
        <f aca="false">AN31</f>
        <v>0</v>
      </c>
      <c r="AJ39" s="236" t="n">
        <f aca="false">AJ31</f>
        <v>0</v>
      </c>
      <c r="AK39" s="237" t="n">
        <f aca="false">AL31</f>
        <v>0</v>
      </c>
      <c r="AL39" s="239" t="n">
        <f aca="false">AVERAGE(AL7:AL30,AI7:AI30)</f>
        <v>159.166666666667</v>
      </c>
      <c r="AM39" s="240" t="e">
        <f aca="false">AVERAGE(AO7:AO30)</f>
        <v>#DIV/0!</v>
      </c>
      <c r="AS39" s="241"/>
      <c r="AT39" s="242" t="n">
        <f aca="false">AT8</f>
        <v>4</v>
      </c>
      <c r="AU39" s="242" t="n">
        <f aca="false">AS39-AT39</f>
        <v>-4</v>
      </c>
      <c r="AV39" s="243" t="n">
        <f aca="false">IF(AND(AU39&lt;=0,AU39&gt;=-2),AU39,IF(AU39&lt;-2,-2,0))</f>
        <v>-2</v>
      </c>
      <c r="AW39" s="244" t="n">
        <f aca="false">IF(AND(AU39&gt;=0,AU39&lt;=2),AU39,IF(AU39&gt;2,2,0))</f>
        <v>0</v>
      </c>
      <c r="AX39" s="245" t="n">
        <f aca="false">IF(AU39&gt;2,(AU39-2)*13.66,0)</f>
        <v>0</v>
      </c>
      <c r="AY39" s="245" t="n">
        <f aca="false">IF(AU39&lt;-2,(ABS(AU39)-2)*100,0)</f>
        <v>200</v>
      </c>
      <c r="AZ39" s="246" t="n">
        <f aca="false">AV39+AW39</f>
        <v>-2</v>
      </c>
      <c r="BA39" s="247" t="n">
        <f aca="false">AX39+AY39</f>
        <v>200</v>
      </c>
      <c r="BJ39" s="25" t="s">
        <v>141</v>
      </c>
      <c r="BK39" s="26"/>
      <c r="BL39" s="248" t="n">
        <v>0</v>
      </c>
      <c r="BM39" s="249"/>
      <c r="BR39" s="235"/>
      <c r="BS39" s="142"/>
      <c r="BT39" s="142"/>
      <c r="BU39" s="98"/>
      <c r="BV39" s="52"/>
      <c r="BW39" s="214"/>
      <c r="BX39" s="52"/>
      <c r="BY39" s="52"/>
      <c r="BZ39" s="98"/>
      <c r="CA39" s="52"/>
      <c r="CB39" s="250"/>
      <c r="CC39" s="7"/>
      <c r="CD39" s="7"/>
      <c r="CE39" s="7"/>
      <c r="CF39" s="7"/>
      <c r="CG39" s="7"/>
      <c r="CH39" s="7"/>
      <c r="CI39" s="7"/>
      <c r="CJ39" s="8"/>
      <c r="CK39" s="7"/>
      <c r="CL39" s="249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</row>
    <row r="40" customFormat="false" ht="15.75" hidden="false" customHeight="false" outlineLevel="0" collapsed="false">
      <c r="A40" s="7"/>
      <c r="B40" s="7"/>
      <c r="C40" s="7"/>
      <c r="D40" s="7"/>
      <c r="E40" s="227"/>
      <c r="F40" s="227"/>
      <c r="G40" s="227"/>
      <c r="H40" s="227"/>
      <c r="I40" s="227"/>
      <c r="J40" s="227"/>
      <c r="K40" s="227"/>
      <c r="L40" s="227"/>
      <c r="M40" s="227"/>
      <c r="N40" s="227"/>
      <c r="O40" s="227"/>
      <c r="P40" s="7"/>
      <c r="Q40" s="7"/>
      <c r="R40" s="7"/>
      <c r="S40" s="7"/>
      <c r="T40" s="7"/>
      <c r="U40" s="7"/>
      <c r="V40" s="7"/>
      <c r="W40" s="7"/>
      <c r="X40" s="7"/>
      <c r="Y40" s="7"/>
      <c r="AS40" s="241"/>
      <c r="AT40" s="242" t="n">
        <f aca="false">AT9</f>
        <v>4</v>
      </c>
      <c r="AU40" s="242" t="n">
        <f aca="false">AS40-AT40</f>
        <v>-4</v>
      </c>
      <c r="AV40" s="243" t="n">
        <f aca="false">IF(AND(AU40&lt;=0,AU40&gt;=-2),AU40,IF(AU40&lt;-2,-2,0))</f>
        <v>-2</v>
      </c>
      <c r="AW40" s="244" t="n">
        <f aca="false">IF(AND(AU40&gt;=0,AU40&lt;=2),AU40,IF(AU40&gt;2,2,0))</f>
        <v>0</v>
      </c>
      <c r="AX40" s="245" t="n">
        <f aca="false">IF(AU40&gt;2,(AU40-2)*13.66,0)</f>
        <v>0</v>
      </c>
      <c r="AY40" s="245" t="n">
        <f aca="false">IF(AU40&lt;-2,(ABS(AU40)-2)*100,0)</f>
        <v>200</v>
      </c>
      <c r="AZ40" s="246" t="n">
        <f aca="false">AV40+AW40</f>
        <v>-2</v>
      </c>
      <c r="BA40" s="247" t="n">
        <f aca="false">AX40+AY40</f>
        <v>200</v>
      </c>
      <c r="BJ40" s="183"/>
      <c r="BK40" s="52"/>
      <c r="BL40" s="251"/>
      <c r="BM40" s="252"/>
      <c r="BR40" s="235"/>
      <c r="BS40" s="142"/>
      <c r="BT40" s="142"/>
      <c r="BU40" s="98"/>
      <c r="BV40" s="52"/>
      <c r="BW40" s="250"/>
      <c r="BX40" s="52"/>
      <c r="BY40" s="52"/>
      <c r="BZ40" s="98"/>
      <c r="CA40" s="52"/>
      <c r="CB40" s="250"/>
      <c r="CC40" s="7"/>
      <c r="CD40" s="7"/>
      <c r="CE40" s="7"/>
      <c r="CF40" s="7"/>
      <c r="CG40" s="7"/>
      <c r="CH40" s="7"/>
      <c r="CI40" s="7"/>
      <c r="CJ40" s="7"/>
      <c r="CK40" s="7"/>
      <c r="CL40" s="252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</row>
    <row r="41" customFormat="false" ht="15.75" hidden="false" customHeight="false" outlineLevel="0" collapsed="false">
      <c r="A41" s="7"/>
      <c r="B41" s="7"/>
      <c r="C41" s="7"/>
      <c r="D41" s="7"/>
      <c r="E41" s="253"/>
      <c r="F41" s="253"/>
      <c r="G41" s="254"/>
      <c r="H41" s="253"/>
      <c r="I41" s="254"/>
      <c r="J41" s="253"/>
      <c r="K41" s="254"/>
      <c r="L41" s="253"/>
      <c r="M41" s="254"/>
      <c r="N41" s="253"/>
      <c r="O41" s="253"/>
      <c r="P41" s="7"/>
      <c r="Q41" s="7"/>
      <c r="R41" s="7"/>
      <c r="S41" s="7"/>
      <c r="T41" s="7"/>
      <c r="U41" s="7"/>
      <c r="V41" s="7"/>
      <c r="W41" s="7"/>
      <c r="X41" s="7"/>
      <c r="Y41" s="7"/>
      <c r="AS41" s="241"/>
      <c r="AT41" s="242" t="n">
        <f aca="false">AT10</f>
        <v>4</v>
      </c>
      <c r="AU41" s="242" t="n">
        <f aca="false">AS41-AT41</f>
        <v>-4</v>
      </c>
      <c r="AV41" s="243" t="n">
        <f aca="false">IF(AND(AU41&lt;=0,AU41&gt;=-2),AU41,IF(AU41&lt;-2,-2,0))</f>
        <v>-2</v>
      </c>
      <c r="AW41" s="244" t="n">
        <f aca="false">IF(AND(AU41&gt;=0,AU41&lt;=2),AU41,IF(AU41&gt;2,2,0))</f>
        <v>0</v>
      </c>
      <c r="AX41" s="245" t="n">
        <f aca="false">IF(AU41&gt;2,(AU41-2)*13.66,0)</f>
        <v>0</v>
      </c>
      <c r="AY41" s="245" t="n">
        <f aca="false">IF(AU41&lt;-2,(ABS(AU41)-2)*100,0)</f>
        <v>200</v>
      </c>
      <c r="AZ41" s="246" t="n">
        <f aca="false">AV41+AW41</f>
        <v>-2</v>
      </c>
      <c r="BA41" s="247" t="n">
        <f aca="false">AX41+AY41</f>
        <v>200</v>
      </c>
      <c r="BJ41" s="53" t="s">
        <v>142</v>
      </c>
      <c r="BK41" s="98"/>
      <c r="BL41" s="255" t="n">
        <v>0</v>
      </c>
      <c r="BM41" s="249"/>
      <c r="BR41" s="235"/>
      <c r="BS41" s="142"/>
      <c r="BT41" s="142"/>
      <c r="BU41" s="98"/>
      <c r="BV41" s="52"/>
      <c r="BW41" s="52"/>
      <c r="BX41" s="52"/>
      <c r="BY41" s="52"/>
      <c r="BZ41" s="52"/>
      <c r="CA41" s="52"/>
      <c r="CB41" s="98"/>
      <c r="CC41" s="7"/>
      <c r="CD41" s="7"/>
      <c r="CE41" s="7"/>
      <c r="CF41" s="7"/>
      <c r="CG41" s="7"/>
      <c r="CH41" s="7"/>
      <c r="CI41" s="7"/>
      <c r="CJ41" s="8"/>
      <c r="CK41" s="8"/>
      <c r="CL41" s="249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</row>
    <row r="42" customFormat="false" ht="15" hidden="false" customHeight="false" outlineLevel="0" collapsed="false">
      <c r="A42" s="7"/>
      <c r="B42" s="7"/>
      <c r="C42" s="7"/>
      <c r="D42" s="7"/>
      <c r="E42" s="253"/>
      <c r="F42" s="253"/>
      <c r="G42" s="254"/>
      <c r="H42" s="253"/>
      <c r="I42" s="254"/>
      <c r="J42" s="253"/>
      <c r="K42" s="254"/>
      <c r="L42" s="253"/>
      <c r="M42" s="254"/>
      <c r="N42" s="253"/>
      <c r="O42" s="253"/>
      <c r="P42" s="7"/>
      <c r="Q42" s="7"/>
      <c r="R42" s="7"/>
      <c r="S42" s="7"/>
      <c r="T42" s="7"/>
      <c r="U42" s="7"/>
      <c r="V42" s="7"/>
      <c r="W42" s="7"/>
      <c r="X42" s="7"/>
      <c r="Y42" s="7"/>
      <c r="AE42" s="220" t="s">
        <v>143</v>
      </c>
      <c r="AF42" s="221" t="s">
        <v>114</v>
      </c>
      <c r="AG42" s="221"/>
      <c r="AH42" s="222"/>
      <c r="AJ42" s="220" t="s">
        <v>143</v>
      </c>
      <c r="AK42" s="221" t="s">
        <v>115</v>
      </c>
      <c r="AL42" s="221"/>
      <c r="AM42" s="222"/>
      <c r="AS42" s="241"/>
      <c r="AT42" s="242" t="n">
        <f aca="false">AT11</f>
        <v>4</v>
      </c>
      <c r="AU42" s="242" t="n">
        <f aca="false">AS42-AT42</f>
        <v>-4</v>
      </c>
      <c r="AV42" s="243" t="n">
        <f aca="false">IF(AND(AU42&lt;=0,AU42&gt;=-2),AU42,IF(AU42&lt;-2,-2,0))</f>
        <v>-2</v>
      </c>
      <c r="AW42" s="244" t="n">
        <f aca="false">IF(AND(AU42&gt;=0,AU42&lt;=2),AU42,IF(AU42&gt;2,2,0))</f>
        <v>0</v>
      </c>
      <c r="AX42" s="245" t="n">
        <f aca="false">IF(AU42&gt;2,(AU42-2)*13.66,0)</f>
        <v>0</v>
      </c>
      <c r="AY42" s="245" t="n">
        <f aca="false">IF(AU42&lt;-2,(ABS(AU42)-2)*100,0)</f>
        <v>200</v>
      </c>
      <c r="AZ42" s="246" t="n">
        <f aca="false">AV42+AW42</f>
        <v>-2</v>
      </c>
      <c r="BA42" s="247" t="n">
        <f aca="false">AX42+AY42</f>
        <v>200</v>
      </c>
      <c r="BJ42" s="53" t="s">
        <v>144</v>
      </c>
      <c r="BK42" s="256" t="n">
        <f aca="false">A1</f>
        <v>36980</v>
      </c>
      <c r="BL42" s="255" t="n">
        <v>0</v>
      </c>
      <c r="BM42" s="249"/>
      <c r="BR42" s="235"/>
      <c r="BS42" s="142"/>
      <c r="BT42" s="142"/>
      <c r="BU42" s="98"/>
      <c r="BV42" s="52"/>
      <c r="BW42" s="250"/>
      <c r="BX42" s="52"/>
      <c r="BY42" s="52"/>
      <c r="BZ42" s="98"/>
      <c r="CA42" s="52"/>
      <c r="CB42" s="250"/>
      <c r="CC42" s="7"/>
      <c r="CD42" s="7"/>
      <c r="CE42" s="7"/>
      <c r="CF42" s="7"/>
      <c r="CG42" s="7"/>
      <c r="CH42" s="7"/>
      <c r="CI42" s="7"/>
      <c r="CJ42" s="8"/>
      <c r="CK42" s="257"/>
      <c r="CL42" s="249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</row>
    <row r="43" customFormat="false" ht="15" hidden="false" customHeight="false" outlineLevel="0" collapsed="false">
      <c r="A43" s="7"/>
      <c r="B43" s="7"/>
      <c r="C43" s="7"/>
      <c r="D43" s="7"/>
      <c r="E43" s="253"/>
      <c r="F43" s="253"/>
      <c r="G43" s="254"/>
      <c r="H43" s="253"/>
      <c r="I43" s="253"/>
      <c r="J43" s="253"/>
      <c r="K43" s="254"/>
      <c r="L43" s="253"/>
      <c r="M43" s="253"/>
      <c r="N43" s="253"/>
      <c r="O43" s="253"/>
      <c r="P43" s="7"/>
      <c r="Q43" s="7"/>
      <c r="R43" s="7"/>
      <c r="S43" s="7"/>
      <c r="T43" s="7"/>
      <c r="U43" s="7"/>
      <c r="V43" s="7"/>
      <c r="W43" s="7"/>
      <c r="X43" s="7"/>
      <c r="Y43" s="7"/>
      <c r="AE43" s="224"/>
      <c r="AF43" s="52"/>
      <c r="AG43" s="52" t="s">
        <v>118</v>
      </c>
      <c r="AH43" s="225"/>
      <c r="AJ43" s="224"/>
      <c r="AK43" s="52"/>
      <c r="AL43" s="52" t="s">
        <v>118</v>
      </c>
      <c r="AM43" s="225"/>
      <c r="AS43" s="241"/>
      <c r="AT43" s="242" t="n">
        <f aca="false">AT12</f>
        <v>4</v>
      </c>
      <c r="AU43" s="242" t="n">
        <f aca="false">AS43-AT43</f>
        <v>-4</v>
      </c>
      <c r="AV43" s="243" t="n">
        <f aca="false">IF(AND(AU43&lt;=0,AU43&gt;=-2),AU43,IF(AU43&lt;-2,-2,0))</f>
        <v>-2</v>
      </c>
      <c r="AW43" s="244" t="n">
        <f aca="false">IF(AND(AU43&gt;=0,AU43&lt;=2),AU43,IF(AU43&gt;2,2,0))</f>
        <v>0</v>
      </c>
      <c r="AX43" s="245" t="n">
        <f aca="false">IF(AU43&gt;2,(AU43-2)*13.66,0)</f>
        <v>0</v>
      </c>
      <c r="AY43" s="245" t="n">
        <f aca="false">IF(AU43&lt;-2,(ABS(AU43)-2)*100,0)</f>
        <v>200</v>
      </c>
      <c r="AZ43" s="246" t="n">
        <f aca="false">AV43+AW43</f>
        <v>-2</v>
      </c>
      <c r="BA43" s="247" t="n">
        <f aca="false">AX43+AY43</f>
        <v>200</v>
      </c>
      <c r="BJ43" s="53" t="s">
        <v>145</v>
      </c>
      <c r="BK43" s="52"/>
      <c r="BL43" s="255" t="n">
        <f aca="false">SUM(BL39:BL42)</f>
        <v>0</v>
      </c>
      <c r="BM43" s="249"/>
      <c r="BR43" s="235"/>
      <c r="BS43" s="142"/>
      <c r="BT43" s="142"/>
      <c r="BU43" s="98"/>
      <c r="BV43" s="52"/>
      <c r="BW43" s="176"/>
      <c r="BX43" s="52"/>
      <c r="BY43" s="52"/>
      <c r="BZ43" s="98"/>
      <c r="CA43" s="52"/>
      <c r="CB43" s="176"/>
      <c r="CC43" s="7"/>
      <c r="CD43" s="7"/>
      <c r="CE43" s="7"/>
      <c r="CF43" s="7"/>
      <c r="CG43" s="7"/>
      <c r="CH43" s="7"/>
      <c r="CI43" s="7"/>
      <c r="CJ43" s="8"/>
      <c r="CK43" s="7"/>
      <c r="CL43" s="249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</row>
    <row r="44" customFormat="false" ht="15" hidden="false" customHeight="false" outlineLevel="0" collapsed="false">
      <c r="A44" s="7"/>
      <c r="B44" s="7"/>
      <c r="C44" s="7"/>
      <c r="D44" s="7"/>
      <c r="E44" s="253"/>
      <c r="F44" s="253"/>
      <c r="G44" s="254"/>
      <c r="H44" s="253"/>
      <c r="I44" s="254"/>
      <c r="J44" s="253"/>
      <c r="K44" s="254"/>
      <c r="L44" s="253"/>
      <c r="M44" s="254"/>
      <c r="N44" s="254"/>
      <c r="O44" s="254"/>
      <c r="P44" s="7"/>
      <c r="Q44" s="7"/>
      <c r="R44" s="7"/>
      <c r="S44" s="7"/>
      <c r="T44" s="7"/>
      <c r="U44" s="7"/>
      <c r="V44" s="7"/>
      <c r="W44" s="7"/>
      <c r="X44" s="7"/>
      <c r="Y44" s="7"/>
      <c r="AE44" s="224" t="s">
        <v>125</v>
      </c>
      <c r="AF44" s="52" t="s">
        <v>146</v>
      </c>
      <c r="AG44" s="52" t="s">
        <v>126</v>
      </c>
      <c r="AH44" s="225" t="s">
        <v>119</v>
      </c>
      <c r="AJ44" s="224" t="s">
        <v>125</v>
      </c>
      <c r="AK44" s="52" t="s">
        <v>146</v>
      </c>
      <c r="AL44" s="52" t="s">
        <v>126</v>
      </c>
      <c r="AM44" s="225" t="s">
        <v>119</v>
      </c>
      <c r="AS44" s="241"/>
      <c r="AT44" s="242" t="n">
        <f aca="false">AT13</f>
        <v>4</v>
      </c>
      <c r="AU44" s="242" t="n">
        <f aca="false">AS44-AT44</f>
        <v>-4</v>
      </c>
      <c r="AV44" s="243" t="n">
        <f aca="false">IF(AND(AU44&lt;=0,AU44&gt;=-2),AU44,IF(AU44&lt;-2,-2,0))</f>
        <v>-2</v>
      </c>
      <c r="AW44" s="244" t="n">
        <f aca="false">IF(AND(AU44&gt;=0,AU44&lt;=2),AU44,IF(AU44&gt;2,2,0))</f>
        <v>0</v>
      </c>
      <c r="AX44" s="245" t="n">
        <f aca="false">IF(AU44&gt;2,(AU44-2)*13.66,0)</f>
        <v>0</v>
      </c>
      <c r="AY44" s="245" t="n">
        <f aca="false">IF(AU44&lt;-2,(ABS(AU44)-2)*100,0)</f>
        <v>200</v>
      </c>
      <c r="AZ44" s="246" t="n">
        <f aca="false">AV44+AW44</f>
        <v>-2</v>
      </c>
      <c r="BA44" s="247" t="n">
        <f aca="false">AX44+AY44</f>
        <v>200</v>
      </c>
      <c r="BJ44" s="183"/>
      <c r="BK44" s="52"/>
      <c r="BL44" s="251"/>
      <c r="BM44" s="252"/>
      <c r="BR44" s="235"/>
      <c r="BS44" s="142"/>
      <c r="BT44" s="142"/>
      <c r="BU44" s="52"/>
      <c r="BV44" s="52"/>
      <c r="BW44" s="52"/>
      <c r="BX44" s="52"/>
      <c r="BY44" s="52"/>
      <c r="BZ44" s="52"/>
      <c r="CA44" s="52"/>
      <c r="CB44" s="52"/>
      <c r="CC44" s="7"/>
      <c r="CD44" s="7"/>
      <c r="CE44" s="7"/>
      <c r="CF44" s="7"/>
      <c r="CG44" s="7"/>
      <c r="CH44" s="7"/>
      <c r="CI44" s="7"/>
      <c r="CJ44" s="7"/>
      <c r="CK44" s="7"/>
      <c r="CL44" s="252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</row>
    <row r="45" customFormat="false" ht="15.75" hidden="false" customHeight="false" outlineLevel="0" collapsed="false">
      <c r="A45" s="7"/>
      <c r="B45" s="7"/>
      <c r="C45" s="7"/>
      <c r="D45" s="7"/>
      <c r="E45" s="253"/>
      <c r="F45" s="253"/>
      <c r="G45" s="253"/>
      <c r="H45" s="253"/>
      <c r="I45" s="253"/>
      <c r="J45" s="253"/>
      <c r="K45" s="253"/>
      <c r="L45" s="253"/>
      <c r="M45" s="253"/>
      <c r="N45" s="253"/>
      <c r="O45" s="253"/>
      <c r="P45" s="7"/>
      <c r="Q45" s="7"/>
      <c r="R45" s="7"/>
      <c r="S45" s="7"/>
      <c r="T45" s="7"/>
      <c r="U45" s="7"/>
      <c r="V45" s="7"/>
      <c r="W45" s="7"/>
      <c r="X45" s="7"/>
      <c r="Y45" s="7"/>
      <c r="AE45" s="258" t="s">
        <v>137</v>
      </c>
      <c r="AF45" s="259" t="s">
        <v>137</v>
      </c>
      <c r="AG45" s="259" t="s">
        <v>138</v>
      </c>
      <c r="AH45" s="260" t="s">
        <v>138</v>
      </c>
      <c r="AJ45" s="224" t="s">
        <v>137</v>
      </c>
      <c r="AK45" s="52" t="s">
        <v>137</v>
      </c>
      <c r="AL45" s="52" t="s">
        <v>138</v>
      </c>
      <c r="AM45" s="225" t="s">
        <v>138</v>
      </c>
      <c r="AS45" s="241"/>
      <c r="AT45" s="242" t="n">
        <f aca="false">AT14</f>
        <v>4</v>
      </c>
      <c r="AU45" s="242" t="n">
        <f aca="false">AS45-AT45</f>
        <v>-4</v>
      </c>
      <c r="AV45" s="243" t="n">
        <f aca="false">IF(AND(AU45&lt;=0,AU45&gt;=-2),AU45,IF(AU45&lt;-2,-2,0))</f>
        <v>-2</v>
      </c>
      <c r="AW45" s="244" t="n">
        <f aca="false">IF(AND(AU45&gt;=0,AU45&lt;=2),AU45,IF(AU45&gt;2,2,0))</f>
        <v>0</v>
      </c>
      <c r="AX45" s="245" t="n">
        <f aca="false">IF(AU45&gt;2,(AU45-2)*13.66,0)</f>
        <v>0</v>
      </c>
      <c r="AY45" s="245" t="n">
        <f aca="false">IF(AU45&lt;-2,(ABS(AU45)-2)*100,0)</f>
        <v>200</v>
      </c>
      <c r="AZ45" s="246" t="n">
        <f aca="false">AV45+AW45</f>
        <v>-2</v>
      </c>
      <c r="BA45" s="247" t="n">
        <f aca="false">AX45+AY45</f>
        <v>200</v>
      </c>
      <c r="BJ45" s="53" t="s">
        <v>147</v>
      </c>
      <c r="BK45" s="98"/>
      <c r="BL45" s="255" t="n">
        <v>0</v>
      </c>
      <c r="BM45" s="249"/>
      <c r="BR45" s="235"/>
      <c r="BS45" s="142"/>
      <c r="BT45" s="142"/>
      <c r="BU45" s="98"/>
      <c r="BV45" s="52"/>
      <c r="BW45" s="52"/>
      <c r="BX45" s="52"/>
      <c r="BY45" s="52"/>
      <c r="BZ45" s="52"/>
      <c r="CA45" s="98"/>
      <c r="CB45" s="52"/>
      <c r="CC45" s="7"/>
      <c r="CD45" s="7"/>
      <c r="CE45" s="7"/>
      <c r="CF45" s="7"/>
      <c r="CG45" s="7"/>
      <c r="CH45" s="7"/>
      <c r="CI45" s="7"/>
      <c r="CJ45" s="8"/>
      <c r="CK45" s="8"/>
      <c r="CL45" s="249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</row>
    <row r="46" customFormat="false" ht="15.75" hidden="false" customHeight="false" outlineLevel="0" collapsed="false">
      <c r="A46" s="7"/>
      <c r="B46" s="7"/>
      <c r="C46" s="7"/>
      <c r="D46" s="7"/>
      <c r="E46" s="253"/>
      <c r="F46" s="253"/>
      <c r="G46" s="253"/>
      <c r="H46" s="253"/>
      <c r="I46" s="253"/>
      <c r="J46" s="253"/>
      <c r="K46" s="253"/>
      <c r="L46" s="253"/>
      <c r="M46" s="253"/>
      <c r="N46" s="253"/>
      <c r="O46" s="253"/>
      <c r="P46" s="7"/>
      <c r="Q46" s="7"/>
      <c r="R46" s="7"/>
      <c r="S46" s="7"/>
      <c r="T46" s="7"/>
      <c r="U46" s="7"/>
      <c r="V46" s="7"/>
      <c r="W46" s="7"/>
      <c r="X46" s="7"/>
      <c r="Y46" s="7"/>
      <c r="AE46" s="261" t="n">
        <f aca="false">AE39</f>
        <v>0</v>
      </c>
      <c r="AF46" s="262" t="n">
        <f aca="false">AF39</f>
        <v>0</v>
      </c>
      <c r="AG46" s="263" t="e">
        <f aca="true">(INDIRECT(TEXT((DAY($A$1)-1),"0")&amp;"!AG46"))+AG39</f>
        <v>#REF!</v>
      </c>
      <c r="AH46" s="263" t="e">
        <f aca="true">(INDIRECT(TEXT((DAY($A$1)-1),"0")&amp;"!AH46"))+AH39</f>
        <v>#REF!</v>
      </c>
      <c r="AJ46" s="261" t="n">
        <f aca="false">AJ39</f>
        <v>0</v>
      </c>
      <c r="AK46" s="262" t="n">
        <f aca="false">AK39</f>
        <v>0</v>
      </c>
      <c r="AL46" s="264" t="e">
        <f aca="true">(INDIRECT(TEXT((DAY($A$1)-1),"0")&amp;"!AH46"))+AL39</f>
        <v>#REF!</v>
      </c>
      <c r="AM46" s="265" t="e">
        <f aca="true">(INDIRECT(TEXT((DAY($A$1)-1),"0")&amp;"!Am46"))+AM39</f>
        <v>#REF!</v>
      </c>
      <c r="AS46" s="241"/>
      <c r="AT46" s="242" t="n">
        <f aca="false">AT15</f>
        <v>4</v>
      </c>
      <c r="AU46" s="242" t="n">
        <f aca="false">AS46-AT46</f>
        <v>-4</v>
      </c>
      <c r="AV46" s="243" t="n">
        <f aca="false">IF(AND(AU46&lt;=0,AU46&gt;=-2),AU46,IF(AU46&lt;-2,-2,0))</f>
        <v>-2</v>
      </c>
      <c r="AW46" s="244" t="n">
        <f aca="false">IF(AND(AU46&gt;=0,AU46&lt;=2),AU46,IF(AU46&gt;2,2,0))</f>
        <v>0</v>
      </c>
      <c r="AX46" s="245" t="n">
        <f aca="false">IF(AU46&gt;2,(AU46-2)*13.66,0)</f>
        <v>0</v>
      </c>
      <c r="AY46" s="245" t="n">
        <f aca="false">IF(AU46&lt;-2,(ABS(AU46)-2)*100,0)</f>
        <v>200</v>
      </c>
      <c r="AZ46" s="246" t="n">
        <f aca="false">AV46+AW46</f>
        <v>-2</v>
      </c>
      <c r="BA46" s="247" t="n">
        <f aca="false">AX46+AY46</f>
        <v>200</v>
      </c>
      <c r="BJ46" s="53" t="s">
        <v>148</v>
      </c>
      <c r="BK46" s="256" t="n">
        <f aca="false">BK42</f>
        <v>36980</v>
      </c>
      <c r="BL46" s="266" t="n">
        <f aca="false">AT31*J7/1000</f>
        <v>0</v>
      </c>
      <c r="BM46" s="249"/>
      <c r="BR46" s="235"/>
      <c r="BS46" s="142"/>
      <c r="BT46" s="142"/>
      <c r="BU46" s="98"/>
      <c r="BV46" s="52"/>
      <c r="BW46" s="249"/>
      <c r="BX46" s="249"/>
      <c r="BY46" s="52"/>
      <c r="BZ46" s="52"/>
      <c r="CA46" s="52"/>
      <c r="CB46" s="52"/>
      <c r="CC46" s="7"/>
      <c r="CD46" s="7"/>
      <c r="CE46" s="7"/>
      <c r="CF46" s="7"/>
      <c r="CG46" s="7"/>
      <c r="CH46" s="7"/>
      <c r="CI46" s="7"/>
      <c r="CJ46" s="8"/>
      <c r="CK46" s="257"/>
      <c r="CL46" s="249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</row>
    <row r="47" customFormat="false" ht="15" hidden="false" customHeight="false" outlineLevel="0" collapsed="false">
      <c r="A47" s="7"/>
      <c r="B47" s="7"/>
      <c r="C47" s="7"/>
      <c r="D47" s="7"/>
      <c r="E47" s="253"/>
      <c r="F47" s="253"/>
      <c r="G47" s="253"/>
      <c r="H47" s="253"/>
      <c r="I47" s="253"/>
      <c r="J47" s="253"/>
      <c r="K47" s="253"/>
      <c r="L47" s="253"/>
      <c r="M47" s="253"/>
      <c r="N47" s="253"/>
      <c r="O47" s="253"/>
      <c r="P47" s="7"/>
      <c r="Q47" s="7"/>
      <c r="R47" s="7"/>
      <c r="S47" s="7"/>
      <c r="T47" s="7"/>
      <c r="U47" s="7"/>
      <c r="V47" s="7"/>
      <c r="W47" s="7"/>
      <c r="X47" s="7"/>
      <c r="Y47" s="7"/>
      <c r="AS47" s="241"/>
      <c r="AT47" s="242" t="n">
        <f aca="false">AT16</f>
        <v>4</v>
      </c>
      <c r="AU47" s="242" t="n">
        <f aca="false">AS47-AT47</f>
        <v>-4</v>
      </c>
      <c r="AV47" s="243" t="n">
        <f aca="false">IF(AND(AU47&lt;=0,AU47&gt;=-2),AU47,IF(AU47&lt;-2,-2,0))</f>
        <v>-2</v>
      </c>
      <c r="AW47" s="244" t="n">
        <f aca="false">IF(AND(AU47&gt;=0,AU47&lt;=2),AU47,IF(AU47&gt;2,2,0))</f>
        <v>0</v>
      </c>
      <c r="AX47" s="245" t="n">
        <f aca="false">IF(AU47&gt;2,(AU47-2)*13.66,0)</f>
        <v>0</v>
      </c>
      <c r="AY47" s="245" t="n">
        <f aca="false">IF(AU47&lt;-2,(ABS(AU47)-2)*100,0)</f>
        <v>200</v>
      </c>
      <c r="AZ47" s="246" t="n">
        <f aca="false">AV47+AW47</f>
        <v>-2</v>
      </c>
      <c r="BA47" s="247" t="n">
        <f aca="false">AX47+AY47</f>
        <v>200</v>
      </c>
      <c r="BJ47" s="53" t="s">
        <v>149</v>
      </c>
      <c r="BK47" s="98"/>
      <c r="BL47" s="255" t="n">
        <f aca="false">SUM(BL45:BL46)</f>
        <v>0</v>
      </c>
      <c r="BM47" s="249"/>
      <c r="BR47" s="235"/>
      <c r="BS47" s="142"/>
      <c r="BT47" s="142"/>
      <c r="BU47" s="52"/>
      <c r="BV47" s="52"/>
      <c r="BW47" s="252"/>
      <c r="BX47" s="252"/>
      <c r="BY47" s="52"/>
      <c r="BZ47" s="52"/>
      <c r="CA47" s="52"/>
      <c r="CB47" s="52"/>
      <c r="CC47" s="7"/>
      <c r="CD47" s="7"/>
      <c r="CE47" s="7"/>
      <c r="CF47" s="7"/>
      <c r="CG47" s="7"/>
      <c r="CH47" s="7"/>
      <c r="CI47" s="7"/>
      <c r="CJ47" s="8"/>
      <c r="CK47" s="8"/>
      <c r="CL47" s="249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</row>
    <row r="48" customFormat="false" ht="15" hidden="false" customHeight="false" outlineLevel="0" collapsed="false">
      <c r="A48" s="7"/>
      <c r="B48" s="7"/>
      <c r="C48" s="7"/>
      <c r="D48" s="7"/>
      <c r="E48" s="253"/>
      <c r="F48" s="253"/>
      <c r="G48" s="254"/>
      <c r="H48" s="253"/>
      <c r="I48" s="254"/>
      <c r="J48" s="253"/>
      <c r="K48" s="254"/>
      <c r="L48" s="253"/>
      <c r="M48" s="254"/>
      <c r="N48" s="253"/>
      <c r="O48" s="253"/>
      <c r="P48" s="7"/>
      <c r="Q48" s="7"/>
      <c r="R48" s="7"/>
      <c r="S48" s="7"/>
      <c r="T48" s="7"/>
      <c r="U48" s="7"/>
      <c r="V48" s="7"/>
      <c r="W48" s="7"/>
      <c r="X48" s="7"/>
      <c r="Y48" s="7"/>
      <c r="AS48" s="241"/>
      <c r="AT48" s="242" t="n">
        <f aca="false">AT17</f>
        <v>4</v>
      </c>
      <c r="AU48" s="242" t="n">
        <f aca="false">AS48-AT48</f>
        <v>-4</v>
      </c>
      <c r="AV48" s="243" t="n">
        <f aca="false">IF(AND(AU48&lt;=0,AU48&gt;=-2),AU48,IF(AU48&lt;-2,-2,0))</f>
        <v>-2</v>
      </c>
      <c r="AW48" s="244" t="n">
        <f aca="false">IF(AND(AU48&gt;=0,AU48&lt;=2),AU48,IF(AU48&gt;2,2,0))</f>
        <v>0</v>
      </c>
      <c r="AX48" s="245" t="n">
        <f aca="false">IF(AU48&gt;2,(AU48-2)*13.66,0)</f>
        <v>0</v>
      </c>
      <c r="AY48" s="245" t="n">
        <f aca="false">IF(AU48&lt;-2,(ABS(AU48)-2)*100,0)</f>
        <v>200</v>
      </c>
      <c r="AZ48" s="246" t="n">
        <f aca="false">AV48+AW48</f>
        <v>-2</v>
      </c>
      <c r="BA48" s="247" t="n">
        <f aca="false">AX48+AY48</f>
        <v>200</v>
      </c>
      <c r="BJ48" s="183"/>
      <c r="BK48" s="52"/>
      <c r="BL48" s="251"/>
      <c r="BM48" s="252"/>
      <c r="BR48" s="235"/>
      <c r="BS48" s="142"/>
      <c r="BT48" s="142"/>
      <c r="BU48" s="98"/>
      <c r="BV48" s="98"/>
      <c r="BW48" s="249"/>
      <c r="BX48" s="249"/>
      <c r="BY48" s="52"/>
      <c r="BZ48" s="52"/>
      <c r="CA48" s="52"/>
      <c r="CB48" s="52"/>
      <c r="CC48" s="7"/>
      <c r="CD48" s="7"/>
      <c r="CE48" s="7"/>
      <c r="CF48" s="7"/>
      <c r="CG48" s="7"/>
      <c r="CH48" s="7"/>
      <c r="CI48" s="7"/>
      <c r="CJ48" s="7"/>
      <c r="CK48" s="7"/>
      <c r="CL48" s="252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</row>
    <row r="49" customFormat="false" ht="15" hidden="false" customHeight="false" outlineLevel="0" collapsed="false">
      <c r="A49" s="7"/>
      <c r="B49" s="7"/>
      <c r="C49" s="7"/>
      <c r="D49" s="7"/>
      <c r="E49" s="253"/>
      <c r="F49" s="253"/>
      <c r="G49" s="254"/>
      <c r="H49" s="253"/>
      <c r="I49" s="254"/>
      <c r="J49" s="253"/>
      <c r="K49" s="254"/>
      <c r="L49" s="253"/>
      <c r="M49" s="254"/>
      <c r="N49" s="253"/>
      <c r="O49" s="253"/>
      <c r="P49" s="7"/>
      <c r="Q49" s="7"/>
      <c r="R49" s="7"/>
      <c r="S49" s="7"/>
      <c r="T49" s="7"/>
      <c r="U49" s="7"/>
      <c r="V49" s="7"/>
      <c r="W49" s="7"/>
      <c r="X49" s="7"/>
      <c r="Y49" s="7"/>
      <c r="AS49" s="241"/>
      <c r="AT49" s="242" t="n">
        <f aca="false">AT18</f>
        <v>4</v>
      </c>
      <c r="AU49" s="242" t="n">
        <f aca="false">AS49-AT49</f>
        <v>-4</v>
      </c>
      <c r="AV49" s="243" t="n">
        <f aca="false">IF(AND(AU49&lt;=0,AU49&gt;=-2),AU49,IF(AU49&lt;-2,-2,0))</f>
        <v>-2</v>
      </c>
      <c r="AW49" s="244" t="n">
        <f aca="false">IF(AND(AU49&gt;=0,AU49&lt;=2),AU49,IF(AU49&gt;2,2,0))</f>
        <v>0</v>
      </c>
      <c r="AX49" s="245" t="n">
        <f aca="false">IF(AU49&gt;2,(AU49-2)*13.66,0)</f>
        <v>0</v>
      </c>
      <c r="AY49" s="245" t="n">
        <f aca="false">IF(AU49&lt;-2,(ABS(AU49)-2)*100,0)</f>
        <v>200</v>
      </c>
      <c r="AZ49" s="246" t="n">
        <f aca="false">AV49+AW49</f>
        <v>-2</v>
      </c>
      <c r="BA49" s="247" t="n">
        <f aca="false">AX49+AY49</f>
        <v>200</v>
      </c>
      <c r="BJ49" s="140" t="s">
        <v>150</v>
      </c>
      <c r="BK49" s="141"/>
      <c r="BL49" s="267" t="n">
        <f aca="false">BL43-BL47</f>
        <v>0</v>
      </c>
      <c r="BM49" s="249"/>
      <c r="BR49" s="235"/>
      <c r="BS49" s="142"/>
      <c r="BT49" s="142"/>
      <c r="BU49" s="98"/>
      <c r="BV49" s="256"/>
      <c r="BW49" s="249"/>
      <c r="BX49" s="249"/>
      <c r="BY49" s="52"/>
      <c r="BZ49" s="52"/>
      <c r="CA49" s="52"/>
      <c r="CB49" s="52"/>
      <c r="CC49" s="7"/>
      <c r="CD49" s="7"/>
      <c r="CE49" s="7"/>
      <c r="CF49" s="7"/>
      <c r="CG49" s="7"/>
      <c r="CH49" s="7"/>
      <c r="CI49" s="7"/>
      <c r="CJ49" s="8"/>
      <c r="CK49" s="7"/>
      <c r="CL49" s="249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</row>
    <row r="50" customFormat="false" ht="15" hidden="false" customHeight="false" outlineLevel="0" collapsed="false">
      <c r="A50" s="7"/>
      <c r="B50" s="7"/>
      <c r="C50" s="7"/>
      <c r="D50" s="7"/>
      <c r="E50" s="253"/>
      <c r="F50" s="253"/>
      <c r="G50" s="253"/>
      <c r="H50" s="253"/>
      <c r="I50" s="253"/>
      <c r="J50" s="253"/>
      <c r="K50" s="254"/>
      <c r="L50" s="253"/>
      <c r="M50" s="253"/>
      <c r="N50" s="253"/>
      <c r="O50" s="253"/>
      <c r="P50" s="7"/>
      <c r="Q50" s="7"/>
      <c r="R50" s="7"/>
      <c r="S50" s="7"/>
      <c r="T50" s="7"/>
      <c r="U50" s="7"/>
      <c r="V50" s="7"/>
      <c r="W50" s="7"/>
      <c r="X50" s="7"/>
      <c r="Y50" s="7"/>
      <c r="AS50" s="241"/>
      <c r="AT50" s="242" t="n">
        <f aca="false">AT19</f>
        <v>4</v>
      </c>
      <c r="AU50" s="242" t="n">
        <f aca="false">AS50-AT50</f>
        <v>-4</v>
      </c>
      <c r="AV50" s="243" t="n">
        <f aca="false">IF(AND(AU50&lt;=0,AU50&gt;=-2),AU50,IF(AU50&lt;-2,-2,0))</f>
        <v>-2</v>
      </c>
      <c r="AW50" s="244" t="n">
        <f aca="false">IF(AND(AU50&gt;=0,AU50&lt;=2),AU50,IF(AU50&gt;2,2,0))</f>
        <v>0</v>
      </c>
      <c r="AX50" s="245" t="n">
        <f aca="false">IF(AU50&gt;2,(AU50-2)*13.66,0)</f>
        <v>0</v>
      </c>
      <c r="AY50" s="245" t="n">
        <f aca="false">IF(AU50&lt;-2,(ABS(AU50)-2)*100,0)</f>
        <v>200</v>
      </c>
      <c r="AZ50" s="246" t="n">
        <f aca="false">AV50+AW50</f>
        <v>-2</v>
      </c>
      <c r="BA50" s="247" t="n">
        <f aca="false">AX50+AY50</f>
        <v>200</v>
      </c>
      <c r="BJ50" s="140"/>
      <c r="BK50" s="141"/>
      <c r="BL50" s="267"/>
      <c r="BM50" s="249"/>
      <c r="BR50" s="235"/>
      <c r="BS50" s="142"/>
      <c r="BT50" s="142"/>
      <c r="BU50" s="98"/>
      <c r="BV50" s="52"/>
      <c r="BW50" s="249"/>
      <c r="BX50" s="249"/>
      <c r="BY50" s="52"/>
      <c r="BZ50" s="52"/>
      <c r="CA50" s="52"/>
      <c r="CB50" s="52"/>
      <c r="CC50" s="7"/>
      <c r="CD50" s="7"/>
      <c r="CE50" s="7"/>
      <c r="CF50" s="7"/>
      <c r="CG50" s="7"/>
      <c r="CH50" s="7"/>
      <c r="CI50" s="7"/>
      <c r="CJ50" s="8"/>
      <c r="CK50" s="7"/>
      <c r="CL50" s="249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</row>
    <row r="51" customFormat="false" ht="15" hidden="false" customHeight="false" outlineLevel="0" collapsed="false">
      <c r="A51" s="7"/>
      <c r="B51" s="7"/>
      <c r="C51" s="7"/>
      <c r="D51" s="7"/>
      <c r="E51" s="253"/>
      <c r="F51" s="253"/>
      <c r="G51" s="253"/>
      <c r="H51" s="253"/>
      <c r="I51" s="254"/>
      <c r="J51" s="253"/>
      <c r="K51" s="254"/>
      <c r="L51" s="253"/>
      <c r="M51" s="254"/>
      <c r="N51" s="254"/>
      <c r="O51" s="254"/>
      <c r="P51" s="7"/>
      <c r="Q51" s="7"/>
      <c r="R51" s="7"/>
      <c r="S51" s="7"/>
      <c r="T51" s="7"/>
      <c r="U51" s="7"/>
      <c r="V51" s="7"/>
      <c r="W51" s="7"/>
      <c r="X51" s="7"/>
      <c r="Y51" s="7"/>
      <c r="AS51" s="241"/>
      <c r="AT51" s="242" t="n">
        <f aca="false">AT20</f>
        <v>4</v>
      </c>
      <c r="AU51" s="242" t="n">
        <f aca="false">AS51-AT51</f>
        <v>-4</v>
      </c>
      <c r="AV51" s="243" t="n">
        <f aca="false">IF(AND(AU51&lt;=0,AU51&gt;=-2),AU51,IF(AU51&lt;-2,-2,0))</f>
        <v>-2</v>
      </c>
      <c r="AW51" s="244" t="n">
        <f aca="false">IF(AND(AU51&gt;=0,AU51&lt;=2),AU51,IF(AU51&gt;2,2,0))</f>
        <v>0</v>
      </c>
      <c r="AX51" s="245" t="n">
        <f aca="false">IF(AU51&gt;2,(AU51-2)*13.66,0)</f>
        <v>0</v>
      </c>
      <c r="AY51" s="245" t="n">
        <f aca="false">IF(AU51&lt;-2,(ABS(AU51)-2)*100,0)</f>
        <v>200</v>
      </c>
      <c r="AZ51" s="246" t="n">
        <f aca="false">AV51+AW51</f>
        <v>-2</v>
      </c>
      <c r="BA51" s="247" t="n">
        <f aca="false">AX51+AY51</f>
        <v>200</v>
      </c>
      <c r="BR51" s="235"/>
      <c r="BS51" s="142"/>
      <c r="BT51" s="142"/>
      <c r="BU51" s="52"/>
      <c r="BV51" s="52"/>
      <c r="BW51" s="252"/>
      <c r="BX51" s="252"/>
      <c r="BY51" s="52"/>
      <c r="BZ51" s="52"/>
      <c r="CA51" s="52"/>
      <c r="CB51" s="52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</row>
    <row r="52" customFormat="false" ht="12.75" hidden="false" customHeight="false" outlineLevel="0" collapsed="false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AS52" s="241"/>
      <c r="AT52" s="242" t="n">
        <f aca="false">AT21</f>
        <v>4</v>
      </c>
      <c r="AU52" s="242" t="n">
        <f aca="false">AS52-AT52</f>
        <v>-4</v>
      </c>
      <c r="AV52" s="243" t="n">
        <f aca="false">IF(AND(AU52&lt;=0,AU52&gt;=-2),AU52,IF(AU52&lt;-2,-2,0))</f>
        <v>-2</v>
      </c>
      <c r="AW52" s="244" t="n">
        <f aca="false">IF(AND(AU52&gt;=0,AU52&lt;=2),AU52,IF(AU52&gt;2,2,0))</f>
        <v>0</v>
      </c>
      <c r="AX52" s="245" t="n">
        <f aca="false">IF(AU52&gt;2,(AU52-2)*13.66,0)</f>
        <v>0</v>
      </c>
      <c r="AY52" s="245" t="n">
        <f aca="false">IF(AU52&lt;-2,(ABS(AU52)-2)*100,0)</f>
        <v>200</v>
      </c>
      <c r="AZ52" s="246" t="n">
        <f aca="false">AV52+AW52</f>
        <v>-2</v>
      </c>
      <c r="BA52" s="247" t="n">
        <f aca="false">AX52+AY52</f>
        <v>200</v>
      </c>
      <c r="BR52" s="235"/>
      <c r="BS52" s="142"/>
      <c r="BT52" s="142"/>
      <c r="BU52" s="98"/>
      <c r="BV52" s="98"/>
      <c r="BW52" s="249"/>
      <c r="BX52" s="249"/>
      <c r="BY52" s="52"/>
      <c r="BZ52" s="52"/>
      <c r="CA52" s="52"/>
      <c r="CB52" s="52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</row>
    <row r="53" customFormat="false" ht="15.75" hidden="false" customHeight="false" outlineLevel="0" collapsed="false">
      <c r="A53" s="7"/>
      <c r="B53" s="7"/>
      <c r="C53" s="7"/>
      <c r="D53" s="7"/>
      <c r="E53" s="7"/>
      <c r="F53" s="7"/>
      <c r="G53" s="7"/>
      <c r="H53" s="22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AS53" s="241"/>
      <c r="AT53" s="242" t="n">
        <f aca="false">AT22</f>
        <v>4</v>
      </c>
      <c r="AU53" s="242" t="n">
        <f aca="false">AS53-AT53</f>
        <v>-4</v>
      </c>
      <c r="AV53" s="243" t="n">
        <f aca="false">IF(AND(AU53&lt;=0,AU53&gt;=-2),AU53,IF(AU53&lt;-2,-2,0))</f>
        <v>-2</v>
      </c>
      <c r="AW53" s="244" t="n">
        <f aca="false">IF(AND(AU53&gt;=0,AU53&lt;=2),AU53,IF(AU53&gt;2,2,0))</f>
        <v>0</v>
      </c>
      <c r="AX53" s="245" t="n">
        <f aca="false">IF(AU53&gt;2,(AU53-2)*13.66,0)</f>
        <v>0</v>
      </c>
      <c r="AY53" s="245" t="n">
        <f aca="false">IF(AU53&lt;-2,(ABS(AU53)-2)*100,0)</f>
        <v>200</v>
      </c>
      <c r="AZ53" s="246" t="n">
        <f aca="false">AV53+AW53</f>
        <v>-2</v>
      </c>
      <c r="BA53" s="247" t="n">
        <f aca="false">AX53+AY53</f>
        <v>200</v>
      </c>
      <c r="BR53" s="235"/>
      <c r="BS53" s="142"/>
      <c r="BT53" s="142"/>
      <c r="BU53" s="98"/>
      <c r="BV53" s="256"/>
      <c r="BW53" s="268"/>
      <c r="BX53" s="249"/>
      <c r="BY53" s="52"/>
      <c r="BZ53" s="52"/>
      <c r="CA53" s="52"/>
      <c r="CB53" s="52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</row>
    <row r="54" customFormat="false" ht="15.75" hidden="false" customHeight="false" outlineLevel="0" collapsed="false">
      <c r="A54" s="7"/>
      <c r="B54" s="7"/>
      <c r="C54" s="7"/>
      <c r="D54" s="7"/>
      <c r="E54" s="7"/>
      <c r="F54" s="7"/>
      <c r="G54" s="7"/>
      <c r="H54" s="227"/>
      <c r="I54" s="227"/>
      <c r="J54" s="227"/>
      <c r="K54" s="22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AS54" s="241"/>
      <c r="AT54" s="242" t="n">
        <f aca="false">AT23</f>
        <v>4</v>
      </c>
      <c r="AU54" s="242" t="n">
        <f aca="false">AS54-AT54</f>
        <v>-4</v>
      </c>
      <c r="AV54" s="243" t="n">
        <f aca="false">IF(AND(AU54&lt;=0,AU54&gt;=-2),AU54,IF(AU54&lt;-2,-2,0))</f>
        <v>-2</v>
      </c>
      <c r="AW54" s="244" t="n">
        <f aca="false">IF(AND(AU54&gt;=0,AU54&lt;=2),AU54,IF(AU54&gt;2,2,0))</f>
        <v>0</v>
      </c>
      <c r="AX54" s="245" t="n">
        <f aca="false">IF(AU54&gt;2,(AU54-2)*13.66,0)</f>
        <v>0</v>
      </c>
      <c r="AY54" s="245" t="n">
        <f aca="false">IF(AU54&lt;-2,(ABS(AU54)-2)*100,0)</f>
        <v>200</v>
      </c>
      <c r="AZ54" s="246" t="n">
        <f aca="false">AV54+AW54</f>
        <v>-2</v>
      </c>
      <c r="BA54" s="247" t="n">
        <f aca="false">AX54+AY54</f>
        <v>200</v>
      </c>
      <c r="BR54" s="235"/>
      <c r="BS54" s="142"/>
      <c r="BT54" s="142"/>
      <c r="BU54" s="98"/>
      <c r="BV54" s="98"/>
      <c r="BW54" s="249"/>
      <c r="BX54" s="249"/>
      <c r="BY54" s="52"/>
      <c r="BZ54" s="52"/>
      <c r="CA54" s="52"/>
      <c r="CB54" s="52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</row>
    <row r="55" customFormat="false" ht="15.75" hidden="false" customHeight="false" outlineLevel="0" collapsed="false">
      <c r="A55" s="7"/>
      <c r="B55" s="7"/>
      <c r="C55" s="7"/>
      <c r="D55" s="7"/>
      <c r="E55" s="227"/>
      <c r="F55" s="227"/>
      <c r="G55" s="7"/>
      <c r="H55" s="227"/>
      <c r="I55" s="227"/>
      <c r="J55" s="7"/>
      <c r="K55" s="227"/>
      <c r="L55" s="7"/>
      <c r="M55" s="7"/>
      <c r="N55" s="22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AS55" s="241"/>
      <c r="AT55" s="242" t="n">
        <f aca="false">AT24</f>
        <v>4</v>
      </c>
      <c r="AU55" s="242" t="n">
        <f aca="false">AS55-AT55</f>
        <v>-4</v>
      </c>
      <c r="AV55" s="243" t="n">
        <f aca="false">IF(AND(AU55&lt;=0,AU55&gt;=-2),AU55,IF(AU55&lt;-2,-2,0))</f>
        <v>-2</v>
      </c>
      <c r="AW55" s="244" t="n">
        <f aca="false">IF(AND(AU55&gt;=0,AU55&lt;=2),AU55,IF(AU55&gt;2,2,0))</f>
        <v>0</v>
      </c>
      <c r="AX55" s="245" t="n">
        <f aca="false">IF(AU55&gt;2,(AU55-2)*13.66,0)</f>
        <v>0</v>
      </c>
      <c r="AY55" s="245" t="n">
        <f aca="false">IF(AU55&lt;-2,(ABS(AU55)-2)*100,0)</f>
        <v>200</v>
      </c>
      <c r="AZ55" s="246" t="n">
        <f aca="false">AV55+AW55</f>
        <v>-2</v>
      </c>
      <c r="BA55" s="247" t="n">
        <f aca="false">AX55+AY55</f>
        <v>200</v>
      </c>
      <c r="BR55" s="235"/>
      <c r="BS55" s="142"/>
      <c r="BT55" s="142"/>
      <c r="BU55" s="52"/>
      <c r="BV55" s="52"/>
      <c r="BW55" s="252"/>
      <c r="BX55" s="252"/>
      <c r="BY55" s="52"/>
      <c r="BZ55" s="52"/>
      <c r="CA55" s="52"/>
      <c r="CB55" s="52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</row>
    <row r="56" customFormat="false" ht="15.75" hidden="false" customHeight="false" outlineLevel="0" collapsed="false">
      <c r="A56" s="7"/>
      <c r="B56" s="7"/>
      <c r="C56" s="7"/>
      <c r="D56" s="7"/>
      <c r="E56" s="227"/>
      <c r="F56" s="7"/>
      <c r="G56" s="7"/>
      <c r="H56" s="7"/>
      <c r="I56" s="7"/>
      <c r="J56" s="7"/>
      <c r="K56" s="269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AS56" s="241"/>
      <c r="AT56" s="242" t="n">
        <f aca="false">AT25</f>
        <v>4</v>
      </c>
      <c r="AU56" s="242" t="n">
        <f aca="false">AS56-AT56</f>
        <v>-4</v>
      </c>
      <c r="AV56" s="243" t="n">
        <f aca="false">IF(AND(AU56&lt;=0,AU56&gt;=-2),AU56,IF(AU56&lt;-2,-2,0))</f>
        <v>-2</v>
      </c>
      <c r="AW56" s="244" t="n">
        <f aca="false">IF(AND(AU56&gt;=0,AU56&lt;=2),AU56,IF(AU56&gt;2,2,0))</f>
        <v>0</v>
      </c>
      <c r="AX56" s="245" t="n">
        <f aca="false">IF(AU56&gt;2,(AU56-2)*13.66,0)</f>
        <v>0</v>
      </c>
      <c r="AY56" s="245" t="n">
        <f aca="false">IF(AU56&lt;-2,(ABS(AU56)-2)*100,0)</f>
        <v>200</v>
      </c>
      <c r="AZ56" s="246" t="n">
        <f aca="false">AV56+AW56</f>
        <v>-2</v>
      </c>
      <c r="BA56" s="247" t="n">
        <f aca="false">AX56+AY56</f>
        <v>200</v>
      </c>
      <c r="BR56" s="235"/>
      <c r="BS56" s="142"/>
      <c r="BT56" s="142"/>
      <c r="BU56" s="98"/>
      <c r="BV56" s="52"/>
      <c r="BW56" s="249"/>
      <c r="BX56" s="249"/>
      <c r="BY56" s="52"/>
      <c r="BZ56" s="52"/>
      <c r="CA56" s="52"/>
      <c r="CB56" s="52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</row>
    <row r="57" customFormat="false" ht="15" hidden="false" customHeight="false" outlineLevel="0" collapsed="false">
      <c r="A57" s="7"/>
      <c r="B57" s="7"/>
      <c r="C57" s="7"/>
      <c r="D57" s="7"/>
      <c r="E57" s="253"/>
      <c r="F57" s="253"/>
      <c r="G57" s="7"/>
      <c r="H57" s="254"/>
      <c r="I57" s="7"/>
      <c r="J57" s="253"/>
      <c r="K57" s="270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AS57" s="241"/>
      <c r="AT57" s="242" t="n">
        <f aca="false">AT26</f>
        <v>4</v>
      </c>
      <c r="AU57" s="242" t="n">
        <f aca="false">AS57-AT57</f>
        <v>-4</v>
      </c>
      <c r="AV57" s="243" t="n">
        <f aca="false">IF(AND(AU57&lt;=0,AU57&gt;=-2),AU57,IF(AU57&lt;-2,-2,0))</f>
        <v>-2</v>
      </c>
      <c r="AW57" s="244" t="n">
        <f aca="false">IF(AND(AU57&gt;=0,AU57&lt;=2),AU57,IF(AU57&gt;2,2,0))</f>
        <v>0</v>
      </c>
      <c r="AX57" s="245" t="n">
        <f aca="false">IF(AU57&gt;2,(AU57-2)*13.66,0)</f>
        <v>0</v>
      </c>
      <c r="AY57" s="245" t="n">
        <f aca="false">IF(AU57&lt;-2,(ABS(AU57)-2)*100,0)</f>
        <v>200</v>
      </c>
      <c r="AZ57" s="246" t="n">
        <f aca="false">AV57+AW57</f>
        <v>-2</v>
      </c>
      <c r="BA57" s="247" t="n">
        <f aca="false">AX57+AY57</f>
        <v>200</v>
      </c>
      <c r="BR57" s="235"/>
      <c r="BS57" s="142"/>
      <c r="BT57" s="142"/>
      <c r="BU57" s="98"/>
      <c r="BV57" s="52"/>
      <c r="BW57" s="249"/>
      <c r="BX57" s="249"/>
      <c r="BY57" s="52"/>
      <c r="BZ57" s="52"/>
      <c r="CA57" s="52"/>
      <c r="CB57" s="52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</row>
    <row r="58" customFormat="false" ht="15.75" hidden="false" customHeight="false" outlineLevel="0" collapsed="false">
      <c r="A58" s="7"/>
      <c r="B58" s="7"/>
      <c r="C58" s="7"/>
      <c r="D58" s="7"/>
      <c r="E58" s="253"/>
      <c r="F58" s="253"/>
      <c r="G58" s="7"/>
      <c r="H58" s="254"/>
      <c r="I58" s="7"/>
      <c r="J58" s="7"/>
      <c r="K58" s="269"/>
      <c r="L58" s="7"/>
      <c r="M58" s="7"/>
      <c r="N58" s="271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AS58" s="241"/>
      <c r="AT58" s="242" t="n">
        <f aca="false">AT27</f>
        <v>4</v>
      </c>
      <c r="AU58" s="242" t="n">
        <f aca="false">AS58-AT58</f>
        <v>-4</v>
      </c>
      <c r="AV58" s="243" t="n">
        <f aca="false">IF(AND(AU58&lt;=0,AU58&gt;=-2),AU58,IF(AU58&lt;-2,-2,0))</f>
        <v>-2</v>
      </c>
      <c r="AW58" s="244" t="n">
        <f aca="false">IF(AND(AU58&gt;=0,AU58&lt;=2),AU58,IF(AU58&gt;2,2,0))</f>
        <v>0</v>
      </c>
      <c r="AX58" s="245" t="n">
        <f aca="false">IF(AU58&gt;2,(AU58-2)*13.66,0)</f>
        <v>0</v>
      </c>
      <c r="AY58" s="245" t="n">
        <f aca="false">IF(AU58&lt;-2,(ABS(AU58)-2)*100,0)</f>
        <v>200</v>
      </c>
      <c r="AZ58" s="246" t="n">
        <f aca="false">AV58+AW58</f>
        <v>-2</v>
      </c>
      <c r="BA58" s="247" t="n">
        <f aca="false">AX58+AY58</f>
        <v>200</v>
      </c>
      <c r="BR58" s="235"/>
      <c r="BS58" s="142"/>
      <c r="BT58" s="142"/>
      <c r="BU58" s="272"/>
      <c r="BV58" s="272"/>
      <c r="BW58" s="270"/>
      <c r="BX58" s="270"/>
      <c r="BY58" s="273"/>
      <c r="BZ58" s="269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</row>
    <row r="59" customFormat="false" ht="15" hidden="false" customHeight="false" outlineLevel="0" collapsed="false">
      <c r="A59" s="7"/>
      <c r="B59" s="7"/>
      <c r="C59" s="7"/>
      <c r="D59" s="7"/>
      <c r="E59" s="253"/>
      <c r="F59" s="7"/>
      <c r="G59" s="7"/>
      <c r="H59" s="254"/>
      <c r="I59" s="7"/>
      <c r="J59" s="7"/>
      <c r="K59" s="274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AS59" s="241"/>
      <c r="AT59" s="242" t="n">
        <f aca="false">AT28</f>
        <v>4</v>
      </c>
      <c r="AU59" s="242" t="n">
        <f aca="false">AS59-AT59</f>
        <v>-4</v>
      </c>
      <c r="AV59" s="243" t="n">
        <f aca="false">IF(AND(AU59&lt;=0,AU59&gt;=-2),AU59,IF(AU59&lt;-2,-2,0))</f>
        <v>-2</v>
      </c>
      <c r="AW59" s="244" t="n">
        <f aca="false">IF(AND(AU59&gt;=0,AU59&lt;=2),AU59,IF(AU59&gt;2,2,0))</f>
        <v>0</v>
      </c>
      <c r="AX59" s="245" t="n">
        <f aca="false">IF(AU59&gt;2,(AU59-2)*13.66,0)</f>
        <v>0</v>
      </c>
      <c r="AY59" s="245" t="n">
        <f aca="false">IF(AU59&lt;-2,(ABS(AU59)-2)*100,0)</f>
        <v>200</v>
      </c>
      <c r="AZ59" s="246" t="n">
        <f aca="false">AV59+AW59</f>
        <v>-2</v>
      </c>
      <c r="BA59" s="247" t="n">
        <f aca="false">AX59+AY59</f>
        <v>200</v>
      </c>
      <c r="BR59" s="235"/>
      <c r="BS59" s="142"/>
      <c r="BT59" s="142"/>
      <c r="BU59" s="272"/>
      <c r="BV59" s="272"/>
      <c r="BW59" s="270"/>
      <c r="BX59" s="270"/>
      <c r="BY59" s="273"/>
      <c r="BZ59" s="269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</row>
    <row r="60" customFormat="false" ht="15" hidden="false" customHeight="false" outlineLevel="0" collapsed="false">
      <c r="A60" s="7"/>
      <c r="B60" s="7"/>
      <c r="C60" s="7"/>
      <c r="D60" s="7"/>
      <c r="E60" s="253"/>
      <c r="F60" s="7"/>
      <c r="G60" s="7"/>
      <c r="H60" s="274"/>
      <c r="I60" s="7"/>
      <c r="J60" s="7"/>
      <c r="K60" s="269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AS60" s="241"/>
      <c r="AT60" s="242" t="n">
        <f aca="false">AT29</f>
        <v>4</v>
      </c>
      <c r="AU60" s="242" t="n">
        <f aca="false">AS60-AT60</f>
        <v>-4</v>
      </c>
      <c r="AV60" s="243" t="n">
        <f aca="false">IF(AND(AU60&lt;=0,AU60&gt;=-2),AU60,IF(AU60&lt;-2,-2,0))</f>
        <v>-2</v>
      </c>
      <c r="AW60" s="244" t="n">
        <f aca="false">IF(AND(AU60&gt;=0,AU60&lt;=2),AU60,IF(AU60&gt;2,2,0))</f>
        <v>0</v>
      </c>
      <c r="AX60" s="245" t="n">
        <f aca="false">IF(AU60&gt;2,(AU60-2)*13.66,0)</f>
        <v>0</v>
      </c>
      <c r="AY60" s="245" t="n">
        <f aca="false">IF(AU60&lt;-2,(ABS(AU60)-2)*100,0)</f>
        <v>200</v>
      </c>
      <c r="AZ60" s="246" t="n">
        <f aca="false">AV60+AW60</f>
        <v>-2</v>
      </c>
      <c r="BA60" s="247" t="n">
        <f aca="false">AX60+AY60</f>
        <v>200</v>
      </c>
      <c r="BR60" s="235"/>
      <c r="BS60" s="142"/>
      <c r="BT60" s="142"/>
      <c r="BU60" s="272"/>
      <c r="BV60" s="272"/>
      <c r="BW60" s="270"/>
      <c r="BX60" s="270"/>
      <c r="BY60" s="273"/>
      <c r="BZ60" s="269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</row>
    <row r="61" customFormat="false" ht="15.75" hidden="false" customHeight="false" outlineLevel="0" collapsed="false">
      <c r="A61" s="7"/>
      <c r="B61" s="7"/>
      <c r="C61" s="7"/>
      <c r="D61" s="7"/>
      <c r="E61" s="254"/>
      <c r="F61" s="7"/>
      <c r="G61" s="7"/>
      <c r="H61" s="274"/>
      <c r="I61" s="7"/>
      <c r="J61" s="7"/>
      <c r="K61" s="274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AS61" s="275"/>
      <c r="AT61" s="276" t="n">
        <f aca="false">AT30</f>
        <v>4</v>
      </c>
      <c r="AU61" s="276" t="n">
        <f aca="false">AS61-AT61</f>
        <v>-4</v>
      </c>
      <c r="AV61" s="277" t="n">
        <f aca="false">IF(AND(AU61&lt;=0,AU61&gt;=-2),AU61,IF(AU61&lt;-2,-2,0))</f>
        <v>-2</v>
      </c>
      <c r="AW61" s="278" t="n">
        <f aca="false">IF(AND(AU61&gt;=0,AU61&lt;=2),AU61,IF(AU61&gt;2,2,0))</f>
        <v>0</v>
      </c>
      <c r="AX61" s="279" t="n">
        <f aca="false">IF(AU61&gt;2,(AU61-2)*13.66,0)</f>
        <v>0</v>
      </c>
      <c r="AY61" s="279" t="n">
        <f aca="false">IF(AU61&lt;-2,(ABS(AU61)-2)*100,0)</f>
        <v>200</v>
      </c>
      <c r="AZ61" s="280" t="n">
        <f aca="false">AV61+AW61</f>
        <v>-2</v>
      </c>
      <c r="BA61" s="281" t="n">
        <f aca="false">AX61+AY61</f>
        <v>200</v>
      </c>
      <c r="BR61" s="235"/>
      <c r="BS61" s="142"/>
      <c r="BT61" s="142"/>
      <c r="BU61" s="272"/>
      <c r="BV61" s="272"/>
      <c r="BW61" s="270"/>
      <c r="BX61" s="270"/>
      <c r="BY61" s="273"/>
      <c r="BZ61" s="269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</row>
    <row r="62" customFormat="false" ht="15.75" hidden="false" customHeight="false" outlineLevel="0" collapsed="false">
      <c r="A62" s="7"/>
      <c r="B62" s="7"/>
      <c r="C62" s="7"/>
      <c r="D62" s="7"/>
      <c r="E62" s="254"/>
      <c r="F62" s="7"/>
      <c r="G62" s="7"/>
      <c r="H62" s="282"/>
      <c r="I62" s="7"/>
      <c r="J62" s="7"/>
      <c r="K62" s="269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AT62" s="283" t="n">
        <f aca="false">AT31</f>
        <v>96</v>
      </c>
      <c r="BR62" s="7"/>
      <c r="BS62" s="142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</row>
    <row r="63" customFormat="false" ht="15.75" hidden="false" customHeight="false" outlineLevel="0" collapsed="false">
      <c r="A63" s="7"/>
      <c r="B63" s="7"/>
      <c r="C63" s="7"/>
      <c r="D63" s="7"/>
      <c r="E63" s="254"/>
      <c r="F63" s="7"/>
      <c r="G63" s="7"/>
      <c r="H63" s="7"/>
      <c r="I63" s="7"/>
      <c r="J63" s="7"/>
      <c r="K63" s="274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AX63" s="0" t="s">
        <v>151</v>
      </c>
      <c r="AZ63" s="284" t="n">
        <f aca="false">SUM(AZ38:AZ62)</f>
        <v>-48</v>
      </c>
      <c r="BA63" s="285" t="n">
        <f aca="false">SUM(BA38:BA62)</f>
        <v>4800</v>
      </c>
      <c r="BR63" s="7"/>
      <c r="BS63" s="7"/>
      <c r="BT63" s="7"/>
      <c r="BU63" s="7"/>
      <c r="BV63" s="7"/>
      <c r="BW63" s="7"/>
      <c r="BX63" s="7"/>
      <c r="BY63" s="273"/>
      <c r="BZ63" s="269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</row>
    <row r="64" customFormat="false" ht="12.75" hidden="false" customHeight="false" outlineLevel="0" collapsed="false">
      <c r="A64" s="7"/>
      <c r="B64" s="7"/>
      <c r="C64" s="7"/>
      <c r="D64" s="7"/>
      <c r="E64" s="7"/>
      <c r="F64" s="7"/>
      <c r="G64" s="7"/>
      <c r="H64" s="7"/>
      <c r="I64" s="7"/>
      <c r="J64" s="7"/>
      <c r="K64" s="269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</row>
    <row r="65" customFormat="false" ht="12.75" hidden="false" customHeight="false" outlineLevel="0" collapsed="false">
      <c r="A65" s="7"/>
      <c r="B65" s="7"/>
      <c r="C65" s="7"/>
      <c r="D65" s="7"/>
      <c r="E65" s="7"/>
      <c r="F65" s="7"/>
      <c r="G65" s="7"/>
      <c r="H65" s="7"/>
      <c r="I65" s="7"/>
      <c r="J65" s="7"/>
      <c r="K65" s="274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</row>
    <row r="66" customFormat="false" ht="12.75" hidden="false" customHeight="false" outlineLevel="0" collapsed="false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</row>
    <row r="67" customFormat="false" ht="12.75" hidden="false" customHeight="false" outlineLevel="0" collapsed="false">
      <c r="A67" s="286"/>
      <c r="B67" s="287"/>
      <c r="C67" s="287"/>
      <c r="D67" s="287"/>
      <c r="E67" s="287"/>
      <c r="F67" s="287"/>
      <c r="G67" s="287"/>
      <c r="H67" s="287"/>
      <c r="I67" s="287"/>
      <c r="J67" s="287"/>
      <c r="K67" s="287"/>
      <c r="L67" s="287"/>
      <c r="M67" s="287"/>
      <c r="N67" s="287"/>
      <c r="O67" s="287"/>
      <c r="P67" s="287"/>
      <c r="Q67" s="287"/>
      <c r="R67" s="287"/>
      <c r="S67" s="287"/>
      <c r="T67" s="287"/>
      <c r="U67" s="287"/>
      <c r="V67" s="7"/>
      <c r="W67" s="7"/>
      <c r="X67" s="7"/>
      <c r="Y67" s="7"/>
    </row>
    <row r="68" customFormat="false" ht="12.75" hidden="false" customHeight="false" outlineLevel="0" collapsed="false">
      <c r="A68" s="288"/>
      <c r="B68" s="9"/>
      <c r="C68" s="10"/>
      <c r="D68" s="10"/>
      <c r="E68" s="10"/>
      <c r="F68" s="288"/>
      <c r="G68" s="288"/>
      <c r="H68" s="12"/>
      <c r="I68" s="12"/>
      <c r="J68" s="288"/>
      <c r="K68" s="288"/>
      <c r="L68" s="288"/>
      <c r="M68" s="289"/>
      <c r="N68" s="288"/>
      <c r="O68" s="289"/>
      <c r="P68" s="287"/>
      <c r="Q68" s="289"/>
      <c r="R68" s="289"/>
      <c r="S68" s="289"/>
      <c r="T68" s="289"/>
      <c r="U68" s="287"/>
      <c r="V68" s="7"/>
      <c r="W68" s="7"/>
      <c r="X68" s="7"/>
      <c r="Y68" s="7"/>
    </row>
    <row r="69" customFormat="false" ht="12.75" hidden="false" customHeight="false" outlineLevel="0" collapsed="false">
      <c r="A69" s="287"/>
      <c r="B69" s="9"/>
      <c r="C69" s="290"/>
      <c r="D69" s="291"/>
      <c r="E69" s="290"/>
      <c r="F69" s="289"/>
      <c r="G69" s="289"/>
      <c r="H69" s="289"/>
      <c r="I69" s="289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7"/>
      <c r="W69" s="7"/>
      <c r="X69" s="7"/>
      <c r="Y69" s="7"/>
    </row>
    <row r="70" customFormat="false" ht="12.75" hidden="false" customHeight="false" outlineLevel="0" collapsed="false">
      <c r="A70" s="293"/>
      <c r="B70" s="9"/>
      <c r="C70" s="291"/>
      <c r="D70" s="291"/>
      <c r="E70" s="290"/>
      <c r="F70" s="289"/>
      <c r="G70" s="289"/>
      <c r="H70" s="289"/>
      <c r="I70" s="289"/>
      <c r="J70" s="289"/>
      <c r="K70" s="289"/>
      <c r="L70" s="289"/>
      <c r="M70" s="289"/>
      <c r="N70" s="289"/>
      <c r="O70" s="289"/>
      <c r="P70" s="289"/>
      <c r="Q70" s="289"/>
      <c r="R70" s="289"/>
      <c r="S70" s="289"/>
      <c r="T70" s="289"/>
      <c r="U70" s="289"/>
      <c r="V70" s="7"/>
      <c r="W70" s="7"/>
      <c r="X70" s="7"/>
      <c r="Y70" s="7"/>
    </row>
    <row r="71" customFormat="false" ht="12.75" hidden="false" customHeight="false" outlineLevel="0" collapsed="false">
      <c r="A71" s="287"/>
      <c r="B71" s="9"/>
      <c r="C71" s="291"/>
      <c r="D71" s="291"/>
      <c r="E71" s="10"/>
      <c r="F71" s="206"/>
      <c r="G71" s="294"/>
      <c r="H71" s="294"/>
      <c r="I71" s="289"/>
      <c r="J71" s="289"/>
      <c r="K71" s="294"/>
      <c r="L71" s="294"/>
      <c r="M71" s="294"/>
      <c r="N71" s="295"/>
      <c r="O71" s="294"/>
      <c r="P71" s="296"/>
      <c r="Q71" s="294"/>
      <c r="R71" s="294"/>
      <c r="S71" s="294"/>
      <c r="T71" s="294"/>
      <c r="U71" s="289"/>
      <c r="V71" s="7"/>
      <c r="W71" s="7"/>
      <c r="X71" s="7"/>
      <c r="Y71" s="7"/>
    </row>
    <row r="72" customFormat="false" ht="12.75" hidden="false" customHeight="false" outlineLevel="0" collapsed="false">
      <c r="A72" s="287"/>
      <c r="B72" s="297"/>
      <c r="C72" s="298"/>
      <c r="D72" s="298"/>
      <c r="E72" s="298"/>
      <c r="F72" s="299"/>
      <c r="G72" s="299"/>
      <c r="H72" s="299"/>
      <c r="I72" s="299"/>
      <c r="J72" s="298"/>
      <c r="K72" s="299"/>
      <c r="L72" s="299"/>
      <c r="M72" s="299"/>
      <c r="N72" s="300"/>
      <c r="O72" s="299"/>
      <c r="P72" s="300"/>
      <c r="Q72" s="299"/>
      <c r="R72" s="300"/>
      <c r="S72" s="301"/>
      <c r="T72" s="299"/>
      <c r="U72" s="299"/>
      <c r="V72" s="7"/>
      <c r="W72" s="7"/>
      <c r="X72" s="7"/>
      <c r="Y72" s="7"/>
    </row>
    <row r="73" customFormat="false" ht="12.75" hidden="false" customHeight="false" outlineLevel="0" collapsed="false">
      <c r="A73" s="287"/>
      <c r="B73" s="9"/>
      <c r="C73" s="290"/>
      <c r="D73" s="290"/>
      <c r="E73" s="290"/>
      <c r="F73" s="302"/>
      <c r="G73" s="302"/>
      <c r="H73" s="302"/>
      <c r="I73" s="302"/>
      <c r="J73" s="290"/>
      <c r="K73" s="303"/>
      <c r="L73" s="303"/>
      <c r="M73" s="303"/>
      <c r="N73" s="303"/>
      <c r="O73" s="303"/>
      <c r="P73" s="303"/>
      <c r="Q73" s="303"/>
      <c r="R73" s="303"/>
      <c r="S73" s="303"/>
      <c r="T73" s="303"/>
      <c r="U73" s="304"/>
      <c r="V73" s="7"/>
      <c r="W73" s="7"/>
      <c r="X73" s="7"/>
      <c r="Y73" s="7"/>
    </row>
    <row r="74" customFormat="false" ht="12.75" hidden="false" customHeight="false" outlineLevel="0" collapsed="false">
      <c r="A74" s="287"/>
      <c r="B74" s="9"/>
      <c r="C74" s="290"/>
      <c r="D74" s="290"/>
      <c r="E74" s="290"/>
      <c r="F74" s="302"/>
      <c r="G74" s="302"/>
      <c r="H74" s="302"/>
      <c r="I74" s="302"/>
      <c r="J74" s="290"/>
      <c r="K74" s="303"/>
      <c r="L74" s="303"/>
      <c r="M74" s="303"/>
      <c r="N74" s="303"/>
      <c r="O74" s="303"/>
      <c r="P74" s="303"/>
      <c r="Q74" s="303"/>
      <c r="R74" s="303"/>
      <c r="S74" s="303"/>
      <c r="T74" s="303"/>
      <c r="U74" s="304"/>
      <c r="V74" s="7"/>
      <c r="W74" s="7"/>
      <c r="X74" s="7"/>
      <c r="Y74" s="7"/>
    </row>
    <row r="75" customFormat="false" ht="12.75" hidden="false" customHeight="false" outlineLevel="0" collapsed="false">
      <c r="A75" s="305"/>
      <c r="B75" s="9"/>
      <c r="C75" s="290"/>
      <c r="D75" s="290"/>
      <c r="E75" s="290"/>
      <c r="F75" s="302"/>
      <c r="G75" s="302"/>
      <c r="H75" s="302"/>
      <c r="I75" s="302"/>
      <c r="J75" s="290"/>
      <c r="K75" s="303"/>
      <c r="L75" s="303"/>
      <c r="M75" s="303"/>
      <c r="N75" s="303"/>
      <c r="O75" s="303"/>
      <c r="P75" s="303"/>
      <c r="Q75" s="303"/>
      <c r="R75" s="303"/>
      <c r="S75" s="303"/>
      <c r="T75" s="303"/>
      <c r="U75" s="304"/>
      <c r="V75" s="7"/>
      <c r="W75" s="7"/>
      <c r="X75" s="7"/>
      <c r="Y75" s="7"/>
    </row>
    <row r="76" customFormat="false" ht="12.75" hidden="false" customHeight="false" outlineLevel="0" collapsed="false">
      <c r="A76" s="287"/>
      <c r="B76" s="9"/>
      <c r="C76" s="290"/>
      <c r="D76" s="290"/>
      <c r="E76" s="290"/>
      <c r="F76" s="302"/>
      <c r="G76" s="302"/>
      <c r="H76" s="302"/>
      <c r="I76" s="302"/>
      <c r="J76" s="290"/>
      <c r="K76" s="303"/>
      <c r="L76" s="303"/>
      <c r="M76" s="303"/>
      <c r="N76" s="303"/>
      <c r="O76" s="303"/>
      <c r="P76" s="303"/>
      <c r="Q76" s="303"/>
      <c r="R76" s="303"/>
      <c r="S76" s="303"/>
      <c r="T76" s="303"/>
      <c r="U76" s="304"/>
      <c r="V76" s="7"/>
      <c r="W76" s="7"/>
      <c r="X76" s="7"/>
      <c r="Y76" s="7"/>
    </row>
    <row r="77" customFormat="false" ht="12.75" hidden="false" customHeight="false" outlineLevel="0" collapsed="false">
      <c r="A77" s="287"/>
      <c r="B77" s="9"/>
      <c r="C77" s="290"/>
      <c r="D77" s="290"/>
      <c r="E77" s="290"/>
      <c r="F77" s="302"/>
      <c r="G77" s="302"/>
      <c r="H77" s="302"/>
      <c r="I77" s="302"/>
      <c r="J77" s="290"/>
      <c r="K77" s="303"/>
      <c r="L77" s="303"/>
      <c r="M77" s="303"/>
      <c r="N77" s="303"/>
      <c r="O77" s="303"/>
      <c r="P77" s="303"/>
      <c r="Q77" s="303"/>
      <c r="R77" s="303"/>
      <c r="S77" s="303"/>
      <c r="T77" s="303"/>
      <c r="U77" s="304"/>
      <c r="V77" s="7"/>
      <c r="W77" s="7"/>
      <c r="X77" s="7"/>
      <c r="Y77" s="7"/>
    </row>
    <row r="78" customFormat="false" ht="12.75" hidden="false" customHeight="false" outlineLevel="0" collapsed="false">
      <c r="A78" s="287"/>
      <c r="B78" s="9"/>
      <c r="C78" s="290"/>
      <c r="D78" s="290"/>
      <c r="E78" s="290"/>
      <c r="F78" s="302"/>
      <c r="G78" s="302"/>
      <c r="H78" s="302"/>
      <c r="I78" s="302"/>
      <c r="J78" s="290"/>
      <c r="K78" s="303"/>
      <c r="L78" s="303"/>
      <c r="M78" s="303"/>
      <c r="N78" s="303"/>
      <c r="O78" s="303"/>
      <c r="P78" s="303"/>
      <c r="Q78" s="303"/>
      <c r="R78" s="303"/>
      <c r="S78" s="303"/>
      <c r="T78" s="303"/>
      <c r="U78" s="304"/>
      <c r="V78" s="7"/>
      <c r="W78" s="7"/>
      <c r="X78" s="7"/>
      <c r="Y78" s="7"/>
    </row>
    <row r="79" customFormat="false" ht="12.75" hidden="false" customHeight="false" outlineLevel="0" collapsed="false">
      <c r="A79" s="287"/>
      <c r="B79" s="9"/>
      <c r="C79" s="290"/>
      <c r="D79" s="290"/>
      <c r="E79" s="290"/>
      <c r="F79" s="302"/>
      <c r="G79" s="302"/>
      <c r="H79" s="302"/>
      <c r="I79" s="302"/>
      <c r="J79" s="290"/>
      <c r="K79" s="303"/>
      <c r="L79" s="303"/>
      <c r="M79" s="303"/>
      <c r="N79" s="303"/>
      <c r="O79" s="303"/>
      <c r="P79" s="303"/>
      <c r="Q79" s="303"/>
      <c r="R79" s="303"/>
      <c r="S79" s="303"/>
      <c r="T79" s="303"/>
      <c r="U79" s="304"/>
      <c r="V79" s="7"/>
      <c r="W79" s="7"/>
      <c r="X79" s="7"/>
      <c r="Y79" s="7"/>
    </row>
    <row r="80" customFormat="false" ht="12.75" hidden="false" customHeight="false" outlineLevel="0" collapsed="false">
      <c r="A80" s="287"/>
      <c r="B80" s="9"/>
      <c r="C80" s="290"/>
      <c r="D80" s="290"/>
      <c r="E80" s="290"/>
      <c r="F80" s="302"/>
      <c r="G80" s="302"/>
      <c r="H80" s="302"/>
      <c r="I80" s="302"/>
      <c r="J80" s="290"/>
      <c r="K80" s="303"/>
      <c r="L80" s="303"/>
      <c r="M80" s="303"/>
      <c r="N80" s="303"/>
      <c r="O80" s="303"/>
      <c r="P80" s="303"/>
      <c r="Q80" s="303"/>
      <c r="R80" s="303"/>
      <c r="S80" s="303"/>
      <c r="T80" s="303"/>
      <c r="U80" s="304"/>
      <c r="V80" s="7"/>
      <c r="W80" s="7"/>
      <c r="X80" s="7"/>
      <c r="Y80" s="7"/>
    </row>
    <row r="81" customFormat="false" ht="12.75" hidden="false" customHeight="false" outlineLevel="0" collapsed="false">
      <c r="A81" s="287"/>
      <c r="B81" s="9"/>
      <c r="C81" s="290"/>
      <c r="D81" s="290"/>
      <c r="E81" s="290"/>
      <c r="F81" s="302"/>
      <c r="G81" s="302"/>
      <c r="H81" s="302"/>
      <c r="I81" s="302"/>
      <c r="J81" s="290"/>
      <c r="K81" s="303"/>
      <c r="L81" s="303"/>
      <c r="M81" s="303"/>
      <c r="N81" s="303"/>
      <c r="O81" s="303"/>
      <c r="P81" s="303"/>
      <c r="Q81" s="303"/>
      <c r="R81" s="303"/>
      <c r="S81" s="303"/>
      <c r="T81" s="303"/>
      <c r="U81" s="304"/>
      <c r="V81" s="7"/>
      <c r="W81" s="7"/>
      <c r="X81" s="7"/>
      <c r="Y81" s="7"/>
    </row>
    <row r="82" customFormat="false" ht="12.75" hidden="false" customHeight="false" outlineLevel="0" collapsed="false">
      <c r="A82" s="287"/>
      <c r="B82" s="9"/>
      <c r="C82" s="290"/>
      <c r="D82" s="290"/>
      <c r="E82" s="290"/>
      <c r="F82" s="302"/>
      <c r="G82" s="302"/>
      <c r="H82" s="302"/>
      <c r="I82" s="302"/>
      <c r="J82" s="290"/>
      <c r="K82" s="303"/>
      <c r="L82" s="303"/>
      <c r="M82" s="303"/>
      <c r="N82" s="303"/>
      <c r="O82" s="303"/>
      <c r="P82" s="303"/>
      <c r="Q82" s="303"/>
      <c r="R82" s="303"/>
      <c r="S82" s="303"/>
      <c r="T82" s="303"/>
      <c r="U82" s="304"/>
      <c r="V82" s="7"/>
      <c r="W82" s="8"/>
      <c r="X82" s="7"/>
      <c r="Y82" s="8"/>
    </row>
    <row r="83" customFormat="false" ht="12.75" hidden="false" customHeight="false" outlineLevel="0" collapsed="false">
      <c r="A83" s="287"/>
      <c r="B83" s="9"/>
      <c r="C83" s="290"/>
      <c r="D83" s="290"/>
      <c r="E83" s="290"/>
      <c r="F83" s="302"/>
      <c r="G83" s="302"/>
      <c r="H83" s="302"/>
      <c r="I83" s="302"/>
      <c r="J83" s="290"/>
      <c r="K83" s="303"/>
      <c r="L83" s="303"/>
      <c r="M83" s="303"/>
      <c r="N83" s="303"/>
      <c r="O83" s="303"/>
      <c r="P83" s="303"/>
      <c r="Q83" s="303"/>
      <c r="R83" s="303"/>
      <c r="S83" s="303"/>
      <c r="T83" s="303"/>
      <c r="U83" s="304"/>
      <c r="V83" s="7"/>
      <c r="W83" s="7"/>
      <c r="X83" s="7"/>
      <c r="Y83" s="7"/>
    </row>
    <row r="84" customFormat="false" ht="12.75" hidden="false" customHeight="false" outlineLevel="0" collapsed="false">
      <c r="A84" s="287"/>
      <c r="B84" s="9"/>
      <c r="C84" s="290"/>
      <c r="D84" s="290"/>
      <c r="E84" s="290"/>
      <c r="F84" s="302"/>
      <c r="G84" s="302"/>
      <c r="H84" s="302"/>
      <c r="I84" s="302"/>
      <c r="J84" s="290"/>
      <c r="K84" s="303"/>
      <c r="L84" s="303"/>
      <c r="M84" s="303"/>
      <c r="N84" s="303"/>
      <c r="O84" s="303"/>
      <c r="P84" s="303"/>
      <c r="Q84" s="303"/>
      <c r="R84" s="303"/>
      <c r="S84" s="303"/>
      <c r="T84" s="303"/>
      <c r="U84" s="304"/>
      <c r="V84" s="7"/>
      <c r="W84" s="7"/>
      <c r="X84" s="7"/>
      <c r="Y84" s="7"/>
    </row>
    <row r="85" customFormat="false" ht="12.75" hidden="false" customHeight="false" outlineLevel="0" collapsed="false">
      <c r="A85" s="287"/>
      <c r="B85" s="9"/>
      <c r="C85" s="290"/>
      <c r="D85" s="290"/>
      <c r="E85" s="290"/>
      <c r="F85" s="302"/>
      <c r="G85" s="302"/>
      <c r="H85" s="302"/>
      <c r="I85" s="302"/>
      <c r="J85" s="290"/>
      <c r="K85" s="303"/>
      <c r="L85" s="303"/>
      <c r="M85" s="303"/>
      <c r="N85" s="303"/>
      <c r="O85" s="303"/>
      <c r="P85" s="303"/>
      <c r="Q85" s="303"/>
      <c r="R85" s="303"/>
      <c r="S85" s="303"/>
      <c r="T85" s="303"/>
      <c r="U85" s="304"/>
      <c r="V85" s="7"/>
      <c r="W85" s="7"/>
      <c r="X85" s="7"/>
      <c r="Y85" s="7"/>
    </row>
    <row r="86" customFormat="false" ht="12.75" hidden="false" customHeight="false" outlineLevel="0" collapsed="false">
      <c r="A86" s="287"/>
      <c r="B86" s="9"/>
      <c r="C86" s="290"/>
      <c r="D86" s="290"/>
      <c r="E86" s="290"/>
      <c r="F86" s="302"/>
      <c r="G86" s="302"/>
      <c r="H86" s="302"/>
      <c r="I86" s="302"/>
      <c r="J86" s="290"/>
      <c r="K86" s="303"/>
      <c r="L86" s="303"/>
      <c r="M86" s="303"/>
      <c r="N86" s="303"/>
      <c r="O86" s="303"/>
      <c r="P86" s="303"/>
      <c r="Q86" s="303"/>
      <c r="R86" s="303"/>
      <c r="S86" s="303"/>
      <c r="T86" s="303"/>
      <c r="U86" s="304"/>
      <c r="V86" s="7"/>
      <c r="W86" s="7"/>
      <c r="X86" s="7"/>
      <c r="Y86" s="7"/>
    </row>
    <row r="87" customFormat="false" ht="12.75" hidden="false" customHeight="false" outlineLevel="0" collapsed="false">
      <c r="A87" s="287"/>
      <c r="B87" s="9"/>
      <c r="C87" s="290"/>
      <c r="D87" s="290"/>
      <c r="E87" s="290"/>
      <c r="F87" s="302"/>
      <c r="G87" s="302"/>
      <c r="H87" s="302"/>
      <c r="I87" s="302"/>
      <c r="J87" s="290"/>
      <c r="K87" s="303"/>
      <c r="L87" s="303"/>
      <c r="M87" s="303"/>
      <c r="N87" s="303"/>
      <c r="O87" s="303"/>
      <c r="P87" s="303"/>
      <c r="Q87" s="303"/>
      <c r="R87" s="303"/>
      <c r="S87" s="303"/>
      <c r="T87" s="303"/>
      <c r="U87" s="304"/>
      <c r="V87" s="7"/>
      <c r="W87" s="7"/>
      <c r="X87" s="7"/>
      <c r="Y87" s="7"/>
      <c r="AH87" s="6"/>
    </row>
    <row r="88" customFormat="false" ht="12.75" hidden="false" customHeight="false" outlineLevel="0" collapsed="false">
      <c r="A88" s="287"/>
      <c r="B88" s="9"/>
      <c r="C88" s="290"/>
      <c r="D88" s="290"/>
      <c r="E88" s="290"/>
      <c r="F88" s="302"/>
      <c r="G88" s="302"/>
      <c r="H88" s="302"/>
      <c r="I88" s="302"/>
      <c r="J88" s="290"/>
      <c r="K88" s="303"/>
      <c r="L88" s="303"/>
      <c r="M88" s="303"/>
      <c r="N88" s="303"/>
      <c r="O88" s="303"/>
      <c r="P88" s="303"/>
      <c r="Q88" s="303"/>
      <c r="R88" s="303"/>
      <c r="S88" s="303"/>
      <c r="T88" s="303"/>
      <c r="U88" s="304"/>
      <c r="V88" s="7"/>
      <c r="W88" s="7"/>
      <c r="X88" s="7"/>
      <c r="Y88" s="7"/>
    </row>
    <row r="89" customFormat="false" ht="12.75" hidden="false" customHeight="false" outlineLevel="0" collapsed="false">
      <c r="A89" s="287"/>
      <c r="B89" s="9"/>
      <c r="C89" s="290"/>
      <c r="D89" s="290"/>
      <c r="E89" s="290"/>
      <c r="F89" s="302"/>
      <c r="G89" s="302"/>
      <c r="H89" s="302"/>
      <c r="I89" s="302"/>
      <c r="J89" s="290"/>
      <c r="K89" s="303"/>
      <c r="L89" s="303"/>
      <c r="M89" s="303"/>
      <c r="N89" s="303"/>
      <c r="O89" s="303"/>
      <c r="P89" s="303"/>
      <c r="Q89" s="303"/>
      <c r="R89" s="303"/>
      <c r="S89" s="303"/>
      <c r="T89" s="303"/>
      <c r="U89" s="304"/>
      <c r="V89" s="7"/>
      <c r="W89" s="7"/>
      <c r="X89" s="7"/>
      <c r="Y89" s="7"/>
    </row>
    <row r="90" customFormat="false" ht="12.75" hidden="false" customHeight="false" outlineLevel="0" collapsed="false">
      <c r="A90" s="287"/>
      <c r="B90" s="9"/>
      <c r="C90" s="290"/>
      <c r="D90" s="290"/>
      <c r="E90" s="290"/>
      <c r="F90" s="302"/>
      <c r="G90" s="302"/>
      <c r="H90" s="302"/>
      <c r="I90" s="302"/>
      <c r="J90" s="290"/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4"/>
      <c r="V90" s="7"/>
      <c r="W90" s="7"/>
      <c r="X90" s="7"/>
      <c r="Y90" s="7"/>
    </row>
    <row r="91" customFormat="false" ht="12.75" hidden="false" customHeight="false" outlineLevel="0" collapsed="false">
      <c r="A91" s="287"/>
      <c r="B91" s="9"/>
      <c r="C91" s="290"/>
      <c r="D91" s="290"/>
      <c r="E91" s="290"/>
      <c r="F91" s="302"/>
      <c r="G91" s="302"/>
      <c r="H91" s="302"/>
      <c r="I91" s="302"/>
      <c r="J91" s="290"/>
      <c r="K91" s="303"/>
      <c r="L91" s="303"/>
      <c r="M91" s="303"/>
      <c r="N91" s="303"/>
      <c r="O91" s="303"/>
      <c r="P91" s="303"/>
      <c r="Q91" s="303"/>
      <c r="R91" s="303"/>
      <c r="S91" s="303"/>
      <c r="T91" s="303"/>
      <c r="U91" s="304"/>
      <c r="V91" s="7"/>
      <c r="W91" s="7"/>
      <c r="X91" s="7"/>
      <c r="Y91" s="7"/>
    </row>
    <row r="92" customFormat="false" ht="12.75" hidden="false" customHeight="false" outlineLevel="0" collapsed="false">
      <c r="A92" s="287"/>
      <c r="B92" s="9"/>
      <c r="C92" s="290"/>
      <c r="D92" s="290"/>
      <c r="E92" s="290"/>
      <c r="F92" s="302"/>
      <c r="G92" s="302"/>
      <c r="H92" s="302"/>
      <c r="I92" s="302"/>
      <c r="J92" s="290"/>
      <c r="K92" s="303"/>
      <c r="L92" s="303"/>
      <c r="M92" s="303"/>
      <c r="N92" s="303"/>
      <c r="O92" s="303"/>
      <c r="P92" s="303"/>
      <c r="Q92" s="303"/>
      <c r="R92" s="303"/>
      <c r="S92" s="303"/>
      <c r="T92" s="303"/>
      <c r="U92" s="304"/>
      <c r="V92" s="7"/>
      <c r="W92" s="7"/>
      <c r="X92" s="7"/>
      <c r="Y92" s="7"/>
    </row>
    <row r="93" customFormat="false" ht="12.75" hidden="false" customHeight="false" outlineLevel="0" collapsed="false">
      <c r="A93" s="287"/>
      <c r="B93" s="9"/>
      <c r="C93" s="290"/>
      <c r="D93" s="290"/>
      <c r="E93" s="290"/>
      <c r="F93" s="302"/>
      <c r="G93" s="302"/>
      <c r="H93" s="302"/>
      <c r="I93" s="302"/>
      <c r="J93" s="290"/>
      <c r="K93" s="303"/>
      <c r="L93" s="303"/>
      <c r="M93" s="303"/>
      <c r="N93" s="303"/>
      <c r="O93" s="303"/>
      <c r="P93" s="303"/>
      <c r="Q93" s="303"/>
      <c r="R93" s="303"/>
      <c r="S93" s="303"/>
      <c r="T93" s="303"/>
      <c r="U93" s="304"/>
      <c r="V93" s="7"/>
      <c r="W93" s="7"/>
      <c r="X93" s="7"/>
      <c r="Y93" s="7"/>
    </row>
    <row r="94" customFormat="false" ht="12.75" hidden="false" customHeight="false" outlineLevel="0" collapsed="false">
      <c r="A94" s="287"/>
      <c r="B94" s="9"/>
      <c r="C94" s="290"/>
      <c r="D94" s="290"/>
      <c r="E94" s="290"/>
      <c r="F94" s="302"/>
      <c r="G94" s="302"/>
      <c r="H94" s="302"/>
      <c r="I94" s="302"/>
      <c r="J94" s="290"/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304"/>
      <c r="V94" s="7"/>
      <c r="W94" s="7"/>
      <c r="X94" s="7"/>
      <c r="Y94" s="7"/>
    </row>
    <row r="95" customFormat="false" ht="12.75" hidden="false" customHeight="false" outlineLevel="0" collapsed="false">
      <c r="A95" s="287"/>
      <c r="B95" s="9"/>
      <c r="C95" s="290"/>
      <c r="D95" s="290"/>
      <c r="E95" s="290"/>
      <c r="F95" s="302"/>
      <c r="G95" s="302"/>
      <c r="H95" s="302"/>
      <c r="I95" s="302"/>
      <c r="J95" s="290"/>
      <c r="K95" s="303"/>
      <c r="L95" s="303"/>
      <c r="M95" s="303"/>
      <c r="N95" s="303"/>
      <c r="O95" s="303"/>
      <c r="P95" s="303"/>
      <c r="Q95" s="303"/>
      <c r="R95" s="303"/>
      <c r="S95" s="303"/>
      <c r="T95" s="303"/>
      <c r="U95" s="304"/>
      <c r="V95" s="7"/>
      <c r="W95" s="7"/>
      <c r="X95" s="7"/>
      <c r="Y95" s="7"/>
    </row>
    <row r="96" customFormat="false" ht="12.75" hidden="false" customHeight="false" outlineLevel="0" collapsed="false">
      <c r="A96" s="287"/>
      <c r="B96" s="9"/>
      <c r="C96" s="290"/>
      <c r="D96" s="290"/>
      <c r="E96" s="290"/>
      <c r="F96" s="302"/>
      <c r="G96" s="302"/>
      <c r="H96" s="302"/>
      <c r="I96" s="302"/>
      <c r="J96" s="290"/>
      <c r="K96" s="303"/>
      <c r="L96" s="303"/>
      <c r="M96" s="303"/>
      <c r="N96" s="303"/>
      <c r="O96" s="303"/>
      <c r="P96" s="303"/>
      <c r="Q96" s="303"/>
      <c r="R96" s="303"/>
      <c r="S96" s="303"/>
      <c r="T96" s="303"/>
      <c r="U96" s="304"/>
      <c r="V96" s="7"/>
      <c r="W96" s="7"/>
      <c r="X96" s="7"/>
      <c r="Y96" s="7"/>
    </row>
    <row r="97" customFormat="false" ht="12.75" hidden="false" customHeight="false" outlineLevel="0" collapsed="false">
      <c r="A97" s="287"/>
      <c r="B97" s="9"/>
      <c r="C97" s="290"/>
      <c r="D97" s="290"/>
      <c r="E97" s="291"/>
      <c r="F97" s="287"/>
      <c r="G97" s="287"/>
      <c r="H97" s="287"/>
      <c r="I97" s="287"/>
      <c r="J97" s="287"/>
      <c r="K97" s="287"/>
      <c r="L97" s="287"/>
      <c r="M97" s="287"/>
      <c r="N97" s="287"/>
      <c r="O97" s="287"/>
      <c r="P97" s="287"/>
      <c r="Q97" s="287"/>
      <c r="R97" s="287"/>
      <c r="S97" s="287"/>
      <c r="T97" s="287"/>
      <c r="U97" s="287"/>
      <c r="V97" s="7"/>
      <c r="W97" s="7"/>
      <c r="X97" s="7"/>
      <c r="Y97" s="7"/>
    </row>
    <row r="98" customFormat="false" ht="12.75" hidden="false" customHeight="false" outlineLevel="0" collapsed="false">
      <c r="A98" s="287"/>
      <c r="B98" s="287"/>
      <c r="C98" s="287"/>
      <c r="D98" s="287"/>
      <c r="E98" s="287"/>
      <c r="F98" s="287"/>
      <c r="G98" s="287"/>
      <c r="H98" s="287"/>
      <c r="I98" s="287"/>
      <c r="J98" s="287"/>
      <c r="K98" s="287"/>
      <c r="L98" s="287"/>
      <c r="M98" s="287"/>
      <c r="N98" s="287"/>
      <c r="O98" s="287"/>
      <c r="P98" s="287"/>
      <c r="Q98" s="287"/>
      <c r="R98" s="287"/>
      <c r="S98" s="287"/>
      <c r="T98" s="287"/>
      <c r="U98" s="287"/>
      <c r="V98" s="7"/>
      <c r="W98" s="7"/>
      <c r="X98" s="7"/>
      <c r="Y98" s="7"/>
    </row>
    <row r="99" customFormat="false" ht="12.75" hidden="false" customHeight="false" outlineLevel="0" collapsed="false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customFormat="false" ht="12.75" hidden="false" customHeight="false" outlineLevel="0" collapsed="false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customFormat="false" ht="12.75" hidden="false" customHeight="false" outlineLevel="0" collapsed="false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customFormat="false" ht="12.75" hidden="false" customHeight="false" outlineLevel="0" collapsed="false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customFormat="false" ht="12.75" hidden="false" customHeight="false" outlineLevel="0" collapsed="false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customFormat="false" ht="12.75" hidden="false" customHeight="false" outlineLevel="0" collapsed="false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customFormat="false" ht="12.75" hidden="false" customHeight="false" outlineLevel="0" collapsed="false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customFormat="false" ht="12.75" hidden="false" customHeight="false" outlineLevel="0" collapsed="false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customFormat="false" ht="12.75" hidden="false" customHeight="false" outlineLevel="0" collapsed="false">
      <c r="A107" s="7"/>
      <c r="B107" s="7"/>
      <c r="C107" s="7"/>
      <c r="D107" s="7"/>
      <c r="E107" s="287"/>
      <c r="F107" s="287"/>
      <c r="G107" s="287"/>
      <c r="H107" s="287"/>
      <c r="I107" s="287"/>
      <c r="J107" s="287"/>
      <c r="K107" s="287"/>
      <c r="L107" s="287"/>
      <c r="M107" s="287"/>
      <c r="N107" s="287"/>
      <c r="O107" s="287"/>
      <c r="P107" s="287"/>
      <c r="Q107" s="287"/>
      <c r="R107" s="287"/>
      <c r="S107" s="287"/>
      <c r="T107" s="287"/>
      <c r="U107" s="287"/>
      <c r="V107" s="287"/>
      <c r="W107" s="287"/>
      <c r="X107" s="287"/>
      <c r="Y107" s="7"/>
    </row>
    <row r="108" customFormat="false" ht="12.75" hidden="false" customHeight="false" outlineLevel="0" collapsed="false">
      <c r="A108" s="7"/>
      <c r="B108" s="7"/>
      <c r="C108" s="7"/>
      <c r="D108" s="7"/>
      <c r="E108" s="9"/>
      <c r="F108" s="10"/>
      <c r="G108" s="10"/>
      <c r="H108" s="10"/>
      <c r="I108" s="288"/>
      <c r="J108" s="288"/>
      <c r="K108" s="12"/>
      <c r="L108" s="12"/>
      <c r="M108" s="288"/>
      <c r="N108" s="288"/>
      <c r="O108" s="288"/>
      <c r="P108" s="289"/>
      <c r="Q108" s="288"/>
      <c r="R108" s="289"/>
      <c r="S108" s="287"/>
      <c r="T108" s="289"/>
      <c r="U108" s="289"/>
      <c r="V108" s="289"/>
      <c r="W108" s="289"/>
      <c r="X108" s="287"/>
      <c r="Y108" s="7"/>
    </row>
    <row r="109" customFormat="false" ht="12.75" hidden="false" customHeight="false" outlineLevel="0" collapsed="false">
      <c r="A109" s="7"/>
      <c r="B109" s="7"/>
      <c r="C109" s="7"/>
      <c r="D109" s="7"/>
      <c r="E109" s="9"/>
      <c r="F109" s="290"/>
      <c r="G109" s="291"/>
      <c r="H109" s="290"/>
      <c r="I109" s="289"/>
      <c r="J109" s="289"/>
      <c r="K109" s="289"/>
      <c r="L109" s="289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7"/>
    </row>
    <row r="110" customFormat="false" ht="12.75" hidden="false" customHeight="false" outlineLevel="0" collapsed="false">
      <c r="A110" s="7"/>
      <c r="B110" s="7"/>
      <c r="C110" s="7"/>
      <c r="D110" s="7"/>
      <c r="E110" s="9"/>
      <c r="F110" s="291"/>
      <c r="G110" s="291"/>
      <c r="H110" s="290"/>
      <c r="I110" s="289"/>
      <c r="J110" s="289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89"/>
      <c r="Y110" s="7"/>
    </row>
    <row r="111" customFormat="false" ht="12.75" hidden="false" customHeight="false" outlineLevel="0" collapsed="false">
      <c r="A111" s="7"/>
      <c r="B111" s="7"/>
      <c r="C111" s="7"/>
      <c r="D111" s="7"/>
      <c r="E111" s="9"/>
      <c r="F111" s="291"/>
      <c r="G111" s="291"/>
      <c r="H111" s="10"/>
      <c r="I111" s="206"/>
      <c r="J111" s="294"/>
      <c r="K111" s="294"/>
      <c r="L111" s="289"/>
      <c r="M111" s="289"/>
      <c r="N111" s="294"/>
      <c r="O111" s="294"/>
      <c r="P111" s="294"/>
      <c r="Q111" s="295"/>
      <c r="R111" s="294"/>
      <c r="S111" s="296"/>
      <c r="T111" s="294"/>
      <c r="U111" s="294"/>
      <c r="V111" s="294"/>
      <c r="W111" s="294"/>
      <c r="X111" s="289"/>
      <c r="Y111" s="7"/>
    </row>
    <row r="112" customFormat="false" ht="12.75" hidden="false" customHeight="false" outlineLevel="0" collapsed="false">
      <c r="A112" s="7"/>
      <c r="B112" s="7"/>
      <c r="C112" s="7"/>
      <c r="D112" s="7"/>
      <c r="E112" s="297"/>
      <c r="F112" s="298"/>
      <c r="G112" s="298"/>
      <c r="H112" s="298"/>
      <c r="I112" s="299"/>
      <c r="J112" s="299"/>
      <c r="K112" s="299"/>
      <c r="L112" s="299"/>
      <c r="M112" s="298"/>
      <c r="N112" s="299"/>
      <c r="O112" s="299"/>
      <c r="P112" s="299"/>
      <c r="Q112" s="300"/>
      <c r="R112" s="299"/>
      <c r="S112" s="300"/>
      <c r="T112" s="299"/>
      <c r="U112" s="300"/>
      <c r="V112" s="301"/>
      <c r="W112" s="299"/>
      <c r="X112" s="299"/>
      <c r="Y112" s="7"/>
    </row>
    <row r="113" customFormat="false" ht="12.75" hidden="false" customHeight="false" outlineLevel="0" collapsed="false">
      <c r="A113" s="7"/>
      <c r="B113" s="7"/>
      <c r="C113" s="7"/>
      <c r="D113" s="7"/>
      <c r="E113" s="9"/>
      <c r="F113" s="290"/>
      <c r="G113" s="290"/>
      <c r="H113" s="290"/>
      <c r="I113" s="302"/>
      <c r="J113" s="302"/>
      <c r="K113" s="302"/>
      <c r="L113" s="302"/>
      <c r="M113" s="290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  <c r="X113" s="304"/>
      <c r="Y113" s="7"/>
    </row>
    <row r="114" customFormat="false" ht="12.75" hidden="false" customHeight="false" outlineLevel="0" collapsed="false">
      <c r="A114" s="7"/>
      <c r="B114" s="7"/>
      <c r="C114" s="7"/>
      <c r="D114" s="7"/>
      <c r="E114" s="9"/>
      <c r="F114" s="290"/>
      <c r="G114" s="290"/>
      <c r="H114" s="290"/>
      <c r="I114" s="302"/>
      <c r="J114" s="302"/>
      <c r="K114" s="302"/>
      <c r="L114" s="302"/>
      <c r="M114" s="290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  <c r="X114" s="304"/>
      <c r="Y114" s="7"/>
    </row>
    <row r="115" customFormat="false" ht="12.75" hidden="false" customHeight="false" outlineLevel="0" collapsed="false">
      <c r="A115" s="7"/>
      <c r="B115" s="7"/>
      <c r="C115" s="7"/>
      <c r="D115" s="7"/>
      <c r="E115" s="9"/>
      <c r="F115" s="290"/>
      <c r="G115" s="290"/>
      <c r="H115" s="290"/>
      <c r="I115" s="302"/>
      <c r="J115" s="302"/>
      <c r="K115" s="302"/>
      <c r="L115" s="302"/>
      <c r="M115" s="290"/>
      <c r="N115" s="303"/>
      <c r="O115" s="303"/>
      <c r="P115" s="303"/>
      <c r="Q115" s="303"/>
      <c r="R115" s="303"/>
      <c r="S115" s="303"/>
      <c r="T115" s="303"/>
      <c r="U115" s="303"/>
      <c r="V115" s="303"/>
      <c r="W115" s="303"/>
      <c r="X115" s="304"/>
      <c r="Y115" s="7"/>
    </row>
    <row r="116" customFormat="false" ht="12.75" hidden="false" customHeight="false" outlineLevel="0" collapsed="false">
      <c r="A116" s="7"/>
      <c r="B116" s="7"/>
      <c r="C116" s="7"/>
      <c r="D116" s="7"/>
      <c r="E116" s="9"/>
      <c r="F116" s="290"/>
      <c r="G116" s="290"/>
      <c r="H116" s="290"/>
      <c r="I116" s="302"/>
      <c r="J116" s="302"/>
      <c r="K116" s="302"/>
      <c r="L116" s="302"/>
      <c r="M116" s="290"/>
      <c r="N116" s="303"/>
      <c r="O116" s="303"/>
      <c r="P116" s="303"/>
      <c r="Q116" s="303"/>
      <c r="R116" s="303"/>
      <c r="S116" s="303"/>
      <c r="T116" s="303"/>
      <c r="U116" s="303"/>
      <c r="V116" s="303"/>
      <c r="W116" s="303"/>
      <c r="X116" s="304"/>
      <c r="Y116" s="7"/>
    </row>
    <row r="117" customFormat="false" ht="12.75" hidden="false" customHeight="false" outlineLevel="0" collapsed="false">
      <c r="A117" s="7"/>
      <c r="B117" s="7"/>
      <c r="C117" s="7"/>
      <c r="D117" s="7"/>
      <c r="E117" s="9"/>
      <c r="F117" s="290"/>
      <c r="G117" s="290"/>
      <c r="H117" s="290"/>
      <c r="I117" s="302"/>
      <c r="J117" s="302"/>
      <c r="K117" s="302"/>
      <c r="L117" s="302"/>
      <c r="M117" s="290"/>
      <c r="N117" s="303"/>
      <c r="O117" s="303"/>
      <c r="P117" s="303"/>
      <c r="Q117" s="303"/>
      <c r="R117" s="303"/>
      <c r="S117" s="303"/>
      <c r="T117" s="303"/>
      <c r="U117" s="303"/>
      <c r="V117" s="303"/>
      <c r="W117" s="303"/>
      <c r="X117" s="304"/>
      <c r="Y117" s="7"/>
    </row>
    <row r="118" customFormat="false" ht="12.75" hidden="false" customHeight="false" outlineLevel="0" collapsed="false">
      <c r="A118" s="7"/>
      <c r="B118" s="7"/>
      <c r="C118" s="7"/>
      <c r="D118" s="7"/>
      <c r="E118" s="9"/>
      <c r="F118" s="290"/>
      <c r="G118" s="290"/>
      <c r="H118" s="290"/>
      <c r="I118" s="302"/>
      <c r="J118" s="302"/>
      <c r="K118" s="302"/>
      <c r="L118" s="302"/>
      <c r="M118" s="290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  <c r="X118" s="304"/>
      <c r="Y118" s="7"/>
    </row>
    <row r="119" customFormat="false" ht="12.75" hidden="false" customHeight="false" outlineLevel="0" collapsed="false">
      <c r="A119" s="7"/>
      <c r="B119" s="7"/>
      <c r="C119" s="7"/>
      <c r="D119" s="7"/>
      <c r="E119" s="9"/>
      <c r="F119" s="290"/>
      <c r="G119" s="290"/>
      <c r="H119" s="290"/>
      <c r="I119" s="302"/>
      <c r="J119" s="302"/>
      <c r="K119" s="302"/>
      <c r="L119" s="302"/>
      <c r="M119" s="290"/>
      <c r="N119" s="303"/>
      <c r="O119" s="303"/>
      <c r="P119" s="303"/>
      <c r="Q119" s="303"/>
      <c r="R119" s="303"/>
      <c r="S119" s="303"/>
      <c r="T119" s="303"/>
      <c r="U119" s="303"/>
      <c r="V119" s="303"/>
      <c r="W119" s="303"/>
      <c r="X119" s="304"/>
      <c r="Y119" s="7"/>
    </row>
    <row r="120" customFormat="false" ht="12.75" hidden="false" customHeight="false" outlineLevel="0" collapsed="false">
      <c r="A120" s="7"/>
      <c r="B120" s="7"/>
      <c r="C120" s="7"/>
      <c r="D120" s="7"/>
      <c r="E120" s="9"/>
      <c r="F120" s="290"/>
      <c r="G120" s="290"/>
      <c r="H120" s="290"/>
      <c r="I120" s="302"/>
      <c r="J120" s="302"/>
      <c r="K120" s="302"/>
      <c r="L120" s="302"/>
      <c r="M120" s="290"/>
      <c r="N120" s="303"/>
      <c r="O120" s="303"/>
      <c r="P120" s="303"/>
      <c r="Q120" s="303"/>
      <c r="R120" s="303"/>
      <c r="S120" s="303"/>
      <c r="T120" s="303"/>
      <c r="U120" s="303"/>
      <c r="V120" s="303"/>
      <c r="W120" s="303"/>
      <c r="X120" s="304"/>
      <c r="Y120" s="7"/>
    </row>
    <row r="121" customFormat="false" ht="12.75" hidden="false" customHeight="false" outlineLevel="0" collapsed="false">
      <c r="A121" s="7"/>
      <c r="B121" s="7"/>
      <c r="C121" s="7"/>
      <c r="D121" s="7"/>
      <c r="E121" s="9"/>
      <c r="F121" s="290"/>
      <c r="G121" s="290"/>
      <c r="H121" s="290"/>
      <c r="I121" s="302"/>
      <c r="J121" s="302"/>
      <c r="K121" s="302"/>
      <c r="L121" s="302"/>
      <c r="M121" s="290"/>
      <c r="N121" s="303"/>
      <c r="O121" s="303"/>
      <c r="P121" s="303"/>
      <c r="Q121" s="303"/>
      <c r="R121" s="303"/>
      <c r="S121" s="303"/>
      <c r="T121" s="303"/>
      <c r="U121" s="303"/>
      <c r="V121" s="303"/>
      <c r="W121" s="303"/>
      <c r="X121" s="304"/>
      <c r="Y121" s="7"/>
    </row>
    <row r="122" customFormat="false" ht="12.75" hidden="false" customHeight="false" outlineLevel="0" collapsed="false">
      <c r="A122" s="7"/>
      <c r="B122" s="7"/>
      <c r="C122" s="7"/>
      <c r="D122" s="7"/>
      <c r="E122" s="9"/>
      <c r="F122" s="290"/>
      <c r="G122" s="290"/>
      <c r="H122" s="290"/>
      <c r="I122" s="302"/>
      <c r="J122" s="302"/>
      <c r="K122" s="302"/>
      <c r="L122" s="302"/>
      <c r="M122" s="290"/>
      <c r="N122" s="303"/>
      <c r="O122" s="303"/>
      <c r="P122" s="303"/>
      <c r="Q122" s="303"/>
      <c r="R122" s="303"/>
      <c r="S122" s="303"/>
      <c r="T122" s="303"/>
      <c r="U122" s="303"/>
      <c r="V122" s="303"/>
      <c r="W122" s="303"/>
      <c r="X122" s="304"/>
      <c r="Y122" s="7"/>
    </row>
    <row r="123" customFormat="false" ht="12.75" hidden="false" customHeight="false" outlineLevel="0" collapsed="false">
      <c r="A123" s="7"/>
      <c r="B123" s="7"/>
      <c r="C123" s="7"/>
      <c r="D123" s="7"/>
      <c r="E123" s="9"/>
      <c r="F123" s="290"/>
      <c r="G123" s="290"/>
      <c r="H123" s="290"/>
      <c r="I123" s="302"/>
      <c r="J123" s="302"/>
      <c r="K123" s="302"/>
      <c r="L123" s="302"/>
      <c r="M123" s="290"/>
      <c r="N123" s="303"/>
      <c r="O123" s="303"/>
      <c r="P123" s="303"/>
      <c r="Q123" s="303"/>
      <c r="R123" s="303"/>
      <c r="S123" s="303"/>
      <c r="T123" s="303"/>
      <c r="U123" s="303"/>
      <c r="V123" s="303"/>
      <c r="W123" s="303"/>
      <c r="X123" s="304"/>
      <c r="Y123" s="7"/>
    </row>
    <row r="124" customFormat="false" ht="12.75" hidden="false" customHeight="false" outlineLevel="0" collapsed="false">
      <c r="A124" s="7"/>
      <c r="B124" s="7"/>
      <c r="C124" s="7"/>
      <c r="D124" s="7"/>
      <c r="E124" s="9"/>
      <c r="F124" s="290"/>
      <c r="G124" s="290"/>
      <c r="H124" s="290"/>
      <c r="I124" s="302"/>
      <c r="J124" s="302"/>
      <c r="K124" s="302"/>
      <c r="L124" s="302"/>
      <c r="M124" s="290"/>
      <c r="N124" s="303"/>
      <c r="O124" s="303"/>
      <c r="P124" s="303"/>
      <c r="Q124" s="303"/>
      <c r="R124" s="303"/>
      <c r="S124" s="303"/>
      <c r="T124" s="303"/>
      <c r="U124" s="303"/>
      <c r="V124" s="303"/>
      <c r="W124" s="303"/>
      <c r="X124" s="304"/>
      <c r="Y124" s="7"/>
    </row>
    <row r="125" customFormat="false" ht="12.75" hidden="false" customHeight="false" outlineLevel="0" collapsed="false">
      <c r="A125" s="7"/>
      <c r="B125" s="7"/>
      <c r="C125" s="7"/>
      <c r="D125" s="7"/>
      <c r="E125" s="9"/>
      <c r="F125" s="290"/>
      <c r="G125" s="290"/>
      <c r="H125" s="290"/>
      <c r="I125" s="302"/>
      <c r="J125" s="302"/>
      <c r="K125" s="302"/>
      <c r="L125" s="302"/>
      <c r="M125" s="290"/>
      <c r="N125" s="303"/>
      <c r="O125" s="303"/>
      <c r="P125" s="303"/>
      <c r="Q125" s="303"/>
      <c r="R125" s="303"/>
      <c r="S125" s="303"/>
      <c r="T125" s="303"/>
      <c r="U125" s="303"/>
      <c r="V125" s="303"/>
      <c r="W125" s="303"/>
      <c r="X125" s="304"/>
      <c r="Y125" s="7"/>
    </row>
    <row r="126" customFormat="false" ht="12.75" hidden="false" customHeight="false" outlineLevel="0" collapsed="false">
      <c r="A126" s="7"/>
      <c r="B126" s="7"/>
      <c r="C126" s="7"/>
      <c r="D126" s="7"/>
      <c r="E126" s="9"/>
      <c r="F126" s="290"/>
      <c r="G126" s="290"/>
      <c r="H126" s="290"/>
      <c r="I126" s="302"/>
      <c r="J126" s="302"/>
      <c r="K126" s="302"/>
      <c r="L126" s="302"/>
      <c r="M126" s="290"/>
      <c r="N126" s="303"/>
      <c r="O126" s="303"/>
      <c r="P126" s="303"/>
      <c r="Q126" s="303"/>
      <c r="R126" s="303"/>
      <c r="S126" s="303"/>
      <c r="T126" s="303"/>
      <c r="U126" s="303"/>
      <c r="V126" s="303"/>
      <c r="W126" s="303"/>
      <c r="X126" s="304"/>
      <c r="Y126" s="7"/>
    </row>
    <row r="127" customFormat="false" ht="12.75" hidden="false" customHeight="false" outlineLevel="0" collapsed="false">
      <c r="A127" s="7"/>
      <c r="B127" s="7"/>
      <c r="C127" s="7"/>
      <c r="D127" s="7"/>
      <c r="E127" s="9"/>
      <c r="F127" s="290"/>
      <c r="G127" s="290"/>
      <c r="H127" s="290"/>
      <c r="I127" s="302"/>
      <c r="J127" s="302"/>
      <c r="K127" s="302"/>
      <c r="L127" s="302"/>
      <c r="M127" s="290"/>
      <c r="N127" s="303"/>
      <c r="O127" s="303"/>
      <c r="P127" s="303"/>
      <c r="Q127" s="303"/>
      <c r="R127" s="303"/>
      <c r="S127" s="303"/>
      <c r="T127" s="303"/>
      <c r="U127" s="303"/>
      <c r="V127" s="303"/>
      <c r="W127" s="303"/>
      <c r="X127" s="304"/>
      <c r="Y127" s="7"/>
    </row>
    <row r="128" customFormat="false" ht="12.75" hidden="false" customHeight="false" outlineLevel="0" collapsed="false">
      <c r="A128" s="7"/>
      <c r="B128" s="7"/>
      <c r="C128" s="7"/>
      <c r="D128" s="7"/>
      <c r="E128" s="9"/>
      <c r="F128" s="290"/>
      <c r="G128" s="290"/>
      <c r="H128" s="290"/>
      <c r="I128" s="302"/>
      <c r="J128" s="302"/>
      <c r="K128" s="302"/>
      <c r="L128" s="302"/>
      <c r="M128" s="290"/>
      <c r="N128" s="303"/>
      <c r="O128" s="303"/>
      <c r="P128" s="303"/>
      <c r="Q128" s="303"/>
      <c r="R128" s="303"/>
      <c r="S128" s="303"/>
      <c r="T128" s="303"/>
      <c r="U128" s="303"/>
      <c r="V128" s="303"/>
      <c r="W128" s="303"/>
      <c r="X128" s="304"/>
      <c r="Y128" s="7"/>
    </row>
    <row r="129" customFormat="false" ht="12.75" hidden="false" customHeight="false" outlineLevel="0" collapsed="false">
      <c r="A129" s="7"/>
      <c r="B129" s="7"/>
      <c r="C129" s="7"/>
      <c r="D129" s="7"/>
      <c r="E129" s="9"/>
      <c r="F129" s="290"/>
      <c r="G129" s="290"/>
      <c r="H129" s="290"/>
      <c r="I129" s="302"/>
      <c r="J129" s="302"/>
      <c r="K129" s="302"/>
      <c r="L129" s="302"/>
      <c r="M129" s="290"/>
      <c r="N129" s="303"/>
      <c r="O129" s="303"/>
      <c r="P129" s="303"/>
      <c r="Q129" s="303"/>
      <c r="R129" s="303"/>
      <c r="S129" s="303"/>
      <c r="T129" s="303"/>
      <c r="U129" s="303"/>
      <c r="V129" s="303"/>
      <c r="W129" s="303"/>
      <c r="X129" s="304"/>
      <c r="Y129" s="7"/>
    </row>
    <row r="130" customFormat="false" ht="12.75" hidden="false" customHeight="false" outlineLevel="0" collapsed="false">
      <c r="A130" s="7"/>
      <c r="B130" s="7"/>
      <c r="C130" s="7"/>
      <c r="D130" s="7"/>
      <c r="E130" s="9"/>
      <c r="F130" s="290"/>
      <c r="G130" s="290"/>
      <c r="H130" s="290"/>
      <c r="I130" s="302"/>
      <c r="J130" s="302"/>
      <c r="K130" s="302"/>
      <c r="L130" s="302"/>
      <c r="M130" s="290"/>
      <c r="N130" s="303"/>
      <c r="O130" s="303"/>
      <c r="P130" s="303"/>
      <c r="Q130" s="303"/>
      <c r="R130" s="303"/>
      <c r="S130" s="303"/>
      <c r="T130" s="303"/>
      <c r="U130" s="303"/>
      <c r="V130" s="303"/>
      <c r="W130" s="303"/>
      <c r="X130" s="304"/>
      <c r="Y130" s="7"/>
    </row>
    <row r="131" customFormat="false" ht="12.75" hidden="false" customHeight="false" outlineLevel="0" collapsed="false">
      <c r="A131" s="7"/>
      <c r="B131" s="7"/>
      <c r="C131" s="7"/>
      <c r="D131" s="7"/>
      <c r="E131" s="9"/>
      <c r="F131" s="290"/>
      <c r="G131" s="290"/>
      <c r="H131" s="290"/>
      <c r="I131" s="302"/>
      <c r="J131" s="302"/>
      <c r="K131" s="302"/>
      <c r="L131" s="302"/>
      <c r="M131" s="290"/>
      <c r="N131" s="303"/>
      <c r="O131" s="303"/>
      <c r="P131" s="303"/>
      <c r="Q131" s="303"/>
      <c r="R131" s="303"/>
      <c r="S131" s="303"/>
      <c r="T131" s="303"/>
      <c r="U131" s="303"/>
      <c r="V131" s="303"/>
      <c r="W131" s="303"/>
      <c r="X131" s="304"/>
      <c r="Y131" s="7"/>
    </row>
    <row r="132" customFormat="false" ht="12.75" hidden="false" customHeight="false" outlineLevel="0" collapsed="false">
      <c r="A132" s="7"/>
      <c r="B132" s="7"/>
      <c r="C132" s="7"/>
      <c r="D132" s="7"/>
      <c r="E132" s="9"/>
      <c r="F132" s="290"/>
      <c r="G132" s="290"/>
      <c r="H132" s="290"/>
      <c r="I132" s="302"/>
      <c r="J132" s="302"/>
      <c r="K132" s="302"/>
      <c r="L132" s="302"/>
      <c r="M132" s="290"/>
      <c r="N132" s="303"/>
      <c r="O132" s="303"/>
      <c r="P132" s="303"/>
      <c r="Q132" s="303"/>
      <c r="R132" s="303"/>
      <c r="S132" s="303"/>
      <c r="T132" s="303"/>
      <c r="U132" s="303"/>
      <c r="V132" s="303"/>
      <c r="W132" s="303"/>
      <c r="X132" s="304"/>
      <c r="Y132" s="7"/>
    </row>
    <row r="133" customFormat="false" ht="12.75" hidden="false" customHeight="false" outlineLevel="0" collapsed="false">
      <c r="A133" s="7"/>
      <c r="B133" s="7"/>
      <c r="C133" s="7"/>
      <c r="D133" s="7"/>
      <c r="E133" s="9"/>
      <c r="F133" s="290"/>
      <c r="G133" s="290"/>
      <c r="H133" s="290"/>
      <c r="I133" s="302"/>
      <c r="J133" s="302"/>
      <c r="K133" s="302"/>
      <c r="L133" s="302"/>
      <c r="M133" s="290"/>
      <c r="N133" s="303"/>
      <c r="O133" s="303"/>
      <c r="P133" s="303"/>
      <c r="Q133" s="303"/>
      <c r="R133" s="303"/>
      <c r="S133" s="303"/>
      <c r="T133" s="303"/>
      <c r="U133" s="303"/>
      <c r="V133" s="303"/>
      <c r="W133" s="303"/>
      <c r="X133" s="304"/>
      <c r="Y133" s="7"/>
    </row>
    <row r="134" customFormat="false" ht="12.75" hidden="false" customHeight="false" outlineLevel="0" collapsed="false">
      <c r="A134" s="7"/>
      <c r="B134" s="7"/>
      <c r="C134" s="7"/>
      <c r="D134" s="7"/>
      <c r="E134" s="9"/>
      <c r="F134" s="290"/>
      <c r="G134" s="290"/>
      <c r="H134" s="290"/>
      <c r="I134" s="302"/>
      <c r="J134" s="302"/>
      <c r="K134" s="302"/>
      <c r="L134" s="302"/>
      <c r="M134" s="290"/>
      <c r="N134" s="303"/>
      <c r="O134" s="303"/>
      <c r="P134" s="303"/>
      <c r="Q134" s="303"/>
      <c r="R134" s="303"/>
      <c r="S134" s="303"/>
      <c r="T134" s="303"/>
      <c r="U134" s="303"/>
      <c r="V134" s="303"/>
      <c r="W134" s="303"/>
      <c r="X134" s="304"/>
      <c r="Y134" s="7"/>
    </row>
    <row r="135" customFormat="false" ht="12.75" hidden="false" customHeight="false" outlineLevel="0" collapsed="false">
      <c r="A135" s="7"/>
      <c r="B135" s="7"/>
      <c r="C135" s="7"/>
      <c r="D135" s="7"/>
      <c r="E135" s="9"/>
      <c r="F135" s="290"/>
      <c r="G135" s="290"/>
      <c r="H135" s="290"/>
      <c r="I135" s="302"/>
      <c r="J135" s="302"/>
      <c r="K135" s="302"/>
      <c r="L135" s="302"/>
      <c r="M135" s="290"/>
      <c r="N135" s="303"/>
      <c r="O135" s="303"/>
      <c r="P135" s="303"/>
      <c r="Q135" s="303"/>
      <c r="R135" s="303"/>
      <c r="S135" s="303"/>
      <c r="T135" s="303"/>
      <c r="U135" s="303"/>
      <c r="V135" s="303"/>
      <c r="W135" s="303"/>
      <c r="X135" s="304"/>
      <c r="Y135" s="7"/>
    </row>
    <row r="136" customFormat="false" ht="12.75" hidden="false" customHeight="false" outlineLevel="0" collapsed="false">
      <c r="A136" s="7"/>
      <c r="B136" s="7"/>
      <c r="C136" s="7"/>
      <c r="D136" s="7"/>
      <c r="E136" s="9"/>
      <c r="F136" s="290"/>
      <c r="G136" s="290"/>
      <c r="H136" s="290"/>
      <c r="I136" s="302"/>
      <c r="J136" s="302"/>
      <c r="K136" s="302"/>
      <c r="L136" s="302"/>
      <c r="M136" s="290"/>
      <c r="N136" s="303"/>
      <c r="O136" s="303"/>
      <c r="P136" s="303"/>
      <c r="Q136" s="303"/>
      <c r="R136" s="303"/>
      <c r="S136" s="303"/>
      <c r="T136" s="303"/>
      <c r="U136" s="303"/>
      <c r="V136" s="303"/>
      <c r="W136" s="303"/>
      <c r="X136" s="304"/>
      <c r="Y136" s="7"/>
    </row>
    <row r="137" customFormat="false" ht="12.75" hidden="false" customHeight="false" outlineLevel="0" collapsed="false">
      <c r="A137" s="7"/>
      <c r="B137" s="7"/>
      <c r="C137" s="7"/>
      <c r="D137" s="7"/>
      <c r="E137" s="9"/>
      <c r="F137" s="290"/>
      <c r="G137" s="290"/>
      <c r="H137" s="291"/>
      <c r="I137" s="287"/>
      <c r="J137" s="287"/>
      <c r="K137" s="287"/>
      <c r="L137" s="287"/>
      <c r="M137" s="287"/>
      <c r="N137" s="287"/>
      <c r="O137" s="287"/>
      <c r="P137" s="287"/>
      <c r="Q137" s="287"/>
      <c r="R137" s="287"/>
      <c r="S137" s="287"/>
      <c r="T137" s="287"/>
      <c r="U137" s="287"/>
      <c r="V137" s="287"/>
      <c r="W137" s="287"/>
      <c r="X137" s="287"/>
      <c r="Y137" s="7"/>
    </row>
    <row r="138" customFormat="false" ht="12.75" hidden="false" customHeight="false" outlineLevel="0" collapsed="false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customFormat="false" ht="12.75" hidden="false" customHeight="false" outlineLevel="0" collapsed="false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customFormat="false" ht="12.75" hidden="false" customHeight="false" outlineLevel="0" collapsed="false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customFormat="false" ht="12.75" hidden="false" customHeight="false" outlineLevel="0" collapsed="false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customFormat="false" ht="12.75" hidden="false" customHeight="false" outlineLevel="0" collapsed="false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customFormat="false" ht="12.75" hidden="false" customHeight="false" outlineLevel="0" collapsed="false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customFormat="false" ht="12.75" hidden="false" customHeight="false" outlineLevel="0" collapsed="false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customFormat="false" ht="12.75" hidden="false" customHeight="false" outlineLevel="0" collapsed="false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</sheetData>
  <mergeCells count="13">
    <mergeCell ref="AQ1:AR1"/>
    <mergeCell ref="BC1:BD1"/>
    <mergeCell ref="W3:AB3"/>
    <mergeCell ref="AD3:AL3"/>
    <mergeCell ref="BF3:BH3"/>
    <mergeCell ref="CE3:CG3"/>
    <mergeCell ref="F4:I4"/>
    <mergeCell ref="AK4:AM4"/>
    <mergeCell ref="AN4:AP4"/>
    <mergeCell ref="AK5:AM5"/>
    <mergeCell ref="AN5:AP5"/>
    <mergeCell ref="F69:I69"/>
    <mergeCell ref="I109:L109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Y145"/>
  <sheetViews>
    <sheetView showFormulas="false" showGridLines="true" showRowColHeaders="true" showZeros="true" rightToLeft="false" tabSelected="false" showOutlineSymbols="true" defaultGridColor="true" view="normal" topLeftCell="AA1" colorId="64" zoomScale="75" zoomScaleNormal="75" zoomScalePageLayoutView="100" workbookViewId="0">
      <selection pane="topLeft" activeCell="AL17" activeCellId="0" sqref="AL1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9.99"/>
    <col collapsed="false" customWidth="true" hidden="false" outlineLevel="0" max="4" min="4" style="0" width="10.56"/>
    <col collapsed="false" customWidth="true" hidden="false" outlineLevel="0" max="5" min="5" style="0" width="13.85"/>
    <col collapsed="false" customWidth="true" hidden="false" outlineLevel="0" max="6" min="6" style="0" width="13.41"/>
    <col collapsed="false" customWidth="true" hidden="false" outlineLevel="0" max="7" min="7" style="0" width="11.99"/>
    <col collapsed="false" customWidth="true" hidden="false" outlineLevel="0" max="8" min="8" style="0" width="14.28"/>
    <col collapsed="false" customWidth="true" hidden="false" outlineLevel="0" max="9" min="9" style="0" width="15.85"/>
    <col collapsed="false" customWidth="true" hidden="false" outlineLevel="0" max="10" min="10" style="0" width="11.56"/>
    <col collapsed="false" customWidth="true" hidden="false" outlineLevel="0" max="11" min="11" style="0" width="19.56"/>
    <col collapsed="false" customWidth="true" hidden="false" outlineLevel="0" max="12" min="12" style="0" width="16.56"/>
    <col collapsed="false" customWidth="true" hidden="false" outlineLevel="0" max="13" min="13" style="0" width="18.41"/>
    <col collapsed="false" customWidth="true" hidden="false" outlineLevel="0" max="14" min="14" style="0" width="19.99"/>
    <col collapsed="false" customWidth="true" hidden="false" outlineLevel="0" max="15" min="15" style="0" width="14.56"/>
    <col collapsed="false" customWidth="true" hidden="false" outlineLevel="0" max="16" min="16" style="0" width="11.56"/>
    <col collapsed="false" customWidth="true" hidden="false" outlineLevel="0" max="17" min="17" style="0" width="12.14"/>
    <col collapsed="false" customWidth="true" hidden="false" outlineLevel="0" max="19" min="18" style="0" width="12.85"/>
    <col collapsed="false" customWidth="true" hidden="false" outlineLevel="0" max="20" min="20" style="0" width="13.56"/>
    <col collapsed="false" customWidth="true" hidden="false" outlineLevel="0" max="21" min="21" style="0" width="15.13"/>
    <col collapsed="false" customWidth="true" hidden="false" outlineLevel="0" max="22" min="22" style="0" width="13.14"/>
    <col collapsed="false" customWidth="true" hidden="false" outlineLevel="0" max="23" min="23" style="0" width="12.56"/>
    <col collapsed="false" customWidth="true" hidden="false" outlineLevel="0" max="24" min="24" style="0" width="12.28"/>
    <col collapsed="false" customWidth="true" hidden="false" outlineLevel="0" max="25" min="25" style="0" width="13.85"/>
    <col collapsed="false" customWidth="true" hidden="false" outlineLevel="0" max="26" min="26" style="0" width="12.56"/>
    <col collapsed="false" customWidth="true" hidden="false" outlineLevel="0" max="27" min="27" style="0" width="13.99"/>
    <col collapsed="false" customWidth="true" hidden="false" outlineLevel="0" max="28" min="28" style="0" width="14.14"/>
    <col collapsed="false" customWidth="true" hidden="false" outlineLevel="0" max="29" min="29" style="0" width="14.28"/>
    <col collapsed="false" customWidth="true" hidden="false" outlineLevel="0" max="30" min="30" style="0" width="15.13"/>
    <col collapsed="false" customWidth="true" hidden="false" outlineLevel="0" max="31" min="31" style="0" width="13.14"/>
    <col collapsed="false" customWidth="true" hidden="false" outlineLevel="0" max="32" min="32" style="0" width="12.56"/>
    <col collapsed="false" customWidth="true" hidden="false" outlineLevel="0" max="33" min="33" style="0" width="12.28"/>
    <col collapsed="false" customWidth="true" hidden="false" outlineLevel="0" max="34" min="34" style="0" width="12.7"/>
    <col collapsed="false" customWidth="true" hidden="false" outlineLevel="0" max="35" min="35" style="0" width="10.99"/>
    <col collapsed="false" customWidth="true" hidden="false" outlineLevel="0" max="36" min="36" style="0" width="15.41"/>
    <col collapsed="false" customWidth="true" hidden="false" outlineLevel="0" max="37" min="37" style="0" width="13.14"/>
    <col collapsed="false" customWidth="true" hidden="false" outlineLevel="0" max="38" min="38" style="0" width="14.56"/>
    <col collapsed="false" customWidth="true" hidden="false" outlineLevel="0" max="39" min="39" style="0" width="14.85"/>
    <col collapsed="false" customWidth="true" hidden="false" outlineLevel="0" max="40" min="40" style="0" width="11.13"/>
    <col collapsed="false" customWidth="true" hidden="false" outlineLevel="0" max="41" min="41" style="0" width="14.28"/>
    <col collapsed="false" customWidth="true" hidden="false" outlineLevel="0" max="42" min="42" style="0" width="14.41"/>
    <col collapsed="false" customWidth="true" hidden="false" outlineLevel="0" max="43" min="43" style="0" width="13.99"/>
    <col collapsed="false" customWidth="true" hidden="false" outlineLevel="0" max="44" min="44" style="0" width="14.28"/>
    <col collapsed="false" customWidth="true" hidden="false" outlineLevel="0" max="45" min="45" style="0" width="16.84"/>
    <col collapsed="false" customWidth="true" hidden="false" outlineLevel="0" max="46" min="46" style="0" width="17.28"/>
    <col collapsed="false" customWidth="true" hidden="false" outlineLevel="0" max="47" min="47" style="0" width="16.56"/>
    <col collapsed="false" customWidth="true" hidden="false" outlineLevel="0" max="48" min="48" style="0" width="17.14"/>
    <col collapsed="false" customWidth="true" hidden="false" outlineLevel="0" max="49" min="49" style="0" width="14.28"/>
    <col collapsed="false" customWidth="true" hidden="false" outlineLevel="0" max="50" min="50" style="0" width="14.85"/>
    <col collapsed="false" customWidth="true" hidden="false" outlineLevel="0" max="51" min="51" style="0" width="17.7"/>
    <col collapsed="false" customWidth="true" hidden="false" outlineLevel="0" max="52" min="52" style="0" width="13.99"/>
    <col collapsed="false" customWidth="true" hidden="false" outlineLevel="0" max="53" min="53" style="0" width="15.13"/>
    <col collapsed="false" customWidth="true" hidden="false" outlineLevel="0" max="54" min="54" style="0" width="14.99"/>
    <col collapsed="false" customWidth="true" hidden="false" outlineLevel="0" max="55" min="55" style="0" width="15.7"/>
    <col collapsed="false" customWidth="true" hidden="false" outlineLevel="0" max="56" min="56" style="0" width="15.85"/>
    <col collapsed="false" customWidth="true" hidden="false" outlineLevel="0" max="58" min="57" style="0" width="14.99"/>
    <col collapsed="false" customWidth="true" hidden="false" outlineLevel="0" max="59" min="59" style="0" width="13.56"/>
    <col collapsed="false" customWidth="true" hidden="false" outlineLevel="0" max="60" min="60" style="0" width="14.99"/>
    <col collapsed="false" customWidth="true" hidden="false" outlineLevel="0" max="61" min="61" style="0" width="16.84"/>
    <col collapsed="false" customWidth="true" hidden="false" outlineLevel="0" max="62" min="62" style="0" width="16.42"/>
    <col collapsed="false" customWidth="true" hidden="false" outlineLevel="0" max="63" min="63" style="0" width="16.7"/>
    <col collapsed="false" customWidth="true" hidden="false" outlineLevel="0" max="64" min="64" style="0" width="13.28"/>
    <col collapsed="false" customWidth="true" hidden="false" outlineLevel="0" max="66" min="66" style="0" width="10.99"/>
    <col collapsed="false" customWidth="true" hidden="false" outlineLevel="0" max="67" min="67" style="0" width="16.99"/>
    <col collapsed="false" customWidth="true" hidden="false" outlineLevel="0" max="69" min="69" style="0" width="16.42"/>
  </cols>
  <sheetData>
    <row r="1" customFormat="false" ht="20.25" hidden="false" customHeight="false" outlineLevel="0" collapsed="false">
      <c r="A1" s="1" t="n">
        <f aca="true">DATE(YEAR($A$4),MONTH($A$4),DAY(RIGHT(CELL("filename",A2),2)))</f>
        <v>36971</v>
      </c>
      <c r="K1" s="2" t="s">
        <v>0</v>
      </c>
      <c r="L1" s="2"/>
      <c r="N1" s="2"/>
      <c r="AQ1" s="3" t="n">
        <f aca="false">A1</f>
        <v>36971</v>
      </c>
      <c r="AR1" s="3"/>
      <c r="BC1" s="3" t="n">
        <f aca="false">A1</f>
        <v>36971</v>
      </c>
      <c r="BD1" s="3"/>
    </row>
    <row r="2" customFormat="false" ht="13.5" hidden="false" customHeight="false" outlineLevel="0" collapsed="false"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 t="s">
        <v>1</v>
      </c>
      <c r="N2" s="4"/>
      <c r="O2" s="4" t="s">
        <v>1</v>
      </c>
      <c r="P2" s="4"/>
      <c r="Q2" s="4" t="s">
        <v>1</v>
      </c>
      <c r="R2" s="4" t="s">
        <v>1</v>
      </c>
      <c r="S2" s="4" t="s">
        <v>1</v>
      </c>
      <c r="T2" s="4" t="s">
        <v>1</v>
      </c>
      <c r="U2" s="4"/>
      <c r="AB2" s="5"/>
      <c r="BH2" s="6"/>
      <c r="BJ2" s="6" t="s">
        <v>2</v>
      </c>
      <c r="BO2" s="6" t="s">
        <v>3</v>
      </c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8"/>
      <c r="CJ2" s="7"/>
      <c r="CK2" s="7"/>
      <c r="CL2" s="7"/>
      <c r="CM2" s="7"/>
      <c r="CN2" s="8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</row>
    <row r="3" customFormat="false" ht="13.5" hidden="false" customHeight="false" outlineLevel="0" collapsed="false">
      <c r="B3" s="9" t="s">
        <v>4</v>
      </c>
      <c r="C3" s="10"/>
      <c r="D3" s="10"/>
      <c r="E3" s="10"/>
      <c r="F3" s="11"/>
      <c r="G3" s="11"/>
      <c r="H3" s="12"/>
      <c r="I3" s="12"/>
      <c r="J3" s="11"/>
      <c r="K3" s="11"/>
      <c r="L3" s="11"/>
      <c r="M3" s="13" t="n">
        <v>2.52</v>
      </c>
      <c r="N3" s="11"/>
      <c r="O3" s="13" t="n">
        <v>0</v>
      </c>
      <c r="P3" s="14" t="n">
        <v>22.8</v>
      </c>
      <c r="Q3" s="13" t="n">
        <v>0</v>
      </c>
      <c r="R3" s="13" t="n">
        <v>0</v>
      </c>
      <c r="S3" s="13" t="n">
        <v>0</v>
      </c>
      <c r="T3" s="13" t="n">
        <v>0</v>
      </c>
      <c r="U3" s="4"/>
      <c r="W3" s="15" t="s">
        <v>5</v>
      </c>
      <c r="X3" s="15"/>
      <c r="Y3" s="15"/>
      <c r="Z3" s="15"/>
      <c r="AA3" s="15"/>
      <c r="AB3" s="15"/>
      <c r="AD3" s="16" t="s">
        <v>6</v>
      </c>
      <c r="AE3" s="16"/>
      <c r="AF3" s="16"/>
      <c r="AG3" s="16"/>
      <c r="AH3" s="16"/>
      <c r="AI3" s="16"/>
      <c r="AJ3" s="16"/>
      <c r="AK3" s="16"/>
      <c r="AL3" s="16"/>
      <c r="AM3" s="17"/>
      <c r="AN3" s="17"/>
      <c r="AO3" s="17"/>
      <c r="AP3" s="18"/>
      <c r="AQ3" s="19"/>
      <c r="AR3" s="20"/>
      <c r="AS3" s="21" t="s">
        <v>7</v>
      </c>
      <c r="AT3" s="22"/>
      <c r="AU3" s="22"/>
      <c r="AV3" s="22"/>
      <c r="AW3" s="22"/>
      <c r="AX3" s="22"/>
      <c r="AY3" s="22"/>
      <c r="AZ3" s="22"/>
      <c r="BA3" s="22"/>
      <c r="BB3" s="22"/>
      <c r="BC3" s="23"/>
      <c r="BF3" s="24" t="s">
        <v>8</v>
      </c>
      <c r="BG3" s="24"/>
      <c r="BH3" s="24"/>
      <c r="BJ3" s="25" t="s">
        <v>9</v>
      </c>
      <c r="BK3" s="26"/>
      <c r="BL3" s="27" t="n">
        <f aca="false">BD31</f>
        <v>26196.4928</v>
      </c>
      <c r="BM3" s="6"/>
      <c r="BO3" s="25" t="s">
        <v>9</v>
      </c>
      <c r="BP3" s="26"/>
      <c r="BQ3" s="27" t="e">
        <f aca="true">(INDIRECT(TEXT((DAY($A$1)-1),"0")&amp;"!Bq3"))+BL3</f>
        <v>#REF!</v>
      </c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7"/>
      <c r="CD3" s="7"/>
      <c r="CE3" s="28"/>
      <c r="CF3" s="28"/>
      <c r="CG3" s="28"/>
      <c r="CH3" s="7"/>
      <c r="CI3" s="8"/>
      <c r="CJ3" s="7"/>
      <c r="CK3" s="29"/>
      <c r="CL3" s="8"/>
      <c r="CM3" s="7"/>
      <c r="CN3" s="8"/>
      <c r="CO3" s="7"/>
      <c r="CP3" s="29"/>
      <c r="CQ3" s="7"/>
      <c r="CR3" s="7"/>
      <c r="CS3" s="7"/>
      <c r="CT3" s="7"/>
      <c r="CU3" s="7"/>
      <c r="CV3" s="7"/>
      <c r="CW3" s="7"/>
      <c r="CX3" s="7"/>
      <c r="CY3" s="7"/>
    </row>
    <row r="4" customFormat="false" ht="13.5" hidden="false" customHeight="false" outlineLevel="0" collapsed="false">
      <c r="A4" s="30" t="n">
        <f aca="false">'1'!A4</f>
        <v>36951</v>
      </c>
      <c r="B4" s="31"/>
      <c r="C4" s="32"/>
      <c r="D4" s="33" t="s">
        <v>10</v>
      </c>
      <c r="E4" s="34"/>
      <c r="F4" s="35" t="s">
        <v>11</v>
      </c>
      <c r="G4" s="35"/>
      <c r="H4" s="35"/>
      <c r="I4" s="35"/>
      <c r="J4" s="36" t="s">
        <v>12</v>
      </c>
      <c r="K4" s="37"/>
      <c r="L4" s="38"/>
      <c r="M4" s="36" t="s">
        <v>13</v>
      </c>
      <c r="N4" s="37"/>
      <c r="O4" s="37"/>
      <c r="P4" s="39"/>
      <c r="Q4" s="37"/>
      <c r="R4" s="37"/>
      <c r="S4" s="38"/>
      <c r="T4" s="36"/>
      <c r="U4" s="38"/>
      <c r="W4" s="40" t="s">
        <v>14</v>
      </c>
      <c r="X4" s="40"/>
      <c r="Y4" s="40" t="s">
        <v>14</v>
      </c>
      <c r="Z4" s="41"/>
      <c r="AA4" s="42" t="s">
        <v>15</v>
      </c>
      <c r="AB4" s="40"/>
      <c r="AC4" s="43" t="s">
        <v>16</v>
      </c>
      <c r="AE4" s="44" t="s">
        <v>17</v>
      </c>
      <c r="AF4" s="44" t="s">
        <v>17</v>
      </c>
      <c r="AG4" s="44"/>
      <c r="AH4" s="45"/>
      <c r="AI4" s="26" t="s">
        <v>18</v>
      </c>
      <c r="AJ4" s="46"/>
      <c r="AK4" s="47" t="s">
        <v>18</v>
      </c>
      <c r="AL4" s="47"/>
      <c r="AM4" s="47"/>
      <c r="AN4" s="47" t="s">
        <v>19</v>
      </c>
      <c r="AO4" s="47"/>
      <c r="AP4" s="47"/>
      <c r="AQ4" s="48" t="s">
        <v>20</v>
      </c>
      <c r="AR4" s="48" t="s">
        <v>21</v>
      </c>
      <c r="AS4" s="49"/>
      <c r="AT4" s="50" t="s">
        <v>21</v>
      </c>
      <c r="AU4" s="50" t="s">
        <v>22</v>
      </c>
      <c r="AV4" s="50" t="s">
        <v>21</v>
      </c>
      <c r="AW4" s="50" t="s">
        <v>11</v>
      </c>
      <c r="AX4" s="50" t="s">
        <v>23</v>
      </c>
      <c r="AY4" s="50" t="s">
        <v>24</v>
      </c>
      <c r="AZ4" s="50" t="s">
        <v>25</v>
      </c>
      <c r="BA4" s="50" t="s">
        <v>16</v>
      </c>
      <c r="BB4" s="50" t="s">
        <v>26</v>
      </c>
      <c r="BC4" s="50" t="s">
        <v>27</v>
      </c>
      <c r="BD4" s="50" t="s">
        <v>28</v>
      </c>
      <c r="BE4" s="51"/>
      <c r="BF4" s="40" t="s">
        <v>29</v>
      </c>
      <c r="BG4" s="40" t="s">
        <v>30</v>
      </c>
      <c r="BH4" s="40" t="s">
        <v>31</v>
      </c>
      <c r="BI4" s="52"/>
      <c r="BJ4" s="53" t="s">
        <v>32</v>
      </c>
      <c r="BK4" s="52"/>
      <c r="BL4" s="54"/>
      <c r="BO4" s="53" t="s">
        <v>32</v>
      </c>
      <c r="BP4" s="52"/>
      <c r="BQ4" s="54" t="e">
        <f aca="true">(INDIRECT(TEXT((DAY($A$1)-1),"0")&amp;"!BK4"))+BL4</f>
        <v>#REF!</v>
      </c>
      <c r="BR4" s="55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55"/>
      <c r="CE4" s="28"/>
      <c r="CF4" s="28"/>
      <c r="CG4" s="28"/>
      <c r="CH4" s="7"/>
      <c r="CI4" s="8"/>
      <c r="CJ4" s="7"/>
      <c r="CK4" s="29"/>
      <c r="CL4" s="7"/>
      <c r="CM4" s="7"/>
      <c r="CN4" s="8"/>
      <c r="CO4" s="7"/>
      <c r="CP4" s="29"/>
      <c r="CQ4" s="7"/>
      <c r="CR4" s="7"/>
      <c r="CS4" s="7"/>
      <c r="CT4" s="7"/>
      <c r="CU4" s="7"/>
      <c r="CV4" s="7"/>
      <c r="CW4" s="7"/>
      <c r="CX4" s="7"/>
      <c r="CY4" s="7"/>
    </row>
    <row r="5" customFormat="false" ht="12.75" hidden="false" customHeight="false" outlineLevel="0" collapsed="false">
      <c r="B5" s="56"/>
      <c r="C5" s="57" t="s">
        <v>33</v>
      </c>
      <c r="D5" s="57" t="s">
        <v>34</v>
      </c>
      <c r="E5" s="58"/>
      <c r="F5" s="59" t="s">
        <v>35</v>
      </c>
      <c r="G5" s="60" t="s">
        <v>36</v>
      </c>
      <c r="H5" s="60" t="s">
        <v>37</v>
      </c>
      <c r="I5" s="61" t="s">
        <v>38</v>
      </c>
      <c r="J5" s="59" t="s">
        <v>39</v>
      </c>
      <c r="K5" s="60" t="s">
        <v>23</v>
      </c>
      <c r="L5" s="61" t="s">
        <v>40</v>
      </c>
      <c r="M5" s="59" t="s">
        <v>25</v>
      </c>
      <c r="N5" s="60" t="s">
        <v>25</v>
      </c>
      <c r="O5" s="60" t="s">
        <v>41</v>
      </c>
      <c r="P5" s="60" t="s">
        <v>42</v>
      </c>
      <c r="Q5" s="60" t="s">
        <v>43</v>
      </c>
      <c r="R5" s="60" t="s">
        <v>43</v>
      </c>
      <c r="S5" s="61" t="s">
        <v>44</v>
      </c>
      <c r="T5" s="59" t="s">
        <v>45</v>
      </c>
      <c r="U5" s="62" t="s">
        <v>46</v>
      </c>
      <c r="W5" s="50" t="s">
        <v>24</v>
      </c>
      <c r="X5" s="50"/>
      <c r="Y5" s="50" t="s">
        <v>24</v>
      </c>
      <c r="Z5" s="63"/>
      <c r="AA5" s="64" t="s">
        <v>24</v>
      </c>
      <c r="AB5" s="65"/>
      <c r="AC5" s="66" t="s">
        <v>47</v>
      </c>
      <c r="AE5" s="67" t="s">
        <v>48</v>
      </c>
      <c r="AF5" s="67" t="s">
        <v>48</v>
      </c>
      <c r="AG5" s="67"/>
      <c r="AH5" s="68"/>
      <c r="AI5" s="52" t="s">
        <v>49</v>
      </c>
      <c r="AJ5" s="69"/>
      <c r="AK5" s="70" t="s">
        <v>49</v>
      </c>
      <c r="AL5" s="70"/>
      <c r="AM5" s="70"/>
      <c r="AN5" s="70" t="s">
        <v>49</v>
      </c>
      <c r="AO5" s="70"/>
      <c r="AP5" s="70"/>
      <c r="AQ5" s="71" t="s">
        <v>50</v>
      </c>
      <c r="AR5" s="71" t="s">
        <v>51</v>
      </c>
      <c r="AS5" s="49"/>
      <c r="AT5" s="50" t="s">
        <v>52</v>
      </c>
      <c r="AU5" s="50" t="s">
        <v>53</v>
      </c>
      <c r="AV5" s="50" t="s">
        <v>54</v>
      </c>
      <c r="AW5" s="50" t="s">
        <v>55</v>
      </c>
      <c r="AX5" s="50"/>
      <c r="AY5" s="50" t="s">
        <v>56</v>
      </c>
      <c r="AZ5" s="50" t="s">
        <v>57</v>
      </c>
      <c r="BA5" s="50" t="s">
        <v>47</v>
      </c>
      <c r="BB5" s="50" t="s">
        <v>58</v>
      </c>
      <c r="BC5" s="50"/>
      <c r="BD5" s="50" t="s">
        <v>59</v>
      </c>
      <c r="BE5" s="51"/>
      <c r="BF5" s="72" t="s">
        <v>60</v>
      </c>
      <c r="BG5" s="72" t="n">
        <v>0.8</v>
      </c>
      <c r="BH5" s="72" t="n">
        <v>0.2</v>
      </c>
      <c r="BI5" s="52"/>
      <c r="BJ5" s="53" t="s">
        <v>61</v>
      </c>
      <c r="BK5" s="52"/>
      <c r="BL5" s="73" t="n">
        <f aca="false">BL3-BL4</f>
        <v>26196.4928</v>
      </c>
      <c r="BO5" s="53" t="s">
        <v>61</v>
      </c>
      <c r="BP5" s="52"/>
      <c r="BQ5" s="73" t="e">
        <f aca="false">BQ3-BQ4</f>
        <v>#REF!</v>
      </c>
      <c r="BR5" s="55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55"/>
      <c r="CE5" s="74"/>
      <c r="CF5" s="74"/>
      <c r="CG5" s="74"/>
      <c r="CH5" s="7"/>
      <c r="CI5" s="8"/>
      <c r="CJ5" s="7"/>
      <c r="CK5" s="29"/>
      <c r="CL5" s="7"/>
      <c r="CM5" s="7"/>
      <c r="CN5" s="8"/>
      <c r="CO5" s="7"/>
      <c r="CP5" s="29"/>
      <c r="CQ5" s="7"/>
      <c r="CR5" s="7"/>
      <c r="CS5" s="7"/>
      <c r="CT5" s="7"/>
      <c r="CU5" s="7"/>
      <c r="CV5" s="7"/>
      <c r="CW5" s="7"/>
      <c r="CX5" s="7"/>
      <c r="CY5" s="7"/>
    </row>
    <row r="6" customFormat="false" ht="17.25" hidden="false" customHeight="true" outlineLevel="0" collapsed="false">
      <c r="B6" s="75"/>
      <c r="C6" s="76" t="s">
        <v>62</v>
      </c>
      <c r="D6" s="76" t="s">
        <v>63</v>
      </c>
      <c r="E6" s="77" t="s">
        <v>64</v>
      </c>
      <c r="F6" s="78" t="n">
        <f aca="false">Variables!C2</f>
        <v>0</v>
      </c>
      <c r="G6" s="79" t="n">
        <v>0</v>
      </c>
      <c r="H6" s="79" t="n">
        <v>0</v>
      </c>
      <c r="I6" s="80" t="s">
        <v>65</v>
      </c>
      <c r="J6" s="81" t="s">
        <v>66</v>
      </c>
      <c r="K6" s="79" t="n">
        <v>0</v>
      </c>
      <c r="L6" s="82" t="s">
        <v>65</v>
      </c>
      <c r="M6" s="83" t="n">
        <v>0</v>
      </c>
      <c r="N6" s="84" t="s">
        <v>67</v>
      </c>
      <c r="O6" s="85" t="n">
        <v>0</v>
      </c>
      <c r="P6" s="84" t="n">
        <v>0.019</v>
      </c>
      <c r="Q6" s="85" t="n">
        <v>0</v>
      </c>
      <c r="R6" s="85" t="s">
        <v>67</v>
      </c>
      <c r="S6" s="82" t="s">
        <v>68</v>
      </c>
      <c r="T6" s="86" t="n">
        <v>0</v>
      </c>
      <c r="U6" s="87" t="s">
        <v>69</v>
      </c>
      <c r="W6" s="88" t="s">
        <v>62</v>
      </c>
      <c r="X6" s="89"/>
      <c r="Y6" s="88" t="s">
        <v>62</v>
      </c>
      <c r="Z6" s="90"/>
      <c r="AA6" s="91" t="s">
        <v>62</v>
      </c>
      <c r="AB6" s="92"/>
      <c r="AC6" s="93" t="s">
        <v>70</v>
      </c>
      <c r="AD6" s="94" t="s">
        <v>71</v>
      </c>
      <c r="AE6" s="67" t="s">
        <v>72</v>
      </c>
      <c r="AF6" s="67" t="s">
        <v>73</v>
      </c>
      <c r="AG6" s="67"/>
      <c r="AH6" s="95" t="s">
        <v>72</v>
      </c>
      <c r="AI6" s="51" t="s">
        <v>50</v>
      </c>
      <c r="AJ6" s="49" t="s">
        <v>74</v>
      </c>
      <c r="AK6" s="67" t="s">
        <v>72</v>
      </c>
      <c r="AL6" s="51" t="s">
        <v>50</v>
      </c>
      <c r="AM6" s="49" t="s">
        <v>74</v>
      </c>
      <c r="AN6" s="67" t="s">
        <v>72</v>
      </c>
      <c r="AO6" s="51" t="s">
        <v>50</v>
      </c>
      <c r="AP6" s="49" t="s">
        <v>74</v>
      </c>
      <c r="AQ6" s="96" t="s">
        <v>75</v>
      </c>
      <c r="AR6" s="96" t="s">
        <v>76</v>
      </c>
      <c r="AS6" s="49"/>
      <c r="AT6" s="97" t="s">
        <v>76</v>
      </c>
      <c r="AU6" s="97" t="s">
        <v>77</v>
      </c>
      <c r="AV6" s="97" t="s">
        <v>70</v>
      </c>
      <c r="AW6" s="97" t="s">
        <v>78</v>
      </c>
      <c r="AX6" s="97" t="s">
        <v>70</v>
      </c>
      <c r="AY6" s="97" t="s">
        <v>70</v>
      </c>
      <c r="AZ6" s="97" t="s">
        <v>70</v>
      </c>
      <c r="BA6" s="97" t="s">
        <v>70</v>
      </c>
      <c r="BB6" s="97" t="s">
        <v>70</v>
      </c>
      <c r="BC6" s="97" t="s">
        <v>70</v>
      </c>
      <c r="BD6" s="97" t="s">
        <v>79</v>
      </c>
      <c r="BE6" s="52"/>
      <c r="BF6" s="92" t="s">
        <v>70</v>
      </c>
      <c r="BG6" s="92" t="s">
        <v>80</v>
      </c>
      <c r="BH6" s="92" t="s">
        <v>80</v>
      </c>
      <c r="BI6" s="98"/>
      <c r="BJ6" s="53" t="s">
        <v>32</v>
      </c>
      <c r="BK6" s="52"/>
      <c r="BL6" s="99"/>
      <c r="BM6" s="6"/>
      <c r="BN6" s="6"/>
      <c r="BO6" s="53" t="s">
        <v>32</v>
      </c>
      <c r="BP6" s="52"/>
      <c r="BQ6" s="99" t="e">
        <f aca="true">-ABS(INDIRECT(TEXT((DAY($A$1)-1),"0")&amp;"!BK6"))+BL6</f>
        <v>#REF!</v>
      </c>
      <c r="BR6" s="55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7"/>
      <c r="CE6" s="100"/>
      <c r="CF6" s="100"/>
      <c r="CG6" s="100"/>
      <c r="CH6" s="8"/>
      <c r="CI6" s="8"/>
      <c r="CJ6" s="7"/>
      <c r="CK6" s="101"/>
      <c r="CL6" s="8"/>
      <c r="CM6" s="8"/>
      <c r="CN6" s="8"/>
      <c r="CO6" s="7"/>
      <c r="CP6" s="101"/>
      <c r="CQ6" s="7"/>
      <c r="CR6" s="7"/>
      <c r="CS6" s="7"/>
      <c r="CT6" s="7"/>
      <c r="CU6" s="7"/>
      <c r="CV6" s="7"/>
      <c r="CW6" s="7"/>
      <c r="CX6" s="7"/>
      <c r="CY6" s="7"/>
    </row>
    <row r="7" customFormat="false" ht="13.5" hidden="false" customHeight="false" outlineLevel="0" collapsed="false">
      <c r="B7" s="102" t="s">
        <v>71</v>
      </c>
      <c r="C7" s="103" t="n">
        <v>4</v>
      </c>
      <c r="D7" s="104" t="n">
        <v>0</v>
      </c>
      <c r="E7" s="105" t="s">
        <v>62</v>
      </c>
      <c r="F7" s="106" t="s">
        <v>81</v>
      </c>
      <c r="G7" s="107" t="s">
        <v>81</v>
      </c>
      <c r="H7" s="107" t="s">
        <v>81</v>
      </c>
      <c r="I7" s="108" t="s">
        <v>81</v>
      </c>
      <c r="J7" s="109" t="n">
        <v>0</v>
      </c>
      <c r="K7" s="110" t="s">
        <v>82</v>
      </c>
      <c r="L7" s="111" t="s">
        <v>83</v>
      </c>
      <c r="M7" s="112" t="s">
        <v>82</v>
      </c>
      <c r="N7" s="113" t="n">
        <v>0.03</v>
      </c>
      <c r="O7" s="114" t="s">
        <v>83</v>
      </c>
      <c r="P7" s="113" t="s">
        <v>83</v>
      </c>
      <c r="Q7" s="114" t="s">
        <v>83</v>
      </c>
      <c r="R7" s="113" t="n">
        <v>0</v>
      </c>
      <c r="S7" s="115" t="n">
        <v>0</v>
      </c>
      <c r="T7" s="106" t="s">
        <v>82</v>
      </c>
      <c r="U7" s="111" t="s">
        <v>82</v>
      </c>
      <c r="W7" s="116" t="n">
        <v>4</v>
      </c>
      <c r="X7" s="117" t="n">
        <v>2.52</v>
      </c>
      <c r="Y7" s="118"/>
      <c r="Z7" s="41"/>
      <c r="AA7" s="119"/>
      <c r="AB7" s="120"/>
      <c r="AC7" s="121" t="n">
        <f aca="false">(W7*X7)+(Y7*Z7)+(AA7*AB7)</f>
        <v>10.08</v>
      </c>
      <c r="AD7" s="122" t="n">
        <v>100</v>
      </c>
      <c r="AE7" s="123" t="n">
        <v>0</v>
      </c>
      <c r="AF7" s="124" t="n">
        <v>0</v>
      </c>
      <c r="AG7" s="125"/>
      <c r="AH7" s="126"/>
      <c r="AI7" s="127"/>
      <c r="AJ7" s="128"/>
      <c r="AK7" s="129" t="n">
        <v>4</v>
      </c>
      <c r="AL7" s="41" t="n">
        <v>190</v>
      </c>
      <c r="AM7" s="46"/>
      <c r="AN7" s="130"/>
      <c r="AO7" s="131"/>
      <c r="AP7" s="132"/>
      <c r="AQ7" s="132" t="e">
        <f aca="false" t="array" ref="AQ7:AQ7">SUM(IF(AND(AJ7&lt;&gt;"pac",AJ7&lt;&gt;""),AI7),IF(AND(AM7&lt;&gt;"pac",AM7&lt;&gt;""),AL7),IF(AND(AN7&lt;&gt;"pac",AN7&lt;&gt;""),AO7))/SUM(IF(AND(AJ7&lt;&gt;"pac",AJ7&lt;&gt;""),1),IF(AND(AM7&lt;&gt;"pac",AM7&lt;&gt;""),1),IF(AND(AN7&lt;&gt;"pac",AN7&lt;&gt;""),1))</f>
        <v>#DIV/0!</v>
      </c>
      <c r="AR7" s="132" t="n">
        <f aca="false" t="array" ref="AR7:AR7">SUM(IF(AND(AJ7&lt;&gt;"pac",AJ7&lt;&gt;""),AH7),IF(AND(AM7&lt;&gt;"pac",AM7&lt;&gt;""),AK7),IF(AND(AP7&lt;&gt;"pac",AP7&lt;&gt;""),AN7))</f>
        <v>0</v>
      </c>
      <c r="AS7" s="133"/>
      <c r="AT7" s="134" t="n">
        <f aca="false">SUM(AE7,AG7,AH7,AN7,AK7)</f>
        <v>4</v>
      </c>
      <c r="AU7" s="135" t="n">
        <f aca="false">AV7/AT7</f>
        <v>190</v>
      </c>
      <c r="AV7" s="136" t="n">
        <f aca="false">SUM(AE7*AF7)+(AH7*AI7)+(AN7*AO7)+(AK7*AL7)</f>
        <v>760</v>
      </c>
      <c r="AW7" s="137" t="n">
        <f aca="false">AT7*(F8+G8+H8)*J8/1000</f>
        <v>0</v>
      </c>
      <c r="AX7" s="137" t="n">
        <f aca="false">K8*AT7</f>
        <v>0</v>
      </c>
      <c r="AY7" s="137" t="n">
        <f aca="false">L8*(AE8+AG8)</f>
        <v>0</v>
      </c>
      <c r="AZ7" s="136" t="n">
        <f aca="false">P8</f>
        <v>1.7328</v>
      </c>
      <c r="BA7" s="137" t="n">
        <f aca="false">AC7</f>
        <v>10.08</v>
      </c>
      <c r="BB7" s="137" t="n">
        <f aca="false">T8*AT8</f>
        <v>0</v>
      </c>
      <c r="BC7" s="137"/>
      <c r="BD7" s="137" t="n">
        <f aca="false">AV7-SUM(AW7:BC7)</f>
        <v>748.1872</v>
      </c>
      <c r="BE7" s="138"/>
      <c r="BF7" s="139" t="n">
        <f aca="false">BD7</f>
        <v>748.1872</v>
      </c>
      <c r="BG7" s="139" t="n">
        <f aca="false">BF7*$BG$5</f>
        <v>598.54976</v>
      </c>
      <c r="BH7" s="139" t="n">
        <f aca="false">BF7*$BH$5</f>
        <v>149.63744</v>
      </c>
      <c r="BI7" s="52"/>
      <c r="BJ7" s="140" t="s">
        <v>84</v>
      </c>
      <c r="BK7" s="141"/>
      <c r="BL7" s="54" t="n">
        <f aca="false">BL5+BL6</f>
        <v>26196.4928</v>
      </c>
      <c r="BO7" s="140" t="s">
        <v>84</v>
      </c>
      <c r="BP7" s="141"/>
      <c r="BQ7" s="54" t="e">
        <f aca="false">BQ5+BQ6</f>
        <v>#REF!</v>
      </c>
      <c r="BR7" s="55"/>
      <c r="BS7" s="142"/>
      <c r="BT7" s="143"/>
      <c r="BU7" s="144"/>
      <c r="BV7" s="138"/>
      <c r="BW7" s="138"/>
      <c r="BX7" s="138"/>
      <c r="BY7" s="144"/>
      <c r="BZ7" s="138"/>
      <c r="CA7" s="138"/>
      <c r="CB7" s="138"/>
      <c r="CC7" s="138"/>
      <c r="CD7" s="138"/>
      <c r="CE7" s="145"/>
      <c r="CF7" s="145"/>
      <c r="CG7" s="145"/>
      <c r="CH7" s="7"/>
      <c r="CI7" s="8"/>
      <c r="CJ7" s="7"/>
      <c r="CK7" s="29"/>
      <c r="CL7" s="7"/>
      <c r="CM7" s="7"/>
      <c r="CN7" s="8"/>
      <c r="CO7" s="7"/>
      <c r="CP7" s="29"/>
      <c r="CQ7" s="7"/>
      <c r="CR7" s="7"/>
      <c r="CS7" s="7"/>
      <c r="CT7" s="7"/>
      <c r="CU7" s="7"/>
      <c r="CV7" s="7"/>
      <c r="CW7" s="7"/>
      <c r="CX7" s="7"/>
      <c r="CY7" s="7"/>
    </row>
    <row r="8" customFormat="false" ht="12.75" hidden="false" customHeight="false" outlineLevel="0" collapsed="false">
      <c r="B8" s="75" t="n">
        <v>100</v>
      </c>
      <c r="C8" s="146" t="n">
        <f aca="false">C7</f>
        <v>4</v>
      </c>
      <c r="D8" s="147" t="n">
        <f aca="false">D7</f>
        <v>0</v>
      </c>
      <c r="E8" s="148" t="n">
        <f aca="false">C8-D7</f>
        <v>4</v>
      </c>
      <c r="F8" s="149" t="n">
        <f aca="false">$F$6</f>
        <v>0</v>
      </c>
      <c r="G8" s="150" t="n">
        <f aca="false">$G$6</f>
        <v>0</v>
      </c>
      <c r="H8" s="151" t="n">
        <f aca="false">$H$6</f>
        <v>0</v>
      </c>
      <c r="I8" s="152" t="n">
        <f aca="false">F8+G8+H8</f>
        <v>0</v>
      </c>
      <c r="J8" s="153" t="n">
        <f aca="false">$J$7</f>
        <v>0</v>
      </c>
      <c r="K8" s="154" t="n">
        <f aca="false">$K$6</f>
        <v>0</v>
      </c>
      <c r="L8" s="155" t="n">
        <f aca="false">((I8*J8/1000)+K8)</f>
        <v>0</v>
      </c>
      <c r="M8" s="156" t="n">
        <f aca="false">$M$68</f>
        <v>0</v>
      </c>
      <c r="N8" s="157" t="e">
        <f aca="false">$N$7*AQ7*AR7</f>
        <v>#DIV/0!</v>
      </c>
      <c r="O8" s="156" t="n">
        <f aca="false">$O$68</f>
        <v>0</v>
      </c>
      <c r="P8" s="158" t="n">
        <f aca="false">(AT7*$P$6)*$P$3</f>
        <v>1.7328</v>
      </c>
      <c r="Q8" s="154" t="n">
        <f aca="false">$Q$68</f>
        <v>0</v>
      </c>
      <c r="R8" s="154" t="n">
        <v>0</v>
      </c>
      <c r="S8" s="155" t="n">
        <v>0</v>
      </c>
      <c r="T8" s="156" t="n">
        <f aca="false">$T$6</f>
        <v>0</v>
      </c>
      <c r="U8" s="159" t="e">
        <f aca="false">(N8/E8)+SUM(L8:M8)</f>
        <v>#DIV/0!</v>
      </c>
      <c r="W8" s="116" t="n">
        <v>4</v>
      </c>
      <c r="X8" s="117" t="n">
        <v>2.52</v>
      </c>
      <c r="Y8" s="160"/>
      <c r="Z8" s="63"/>
      <c r="AA8" s="161"/>
      <c r="AB8" s="120"/>
      <c r="AC8" s="162" t="n">
        <f aca="false">(W8*X8)+(Y8*Z8)+(AA8*AB8)</f>
        <v>10.08</v>
      </c>
      <c r="AD8" s="163" t="n">
        <v>200</v>
      </c>
      <c r="AE8" s="164" t="n">
        <v>0</v>
      </c>
      <c r="AF8" s="165" t="n">
        <v>0</v>
      </c>
      <c r="AG8" s="166"/>
      <c r="AH8" s="167"/>
      <c r="AI8" s="168"/>
      <c r="AJ8" s="169"/>
      <c r="AK8" s="170" t="n">
        <v>4</v>
      </c>
      <c r="AL8" s="63" t="n">
        <v>190</v>
      </c>
      <c r="AM8" s="171"/>
      <c r="AN8" s="172"/>
      <c r="AO8" s="173"/>
      <c r="AP8" s="133"/>
      <c r="AQ8" s="133" t="e">
        <f aca="false" t="array" ref="AQ8:AQ8">SUM(IF(AND(AJ8&lt;&gt;"pac",AJ8&lt;&gt;""),AI8),IF(AND(AM8&lt;&gt;"pac",AM8&lt;&gt;""),AL8),IF(AND(AN8&lt;&gt;"pac",AN8&lt;&gt;""),AO8))/SUM(IF(AND(AJ8&lt;&gt;"pac",AJ8&lt;&gt;""),1),IF(AND(AM8&lt;&gt;"pac",AM8&lt;&gt;""),1),IF(AND(AN8&lt;&gt;"pac",AN8&lt;&gt;""),1))</f>
        <v>#DIV/0!</v>
      </c>
      <c r="AR8" s="133" t="n">
        <f aca="false" t="array" ref="AR8:AR8">SUM(IF(AND(AJ8&lt;&gt;"pac",AJ8&lt;&gt;""),AH8),IF(AND(AM8&lt;&gt;"pac",AM8&lt;&gt;""),AK8),IF(AND(AP8&lt;&gt;"pac",AP8&lt;&gt;""),AN8))</f>
        <v>0</v>
      </c>
      <c r="AS8" s="133"/>
      <c r="AT8" s="134" t="n">
        <f aca="false">SUM(AE8,AG8,AH8,AN8,AK8)</f>
        <v>4</v>
      </c>
      <c r="AU8" s="135" t="n">
        <f aca="false">AV8/AT8</f>
        <v>190</v>
      </c>
      <c r="AV8" s="136" t="n">
        <f aca="false">SUM(AE8*AF8)+(AH8*AI8)+(AN8*AO8)+(AK8*AL8)</f>
        <v>760</v>
      </c>
      <c r="AW8" s="137" t="n">
        <f aca="false">AT8*(F9+G9+H9)*J9/1000</f>
        <v>0</v>
      </c>
      <c r="AX8" s="137" t="n">
        <f aca="false">K9*AT8</f>
        <v>0</v>
      </c>
      <c r="AY8" s="137" t="n">
        <f aca="false">L9*(AE9+AG9)</f>
        <v>0</v>
      </c>
      <c r="AZ8" s="136" t="n">
        <f aca="false">P9</f>
        <v>1.7328</v>
      </c>
      <c r="BA8" s="137" t="n">
        <f aca="false">AC8</f>
        <v>10.08</v>
      </c>
      <c r="BB8" s="137" t="n">
        <f aca="false">T9*AT9</f>
        <v>0</v>
      </c>
      <c r="BC8" s="137"/>
      <c r="BD8" s="137" t="n">
        <f aca="false">AV8-SUM(AW8:BC8)</f>
        <v>748.1872</v>
      </c>
      <c r="BE8" s="138"/>
      <c r="BF8" s="139" t="n">
        <f aca="false">BD8</f>
        <v>748.1872</v>
      </c>
      <c r="BG8" s="139" t="n">
        <f aca="false">BF8*$BG$5</f>
        <v>598.54976</v>
      </c>
      <c r="BH8" s="139" t="n">
        <f aca="false">BF8*$BH$5</f>
        <v>149.63744</v>
      </c>
      <c r="BI8" s="52"/>
      <c r="BR8" s="55"/>
      <c r="BS8" s="142"/>
      <c r="BT8" s="143"/>
      <c r="BU8" s="144"/>
      <c r="BV8" s="138"/>
      <c r="BW8" s="138"/>
      <c r="BX8" s="138"/>
      <c r="BY8" s="144"/>
      <c r="BZ8" s="138"/>
      <c r="CA8" s="138"/>
      <c r="CB8" s="138"/>
      <c r="CC8" s="138"/>
      <c r="CD8" s="138"/>
      <c r="CE8" s="145"/>
      <c r="CF8" s="145"/>
      <c r="CG8" s="145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</row>
    <row r="9" customFormat="false" ht="12.75" hidden="false" customHeight="false" outlineLevel="0" collapsed="false">
      <c r="B9" s="75" t="n">
        <v>200</v>
      </c>
      <c r="C9" s="146" t="n">
        <f aca="false">C8</f>
        <v>4</v>
      </c>
      <c r="D9" s="147" t="n">
        <f aca="false">D8</f>
        <v>0</v>
      </c>
      <c r="E9" s="174" t="n">
        <f aca="false">C9-D8</f>
        <v>4</v>
      </c>
      <c r="F9" s="149" t="n">
        <f aca="false">$F$6</f>
        <v>0</v>
      </c>
      <c r="G9" s="175" t="n">
        <f aca="false">$G$6</f>
        <v>0</v>
      </c>
      <c r="H9" s="151" t="n">
        <f aca="false">$H$6</f>
        <v>0</v>
      </c>
      <c r="I9" s="152" t="n">
        <f aca="false">F9+G9+H9</f>
        <v>0</v>
      </c>
      <c r="J9" s="153" t="n">
        <f aca="false">$J$7</f>
        <v>0</v>
      </c>
      <c r="K9" s="154" t="n">
        <f aca="false">$K$6</f>
        <v>0</v>
      </c>
      <c r="L9" s="155" t="n">
        <f aca="false">((I9*J9/1000)+K9)</f>
        <v>0</v>
      </c>
      <c r="M9" s="156" t="n">
        <f aca="false">$M$68</f>
        <v>0</v>
      </c>
      <c r="N9" s="157" t="e">
        <f aca="false">$N$7*AQ8*AR8</f>
        <v>#DIV/0!</v>
      </c>
      <c r="O9" s="156" t="n">
        <f aca="false">$O$68</f>
        <v>0</v>
      </c>
      <c r="P9" s="158" t="n">
        <f aca="false">(AT8*$P$6)*$P$3</f>
        <v>1.7328</v>
      </c>
      <c r="Q9" s="154" t="n">
        <f aca="false">$Q$68</f>
        <v>0</v>
      </c>
      <c r="R9" s="154" t="n">
        <v>0</v>
      </c>
      <c r="S9" s="155" t="n">
        <v>0</v>
      </c>
      <c r="T9" s="156" t="n">
        <f aca="false">$T$6</f>
        <v>0</v>
      </c>
      <c r="U9" s="159" t="e">
        <f aca="false">(N9/E9)+SUM(L9:M9)</f>
        <v>#DIV/0!</v>
      </c>
      <c r="W9" s="116" t="n">
        <v>4</v>
      </c>
      <c r="X9" s="117" t="n">
        <v>2.52</v>
      </c>
      <c r="Y9" s="160"/>
      <c r="Z9" s="63"/>
      <c r="AA9" s="161"/>
      <c r="AB9" s="120"/>
      <c r="AC9" s="162" t="n">
        <f aca="false">(W9*X9)+(Y9*Z9)+(AA9*AB9)</f>
        <v>10.08</v>
      </c>
      <c r="AD9" s="163" t="n">
        <v>300</v>
      </c>
      <c r="AE9" s="164" t="n">
        <v>0</v>
      </c>
      <c r="AF9" s="165" t="n">
        <v>0</v>
      </c>
      <c r="AG9" s="166"/>
      <c r="AH9" s="167"/>
      <c r="AI9" s="168"/>
      <c r="AJ9" s="169"/>
      <c r="AK9" s="170" t="n">
        <v>4</v>
      </c>
      <c r="AL9" s="63" t="n">
        <v>190</v>
      </c>
      <c r="AM9" s="171"/>
      <c r="AN9" s="172"/>
      <c r="AO9" s="173"/>
      <c r="AP9" s="133"/>
      <c r="AQ9" s="133" t="e">
        <f aca="false" t="array" ref="AQ9:AQ9">SUM(IF(AND(AJ9&lt;&gt;"pac",AJ9&lt;&gt;""),AI9),IF(AND(AM9&lt;&gt;"pac",AM9&lt;&gt;""),AL9),IF(AND(AN9&lt;&gt;"pac",AN9&lt;&gt;""),AO9))/SUM(IF(AND(AJ9&lt;&gt;"pac",AJ9&lt;&gt;""),1),IF(AND(AM9&lt;&gt;"pac",AM9&lt;&gt;""),1),IF(AND(AN9&lt;&gt;"pac",AN9&lt;&gt;""),1))</f>
        <v>#DIV/0!</v>
      </c>
      <c r="AR9" s="133" t="n">
        <f aca="false" t="array" ref="AR9:AR9">SUM(IF(AND(AJ9&lt;&gt;"pac",AJ9&lt;&gt;""),AH9),IF(AND(AM9&lt;&gt;"pac",AM9&lt;&gt;""),AK9),IF(AND(AP9&lt;&gt;"pac",AP9&lt;&gt;""),AN9))</f>
        <v>0</v>
      </c>
      <c r="AS9" s="133"/>
      <c r="AT9" s="134" t="n">
        <f aca="false">SUM(AE9,AG9,AH9,AN9,AK9)</f>
        <v>4</v>
      </c>
      <c r="AU9" s="135" t="n">
        <f aca="false">AV9/AT9</f>
        <v>190</v>
      </c>
      <c r="AV9" s="136" t="n">
        <f aca="false">SUM(AE9*AF9)+(AH9*AI9)+(AN9*AO9)+(AK9*AL9)</f>
        <v>760</v>
      </c>
      <c r="AW9" s="137" t="n">
        <f aca="false">AT9*(F10+G10+H10)*J10/1000</f>
        <v>0</v>
      </c>
      <c r="AX9" s="137" t="n">
        <f aca="false">K10*AT9</f>
        <v>0</v>
      </c>
      <c r="AY9" s="137" t="n">
        <f aca="false">L10*(AE10+AG10)</f>
        <v>0</v>
      </c>
      <c r="AZ9" s="136" t="n">
        <f aca="false">P10</f>
        <v>1.7328</v>
      </c>
      <c r="BA9" s="137" t="n">
        <f aca="false">AC9</f>
        <v>10.08</v>
      </c>
      <c r="BB9" s="137" t="n">
        <f aca="false">T10*AT10</f>
        <v>0</v>
      </c>
      <c r="BC9" s="137"/>
      <c r="BD9" s="137" t="n">
        <f aca="false">AV9-SUM(AW9:BC9)</f>
        <v>748.1872</v>
      </c>
      <c r="BE9" s="138"/>
      <c r="BF9" s="139" t="n">
        <f aca="false">BD9</f>
        <v>748.1872</v>
      </c>
      <c r="BG9" s="139" t="n">
        <f aca="false">BF9*$BG$5</f>
        <v>598.54976</v>
      </c>
      <c r="BH9" s="139" t="n">
        <f aca="false">BF9*$BH$5</f>
        <v>149.63744</v>
      </c>
      <c r="BI9" s="52"/>
      <c r="BR9" s="55"/>
      <c r="BS9" s="142"/>
      <c r="BT9" s="143"/>
      <c r="BU9" s="98"/>
      <c r="BV9" s="52"/>
      <c r="BW9" s="52"/>
      <c r="BX9" s="52"/>
      <c r="BY9" s="52"/>
      <c r="BZ9" s="98"/>
      <c r="CA9" s="52"/>
      <c r="CB9" s="52"/>
      <c r="CC9" s="138"/>
      <c r="CD9" s="138"/>
      <c r="CE9" s="145"/>
      <c r="CF9" s="145"/>
      <c r="CG9" s="145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</row>
    <row r="10" customFormat="false" ht="12.75" hidden="false" customHeight="false" outlineLevel="0" collapsed="false">
      <c r="B10" s="75" t="n">
        <v>300</v>
      </c>
      <c r="C10" s="146" t="n">
        <f aca="false">C9</f>
        <v>4</v>
      </c>
      <c r="D10" s="147" t="n">
        <f aca="false">D9</f>
        <v>0</v>
      </c>
      <c r="E10" s="174" t="n">
        <f aca="false">C10-D9</f>
        <v>4</v>
      </c>
      <c r="F10" s="149" t="n">
        <f aca="false">$F$6</f>
        <v>0</v>
      </c>
      <c r="G10" s="175" t="n">
        <f aca="false">$G$6</f>
        <v>0</v>
      </c>
      <c r="H10" s="151" t="n">
        <f aca="false">$H$6</f>
        <v>0</v>
      </c>
      <c r="I10" s="152" t="n">
        <f aca="false">F10+G10+H10</f>
        <v>0</v>
      </c>
      <c r="J10" s="153" t="n">
        <f aca="false">$J$7</f>
        <v>0</v>
      </c>
      <c r="K10" s="154" t="n">
        <f aca="false">$K$6</f>
        <v>0</v>
      </c>
      <c r="L10" s="155" t="n">
        <f aca="false">((I10*J10/1000)+K10)</f>
        <v>0</v>
      </c>
      <c r="M10" s="156" t="n">
        <f aca="false">$M$68</f>
        <v>0</v>
      </c>
      <c r="N10" s="157" t="e">
        <f aca="false">$N$7*AQ9*AR9</f>
        <v>#DIV/0!</v>
      </c>
      <c r="O10" s="156" t="n">
        <f aca="false">$O$68</f>
        <v>0</v>
      </c>
      <c r="P10" s="158" t="n">
        <f aca="false">(AT9*$P$6)*$P$3</f>
        <v>1.7328</v>
      </c>
      <c r="Q10" s="154" t="n">
        <f aca="false">$Q$68</f>
        <v>0</v>
      </c>
      <c r="R10" s="154" t="n">
        <v>0</v>
      </c>
      <c r="S10" s="155" t="n">
        <v>0</v>
      </c>
      <c r="T10" s="156" t="n">
        <f aca="false">$T$6</f>
        <v>0</v>
      </c>
      <c r="U10" s="159" t="e">
        <f aca="false">(N10/E10)+SUM(L10:M10)</f>
        <v>#DIV/0!</v>
      </c>
      <c r="W10" s="116" t="n">
        <v>4</v>
      </c>
      <c r="X10" s="117" t="n">
        <v>2.52</v>
      </c>
      <c r="Y10" s="160"/>
      <c r="Z10" s="63"/>
      <c r="AA10" s="161"/>
      <c r="AB10" s="120"/>
      <c r="AC10" s="162" t="n">
        <f aca="false">(W10*X10)+(Y10*Z10)+(AA10*AB10)</f>
        <v>10.08</v>
      </c>
      <c r="AD10" s="163" t="n">
        <v>400</v>
      </c>
      <c r="AE10" s="164" t="n">
        <v>0</v>
      </c>
      <c r="AF10" s="165" t="n">
        <v>0</v>
      </c>
      <c r="AG10" s="166"/>
      <c r="AH10" s="167"/>
      <c r="AI10" s="168"/>
      <c r="AJ10" s="169"/>
      <c r="AK10" s="170" t="n">
        <v>4</v>
      </c>
      <c r="AL10" s="63" t="n">
        <v>190</v>
      </c>
      <c r="AM10" s="171"/>
      <c r="AN10" s="172"/>
      <c r="AO10" s="173"/>
      <c r="AP10" s="133"/>
      <c r="AQ10" s="133" t="e">
        <f aca="false" t="array" ref="AQ10:AQ10">SUM(IF(AND(AJ10&lt;&gt;"pac",AJ10&lt;&gt;""),AI10),IF(AND(AM10&lt;&gt;"pac",AM10&lt;&gt;""),AL10),IF(AND(AN10&lt;&gt;"pac",AN10&lt;&gt;""),AO10))/SUM(IF(AND(AJ10&lt;&gt;"pac",AJ10&lt;&gt;""),1),IF(AND(AM10&lt;&gt;"pac",AM10&lt;&gt;""),1),IF(AND(AN10&lt;&gt;"pac",AN10&lt;&gt;""),1))</f>
        <v>#DIV/0!</v>
      </c>
      <c r="AR10" s="133" t="n">
        <f aca="false" t="array" ref="AR10:AR10">SUM(IF(AND(AJ10&lt;&gt;"pac",AJ10&lt;&gt;""),AH10),IF(AND(AM10&lt;&gt;"pac",AM10&lt;&gt;""),AK10),IF(AND(AP10&lt;&gt;"pac",AP10&lt;&gt;""),AN10))</f>
        <v>0</v>
      </c>
      <c r="AS10" s="133"/>
      <c r="AT10" s="134" t="n">
        <f aca="false">SUM(AE10,AG10,AH10,AN10,AK10)</f>
        <v>4</v>
      </c>
      <c r="AU10" s="135" t="n">
        <f aca="false">AV10/AT10</f>
        <v>190</v>
      </c>
      <c r="AV10" s="136" t="n">
        <f aca="false">SUM(AE10*AF10)+(AH10*AI10)+(AN10*AO10)+(AK10*AL10)</f>
        <v>760</v>
      </c>
      <c r="AW10" s="137" t="n">
        <f aca="false">AT10*(F11+G11+H11)*J11/1000</f>
        <v>0</v>
      </c>
      <c r="AX10" s="137" t="n">
        <f aca="false">K11*AT10</f>
        <v>0</v>
      </c>
      <c r="AY10" s="137" t="n">
        <f aca="false">L11*(AE11+AG11)</f>
        <v>0</v>
      </c>
      <c r="AZ10" s="136" t="n">
        <f aca="false">P11</f>
        <v>1.7328</v>
      </c>
      <c r="BA10" s="137" t="n">
        <f aca="false">AC10</f>
        <v>10.08</v>
      </c>
      <c r="BB10" s="137" t="n">
        <f aca="false">T11*AT11</f>
        <v>0</v>
      </c>
      <c r="BC10" s="137"/>
      <c r="BD10" s="137" t="n">
        <f aca="false">AV10-SUM(AW10:BC10)</f>
        <v>748.1872</v>
      </c>
      <c r="BE10" s="138"/>
      <c r="BF10" s="139" t="n">
        <f aca="false">BD10</f>
        <v>748.1872</v>
      </c>
      <c r="BG10" s="139" t="n">
        <f aca="false">BF10*$BG$5</f>
        <v>598.54976</v>
      </c>
      <c r="BH10" s="139" t="n">
        <f aca="false">BF10*$BH$5</f>
        <v>149.63744</v>
      </c>
      <c r="BI10" s="52"/>
      <c r="BJ10" s="6" t="s">
        <v>86</v>
      </c>
      <c r="BO10" s="6" t="s">
        <v>87</v>
      </c>
      <c r="BR10" s="55"/>
      <c r="BS10" s="142"/>
      <c r="BT10" s="143"/>
      <c r="BU10" s="98"/>
      <c r="BV10" s="52"/>
      <c r="BW10" s="176"/>
      <c r="BX10" s="98"/>
      <c r="BY10" s="52"/>
      <c r="BZ10" s="98"/>
      <c r="CA10" s="52"/>
      <c r="CB10" s="176"/>
      <c r="CC10" s="138"/>
      <c r="CD10" s="138"/>
      <c r="CE10" s="145"/>
      <c r="CF10" s="145"/>
      <c r="CG10" s="145"/>
      <c r="CH10" s="7"/>
      <c r="CI10" s="8"/>
      <c r="CJ10" s="7"/>
      <c r="CK10" s="7"/>
      <c r="CL10" s="7"/>
      <c r="CM10" s="7"/>
      <c r="CN10" s="8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</row>
    <row r="11" customFormat="false" ht="12.75" hidden="false" customHeight="false" outlineLevel="0" collapsed="false">
      <c r="B11" s="75" t="n">
        <v>400</v>
      </c>
      <c r="C11" s="146" t="n">
        <f aca="false">C10</f>
        <v>4</v>
      </c>
      <c r="D11" s="147" t="n">
        <f aca="false">D10</f>
        <v>0</v>
      </c>
      <c r="E11" s="174" t="n">
        <f aca="false">C11-D10</f>
        <v>4</v>
      </c>
      <c r="F11" s="149" t="n">
        <f aca="false">$F$6</f>
        <v>0</v>
      </c>
      <c r="G11" s="175" t="n">
        <f aca="false">$G$6</f>
        <v>0</v>
      </c>
      <c r="H11" s="151" t="n">
        <f aca="false">$H$6</f>
        <v>0</v>
      </c>
      <c r="I11" s="152" t="n">
        <f aca="false">F11+G11+H11</f>
        <v>0</v>
      </c>
      <c r="J11" s="153" t="n">
        <f aca="false">$J$7</f>
        <v>0</v>
      </c>
      <c r="K11" s="154" t="n">
        <f aca="false">$K$6</f>
        <v>0</v>
      </c>
      <c r="L11" s="155" t="n">
        <f aca="false">((I11*J11/1000)+K11)</f>
        <v>0</v>
      </c>
      <c r="M11" s="156" t="n">
        <f aca="false">$M$68</f>
        <v>0</v>
      </c>
      <c r="N11" s="157" t="e">
        <f aca="false">$N$7*AQ10*AR10</f>
        <v>#DIV/0!</v>
      </c>
      <c r="O11" s="156" t="n">
        <f aca="false">$O$68</f>
        <v>0</v>
      </c>
      <c r="P11" s="158" t="n">
        <f aca="false">(AT10*$P$6)*$P$3</f>
        <v>1.7328</v>
      </c>
      <c r="Q11" s="154" t="n">
        <f aca="false">$Q$68</f>
        <v>0</v>
      </c>
      <c r="R11" s="154" t="n">
        <v>0</v>
      </c>
      <c r="S11" s="155" t="n">
        <v>0</v>
      </c>
      <c r="T11" s="156" t="n">
        <f aca="false">$T$6</f>
        <v>0</v>
      </c>
      <c r="U11" s="159" t="e">
        <f aca="false">(N11/E11)+SUM(L11:M11)</f>
        <v>#DIV/0!</v>
      </c>
      <c r="W11" s="116" t="n">
        <v>4</v>
      </c>
      <c r="X11" s="117" t="n">
        <v>2.52</v>
      </c>
      <c r="Y11" s="160"/>
      <c r="Z11" s="63"/>
      <c r="AA11" s="161"/>
      <c r="AB11" s="120"/>
      <c r="AC11" s="162" t="n">
        <f aca="false">(W11*X11)+(Y11*Z11)+(AA11*AB11)</f>
        <v>10.08</v>
      </c>
      <c r="AD11" s="163" t="n">
        <v>500</v>
      </c>
      <c r="AE11" s="164" t="n">
        <v>0</v>
      </c>
      <c r="AF11" s="165" t="n">
        <v>0</v>
      </c>
      <c r="AG11" s="166"/>
      <c r="AH11" s="167"/>
      <c r="AI11" s="168"/>
      <c r="AJ11" s="169"/>
      <c r="AK11" s="170" t="n">
        <v>4</v>
      </c>
      <c r="AL11" s="63" t="n">
        <v>190</v>
      </c>
      <c r="AM11" s="171"/>
      <c r="AN11" s="172"/>
      <c r="AO11" s="173"/>
      <c r="AP11" s="133"/>
      <c r="AQ11" s="133" t="e">
        <f aca="false" t="array" ref="AQ11:AQ11">SUM(IF(AND(AJ11&lt;&gt;"pac",AJ11&lt;&gt;""),AI11),IF(AND(AM11&lt;&gt;"pac",AM11&lt;&gt;""),AL11),IF(AND(AN11&lt;&gt;"pac",AN11&lt;&gt;""),AO11))/SUM(IF(AND(AJ11&lt;&gt;"pac",AJ11&lt;&gt;""),1),IF(AND(AM11&lt;&gt;"pac",AM11&lt;&gt;""),1),IF(AND(AN11&lt;&gt;"pac",AN11&lt;&gt;""),1))</f>
        <v>#DIV/0!</v>
      </c>
      <c r="AR11" s="133" t="n">
        <f aca="false" t="array" ref="AR11:AR11">SUM(IF(AND(AJ11&lt;&gt;"pac",AJ11&lt;&gt;""),AH11),IF(AND(AM11&lt;&gt;"pac",AM11&lt;&gt;""),AK11),IF(AND(AP11&lt;&gt;"pac",AP11&lt;&gt;""),AN11))</f>
        <v>0</v>
      </c>
      <c r="AS11" s="133"/>
      <c r="AT11" s="134" t="n">
        <f aca="false">SUM(AE11,AG11,AH11,AN11,AK11)</f>
        <v>4</v>
      </c>
      <c r="AU11" s="135" t="n">
        <f aca="false">AV11/AT11</f>
        <v>190</v>
      </c>
      <c r="AV11" s="136" t="n">
        <f aca="false">SUM(AE11*AF11)+(AH11*AI11)+(AN11*AO11)+(AK11*AL11)</f>
        <v>760</v>
      </c>
      <c r="AW11" s="137" t="n">
        <f aca="false">AT11*(F12+G12+H12)*J12/1000</f>
        <v>0</v>
      </c>
      <c r="AX11" s="137" t="n">
        <f aca="false">K12*AT11</f>
        <v>0</v>
      </c>
      <c r="AY11" s="137" t="n">
        <f aca="false">L12*(AE12+AG12)</f>
        <v>0</v>
      </c>
      <c r="AZ11" s="136" t="n">
        <f aca="false">P12</f>
        <v>1.7328</v>
      </c>
      <c r="BA11" s="137" t="n">
        <f aca="false">AC11</f>
        <v>10.08</v>
      </c>
      <c r="BB11" s="137" t="n">
        <f aca="false">T12*AT12</f>
        <v>0</v>
      </c>
      <c r="BC11" s="137"/>
      <c r="BD11" s="137" t="n">
        <f aca="false">AV11-SUM(AW11:BC11)</f>
        <v>748.1872</v>
      </c>
      <c r="BE11" s="138"/>
      <c r="BF11" s="139" t="n">
        <f aca="false">BD11</f>
        <v>748.1872</v>
      </c>
      <c r="BG11" s="139" t="n">
        <f aca="false">BF11*$BG$5</f>
        <v>598.54976</v>
      </c>
      <c r="BH11" s="139" t="n">
        <f aca="false">BF11*$BH$5</f>
        <v>149.63744</v>
      </c>
      <c r="BI11" s="52"/>
      <c r="BJ11" s="25" t="s">
        <v>88</v>
      </c>
      <c r="BK11" s="26"/>
      <c r="BL11" s="27" t="n">
        <f aca="false">AV31</f>
        <v>26480</v>
      </c>
      <c r="BO11" s="25" t="s">
        <v>88</v>
      </c>
      <c r="BP11" s="26"/>
      <c r="BQ11" s="27" t="e">
        <f aca="true">(INDIRECT(TEXT((DAY($A$1)-1),"0")&amp;"!Bq11"))+BL11</f>
        <v>#REF!</v>
      </c>
      <c r="BR11" s="55"/>
      <c r="BS11" s="142"/>
      <c r="BT11" s="143"/>
      <c r="BU11" s="98"/>
      <c r="BV11" s="52"/>
      <c r="BW11" s="176"/>
      <c r="BX11" s="52"/>
      <c r="BY11" s="52"/>
      <c r="BZ11" s="98"/>
      <c r="CA11" s="52"/>
      <c r="CB11" s="176"/>
      <c r="CC11" s="138"/>
      <c r="CD11" s="138"/>
      <c r="CE11" s="145"/>
      <c r="CF11" s="145"/>
      <c r="CG11" s="145"/>
      <c r="CH11" s="7"/>
      <c r="CI11" s="8"/>
      <c r="CJ11" s="7"/>
      <c r="CK11" s="29"/>
      <c r="CL11" s="7"/>
      <c r="CM11" s="7"/>
      <c r="CN11" s="8"/>
      <c r="CO11" s="7"/>
      <c r="CP11" s="29"/>
      <c r="CQ11" s="7"/>
      <c r="CR11" s="7"/>
      <c r="CS11" s="7"/>
      <c r="CT11" s="7"/>
      <c r="CU11" s="7"/>
      <c r="CV11" s="7"/>
      <c r="CW11" s="7"/>
      <c r="CX11" s="7"/>
      <c r="CY11" s="7"/>
    </row>
    <row r="12" customFormat="false" ht="12.75" hidden="false" customHeight="false" outlineLevel="0" collapsed="false">
      <c r="B12" s="75" t="n">
        <v>500</v>
      </c>
      <c r="C12" s="146" t="n">
        <f aca="false">C11</f>
        <v>4</v>
      </c>
      <c r="D12" s="147" t="n">
        <f aca="false">D11</f>
        <v>0</v>
      </c>
      <c r="E12" s="174" t="n">
        <f aca="false">C12-D11</f>
        <v>4</v>
      </c>
      <c r="F12" s="149" t="n">
        <f aca="false">$F$6</f>
        <v>0</v>
      </c>
      <c r="G12" s="175" t="n">
        <f aca="false">$G$6</f>
        <v>0</v>
      </c>
      <c r="H12" s="151" t="n">
        <f aca="false">$H$6</f>
        <v>0</v>
      </c>
      <c r="I12" s="152" t="n">
        <f aca="false">F12+G12+H12</f>
        <v>0</v>
      </c>
      <c r="J12" s="153" t="n">
        <f aca="false">$J$7</f>
        <v>0</v>
      </c>
      <c r="K12" s="154" t="n">
        <f aca="false">$K$6</f>
        <v>0</v>
      </c>
      <c r="L12" s="155" t="n">
        <f aca="false">((I12*J12/1000)+K12)</f>
        <v>0</v>
      </c>
      <c r="M12" s="156" t="n">
        <f aca="false">$M$68</f>
        <v>0</v>
      </c>
      <c r="N12" s="157" t="e">
        <f aca="false">$N$7*AQ11*AR11</f>
        <v>#DIV/0!</v>
      </c>
      <c r="O12" s="156" t="n">
        <f aca="false">$O$68</f>
        <v>0</v>
      </c>
      <c r="P12" s="158" t="n">
        <f aca="false">(AT11*$P$6)*$P$3</f>
        <v>1.7328</v>
      </c>
      <c r="Q12" s="154" t="n">
        <f aca="false">$Q$68</f>
        <v>0</v>
      </c>
      <c r="R12" s="154" t="n">
        <v>0</v>
      </c>
      <c r="S12" s="155" t="n">
        <v>0</v>
      </c>
      <c r="T12" s="156" t="n">
        <f aca="false">$T$6</f>
        <v>0</v>
      </c>
      <c r="U12" s="159" t="e">
        <f aca="false">(N12/E12)+SUM(L12:M12)</f>
        <v>#DIV/0!</v>
      </c>
      <c r="W12" s="116" t="n">
        <v>4</v>
      </c>
      <c r="X12" s="117" t="n">
        <v>2.52</v>
      </c>
      <c r="Y12" s="160"/>
      <c r="Z12" s="63"/>
      <c r="AA12" s="161"/>
      <c r="AB12" s="120"/>
      <c r="AC12" s="162" t="n">
        <f aca="false">(W12*X12)+(Y12*Z12)+(AA12*AB12)</f>
        <v>10.08</v>
      </c>
      <c r="AD12" s="163" t="n">
        <v>600</v>
      </c>
      <c r="AE12" s="164" t="n">
        <v>0</v>
      </c>
      <c r="AF12" s="165" t="n">
        <v>0</v>
      </c>
      <c r="AG12" s="166"/>
      <c r="AH12" s="167"/>
      <c r="AI12" s="168"/>
      <c r="AJ12" s="169"/>
      <c r="AK12" s="170" t="n">
        <v>4</v>
      </c>
      <c r="AL12" s="63" t="n">
        <v>190</v>
      </c>
      <c r="AM12" s="171"/>
      <c r="AN12" s="172"/>
      <c r="AO12" s="173"/>
      <c r="AP12" s="133"/>
      <c r="AQ12" s="133" t="e">
        <f aca="false" t="array" ref="AQ12:AQ12">SUM(IF(AND(AJ12&lt;&gt;"pac",AJ12&lt;&gt;""),AI12),IF(AND(AM12&lt;&gt;"pac",AM12&lt;&gt;""),AL12),IF(AND(AN12&lt;&gt;"pac",AN12&lt;&gt;""),AO12))/SUM(IF(AND(AJ12&lt;&gt;"pac",AJ12&lt;&gt;""),1),IF(AND(AM12&lt;&gt;"pac",AM12&lt;&gt;""),1),IF(AND(AN12&lt;&gt;"pac",AN12&lt;&gt;""),1))</f>
        <v>#DIV/0!</v>
      </c>
      <c r="AR12" s="133" t="n">
        <f aca="false" t="array" ref="AR12:AR12">SUM(IF(AND(AJ12&lt;&gt;"pac",AJ12&lt;&gt;""),AH12),IF(AND(AM12&lt;&gt;"pac",AM12&lt;&gt;""),AK12),IF(AND(AP12&lt;&gt;"pac",AP12&lt;&gt;""),AN12))</f>
        <v>0</v>
      </c>
      <c r="AS12" s="133"/>
      <c r="AT12" s="134" t="n">
        <f aca="false">SUM(AE12,AG12,AH12,AN12,AK12)</f>
        <v>4</v>
      </c>
      <c r="AU12" s="135" t="n">
        <f aca="false">AV12/AT12</f>
        <v>190</v>
      </c>
      <c r="AV12" s="136" t="n">
        <f aca="false">SUM(AE12*AF12)+(AH12*AI12)+(AN12*AO12)+(AK12*AL12)</f>
        <v>760</v>
      </c>
      <c r="AW12" s="137" t="n">
        <f aca="false">AT12*(F13+G13+H13)*J13/1000</f>
        <v>0</v>
      </c>
      <c r="AX12" s="137" t="n">
        <f aca="false">K13*AT12</f>
        <v>0</v>
      </c>
      <c r="AY12" s="137" t="n">
        <f aca="false">L13*(AE13+AG13)</f>
        <v>0</v>
      </c>
      <c r="AZ12" s="136" t="n">
        <f aca="false">P13</f>
        <v>1.7328</v>
      </c>
      <c r="BA12" s="137" t="n">
        <f aca="false">AC12</f>
        <v>10.08</v>
      </c>
      <c r="BB12" s="137" t="n">
        <f aca="false">T13*AT13</f>
        <v>0</v>
      </c>
      <c r="BC12" s="137"/>
      <c r="BD12" s="137" t="n">
        <f aca="false">AV12-SUM(AW12:BC12)</f>
        <v>748.1872</v>
      </c>
      <c r="BE12" s="138"/>
      <c r="BF12" s="139" t="n">
        <f aca="false">BD12</f>
        <v>748.1872</v>
      </c>
      <c r="BG12" s="139" t="n">
        <f aca="false">BF12*$BG$5</f>
        <v>598.54976</v>
      </c>
      <c r="BH12" s="139" t="n">
        <f aca="false">BF12*$BH$5</f>
        <v>149.63744</v>
      </c>
      <c r="BI12" s="52"/>
      <c r="BJ12" s="53" t="s">
        <v>92</v>
      </c>
      <c r="BK12" s="52"/>
      <c r="BL12" s="73"/>
      <c r="BO12" s="53" t="s">
        <v>92</v>
      </c>
      <c r="BP12" s="52"/>
      <c r="BQ12" s="73"/>
      <c r="BR12" s="55"/>
      <c r="BS12" s="142"/>
      <c r="BT12" s="143"/>
      <c r="BU12" s="98"/>
      <c r="BV12" s="52"/>
      <c r="BW12" s="176"/>
      <c r="BX12" s="52"/>
      <c r="BY12" s="52"/>
      <c r="BZ12" s="98"/>
      <c r="CA12" s="52"/>
      <c r="CB12" s="176"/>
      <c r="CC12" s="138"/>
      <c r="CD12" s="138"/>
      <c r="CE12" s="145"/>
      <c r="CF12" s="145"/>
      <c r="CG12" s="145"/>
      <c r="CH12" s="7"/>
      <c r="CI12" s="8"/>
      <c r="CJ12" s="7"/>
      <c r="CK12" s="29"/>
      <c r="CL12" s="7"/>
      <c r="CM12" s="7"/>
      <c r="CN12" s="8"/>
      <c r="CO12" s="7"/>
      <c r="CP12" s="29"/>
      <c r="CQ12" s="7"/>
      <c r="CR12" s="7"/>
      <c r="CS12" s="7"/>
      <c r="CT12" s="7"/>
      <c r="CU12" s="7"/>
      <c r="CV12" s="7"/>
      <c r="CW12" s="7"/>
      <c r="CX12" s="7"/>
      <c r="CY12" s="7"/>
    </row>
    <row r="13" customFormat="false" ht="12.75" hidden="false" customHeight="false" outlineLevel="0" collapsed="false">
      <c r="B13" s="75" t="n">
        <v>600</v>
      </c>
      <c r="C13" s="146" t="n">
        <f aca="false">C12</f>
        <v>4</v>
      </c>
      <c r="D13" s="147" t="n">
        <f aca="false">D12</f>
        <v>0</v>
      </c>
      <c r="E13" s="174" t="n">
        <f aca="false">C13-D12</f>
        <v>4</v>
      </c>
      <c r="F13" s="149" t="n">
        <f aca="false">$F$6</f>
        <v>0</v>
      </c>
      <c r="G13" s="175" t="n">
        <f aca="false">$G$6</f>
        <v>0</v>
      </c>
      <c r="H13" s="151" t="n">
        <f aca="false">$H$6</f>
        <v>0</v>
      </c>
      <c r="I13" s="152" t="n">
        <f aca="false">F13+G13+H13</f>
        <v>0</v>
      </c>
      <c r="J13" s="153" t="n">
        <f aca="false">$J$7</f>
        <v>0</v>
      </c>
      <c r="K13" s="154" t="n">
        <f aca="false">$K$6</f>
        <v>0</v>
      </c>
      <c r="L13" s="155" t="n">
        <f aca="false">((I13*J13/1000)+K13)</f>
        <v>0</v>
      </c>
      <c r="M13" s="156" t="n">
        <f aca="false">$M$68</f>
        <v>0</v>
      </c>
      <c r="N13" s="157" t="e">
        <f aca="false">$N$7*AQ12*AR12</f>
        <v>#DIV/0!</v>
      </c>
      <c r="O13" s="156" t="n">
        <f aca="false">$O$68</f>
        <v>0</v>
      </c>
      <c r="P13" s="158" t="n">
        <f aca="false">(AT12*$P$6)*$P$3</f>
        <v>1.7328</v>
      </c>
      <c r="Q13" s="154" t="n">
        <f aca="false">$Q$68</f>
        <v>0</v>
      </c>
      <c r="R13" s="154" t="n">
        <v>0</v>
      </c>
      <c r="S13" s="155" t="n">
        <v>0</v>
      </c>
      <c r="T13" s="156" t="n">
        <f aca="false">$T$6</f>
        <v>0</v>
      </c>
      <c r="U13" s="159" t="e">
        <f aca="false">(N13/E13)+SUM(L13:M13)</f>
        <v>#DIV/0!</v>
      </c>
      <c r="W13" s="116" t="n">
        <v>4</v>
      </c>
      <c r="X13" s="117" t="n">
        <v>2.52</v>
      </c>
      <c r="Y13" s="160"/>
      <c r="Z13" s="63"/>
      <c r="AA13" s="161"/>
      <c r="AB13" s="120"/>
      <c r="AC13" s="162" t="n">
        <f aca="false">(W13*X13)+(Y13*Z13)+(AA13*AB13)</f>
        <v>10.08</v>
      </c>
      <c r="AD13" s="163" t="n">
        <v>700</v>
      </c>
      <c r="AE13" s="164" t="n">
        <v>0</v>
      </c>
      <c r="AF13" s="165" t="n">
        <v>0</v>
      </c>
      <c r="AG13" s="166"/>
      <c r="AH13" s="167"/>
      <c r="AI13" s="168"/>
      <c r="AJ13" s="169"/>
      <c r="AK13" s="170" t="n">
        <v>4</v>
      </c>
      <c r="AL13" s="63" t="n">
        <v>200</v>
      </c>
      <c r="AM13" s="171"/>
      <c r="AN13" s="172"/>
      <c r="AO13" s="173"/>
      <c r="AP13" s="133"/>
      <c r="AQ13" s="133" t="e">
        <f aca="false" t="array" ref="AQ13:AQ13">SUM(IF(AND(AJ13&lt;&gt;"pac",AJ13&lt;&gt;""),AI13),IF(AND(AM13&lt;&gt;"pac",AM13&lt;&gt;""),AL13),IF(AND(AN13&lt;&gt;"pac",AN13&lt;&gt;""),AO13))/SUM(IF(AND(AJ13&lt;&gt;"pac",AJ13&lt;&gt;""),1),IF(AND(AM13&lt;&gt;"pac",AM13&lt;&gt;""),1),IF(AND(AN13&lt;&gt;"pac",AN13&lt;&gt;""),1))</f>
        <v>#DIV/0!</v>
      </c>
      <c r="AR13" s="133" t="n">
        <f aca="false" t="array" ref="AR13:AR13">SUM(IF(AND(AJ13&lt;&gt;"pac",AJ13&lt;&gt;""),AH13),IF(AND(AM13&lt;&gt;"pac",AM13&lt;&gt;""),AK13),IF(AND(AP13&lt;&gt;"pac",AP13&lt;&gt;""),AN13))</f>
        <v>0</v>
      </c>
      <c r="AS13" s="133"/>
      <c r="AT13" s="134" t="n">
        <f aca="false">SUM(AE13,AG13,AH13,AN13,AK13)</f>
        <v>4</v>
      </c>
      <c r="AU13" s="135" t="n">
        <f aca="false">AV13/AT13</f>
        <v>200</v>
      </c>
      <c r="AV13" s="136" t="n">
        <f aca="false">SUM(AE13*AF13)+(AH13*AI13)+(AN13*AO13)+(AK13*AL13)</f>
        <v>800</v>
      </c>
      <c r="AW13" s="137" t="n">
        <f aca="false">AT13*(F14+G14+H14)*J14/1000</f>
        <v>0</v>
      </c>
      <c r="AX13" s="137" t="n">
        <f aca="false">K14*AT13</f>
        <v>0</v>
      </c>
      <c r="AY13" s="137" t="n">
        <f aca="false">L14*(AE14+AG14)</f>
        <v>0</v>
      </c>
      <c r="AZ13" s="136" t="n">
        <f aca="false">P14</f>
        <v>1.7328</v>
      </c>
      <c r="BA13" s="137" t="n">
        <f aca="false">AC13</f>
        <v>10.08</v>
      </c>
      <c r="BB13" s="137" t="n">
        <f aca="false">T14*AT14</f>
        <v>0</v>
      </c>
      <c r="BC13" s="137"/>
      <c r="BD13" s="137" t="n">
        <f aca="false">AV13-SUM(AW13:BC13)</f>
        <v>788.1872</v>
      </c>
      <c r="BE13" s="138"/>
      <c r="BF13" s="139" t="n">
        <f aca="false">BD13</f>
        <v>788.1872</v>
      </c>
      <c r="BG13" s="139" t="n">
        <f aca="false">BF13*$BG$5</f>
        <v>630.54976</v>
      </c>
      <c r="BH13" s="139" t="n">
        <f aca="false">BF13*$BH$5</f>
        <v>157.63744</v>
      </c>
      <c r="BI13" s="52"/>
      <c r="BJ13" s="53" t="s">
        <v>93</v>
      </c>
      <c r="BK13" s="52"/>
      <c r="BL13" s="73" t="n">
        <f aca="false">AY31+BA31</f>
        <v>241.92</v>
      </c>
      <c r="BO13" s="53" t="s">
        <v>93</v>
      </c>
      <c r="BP13" s="52"/>
      <c r="BQ13" s="73" t="e">
        <f aca="true">(INDIRECT(TEXT((DAY($A$1)-1),"0")&amp;"!Bq13"))+BL13</f>
        <v>#REF!</v>
      </c>
      <c r="BR13" s="55"/>
      <c r="BS13" s="142"/>
      <c r="BT13" s="143"/>
      <c r="BU13" s="98"/>
      <c r="BV13" s="52"/>
      <c r="BW13" s="101"/>
      <c r="BX13" s="98"/>
      <c r="BY13" s="98"/>
      <c r="BZ13" s="98"/>
      <c r="CA13" s="52"/>
      <c r="CB13" s="101"/>
      <c r="CC13" s="138"/>
      <c r="CD13" s="138"/>
      <c r="CE13" s="145"/>
      <c r="CF13" s="145"/>
      <c r="CG13" s="145"/>
      <c r="CH13" s="7"/>
      <c r="CI13" s="8"/>
      <c r="CJ13" s="7"/>
      <c r="CK13" s="29"/>
      <c r="CL13" s="7"/>
      <c r="CM13" s="7"/>
      <c r="CN13" s="8"/>
      <c r="CO13" s="7"/>
      <c r="CP13" s="29"/>
      <c r="CQ13" s="7"/>
      <c r="CR13" s="7"/>
      <c r="CS13" s="7"/>
      <c r="CT13" s="7"/>
      <c r="CU13" s="7"/>
      <c r="CV13" s="7"/>
      <c r="CW13" s="7"/>
      <c r="CX13" s="7"/>
      <c r="CY13" s="7"/>
    </row>
    <row r="14" customFormat="false" ht="12.75" hidden="false" customHeight="false" outlineLevel="0" collapsed="false">
      <c r="B14" s="75" t="n">
        <v>700</v>
      </c>
      <c r="C14" s="146" t="n">
        <f aca="false">C13</f>
        <v>4</v>
      </c>
      <c r="D14" s="147" t="n">
        <f aca="false">D13</f>
        <v>0</v>
      </c>
      <c r="E14" s="174" t="n">
        <f aca="false">C14-D13</f>
        <v>4</v>
      </c>
      <c r="F14" s="149" t="n">
        <f aca="false">$F$6</f>
        <v>0</v>
      </c>
      <c r="G14" s="175" t="n">
        <f aca="false">$G$6</f>
        <v>0</v>
      </c>
      <c r="H14" s="151" t="n">
        <f aca="false">$H$6</f>
        <v>0</v>
      </c>
      <c r="I14" s="152" t="n">
        <f aca="false">F14+G14+H14</f>
        <v>0</v>
      </c>
      <c r="J14" s="153" t="n">
        <f aca="false">$J$7</f>
        <v>0</v>
      </c>
      <c r="K14" s="154" t="n">
        <f aca="false">$K$6</f>
        <v>0</v>
      </c>
      <c r="L14" s="155" t="n">
        <f aca="false">((I14*J14/1000)+K14)</f>
        <v>0</v>
      </c>
      <c r="M14" s="156" t="n">
        <f aca="false">$M$68</f>
        <v>0</v>
      </c>
      <c r="N14" s="157" t="e">
        <f aca="false">$N$7*AQ13*AR13</f>
        <v>#DIV/0!</v>
      </c>
      <c r="O14" s="156" t="n">
        <f aca="false">$O$68</f>
        <v>0</v>
      </c>
      <c r="P14" s="158" t="n">
        <f aca="false">(AT13*$P$6)*$P$3</f>
        <v>1.7328</v>
      </c>
      <c r="Q14" s="154" t="n">
        <f aca="false">$Q$68</f>
        <v>0</v>
      </c>
      <c r="R14" s="154" t="n">
        <v>0</v>
      </c>
      <c r="S14" s="155" t="n">
        <v>0</v>
      </c>
      <c r="T14" s="156" t="n">
        <f aca="false">$T$6</f>
        <v>0</v>
      </c>
      <c r="U14" s="159" t="e">
        <f aca="false">(N14/E14)+SUM(L14:M14)</f>
        <v>#DIV/0!</v>
      </c>
      <c r="W14" s="116" t="n">
        <v>4</v>
      </c>
      <c r="X14" s="117" t="n">
        <v>2.52</v>
      </c>
      <c r="Y14" s="160"/>
      <c r="Z14" s="63"/>
      <c r="AA14" s="161"/>
      <c r="AB14" s="120"/>
      <c r="AC14" s="162" t="n">
        <f aca="false">(W14*X14)+(Y14*Z14)+(AA14*AB14)</f>
        <v>10.08</v>
      </c>
      <c r="AD14" s="163" t="n">
        <v>800</v>
      </c>
      <c r="AE14" s="164" t="n">
        <v>0</v>
      </c>
      <c r="AF14" s="165" t="n">
        <v>0</v>
      </c>
      <c r="AG14" s="166"/>
      <c r="AH14" s="167"/>
      <c r="AI14" s="168"/>
      <c r="AJ14" s="169"/>
      <c r="AK14" s="170" t="n">
        <v>4</v>
      </c>
      <c r="AL14" s="63" t="n">
        <v>200</v>
      </c>
      <c r="AM14" s="171"/>
      <c r="AN14" s="172"/>
      <c r="AO14" s="173"/>
      <c r="AP14" s="133"/>
      <c r="AQ14" s="133" t="e">
        <f aca="false" t="array" ref="AQ14:AQ14">SUM(IF(AND(AJ14&lt;&gt;"pac",AJ14&lt;&gt;""),AI14),IF(AND(AM14&lt;&gt;"pac",AM14&lt;&gt;""),AL14),IF(AND(AN14&lt;&gt;"pac",AN14&lt;&gt;""),AO14))/SUM(IF(AND(AJ14&lt;&gt;"pac",AJ14&lt;&gt;""),1),IF(AND(AM14&lt;&gt;"pac",AM14&lt;&gt;""),1),IF(AND(AN14&lt;&gt;"pac",AN14&lt;&gt;""),1))</f>
        <v>#DIV/0!</v>
      </c>
      <c r="AR14" s="133" t="n">
        <f aca="false" t="array" ref="AR14:AR14">SUM(IF(AND(AJ14&lt;&gt;"pac",AJ14&lt;&gt;""),AH14),IF(AND(AM14&lt;&gt;"pac",AM14&lt;&gt;""),AK14),IF(AND(AP14&lt;&gt;"pac",AP14&lt;&gt;""),AN14))</f>
        <v>0</v>
      </c>
      <c r="AS14" s="133"/>
      <c r="AT14" s="134" t="n">
        <f aca="false">SUM(AE14,AG14,AH14,AN14,AK14)</f>
        <v>4</v>
      </c>
      <c r="AU14" s="135" t="n">
        <f aca="false">AV14/AT14</f>
        <v>200</v>
      </c>
      <c r="AV14" s="136" t="n">
        <f aca="false">SUM(AE14*AF14)+(AH14*AI14)+(AN14*AO14)+(AK14*AL14)</f>
        <v>800</v>
      </c>
      <c r="AW14" s="137" t="n">
        <f aca="false">AT14*(F15+G15+H15)*J15/1000</f>
        <v>0</v>
      </c>
      <c r="AX14" s="137" t="n">
        <f aca="false">K15*AT14</f>
        <v>0</v>
      </c>
      <c r="AY14" s="137" t="n">
        <f aca="false">L15*(AE15+AG15)</f>
        <v>0</v>
      </c>
      <c r="AZ14" s="136" t="n">
        <f aca="false">P15</f>
        <v>1.7328</v>
      </c>
      <c r="BA14" s="137" t="n">
        <f aca="false">AC14</f>
        <v>10.08</v>
      </c>
      <c r="BB14" s="137" t="n">
        <f aca="false">T15*AT15</f>
        <v>0</v>
      </c>
      <c r="BC14" s="137"/>
      <c r="BD14" s="137" t="n">
        <f aca="false">AV14-SUM(AW14:BC14)</f>
        <v>788.1872</v>
      </c>
      <c r="BE14" s="138"/>
      <c r="BF14" s="139" t="n">
        <f aca="false">BD14</f>
        <v>788.1872</v>
      </c>
      <c r="BG14" s="139" t="n">
        <f aca="false">BF14*$BG$5</f>
        <v>630.54976</v>
      </c>
      <c r="BH14" s="139" t="n">
        <f aca="false">BF14*$BH$5</f>
        <v>157.63744</v>
      </c>
      <c r="BI14" s="52"/>
      <c r="BJ14" s="53" t="s">
        <v>67</v>
      </c>
      <c r="BK14" s="52"/>
      <c r="BL14" s="73" t="n">
        <f aca="false">AZ31</f>
        <v>41.5872</v>
      </c>
      <c r="BO14" s="53" t="s">
        <v>67</v>
      </c>
      <c r="BP14" s="52"/>
      <c r="BQ14" s="73" t="e">
        <f aca="true">(INDIRECT(TEXT((DAY($A$1)-1),"0")&amp;"!BQ14"))+BL14</f>
        <v>#REF!</v>
      </c>
      <c r="BR14" s="55"/>
      <c r="BS14" s="142"/>
      <c r="BT14" s="143"/>
      <c r="BU14" s="98"/>
      <c r="BV14" s="52"/>
      <c r="BW14" s="176"/>
      <c r="BX14" s="52"/>
      <c r="BY14" s="52"/>
      <c r="BZ14" s="98"/>
      <c r="CA14" s="52"/>
      <c r="CB14" s="176"/>
      <c r="CC14" s="138"/>
      <c r="CD14" s="138"/>
      <c r="CE14" s="145"/>
      <c r="CF14" s="145"/>
      <c r="CG14" s="145"/>
      <c r="CH14" s="7"/>
      <c r="CI14" s="8"/>
      <c r="CJ14" s="7"/>
      <c r="CK14" s="29"/>
      <c r="CL14" s="7"/>
      <c r="CM14" s="7"/>
      <c r="CN14" s="8"/>
      <c r="CO14" s="7"/>
      <c r="CP14" s="29"/>
      <c r="CQ14" s="7"/>
      <c r="CR14" s="7"/>
      <c r="CS14" s="7"/>
      <c r="CT14" s="7"/>
      <c r="CU14" s="7"/>
      <c r="CV14" s="7"/>
      <c r="CW14" s="7"/>
      <c r="CX14" s="7"/>
      <c r="CY14" s="7"/>
    </row>
    <row r="15" customFormat="false" ht="15" hidden="false" customHeight="false" outlineLevel="0" collapsed="false">
      <c r="B15" s="75" t="n">
        <v>800</v>
      </c>
      <c r="C15" s="146" t="n">
        <f aca="false">C14</f>
        <v>4</v>
      </c>
      <c r="D15" s="147" t="n">
        <f aca="false">D14</f>
        <v>0</v>
      </c>
      <c r="E15" s="174" t="n">
        <f aca="false">C15-D14</f>
        <v>4</v>
      </c>
      <c r="F15" s="149" t="n">
        <f aca="false">$F$6</f>
        <v>0</v>
      </c>
      <c r="G15" s="175" t="n">
        <f aca="false">$G$6</f>
        <v>0</v>
      </c>
      <c r="H15" s="151" t="n">
        <f aca="false">$H$6</f>
        <v>0</v>
      </c>
      <c r="I15" s="152" t="n">
        <f aca="false">F15+G15+H15</f>
        <v>0</v>
      </c>
      <c r="J15" s="153" t="n">
        <f aca="false">$J$7</f>
        <v>0</v>
      </c>
      <c r="K15" s="154" t="n">
        <f aca="false">$K$6</f>
        <v>0</v>
      </c>
      <c r="L15" s="155" t="n">
        <f aca="false">((I15*J15/1000)+K15)</f>
        <v>0</v>
      </c>
      <c r="M15" s="156" t="n">
        <f aca="false">$M$68</f>
        <v>0</v>
      </c>
      <c r="N15" s="157" t="e">
        <f aca="false">$N$7*AQ14*AR14</f>
        <v>#DIV/0!</v>
      </c>
      <c r="O15" s="156" t="n">
        <f aca="false">$O$68</f>
        <v>0</v>
      </c>
      <c r="P15" s="158" t="n">
        <f aca="false">(AT14*$P$6)*$P$3</f>
        <v>1.7328</v>
      </c>
      <c r="Q15" s="154" t="n">
        <f aca="false">$Q$68</f>
        <v>0</v>
      </c>
      <c r="R15" s="154" t="n">
        <v>0</v>
      </c>
      <c r="S15" s="155" t="n">
        <v>0</v>
      </c>
      <c r="T15" s="156" t="n">
        <f aca="false">$T$6</f>
        <v>0</v>
      </c>
      <c r="U15" s="159" t="e">
        <f aca="false">(N15/E15)+SUM(L15:M15)</f>
        <v>#DIV/0!</v>
      </c>
      <c r="W15" s="116" t="n">
        <v>4</v>
      </c>
      <c r="X15" s="117" t="n">
        <v>2.52</v>
      </c>
      <c r="Y15" s="160"/>
      <c r="Z15" s="63"/>
      <c r="AA15" s="161"/>
      <c r="AB15" s="120"/>
      <c r="AC15" s="162" t="n">
        <f aca="false">(W15*X15)+(Y15*Z15)+(AA15*AB15)</f>
        <v>10.08</v>
      </c>
      <c r="AD15" s="163" t="n">
        <v>900</v>
      </c>
      <c r="AE15" s="164" t="n">
        <v>0</v>
      </c>
      <c r="AF15" s="165" t="n">
        <v>0</v>
      </c>
      <c r="AG15" s="166"/>
      <c r="AH15" s="167"/>
      <c r="AI15" s="168"/>
      <c r="AJ15" s="169"/>
      <c r="AK15" s="170" t="n">
        <v>4</v>
      </c>
      <c r="AL15" s="63" t="n">
        <v>380</v>
      </c>
      <c r="AM15" s="171"/>
      <c r="AN15" s="172"/>
      <c r="AO15" s="173"/>
      <c r="AP15" s="133"/>
      <c r="AQ15" s="133" t="e">
        <f aca="false" t="array" ref="AQ15:AQ15">SUM(IF(AND(AJ15&lt;&gt;"pac",AJ15&lt;&gt;""),AI15),IF(AND(AM15&lt;&gt;"pac",AM15&lt;&gt;""),AL15),IF(AND(AN15&lt;&gt;"pac",AN15&lt;&gt;""),AO15))/SUM(IF(AND(AJ15&lt;&gt;"pac",AJ15&lt;&gt;""),1),IF(AND(AM15&lt;&gt;"pac",AM15&lt;&gt;""),1),IF(AND(AN15&lt;&gt;"pac",AN15&lt;&gt;""),1))</f>
        <v>#DIV/0!</v>
      </c>
      <c r="AR15" s="133" t="n">
        <f aca="false" t="array" ref="AR15:AR15">SUM(IF(AND(AJ15&lt;&gt;"pac",AJ15&lt;&gt;""),AH15),IF(AND(AM15&lt;&gt;"pac",AM15&lt;&gt;""),AK15),IF(AND(AP15&lt;&gt;"pac",AP15&lt;&gt;""),AN15))</f>
        <v>0</v>
      </c>
      <c r="AS15" s="133"/>
      <c r="AT15" s="134" t="n">
        <f aca="false">SUM(AE15,AG15,AH15,AN15,AK15)</f>
        <v>4</v>
      </c>
      <c r="AU15" s="135" t="n">
        <f aca="false">AV15/AT15</f>
        <v>380</v>
      </c>
      <c r="AV15" s="136" t="n">
        <f aca="false">SUM(AE15*AF15)+(AH15*AI15)+(AN15*AO15)+(AK15*AL15)</f>
        <v>1520</v>
      </c>
      <c r="AW15" s="137" t="n">
        <f aca="false">AT15*(F16+G16+H16)*J16/1000</f>
        <v>0</v>
      </c>
      <c r="AX15" s="137" t="n">
        <f aca="false">K16*AT15</f>
        <v>0</v>
      </c>
      <c r="AY15" s="137" t="n">
        <f aca="false">L16*(AE16+AG16)</f>
        <v>0</v>
      </c>
      <c r="AZ15" s="136" t="n">
        <f aca="false">P16</f>
        <v>1.7328</v>
      </c>
      <c r="BA15" s="137" t="n">
        <f aca="false">AC15</f>
        <v>10.08</v>
      </c>
      <c r="BB15" s="137" t="n">
        <f aca="false">T16*AT16</f>
        <v>0</v>
      </c>
      <c r="BC15" s="137"/>
      <c r="BD15" s="137" t="n">
        <f aca="false">AV15-SUM(AW15:BC15)</f>
        <v>1508.1872</v>
      </c>
      <c r="BE15" s="138"/>
      <c r="BF15" s="139" t="n">
        <f aca="false">BD15</f>
        <v>1508.1872</v>
      </c>
      <c r="BG15" s="139" t="n">
        <f aca="false">BF15*$BG$5</f>
        <v>1206.54976</v>
      </c>
      <c r="BH15" s="139" t="n">
        <f aca="false">BF15*$BH$5</f>
        <v>301.63744</v>
      </c>
      <c r="BI15" s="52"/>
      <c r="BJ15" s="53" t="s">
        <v>96</v>
      </c>
      <c r="BK15" s="52"/>
      <c r="BL15" s="181" t="n">
        <f aca="false">BC31</f>
        <v>0</v>
      </c>
      <c r="BO15" s="53" t="s">
        <v>96</v>
      </c>
      <c r="BP15" s="52"/>
      <c r="BQ15" s="181" t="e">
        <f aca="true">(INDIRECT(TEXT((DAY($A$1)-1),"0")&amp;"!BK15"))+BL15</f>
        <v>#REF!</v>
      </c>
      <c r="BR15" s="55"/>
      <c r="BS15" s="142"/>
      <c r="BT15" s="143"/>
      <c r="BU15" s="52"/>
      <c r="BV15" s="52"/>
      <c r="BW15" s="52"/>
      <c r="BX15" s="52"/>
      <c r="BY15" s="52"/>
      <c r="BZ15" s="52"/>
      <c r="CA15" s="52"/>
      <c r="CB15" s="52"/>
      <c r="CC15" s="138"/>
      <c r="CD15" s="138"/>
      <c r="CE15" s="145"/>
      <c r="CF15" s="145"/>
      <c r="CG15" s="145"/>
      <c r="CH15" s="7"/>
      <c r="CI15" s="8"/>
      <c r="CJ15" s="7"/>
      <c r="CK15" s="182"/>
      <c r="CL15" s="7"/>
      <c r="CM15" s="7"/>
      <c r="CN15" s="8"/>
      <c r="CO15" s="7"/>
      <c r="CP15" s="182"/>
      <c r="CQ15" s="7"/>
      <c r="CR15" s="7"/>
      <c r="CS15" s="7"/>
      <c r="CT15" s="7"/>
      <c r="CU15" s="7"/>
      <c r="CV15" s="7"/>
      <c r="CW15" s="7"/>
      <c r="CX15" s="7"/>
      <c r="CY15" s="7"/>
    </row>
    <row r="16" customFormat="false" ht="12.75" hidden="false" customHeight="false" outlineLevel="0" collapsed="false">
      <c r="B16" s="75" t="n">
        <v>900</v>
      </c>
      <c r="C16" s="146" t="n">
        <f aca="false">C15</f>
        <v>4</v>
      </c>
      <c r="D16" s="147" t="n">
        <f aca="false">D15</f>
        <v>0</v>
      </c>
      <c r="E16" s="174" t="n">
        <f aca="false">C16-D15</f>
        <v>4</v>
      </c>
      <c r="F16" s="149" t="n">
        <f aca="false">$F$6</f>
        <v>0</v>
      </c>
      <c r="G16" s="175" t="n">
        <f aca="false">$G$6</f>
        <v>0</v>
      </c>
      <c r="H16" s="151" t="n">
        <f aca="false">$H$6</f>
        <v>0</v>
      </c>
      <c r="I16" s="152" t="n">
        <f aca="false">F16+G16+H16</f>
        <v>0</v>
      </c>
      <c r="J16" s="153" t="n">
        <f aca="false">$J$7</f>
        <v>0</v>
      </c>
      <c r="K16" s="154" t="n">
        <f aca="false">$K$6</f>
        <v>0</v>
      </c>
      <c r="L16" s="155" t="n">
        <f aca="false">((I16*J16/1000)+K16)</f>
        <v>0</v>
      </c>
      <c r="M16" s="156" t="n">
        <f aca="false">$M$68</f>
        <v>0</v>
      </c>
      <c r="N16" s="157" t="e">
        <f aca="false">$N$7*AQ15*AR15</f>
        <v>#DIV/0!</v>
      </c>
      <c r="O16" s="156" t="n">
        <f aca="false">$O$68</f>
        <v>0</v>
      </c>
      <c r="P16" s="158" t="n">
        <f aca="false">(AT15*$P$6)*$P$3</f>
        <v>1.7328</v>
      </c>
      <c r="Q16" s="154" t="n">
        <f aca="false">$Q$68</f>
        <v>0</v>
      </c>
      <c r="R16" s="154" t="n">
        <v>0</v>
      </c>
      <c r="S16" s="155" t="n">
        <v>0</v>
      </c>
      <c r="T16" s="156" t="n">
        <f aca="false">$T$6</f>
        <v>0</v>
      </c>
      <c r="U16" s="159" t="e">
        <f aca="false">(N16/E16)+SUM(L16:M16)</f>
        <v>#DIV/0!</v>
      </c>
      <c r="W16" s="116" t="n">
        <v>4</v>
      </c>
      <c r="X16" s="117" t="n">
        <v>2.52</v>
      </c>
      <c r="Y16" s="160"/>
      <c r="Z16" s="63"/>
      <c r="AA16" s="161"/>
      <c r="AB16" s="120"/>
      <c r="AC16" s="162" t="n">
        <f aca="false">(W16*X16)+(Y16*Z16)+(AA16*AB16)</f>
        <v>10.08</v>
      </c>
      <c r="AD16" s="163" t="n">
        <v>1000</v>
      </c>
      <c r="AE16" s="164" t="n">
        <v>0</v>
      </c>
      <c r="AF16" s="165" t="n">
        <v>0</v>
      </c>
      <c r="AG16" s="166"/>
      <c r="AH16" s="167"/>
      <c r="AI16" s="168"/>
      <c r="AJ16" s="169"/>
      <c r="AK16" s="170" t="n">
        <v>4</v>
      </c>
      <c r="AL16" s="63" t="n">
        <v>390</v>
      </c>
      <c r="AM16" s="171"/>
      <c r="AN16" s="172"/>
      <c r="AO16" s="173"/>
      <c r="AP16" s="133"/>
      <c r="AQ16" s="133" t="e">
        <f aca="false" t="array" ref="AQ16:AQ16">SUM(IF(AND(AJ16&lt;&gt;"pac",AJ16&lt;&gt;""),AI16),IF(AND(AM16&lt;&gt;"pac",AM16&lt;&gt;""),AL16),IF(AND(AN16&lt;&gt;"pac",AN16&lt;&gt;""),AO16))/SUM(IF(AND(AJ16&lt;&gt;"pac",AJ16&lt;&gt;""),1),IF(AND(AM16&lt;&gt;"pac",AM16&lt;&gt;""),1),IF(AND(AN16&lt;&gt;"pac",AN16&lt;&gt;""),1))</f>
        <v>#DIV/0!</v>
      </c>
      <c r="AR16" s="133" t="n">
        <f aca="false" t="array" ref="AR16:AR16">SUM(IF(AND(AJ16&lt;&gt;"pac",AJ16&lt;&gt;""),AH16),IF(AND(AM16&lt;&gt;"pac",AM16&lt;&gt;""),AK16),IF(AND(AP16&lt;&gt;"pac",AP16&lt;&gt;""),AN16))</f>
        <v>0</v>
      </c>
      <c r="AS16" s="133"/>
      <c r="AT16" s="134" t="n">
        <f aca="false">SUM(AE16,AG16,AH16,AN16,AK16)</f>
        <v>4</v>
      </c>
      <c r="AU16" s="135" t="n">
        <f aca="false">AV16/AT16</f>
        <v>390</v>
      </c>
      <c r="AV16" s="136" t="n">
        <f aca="false">SUM(AE16*AF16)+(AH16*AI16)+(AN16*AO16)+(AK16*AL16)</f>
        <v>1560</v>
      </c>
      <c r="AW16" s="137" t="n">
        <f aca="false">AT16*(F17+G17+H17)*J17/1000</f>
        <v>0</v>
      </c>
      <c r="AX16" s="137" t="n">
        <f aca="false">K17*AT16</f>
        <v>0</v>
      </c>
      <c r="AY16" s="137" t="n">
        <f aca="false">L17*(AE17+AG17)</f>
        <v>0</v>
      </c>
      <c r="AZ16" s="136" t="n">
        <f aca="false">P17</f>
        <v>1.7328</v>
      </c>
      <c r="BA16" s="137" t="n">
        <f aca="false">AC16</f>
        <v>10.08</v>
      </c>
      <c r="BB16" s="137" t="n">
        <f aca="false">T17*AT17</f>
        <v>0</v>
      </c>
      <c r="BC16" s="137"/>
      <c r="BD16" s="137" t="n">
        <f aca="false">AV16-SUM(AW16:BC16)</f>
        <v>1548.1872</v>
      </c>
      <c r="BE16" s="138"/>
      <c r="BF16" s="139" t="n">
        <f aca="false">BD16</f>
        <v>1548.1872</v>
      </c>
      <c r="BG16" s="139" t="n">
        <f aca="false">BF16*$BG$5</f>
        <v>1238.54976</v>
      </c>
      <c r="BH16" s="139" t="n">
        <f aca="false">BF16*$BH$5</f>
        <v>309.63744</v>
      </c>
      <c r="BI16" s="52"/>
      <c r="BJ16" s="53" t="s">
        <v>98</v>
      </c>
      <c r="BK16" s="52"/>
      <c r="BL16" s="73" t="n">
        <f aca="false">SUM(BL13:BL15)</f>
        <v>283.5072</v>
      </c>
      <c r="BO16" s="53" t="s">
        <v>98</v>
      </c>
      <c r="BP16" s="52"/>
      <c r="BQ16" s="73" t="e">
        <f aca="true">(INDIRECT(TEXT((DAY($A$1)-1),"0")&amp;"!Bq16"))+BL16</f>
        <v>#REF!</v>
      </c>
      <c r="BR16" s="55"/>
      <c r="BS16" s="142"/>
      <c r="BT16" s="143"/>
      <c r="BU16" s="52"/>
      <c r="BV16" s="52"/>
      <c r="BW16" s="52"/>
      <c r="BX16" s="52"/>
      <c r="BY16" s="52"/>
      <c r="BZ16" s="52"/>
      <c r="CA16" s="52"/>
      <c r="CB16" s="52"/>
      <c r="CC16" s="138"/>
      <c r="CD16" s="138"/>
      <c r="CE16" s="145"/>
      <c r="CF16" s="145"/>
      <c r="CG16" s="145"/>
      <c r="CH16" s="7"/>
      <c r="CI16" s="8"/>
      <c r="CJ16" s="7"/>
      <c r="CK16" s="29"/>
      <c r="CL16" s="7"/>
      <c r="CM16" s="7"/>
      <c r="CN16" s="8"/>
      <c r="CO16" s="7"/>
      <c r="CP16" s="29"/>
      <c r="CQ16" s="7"/>
      <c r="CR16" s="7"/>
      <c r="CS16" s="7"/>
      <c r="CT16" s="7"/>
      <c r="CU16" s="7"/>
      <c r="CV16" s="7"/>
      <c r="CW16" s="7"/>
      <c r="CX16" s="7"/>
      <c r="CY16" s="7"/>
    </row>
    <row r="17" customFormat="false" ht="12.75" hidden="false" customHeight="false" outlineLevel="0" collapsed="false">
      <c r="B17" s="75" t="n">
        <v>1000</v>
      </c>
      <c r="C17" s="146" t="n">
        <f aca="false">C16</f>
        <v>4</v>
      </c>
      <c r="D17" s="147" t="n">
        <f aca="false">D16</f>
        <v>0</v>
      </c>
      <c r="E17" s="174" t="n">
        <f aca="false">C17-D16</f>
        <v>4</v>
      </c>
      <c r="F17" s="149" t="n">
        <f aca="false">$F$6</f>
        <v>0</v>
      </c>
      <c r="G17" s="175" t="n">
        <f aca="false">$G$6</f>
        <v>0</v>
      </c>
      <c r="H17" s="151" t="n">
        <f aca="false">$H$6</f>
        <v>0</v>
      </c>
      <c r="I17" s="152" t="n">
        <f aca="false">F17+G17+H17</f>
        <v>0</v>
      </c>
      <c r="J17" s="153" t="n">
        <f aca="false">$J$7</f>
        <v>0</v>
      </c>
      <c r="K17" s="154" t="n">
        <f aca="false">$K$6</f>
        <v>0</v>
      </c>
      <c r="L17" s="155" t="n">
        <f aca="false">((I17*J17/1000)+K17)</f>
        <v>0</v>
      </c>
      <c r="M17" s="156" t="n">
        <f aca="false">$M$68</f>
        <v>0</v>
      </c>
      <c r="N17" s="157" t="e">
        <f aca="false">$N$7*AQ16*AR16</f>
        <v>#DIV/0!</v>
      </c>
      <c r="O17" s="156" t="n">
        <f aca="false">$O$68</f>
        <v>0</v>
      </c>
      <c r="P17" s="158" t="n">
        <f aca="false">(AT16*$P$6)*$P$3</f>
        <v>1.7328</v>
      </c>
      <c r="Q17" s="154" t="n">
        <f aca="false">$Q$68</f>
        <v>0</v>
      </c>
      <c r="R17" s="154" t="n">
        <v>0</v>
      </c>
      <c r="S17" s="155" t="n">
        <v>0</v>
      </c>
      <c r="T17" s="156" t="n">
        <f aca="false">$T$6</f>
        <v>0</v>
      </c>
      <c r="U17" s="159" t="e">
        <f aca="false">(N17/E17)+SUM(L17:M17)</f>
        <v>#DIV/0!</v>
      </c>
      <c r="W17" s="116" t="n">
        <v>4</v>
      </c>
      <c r="X17" s="117" t="n">
        <v>2.52</v>
      </c>
      <c r="Y17" s="160"/>
      <c r="Z17" s="63"/>
      <c r="AA17" s="161"/>
      <c r="AB17" s="120"/>
      <c r="AC17" s="162" t="n">
        <f aca="false">(W17*X17)+(Y17*Z17)+(AA17*AB17)</f>
        <v>10.08</v>
      </c>
      <c r="AD17" s="163" t="n">
        <v>1100</v>
      </c>
      <c r="AE17" s="164" t="n">
        <v>0</v>
      </c>
      <c r="AF17" s="165" t="n">
        <v>0</v>
      </c>
      <c r="AG17" s="166"/>
      <c r="AH17" s="167"/>
      <c r="AI17" s="168"/>
      <c r="AJ17" s="169"/>
      <c r="AK17" s="170" t="n">
        <v>4</v>
      </c>
      <c r="AL17" s="63" t="n">
        <v>360</v>
      </c>
      <c r="AM17" s="171"/>
      <c r="AN17" s="172"/>
      <c r="AO17" s="173"/>
      <c r="AP17" s="133"/>
      <c r="AQ17" s="133" t="e">
        <f aca="false" t="array" ref="AQ17:AQ17">SUM(IF(AND(AJ17&lt;&gt;"pac",AJ17&lt;&gt;""),AI17),IF(AND(AM17&lt;&gt;"pac",AM17&lt;&gt;""),AL17),IF(AND(AN17&lt;&gt;"pac",AN17&lt;&gt;""),AO17))/SUM(IF(AND(AJ17&lt;&gt;"pac",AJ17&lt;&gt;""),1),IF(AND(AM17&lt;&gt;"pac",AM17&lt;&gt;""),1),IF(AND(AN17&lt;&gt;"pac",AN17&lt;&gt;""),1))</f>
        <v>#DIV/0!</v>
      </c>
      <c r="AR17" s="133" t="n">
        <f aca="false" t="array" ref="AR17:AR17">SUM(IF(AND(AJ17&lt;&gt;"pac",AJ17&lt;&gt;""),AH17),IF(AND(AM17&lt;&gt;"pac",AM17&lt;&gt;""),AK17),IF(AND(AP17&lt;&gt;"pac",AP17&lt;&gt;""),AN17))</f>
        <v>0</v>
      </c>
      <c r="AS17" s="133"/>
      <c r="AT17" s="134" t="n">
        <f aca="false">SUM(AE17,AG17,AH17,AN17,AK17)</f>
        <v>4</v>
      </c>
      <c r="AU17" s="135" t="n">
        <f aca="false">AV17/AT17</f>
        <v>360</v>
      </c>
      <c r="AV17" s="136" t="n">
        <f aca="false">SUM(AE17*AF17)+(AH17*AI17)+(AN17*AO17)+(AK17*AL17)</f>
        <v>1440</v>
      </c>
      <c r="AW17" s="137" t="n">
        <f aca="false">AT17*(F18+G18+H18)*J18/1000</f>
        <v>0</v>
      </c>
      <c r="AX17" s="137" t="n">
        <f aca="false">K18*AT17</f>
        <v>0</v>
      </c>
      <c r="AY17" s="137" t="n">
        <f aca="false">L18*(AE18+AG18)</f>
        <v>0</v>
      </c>
      <c r="AZ17" s="136" t="n">
        <f aca="false">P18</f>
        <v>1.7328</v>
      </c>
      <c r="BA17" s="137" t="n">
        <f aca="false">AC17</f>
        <v>10.08</v>
      </c>
      <c r="BB17" s="137" t="n">
        <f aca="false">T18*AT18</f>
        <v>0</v>
      </c>
      <c r="BC17" s="137"/>
      <c r="BD17" s="137" t="n">
        <f aca="false">AV17-SUM(AW17:BC17)</f>
        <v>1428.1872</v>
      </c>
      <c r="BE17" s="138"/>
      <c r="BF17" s="139" t="n">
        <f aca="false">BD17</f>
        <v>1428.1872</v>
      </c>
      <c r="BG17" s="139" t="n">
        <f aca="false">BF17*$BG$5</f>
        <v>1142.54976</v>
      </c>
      <c r="BH17" s="139" t="n">
        <f aca="false">BF17*$BH$5</f>
        <v>285.63744</v>
      </c>
      <c r="BI17" s="52"/>
      <c r="BJ17" s="183"/>
      <c r="BK17" s="52"/>
      <c r="BL17" s="171"/>
      <c r="BO17" s="183"/>
      <c r="BP17" s="52"/>
      <c r="BQ17" s="171"/>
      <c r="BR17" s="55"/>
      <c r="BS17" s="142"/>
      <c r="BT17" s="143"/>
      <c r="BU17" s="98"/>
      <c r="BV17" s="52"/>
      <c r="BW17" s="52"/>
      <c r="BX17" s="52"/>
      <c r="BY17" s="52"/>
      <c r="BZ17" s="98"/>
      <c r="CA17" s="52"/>
      <c r="CB17" s="52"/>
      <c r="CC17" s="138"/>
      <c r="CD17" s="138"/>
      <c r="CE17" s="145"/>
      <c r="CF17" s="145"/>
      <c r="CG17" s="145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</row>
    <row r="18" customFormat="false" ht="12.75" hidden="false" customHeight="false" outlineLevel="0" collapsed="false">
      <c r="B18" s="75" t="n">
        <v>1100</v>
      </c>
      <c r="C18" s="146" t="n">
        <f aca="false">C17</f>
        <v>4</v>
      </c>
      <c r="D18" s="147" t="n">
        <f aca="false">D17</f>
        <v>0</v>
      </c>
      <c r="E18" s="174" t="n">
        <f aca="false">C18-D17</f>
        <v>4</v>
      </c>
      <c r="F18" s="149" t="n">
        <f aca="false">$F$6</f>
        <v>0</v>
      </c>
      <c r="G18" s="175" t="n">
        <f aca="false">$G$6</f>
        <v>0</v>
      </c>
      <c r="H18" s="151" t="n">
        <f aca="false">$H$6</f>
        <v>0</v>
      </c>
      <c r="I18" s="152" t="n">
        <f aca="false">F18+G18+H18</f>
        <v>0</v>
      </c>
      <c r="J18" s="153" t="n">
        <f aca="false">$J$7</f>
        <v>0</v>
      </c>
      <c r="K18" s="154" t="n">
        <f aca="false">$K$6</f>
        <v>0</v>
      </c>
      <c r="L18" s="155" t="n">
        <f aca="false">((I18*J18/1000)+K18)</f>
        <v>0</v>
      </c>
      <c r="M18" s="156" t="n">
        <f aca="false">$M$68</f>
        <v>0</v>
      </c>
      <c r="N18" s="157" t="e">
        <f aca="false">$N$7*AQ17*AR17</f>
        <v>#DIV/0!</v>
      </c>
      <c r="O18" s="156" t="n">
        <f aca="false">$O$68</f>
        <v>0</v>
      </c>
      <c r="P18" s="158" t="n">
        <f aca="false">(AT17*$P$6)*$P$3</f>
        <v>1.7328</v>
      </c>
      <c r="Q18" s="154" t="n">
        <f aca="false">$Q$68</f>
        <v>0</v>
      </c>
      <c r="R18" s="154" t="n">
        <v>0</v>
      </c>
      <c r="S18" s="155" t="n">
        <v>0</v>
      </c>
      <c r="T18" s="156" t="n">
        <f aca="false">$T$6</f>
        <v>0</v>
      </c>
      <c r="U18" s="159" t="e">
        <f aca="false">(N18/E18)+SUM(L18:M18)</f>
        <v>#DIV/0!</v>
      </c>
      <c r="W18" s="116" t="n">
        <v>4</v>
      </c>
      <c r="X18" s="117" t="n">
        <v>2.52</v>
      </c>
      <c r="Y18" s="160"/>
      <c r="Z18" s="63"/>
      <c r="AA18" s="161"/>
      <c r="AB18" s="120"/>
      <c r="AC18" s="162" t="n">
        <f aca="false">(W18*X18)+(Y18*Z18)+(AA18*AB18)</f>
        <v>10.08</v>
      </c>
      <c r="AD18" s="163" t="n">
        <v>1200</v>
      </c>
      <c r="AE18" s="164" t="n">
        <v>0</v>
      </c>
      <c r="AF18" s="165" t="n">
        <v>0</v>
      </c>
      <c r="AG18" s="166"/>
      <c r="AH18" s="167"/>
      <c r="AI18" s="168"/>
      <c r="AJ18" s="169"/>
      <c r="AK18" s="170" t="n">
        <v>4</v>
      </c>
      <c r="AL18" s="63" t="n">
        <v>390</v>
      </c>
      <c r="AM18" s="171"/>
      <c r="AN18" s="172"/>
      <c r="AO18" s="173"/>
      <c r="AP18" s="133"/>
      <c r="AQ18" s="133" t="e">
        <f aca="false" t="array" ref="AQ18:AQ18">SUM(IF(AND(AJ18&lt;&gt;"pac",AJ18&lt;&gt;""),AI18),IF(AND(AM18&lt;&gt;"pac",AM18&lt;&gt;""),AL18),IF(AND(AN18&lt;&gt;"pac",AN18&lt;&gt;""),AO18))/SUM(IF(AND(AJ18&lt;&gt;"pac",AJ18&lt;&gt;""),1),IF(AND(AM18&lt;&gt;"pac",AM18&lt;&gt;""),1),IF(AND(AN18&lt;&gt;"pac",AN18&lt;&gt;""),1))</f>
        <v>#DIV/0!</v>
      </c>
      <c r="AR18" s="133" t="n">
        <f aca="false" t="array" ref="AR18:AR18">SUM(IF(AND(AJ18&lt;&gt;"pac",AJ18&lt;&gt;""),AH18),IF(AND(AM18&lt;&gt;"pac",AM18&lt;&gt;""),AK18),IF(AND(AP18&lt;&gt;"pac",AP18&lt;&gt;""),AN18))</f>
        <v>0</v>
      </c>
      <c r="AS18" s="133"/>
      <c r="AT18" s="134" t="n">
        <f aca="false">SUM(AE18,AG18,AH18,AN18,AK18)</f>
        <v>4</v>
      </c>
      <c r="AU18" s="135" t="n">
        <f aca="false">AV18/AT18</f>
        <v>390</v>
      </c>
      <c r="AV18" s="136" t="n">
        <f aca="false">SUM(AE18*AF18)+(AH18*AI18)+(AN18*AO18)+(AK18*AL18)</f>
        <v>1560</v>
      </c>
      <c r="AW18" s="137" t="n">
        <f aca="false">AT18*(F19+G19+H19)*J19/1000</f>
        <v>0</v>
      </c>
      <c r="AX18" s="137" t="n">
        <f aca="false">K19*AT18</f>
        <v>0</v>
      </c>
      <c r="AY18" s="137" t="n">
        <f aca="false">L19*(AE19+AG19)</f>
        <v>0</v>
      </c>
      <c r="AZ18" s="136" t="n">
        <f aca="false">P19</f>
        <v>1.7328</v>
      </c>
      <c r="BA18" s="137" t="n">
        <f aca="false">AC18</f>
        <v>10.08</v>
      </c>
      <c r="BB18" s="137" t="n">
        <f aca="false">T19*AT19</f>
        <v>0</v>
      </c>
      <c r="BC18" s="137"/>
      <c r="BD18" s="137" t="n">
        <f aca="false">AV18-SUM(AW18:BC18)</f>
        <v>1548.1872</v>
      </c>
      <c r="BE18" s="138"/>
      <c r="BF18" s="139" t="n">
        <f aca="false">BD18</f>
        <v>1548.1872</v>
      </c>
      <c r="BG18" s="139" t="n">
        <f aca="false">BF18*$BG$5</f>
        <v>1238.54976</v>
      </c>
      <c r="BH18" s="139" t="n">
        <f aca="false">BF18*$BH$5</f>
        <v>309.63744</v>
      </c>
      <c r="BI18" s="52"/>
      <c r="BJ18" s="53" t="s">
        <v>99</v>
      </c>
      <c r="BK18" s="52"/>
      <c r="BL18" s="73" t="n">
        <f aca="false">BH31</f>
        <v>5239.29856</v>
      </c>
      <c r="BO18" s="53" t="s">
        <v>99</v>
      </c>
      <c r="BP18" s="52"/>
      <c r="BQ18" s="73" t="e">
        <f aca="false">BQ7*$BH$5</f>
        <v>#REF!</v>
      </c>
      <c r="BR18" s="55"/>
      <c r="BS18" s="142"/>
      <c r="BT18" s="143"/>
      <c r="BU18" s="98"/>
      <c r="BV18" s="52"/>
      <c r="BW18" s="176"/>
      <c r="BX18" s="52"/>
      <c r="BY18" s="52"/>
      <c r="BZ18" s="98"/>
      <c r="CA18" s="52"/>
      <c r="CB18" s="176"/>
      <c r="CC18" s="138"/>
      <c r="CD18" s="138"/>
      <c r="CE18" s="145"/>
      <c r="CF18" s="145"/>
      <c r="CG18" s="145"/>
      <c r="CH18" s="7"/>
      <c r="CI18" s="8"/>
      <c r="CJ18" s="7"/>
      <c r="CK18" s="29"/>
      <c r="CL18" s="7"/>
      <c r="CM18" s="7"/>
      <c r="CN18" s="8"/>
      <c r="CO18" s="7"/>
      <c r="CP18" s="29"/>
      <c r="CQ18" s="7"/>
      <c r="CR18" s="7"/>
      <c r="CS18" s="7"/>
      <c r="CT18" s="7"/>
      <c r="CU18" s="7"/>
      <c r="CV18" s="7"/>
      <c r="CW18" s="7"/>
      <c r="CX18" s="7"/>
      <c r="CY18" s="7"/>
    </row>
    <row r="19" customFormat="false" ht="12.75" hidden="false" customHeight="false" outlineLevel="0" collapsed="false">
      <c r="B19" s="75" t="n">
        <v>1200</v>
      </c>
      <c r="C19" s="146" t="n">
        <f aca="false">C18</f>
        <v>4</v>
      </c>
      <c r="D19" s="147" t="n">
        <f aca="false">D18</f>
        <v>0</v>
      </c>
      <c r="E19" s="174" t="n">
        <f aca="false">C19-D18</f>
        <v>4</v>
      </c>
      <c r="F19" s="149" t="n">
        <f aca="false">$F$6</f>
        <v>0</v>
      </c>
      <c r="G19" s="175" t="n">
        <f aca="false">$G$6</f>
        <v>0</v>
      </c>
      <c r="H19" s="151" t="n">
        <f aca="false">$H$6</f>
        <v>0</v>
      </c>
      <c r="I19" s="152" t="n">
        <f aca="false">F19+G19+H19</f>
        <v>0</v>
      </c>
      <c r="J19" s="153" t="n">
        <f aca="false">$J$7</f>
        <v>0</v>
      </c>
      <c r="K19" s="154" t="n">
        <f aca="false">$K$6</f>
        <v>0</v>
      </c>
      <c r="L19" s="155" t="n">
        <f aca="false">((I19*J19/1000)+K19)</f>
        <v>0</v>
      </c>
      <c r="M19" s="156" t="n">
        <f aca="false">$M$68</f>
        <v>0</v>
      </c>
      <c r="N19" s="157" t="e">
        <f aca="false">$N$7*AQ18*AR18</f>
        <v>#DIV/0!</v>
      </c>
      <c r="O19" s="156" t="n">
        <f aca="false">$O$68</f>
        <v>0</v>
      </c>
      <c r="P19" s="158" t="n">
        <f aca="false">(AT18*$P$6)*$P$3</f>
        <v>1.7328</v>
      </c>
      <c r="Q19" s="154" t="n">
        <f aca="false">$Q$68</f>
        <v>0</v>
      </c>
      <c r="R19" s="154" t="n">
        <v>0</v>
      </c>
      <c r="S19" s="155" t="n">
        <v>0</v>
      </c>
      <c r="T19" s="156" t="n">
        <f aca="false">$T$6</f>
        <v>0</v>
      </c>
      <c r="U19" s="159" t="e">
        <f aca="false">(N19/E19)+SUM(L19:M19)</f>
        <v>#DIV/0!</v>
      </c>
      <c r="W19" s="116" t="n">
        <v>4</v>
      </c>
      <c r="X19" s="117" t="n">
        <v>2.52</v>
      </c>
      <c r="Y19" s="160"/>
      <c r="Z19" s="63"/>
      <c r="AA19" s="161"/>
      <c r="AB19" s="120"/>
      <c r="AC19" s="162" t="n">
        <f aca="false">(W19*X19)+(Y19*Z19)+(AA19*AB19)</f>
        <v>10.08</v>
      </c>
      <c r="AD19" s="163" t="n">
        <v>1300</v>
      </c>
      <c r="AE19" s="164" t="n">
        <v>0</v>
      </c>
      <c r="AF19" s="165" t="n">
        <v>0</v>
      </c>
      <c r="AG19" s="166"/>
      <c r="AH19" s="167"/>
      <c r="AI19" s="168"/>
      <c r="AJ19" s="169"/>
      <c r="AK19" s="170" t="n">
        <v>4</v>
      </c>
      <c r="AL19" s="63" t="n">
        <v>390</v>
      </c>
      <c r="AM19" s="171"/>
      <c r="AN19" s="172"/>
      <c r="AO19" s="173"/>
      <c r="AP19" s="133"/>
      <c r="AQ19" s="133" t="e">
        <f aca="false" t="array" ref="AQ19:AQ19">SUM(IF(AND(AJ19&lt;&gt;"pac",AJ19&lt;&gt;""),AI19),IF(AND(AM19&lt;&gt;"pac",AM19&lt;&gt;""),AL19),IF(AND(AN19&lt;&gt;"pac",AN19&lt;&gt;""),AO19))/SUM(IF(AND(AJ19&lt;&gt;"pac",AJ19&lt;&gt;""),1),IF(AND(AM19&lt;&gt;"pac",AM19&lt;&gt;""),1),IF(AND(AN19&lt;&gt;"pac",AN19&lt;&gt;""),1))</f>
        <v>#DIV/0!</v>
      </c>
      <c r="AR19" s="133" t="n">
        <f aca="false" t="array" ref="AR19:AR19">SUM(IF(AND(AJ19&lt;&gt;"pac",AJ19&lt;&gt;""),AH19),IF(AND(AM19&lt;&gt;"pac",AM19&lt;&gt;""),AK19),IF(AND(AP19&lt;&gt;"pac",AP19&lt;&gt;""),AN19))</f>
        <v>0</v>
      </c>
      <c r="AS19" s="133"/>
      <c r="AT19" s="134" t="n">
        <f aca="false">SUM(AE19,AG19,AH19,AN19,AK19)</f>
        <v>4</v>
      </c>
      <c r="AU19" s="135" t="n">
        <f aca="false">AV19/AT19</f>
        <v>390</v>
      </c>
      <c r="AV19" s="136" t="n">
        <f aca="false">SUM(AE19*AF19)+(AH19*AI19)+(AN19*AO19)+(AK19*AL19)</f>
        <v>1560</v>
      </c>
      <c r="AW19" s="137" t="n">
        <f aca="false">AT19*(F20+G20+H20)*J20/1000</f>
        <v>0</v>
      </c>
      <c r="AX19" s="137" t="n">
        <f aca="false">K20*AT19</f>
        <v>0</v>
      </c>
      <c r="AY19" s="137" t="n">
        <f aca="false">L20*(AE20+AG20)</f>
        <v>0</v>
      </c>
      <c r="AZ19" s="136" t="n">
        <f aca="false">P20</f>
        <v>1.7328</v>
      </c>
      <c r="BA19" s="137" t="n">
        <f aca="false">AC19</f>
        <v>10.08</v>
      </c>
      <c r="BB19" s="137" t="n">
        <f aca="false">T20*AT20</f>
        <v>0</v>
      </c>
      <c r="BC19" s="137"/>
      <c r="BD19" s="137" t="n">
        <f aca="false">AV19-SUM(AW19:BC19)</f>
        <v>1548.1872</v>
      </c>
      <c r="BE19" s="138"/>
      <c r="BF19" s="139" t="n">
        <f aca="false">BD19</f>
        <v>1548.1872</v>
      </c>
      <c r="BG19" s="139" t="n">
        <f aca="false">BF19*$BG$5</f>
        <v>1238.54976</v>
      </c>
      <c r="BH19" s="139" t="n">
        <f aca="false">BF19*$BH$5</f>
        <v>309.63744</v>
      </c>
      <c r="BI19" s="52"/>
      <c r="BJ19" s="53" t="s">
        <v>101</v>
      </c>
      <c r="BK19" s="52"/>
      <c r="BL19" s="73" t="n">
        <f aca="false">BB31</f>
        <v>0</v>
      </c>
      <c r="BO19" s="53" t="s">
        <v>101</v>
      </c>
      <c r="BP19" s="52"/>
      <c r="BQ19" s="73" t="e">
        <f aca="true">(INDIRECT(TEXT((DAY($A$1)-1),"0")&amp;"!BK19"))+BL19</f>
        <v>#REF!</v>
      </c>
      <c r="BR19" s="55"/>
      <c r="BS19" s="142"/>
      <c r="BT19" s="143"/>
      <c r="BU19" s="98"/>
      <c r="BV19" s="52"/>
      <c r="BW19" s="176"/>
      <c r="BX19" s="52"/>
      <c r="BY19" s="52"/>
      <c r="BZ19" s="98"/>
      <c r="CA19" s="52"/>
      <c r="CB19" s="176"/>
      <c r="CC19" s="138"/>
      <c r="CD19" s="138"/>
      <c r="CE19" s="145"/>
      <c r="CF19" s="145"/>
      <c r="CG19" s="145"/>
      <c r="CH19" s="7"/>
      <c r="CI19" s="8"/>
      <c r="CJ19" s="7"/>
      <c r="CK19" s="29"/>
      <c r="CL19" s="7"/>
      <c r="CM19" s="7"/>
      <c r="CN19" s="8"/>
      <c r="CO19" s="7"/>
      <c r="CP19" s="29"/>
      <c r="CQ19" s="7"/>
      <c r="CR19" s="7"/>
      <c r="CS19" s="7"/>
      <c r="CT19" s="7"/>
      <c r="CU19" s="7"/>
      <c r="CV19" s="7"/>
      <c r="CW19" s="7"/>
      <c r="CX19" s="7"/>
      <c r="CY19" s="7"/>
    </row>
    <row r="20" customFormat="false" ht="12.75" hidden="false" customHeight="false" outlineLevel="0" collapsed="false">
      <c r="B20" s="75" t="n">
        <v>1300</v>
      </c>
      <c r="C20" s="146" t="n">
        <f aca="false">C19</f>
        <v>4</v>
      </c>
      <c r="D20" s="147" t="n">
        <f aca="false">D19</f>
        <v>0</v>
      </c>
      <c r="E20" s="174" t="n">
        <f aca="false">C20-D19</f>
        <v>4</v>
      </c>
      <c r="F20" s="149" t="n">
        <f aca="false">$F$6</f>
        <v>0</v>
      </c>
      <c r="G20" s="175" t="n">
        <f aca="false">$G$6</f>
        <v>0</v>
      </c>
      <c r="H20" s="151" t="n">
        <f aca="false">$H$6</f>
        <v>0</v>
      </c>
      <c r="I20" s="152" t="n">
        <f aca="false">F20+G20+H20</f>
        <v>0</v>
      </c>
      <c r="J20" s="153" t="n">
        <f aca="false">$J$7</f>
        <v>0</v>
      </c>
      <c r="K20" s="154" t="n">
        <f aca="false">$K$6</f>
        <v>0</v>
      </c>
      <c r="L20" s="155" t="n">
        <f aca="false">((I20*J20/1000)+K20)</f>
        <v>0</v>
      </c>
      <c r="M20" s="156" t="n">
        <f aca="false">$M$68</f>
        <v>0</v>
      </c>
      <c r="N20" s="157" t="e">
        <f aca="false">$N$7*AQ19*AR19</f>
        <v>#DIV/0!</v>
      </c>
      <c r="O20" s="156" t="n">
        <f aca="false">$O$68</f>
        <v>0</v>
      </c>
      <c r="P20" s="158" t="n">
        <f aca="false">(AT19*$P$6)*$P$3</f>
        <v>1.7328</v>
      </c>
      <c r="Q20" s="154" t="n">
        <f aca="false">$Q$68</f>
        <v>0</v>
      </c>
      <c r="R20" s="154" t="n">
        <v>0</v>
      </c>
      <c r="S20" s="155" t="n">
        <v>0</v>
      </c>
      <c r="T20" s="156" t="n">
        <f aca="false">$T$6</f>
        <v>0</v>
      </c>
      <c r="U20" s="159" t="e">
        <f aca="false">(N20/E20)+SUM(L20:M20)</f>
        <v>#DIV/0!</v>
      </c>
      <c r="W20" s="116" t="n">
        <v>4</v>
      </c>
      <c r="X20" s="117" t="n">
        <v>2.52</v>
      </c>
      <c r="Y20" s="160"/>
      <c r="Z20" s="63"/>
      <c r="AA20" s="161"/>
      <c r="AB20" s="120"/>
      <c r="AC20" s="162" t="n">
        <f aca="false">(W20*X20)+(Y20*Z20)+(AA20*AB20)</f>
        <v>10.08</v>
      </c>
      <c r="AD20" s="163" t="n">
        <v>1400</v>
      </c>
      <c r="AE20" s="164" t="n">
        <v>0</v>
      </c>
      <c r="AF20" s="165" t="n">
        <v>0</v>
      </c>
      <c r="AG20" s="166"/>
      <c r="AH20" s="167"/>
      <c r="AI20" s="168"/>
      <c r="AJ20" s="169"/>
      <c r="AK20" s="170" t="n">
        <v>4</v>
      </c>
      <c r="AL20" s="63" t="n">
        <v>390</v>
      </c>
      <c r="AM20" s="171"/>
      <c r="AN20" s="172"/>
      <c r="AO20" s="173"/>
      <c r="AP20" s="133"/>
      <c r="AQ20" s="133" t="e">
        <f aca="false" t="array" ref="AQ20:AQ20">SUM(IF(AND(AJ20&lt;&gt;"pac",AJ20&lt;&gt;""),AI20),IF(AND(AM20&lt;&gt;"pac",AM20&lt;&gt;""),AL20),IF(AND(AN20&lt;&gt;"pac",AN20&lt;&gt;""),AO20))/SUM(IF(AND(AJ20&lt;&gt;"pac",AJ20&lt;&gt;""),1),IF(AND(AM20&lt;&gt;"pac",AM20&lt;&gt;""),1),IF(AND(AN20&lt;&gt;"pac",AN20&lt;&gt;""),1))</f>
        <v>#DIV/0!</v>
      </c>
      <c r="AR20" s="133" t="n">
        <f aca="false" t="array" ref="AR20:AR20">SUM(IF(AND(AJ20&lt;&gt;"pac",AJ20&lt;&gt;""),AH20),IF(AND(AM20&lt;&gt;"pac",AM20&lt;&gt;""),AK20),IF(AND(AP20&lt;&gt;"pac",AP20&lt;&gt;""),AN20))</f>
        <v>0</v>
      </c>
      <c r="AS20" s="133"/>
      <c r="AT20" s="134" t="n">
        <f aca="false">SUM(AE20,AG20,AH20,AN20,AK20)</f>
        <v>4</v>
      </c>
      <c r="AU20" s="135" t="n">
        <f aca="false">AV20/AT20</f>
        <v>390</v>
      </c>
      <c r="AV20" s="136" t="n">
        <f aca="false">SUM(AE20*AF20)+(AH20*AI20)+(AN20*AO20)+(AK20*AL20)</f>
        <v>1560</v>
      </c>
      <c r="AW20" s="137" t="n">
        <f aca="false">AT20*(F21+G21+H21)*J21/1000</f>
        <v>0</v>
      </c>
      <c r="AX20" s="137" t="n">
        <f aca="false">K21*AT20</f>
        <v>0</v>
      </c>
      <c r="AY20" s="137" t="n">
        <f aca="false">L21*(AE21+AG21)</f>
        <v>0</v>
      </c>
      <c r="AZ20" s="136" t="n">
        <f aca="false">P21</f>
        <v>1.7328</v>
      </c>
      <c r="BA20" s="137" t="n">
        <f aca="false">AC20</f>
        <v>10.08</v>
      </c>
      <c r="BB20" s="137" t="n">
        <f aca="false">T21*AT21</f>
        <v>0</v>
      </c>
      <c r="BC20" s="137"/>
      <c r="BD20" s="137" t="n">
        <f aca="false">AV20-SUM(AW20:BC20)</f>
        <v>1548.1872</v>
      </c>
      <c r="BE20" s="138"/>
      <c r="BF20" s="139" t="n">
        <f aca="false">BD20</f>
        <v>1548.1872</v>
      </c>
      <c r="BG20" s="139" t="n">
        <f aca="false">BF20*$BG$5</f>
        <v>1238.54976</v>
      </c>
      <c r="BH20" s="139" t="n">
        <f aca="false">BF20*$BH$5</f>
        <v>309.63744</v>
      </c>
      <c r="BI20" s="52"/>
      <c r="BJ20" s="53" t="s">
        <v>32</v>
      </c>
      <c r="BK20" s="52"/>
      <c r="BL20" s="73" t="n">
        <f aca="false">BL6</f>
        <v>0</v>
      </c>
      <c r="BO20" s="183"/>
      <c r="BP20" s="52"/>
      <c r="BQ20" s="171"/>
      <c r="BR20" s="55"/>
      <c r="BS20" s="142"/>
      <c r="BT20" s="143"/>
      <c r="BU20" s="98"/>
      <c r="BV20" s="52"/>
      <c r="BW20" s="176"/>
      <c r="BX20" s="52"/>
      <c r="BY20" s="52"/>
      <c r="BZ20" s="98"/>
      <c r="CA20" s="52"/>
      <c r="CB20" s="176"/>
      <c r="CC20" s="138"/>
      <c r="CD20" s="138"/>
      <c r="CE20" s="145"/>
      <c r="CF20" s="145"/>
      <c r="CG20" s="145"/>
      <c r="CH20" s="7"/>
      <c r="CI20" s="8"/>
      <c r="CJ20" s="7"/>
      <c r="CK20" s="29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</row>
    <row r="21" customFormat="false" ht="12.75" hidden="false" customHeight="false" outlineLevel="0" collapsed="false">
      <c r="B21" s="75" t="n">
        <v>1400</v>
      </c>
      <c r="C21" s="146" t="n">
        <f aca="false">C20</f>
        <v>4</v>
      </c>
      <c r="D21" s="147" t="n">
        <f aca="false">D20</f>
        <v>0</v>
      </c>
      <c r="E21" s="174" t="n">
        <f aca="false">C21-D20</f>
        <v>4</v>
      </c>
      <c r="F21" s="149" t="n">
        <f aca="false">$F$6</f>
        <v>0</v>
      </c>
      <c r="G21" s="175" t="n">
        <f aca="false">$G$6</f>
        <v>0</v>
      </c>
      <c r="H21" s="151" t="n">
        <f aca="false">$H$6</f>
        <v>0</v>
      </c>
      <c r="I21" s="152" t="n">
        <f aca="false">F21+G21+H21</f>
        <v>0</v>
      </c>
      <c r="J21" s="153" t="n">
        <f aca="false">$J$7</f>
        <v>0</v>
      </c>
      <c r="K21" s="154" t="n">
        <f aca="false">$K$6</f>
        <v>0</v>
      </c>
      <c r="L21" s="155" t="n">
        <f aca="false">((I21*J21/1000)+K21)</f>
        <v>0</v>
      </c>
      <c r="M21" s="156" t="n">
        <f aca="false">$M$68</f>
        <v>0</v>
      </c>
      <c r="N21" s="157" t="e">
        <f aca="false">$N$7*AQ20*AR20</f>
        <v>#DIV/0!</v>
      </c>
      <c r="O21" s="156" t="n">
        <f aca="false">$O$68</f>
        <v>0</v>
      </c>
      <c r="P21" s="158" t="n">
        <f aca="false">(AT20*$P$6)*$P$3</f>
        <v>1.7328</v>
      </c>
      <c r="Q21" s="154" t="n">
        <f aca="false">$Q$68</f>
        <v>0</v>
      </c>
      <c r="R21" s="154" t="n">
        <v>0</v>
      </c>
      <c r="S21" s="155" t="n">
        <v>0</v>
      </c>
      <c r="T21" s="156" t="n">
        <f aca="false">$T$6</f>
        <v>0</v>
      </c>
      <c r="U21" s="159" t="e">
        <f aca="false">(N21/E21)+SUM(L21:M21)</f>
        <v>#DIV/0!</v>
      </c>
      <c r="W21" s="116" t="n">
        <v>4</v>
      </c>
      <c r="X21" s="117" t="n">
        <v>2.52</v>
      </c>
      <c r="Y21" s="160"/>
      <c r="Z21" s="63"/>
      <c r="AA21" s="161"/>
      <c r="AB21" s="120"/>
      <c r="AC21" s="162" t="n">
        <f aca="false">(W21*X21)+(Y21*Z21)+(AA21*AB21)</f>
        <v>10.08</v>
      </c>
      <c r="AD21" s="163" t="n">
        <v>1500</v>
      </c>
      <c r="AE21" s="164" t="n">
        <v>0</v>
      </c>
      <c r="AF21" s="165" t="n">
        <v>0</v>
      </c>
      <c r="AG21" s="166"/>
      <c r="AH21" s="167"/>
      <c r="AI21" s="168"/>
      <c r="AJ21" s="169"/>
      <c r="AK21" s="170" t="n">
        <v>4</v>
      </c>
      <c r="AL21" s="63" t="n">
        <v>380</v>
      </c>
      <c r="AM21" s="171"/>
      <c r="AN21" s="172"/>
      <c r="AO21" s="173"/>
      <c r="AP21" s="133"/>
      <c r="AQ21" s="133" t="e">
        <f aca="false" t="array" ref="AQ21:AQ21">SUM(IF(AND(AJ21&lt;&gt;"pac",AJ21&lt;&gt;""),AI21),IF(AND(AM21&lt;&gt;"pac",AM21&lt;&gt;""),AL21),IF(AND(AN21&lt;&gt;"pac",AN21&lt;&gt;""),AO21))/SUM(IF(AND(AJ21&lt;&gt;"pac",AJ21&lt;&gt;""),1),IF(AND(AM21&lt;&gt;"pac",AM21&lt;&gt;""),1),IF(AND(AN21&lt;&gt;"pac",AN21&lt;&gt;""),1))</f>
        <v>#DIV/0!</v>
      </c>
      <c r="AR21" s="133" t="n">
        <f aca="false" t="array" ref="AR21:AR21">SUM(IF(AND(AJ21&lt;&gt;"pac",AJ21&lt;&gt;""),AH21),IF(AND(AM21&lt;&gt;"pac",AM21&lt;&gt;""),AK21),IF(AND(AP21&lt;&gt;"pac",AP21&lt;&gt;""),AN21))</f>
        <v>0</v>
      </c>
      <c r="AS21" s="133"/>
      <c r="AT21" s="134" t="n">
        <f aca="false">SUM(AE21,AG21,AH21,AN21,AK21)</f>
        <v>4</v>
      </c>
      <c r="AU21" s="135" t="n">
        <f aca="false">AV21/AT21</f>
        <v>380</v>
      </c>
      <c r="AV21" s="136" t="n">
        <f aca="false">SUM(AE21*AF21)+(AH21*AI21)+(AN21*AO21)+(AK21*AL21)</f>
        <v>1520</v>
      </c>
      <c r="AW21" s="137" t="n">
        <f aca="false">AT21*(F22+G22+H22)*J22/1000</f>
        <v>0</v>
      </c>
      <c r="AX21" s="137" t="n">
        <f aca="false">K22*AT21</f>
        <v>0</v>
      </c>
      <c r="AY21" s="137" t="n">
        <f aca="false">L22*(AE22+AG22)</f>
        <v>0</v>
      </c>
      <c r="AZ21" s="136" t="n">
        <f aca="false">P22</f>
        <v>1.7328</v>
      </c>
      <c r="BA21" s="137" t="n">
        <f aca="false">AC21</f>
        <v>10.08</v>
      </c>
      <c r="BB21" s="137" t="n">
        <f aca="false">T22*AT22</f>
        <v>0</v>
      </c>
      <c r="BC21" s="137"/>
      <c r="BD21" s="137" t="n">
        <f aca="false">AV21-SUM(AW21:BC21)</f>
        <v>1508.1872</v>
      </c>
      <c r="BE21" s="138"/>
      <c r="BF21" s="139" t="n">
        <f aca="false">BD21</f>
        <v>1508.1872</v>
      </c>
      <c r="BG21" s="139" t="n">
        <f aca="false">BF21*$BG$5</f>
        <v>1206.54976</v>
      </c>
      <c r="BH21" s="139" t="n">
        <f aca="false">BF21*$BH$5</f>
        <v>301.63744</v>
      </c>
      <c r="BI21" s="52"/>
      <c r="BJ21" s="140" t="s">
        <v>103</v>
      </c>
      <c r="BK21" s="141"/>
      <c r="BL21" s="54" t="n">
        <f aca="false">BL11-BL16-BL18-BL19+BL20</f>
        <v>20957.19424</v>
      </c>
      <c r="BO21" s="140" t="s">
        <v>104</v>
      </c>
      <c r="BP21" s="141"/>
      <c r="BQ21" s="54" t="e">
        <f aca="false">BQ11-BQ16-BQ18-BQ19</f>
        <v>#REF!</v>
      </c>
      <c r="BR21" s="55"/>
      <c r="BS21" s="142"/>
      <c r="BT21" s="143"/>
      <c r="BU21" s="98"/>
      <c r="BV21" s="52"/>
      <c r="BW21" s="176"/>
      <c r="BX21" s="52"/>
      <c r="BY21" s="52"/>
      <c r="BZ21" s="98"/>
      <c r="CA21" s="52"/>
      <c r="CB21" s="176"/>
      <c r="CC21" s="138"/>
      <c r="CD21" s="138"/>
      <c r="CE21" s="145"/>
      <c r="CF21" s="145"/>
      <c r="CG21" s="145"/>
      <c r="CH21" s="7"/>
      <c r="CI21" s="8"/>
      <c r="CJ21" s="7"/>
      <c r="CK21" s="29"/>
      <c r="CL21" s="7"/>
      <c r="CM21" s="7"/>
      <c r="CN21" s="8"/>
      <c r="CO21" s="7"/>
      <c r="CP21" s="29"/>
      <c r="CQ21" s="7"/>
      <c r="CR21" s="7"/>
      <c r="CS21" s="7"/>
      <c r="CT21" s="7"/>
      <c r="CU21" s="7"/>
      <c r="CV21" s="7"/>
      <c r="CW21" s="7"/>
      <c r="CX21" s="7"/>
      <c r="CY21" s="7"/>
    </row>
    <row r="22" customFormat="false" ht="15" hidden="false" customHeight="false" outlineLevel="0" collapsed="false">
      <c r="B22" s="75" t="n">
        <v>1500</v>
      </c>
      <c r="C22" s="146" t="n">
        <f aca="false">C21</f>
        <v>4</v>
      </c>
      <c r="D22" s="147" t="n">
        <f aca="false">D21</f>
        <v>0</v>
      </c>
      <c r="E22" s="174" t="n">
        <f aca="false">C22-D21</f>
        <v>4</v>
      </c>
      <c r="F22" s="149" t="n">
        <f aca="false">$F$6</f>
        <v>0</v>
      </c>
      <c r="G22" s="175" t="n">
        <f aca="false">$G$6</f>
        <v>0</v>
      </c>
      <c r="H22" s="151" t="n">
        <f aca="false">$H$6</f>
        <v>0</v>
      </c>
      <c r="I22" s="152" t="n">
        <f aca="false">F22+G22+H22</f>
        <v>0</v>
      </c>
      <c r="J22" s="153" t="n">
        <f aca="false">$J$7</f>
        <v>0</v>
      </c>
      <c r="K22" s="154" t="n">
        <f aca="false">$K$6</f>
        <v>0</v>
      </c>
      <c r="L22" s="155" t="n">
        <f aca="false">((I22*J22/1000)+K22)</f>
        <v>0</v>
      </c>
      <c r="M22" s="156" t="n">
        <f aca="false">$M$68</f>
        <v>0</v>
      </c>
      <c r="N22" s="157" t="e">
        <f aca="false">$N$7*AQ21*AR21</f>
        <v>#DIV/0!</v>
      </c>
      <c r="O22" s="156" t="n">
        <f aca="false">$O$68</f>
        <v>0</v>
      </c>
      <c r="P22" s="158" t="n">
        <f aca="false">(AT21*$P$6)*$P$3</f>
        <v>1.7328</v>
      </c>
      <c r="Q22" s="154" t="n">
        <f aca="false">$Q$68</f>
        <v>0</v>
      </c>
      <c r="R22" s="154" t="n">
        <v>0</v>
      </c>
      <c r="S22" s="155" t="n">
        <v>0</v>
      </c>
      <c r="T22" s="156" t="n">
        <f aca="false">$T$6</f>
        <v>0</v>
      </c>
      <c r="U22" s="159" t="e">
        <f aca="false">(N22/E22)+SUM(L22:M22)</f>
        <v>#DIV/0!</v>
      </c>
      <c r="W22" s="116" t="n">
        <v>4</v>
      </c>
      <c r="X22" s="117" t="n">
        <v>2.52</v>
      </c>
      <c r="Y22" s="160"/>
      <c r="Z22" s="63"/>
      <c r="AA22" s="161"/>
      <c r="AB22" s="120"/>
      <c r="AC22" s="162" t="n">
        <f aca="false">(W22*X22)+(Y22*Z22)+(AA22*AB22)</f>
        <v>10.08</v>
      </c>
      <c r="AD22" s="163" t="n">
        <v>1600</v>
      </c>
      <c r="AE22" s="164" t="n">
        <v>0</v>
      </c>
      <c r="AF22" s="165" t="n">
        <v>0</v>
      </c>
      <c r="AG22" s="166"/>
      <c r="AH22" s="167"/>
      <c r="AI22" s="168"/>
      <c r="AJ22" s="169"/>
      <c r="AK22" s="170" t="n">
        <v>4</v>
      </c>
      <c r="AL22" s="63" t="n">
        <v>380</v>
      </c>
      <c r="AM22" s="171"/>
      <c r="AN22" s="172"/>
      <c r="AO22" s="173"/>
      <c r="AP22" s="133"/>
      <c r="AQ22" s="133" t="e">
        <f aca="false" t="array" ref="AQ22:AQ22">SUM(IF(AND(AJ22&lt;&gt;"pac",AJ22&lt;&gt;""),AI22),IF(AND(AM22&lt;&gt;"pac",AM22&lt;&gt;""),AL22),IF(AND(AN22&lt;&gt;"pac",AN22&lt;&gt;""),AO22))/SUM(IF(AND(AJ22&lt;&gt;"pac",AJ22&lt;&gt;""),1),IF(AND(AM22&lt;&gt;"pac",AM22&lt;&gt;""),1),IF(AND(AN22&lt;&gt;"pac",AN22&lt;&gt;""),1))</f>
        <v>#DIV/0!</v>
      </c>
      <c r="AR22" s="133" t="n">
        <f aca="false" t="array" ref="AR22:AR22">SUM(IF(AND(AJ22&lt;&gt;"pac",AJ22&lt;&gt;""),AH22),IF(AND(AM22&lt;&gt;"pac",AM22&lt;&gt;""),AK22),IF(AND(AP22&lt;&gt;"pac",AP22&lt;&gt;""),AN22))</f>
        <v>0</v>
      </c>
      <c r="AS22" s="133"/>
      <c r="AT22" s="134" t="n">
        <f aca="false">SUM(AE22,AG22,AH22,AN22,AK22)</f>
        <v>4</v>
      </c>
      <c r="AU22" s="135" t="n">
        <f aca="false">AV22/AT22</f>
        <v>380</v>
      </c>
      <c r="AV22" s="136" t="n">
        <f aca="false">SUM(AE22*AF22)+(AH22*AI22)+(AN22*AO22)+(AK22*AL22)</f>
        <v>1520</v>
      </c>
      <c r="AW22" s="137" t="n">
        <f aca="false">AT22*(F23+G23+H23)*J23/1000</f>
        <v>0</v>
      </c>
      <c r="AX22" s="137" t="n">
        <f aca="false">K23*AT22</f>
        <v>0</v>
      </c>
      <c r="AY22" s="137" t="n">
        <f aca="false">L23*(AE23+AG23)</f>
        <v>0</v>
      </c>
      <c r="AZ22" s="136" t="n">
        <f aca="false">P23</f>
        <v>1.7328</v>
      </c>
      <c r="BA22" s="137" t="n">
        <f aca="false">AC22</f>
        <v>10.08</v>
      </c>
      <c r="BB22" s="137" t="n">
        <f aca="false">T23*AT23</f>
        <v>0</v>
      </c>
      <c r="BC22" s="137"/>
      <c r="BD22" s="137" t="n">
        <f aca="false">AV22-SUM(AW22:BC22)</f>
        <v>1508.1872</v>
      </c>
      <c r="BE22" s="138"/>
      <c r="BF22" s="139" t="n">
        <f aca="false">BD22</f>
        <v>1508.1872</v>
      </c>
      <c r="BG22" s="139" t="n">
        <f aca="false">BF22*$BG$5</f>
        <v>1206.54976</v>
      </c>
      <c r="BH22" s="139" t="n">
        <f aca="false">BF22*$BH$5</f>
        <v>301.63744</v>
      </c>
      <c r="BI22" s="52"/>
      <c r="BR22" s="55"/>
      <c r="BS22" s="142"/>
      <c r="BT22" s="143"/>
      <c r="BU22" s="98"/>
      <c r="BV22" s="52"/>
      <c r="BW22" s="185"/>
      <c r="BX22" s="52"/>
      <c r="BY22" s="52"/>
      <c r="BZ22" s="98"/>
      <c r="CA22" s="52"/>
      <c r="CB22" s="185"/>
      <c r="CC22" s="138"/>
      <c r="CD22" s="138"/>
      <c r="CE22" s="145"/>
      <c r="CF22" s="145"/>
      <c r="CG22" s="145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</row>
    <row r="23" customFormat="false" ht="12.75" hidden="false" customHeight="false" outlineLevel="0" collapsed="false">
      <c r="B23" s="75" t="n">
        <v>1600</v>
      </c>
      <c r="C23" s="146" t="n">
        <f aca="false">C22</f>
        <v>4</v>
      </c>
      <c r="D23" s="147" t="n">
        <f aca="false">D22</f>
        <v>0</v>
      </c>
      <c r="E23" s="174" t="n">
        <f aca="false">C23-D22</f>
        <v>4</v>
      </c>
      <c r="F23" s="149" t="n">
        <f aca="false">$F$6</f>
        <v>0</v>
      </c>
      <c r="G23" s="175" t="n">
        <f aca="false">$G$6</f>
        <v>0</v>
      </c>
      <c r="H23" s="151" t="n">
        <f aca="false">$H$6</f>
        <v>0</v>
      </c>
      <c r="I23" s="152" t="n">
        <f aca="false">F23+G23+H23</f>
        <v>0</v>
      </c>
      <c r="J23" s="153" t="n">
        <f aca="false">$J$7</f>
        <v>0</v>
      </c>
      <c r="K23" s="154" t="n">
        <f aca="false">$K$6</f>
        <v>0</v>
      </c>
      <c r="L23" s="155" t="n">
        <f aca="false">((I23*J23/1000)+K23)</f>
        <v>0</v>
      </c>
      <c r="M23" s="156" t="n">
        <f aca="false">$M$68</f>
        <v>0</v>
      </c>
      <c r="N23" s="157" t="e">
        <f aca="false">$N$7*AQ22*AR22</f>
        <v>#DIV/0!</v>
      </c>
      <c r="O23" s="156" t="n">
        <f aca="false">$O$68</f>
        <v>0</v>
      </c>
      <c r="P23" s="158" t="n">
        <f aca="false">(AT22*$P$6)*$P$3</f>
        <v>1.7328</v>
      </c>
      <c r="Q23" s="154" t="n">
        <f aca="false">$Q$68</f>
        <v>0</v>
      </c>
      <c r="R23" s="154" t="n">
        <v>0</v>
      </c>
      <c r="S23" s="155" t="n">
        <v>0</v>
      </c>
      <c r="T23" s="156" t="n">
        <f aca="false">$T$6</f>
        <v>0</v>
      </c>
      <c r="U23" s="159" t="e">
        <f aca="false">(N23/E23)+SUM(L23:M23)</f>
        <v>#DIV/0!</v>
      </c>
      <c r="W23" s="116" t="n">
        <v>4</v>
      </c>
      <c r="X23" s="117" t="n">
        <v>2.52</v>
      </c>
      <c r="Y23" s="160"/>
      <c r="Z23" s="63"/>
      <c r="AA23" s="161"/>
      <c r="AB23" s="120"/>
      <c r="AC23" s="162" t="n">
        <f aca="false">(W23*X23)+(Y23*Z23)+(AA23*AB23)</f>
        <v>10.08</v>
      </c>
      <c r="AD23" s="163" t="n">
        <v>1700</v>
      </c>
      <c r="AE23" s="164" t="n">
        <v>0</v>
      </c>
      <c r="AF23" s="165" t="n">
        <v>0</v>
      </c>
      <c r="AG23" s="166"/>
      <c r="AH23" s="167"/>
      <c r="AI23" s="168"/>
      <c r="AJ23" s="169"/>
      <c r="AK23" s="170" t="n">
        <v>4</v>
      </c>
      <c r="AL23" s="63" t="n">
        <v>390</v>
      </c>
      <c r="AM23" s="171"/>
      <c r="AN23" s="172"/>
      <c r="AO23" s="173"/>
      <c r="AP23" s="133"/>
      <c r="AQ23" s="133" t="e">
        <f aca="false" t="array" ref="AQ23:AQ23">SUM(IF(AND(AJ23&lt;&gt;"pac",AJ23&lt;&gt;""),AI23),IF(AND(AM23&lt;&gt;"pac",AM23&lt;&gt;""),AL23),IF(AND(AN23&lt;&gt;"pac",AN23&lt;&gt;""),AO23))/SUM(IF(AND(AJ23&lt;&gt;"pac",AJ23&lt;&gt;""),1),IF(AND(AM23&lt;&gt;"pac",AM23&lt;&gt;""),1),IF(AND(AN23&lt;&gt;"pac",AN23&lt;&gt;""),1))</f>
        <v>#DIV/0!</v>
      </c>
      <c r="AR23" s="133" t="n">
        <f aca="false" t="array" ref="AR23:AR23">SUM(IF(AND(AJ23&lt;&gt;"pac",AJ23&lt;&gt;""),AH23),IF(AND(AM23&lt;&gt;"pac",AM23&lt;&gt;""),AK23),IF(AND(AP23&lt;&gt;"pac",AP23&lt;&gt;""),AN23))</f>
        <v>0</v>
      </c>
      <c r="AS23" s="133"/>
      <c r="AT23" s="134" t="n">
        <f aca="false">SUM(AE23,AG23,AH23,AN23,AK23)</f>
        <v>4</v>
      </c>
      <c r="AU23" s="135" t="n">
        <f aca="false">AV23/AT23</f>
        <v>390</v>
      </c>
      <c r="AV23" s="136" t="n">
        <f aca="false">SUM(AE23*AF23)+(AH23*AI23)+(AN23*AO23)+(AK23*AL23)</f>
        <v>1560</v>
      </c>
      <c r="AW23" s="137" t="n">
        <f aca="false">AT23*(F24+G24+H24)*J24/1000</f>
        <v>0</v>
      </c>
      <c r="AX23" s="137" t="n">
        <f aca="false">K24*AT23</f>
        <v>0</v>
      </c>
      <c r="AY23" s="137" t="n">
        <f aca="false">L24*(AE24+AG24)</f>
        <v>0</v>
      </c>
      <c r="AZ23" s="136" t="n">
        <f aca="false">P24</f>
        <v>1.7328</v>
      </c>
      <c r="BA23" s="137" t="n">
        <f aca="false">AC23</f>
        <v>10.08</v>
      </c>
      <c r="BB23" s="137" t="n">
        <f aca="false">T24*AT24</f>
        <v>0</v>
      </c>
      <c r="BC23" s="137"/>
      <c r="BD23" s="137" t="n">
        <f aca="false">AV23-SUM(AW23:BC23)</f>
        <v>1548.1872</v>
      </c>
      <c r="BE23" s="138"/>
      <c r="BF23" s="139" t="n">
        <f aca="false">BD23</f>
        <v>1548.1872</v>
      </c>
      <c r="BG23" s="139" t="n">
        <f aca="false">BF23*$BG$5</f>
        <v>1238.54976</v>
      </c>
      <c r="BH23" s="139" t="n">
        <f aca="false">BF23*$BH$5</f>
        <v>309.63744</v>
      </c>
      <c r="BI23" s="52"/>
      <c r="BR23" s="55"/>
      <c r="BS23" s="142"/>
      <c r="BT23" s="143"/>
      <c r="BU23" s="98"/>
      <c r="BV23" s="52"/>
      <c r="BW23" s="176"/>
      <c r="BX23" s="52"/>
      <c r="BY23" s="52"/>
      <c r="BZ23" s="98"/>
      <c r="CA23" s="52"/>
      <c r="CB23" s="176"/>
      <c r="CC23" s="138"/>
      <c r="CD23" s="138"/>
      <c r="CE23" s="145"/>
      <c r="CF23" s="145"/>
      <c r="CG23" s="145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</row>
    <row r="24" customFormat="false" ht="12.75" hidden="false" customHeight="false" outlineLevel="0" collapsed="false">
      <c r="B24" s="75" t="n">
        <v>1700</v>
      </c>
      <c r="C24" s="146" t="n">
        <f aca="false">C23</f>
        <v>4</v>
      </c>
      <c r="D24" s="147" t="n">
        <f aca="false">D23</f>
        <v>0</v>
      </c>
      <c r="E24" s="174" t="n">
        <f aca="false">C24-D23</f>
        <v>4</v>
      </c>
      <c r="F24" s="149" t="n">
        <f aca="false">$F$6</f>
        <v>0</v>
      </c>
      <c r="G24" s="175" t="n">
        <f aca="false">$G$6</f>
        <v>0</v>
      </c>
      <c r="H24" s="151" t="n">
        <f aca="false">$H$6</f>
        <v>0</v>
      </c>
      <c r="I24" s="152" t="n">
        <f aca="false">F24+G24+H24</f>
        <v>0</v>
      </c>
      <c r="J24" s="153" t="n">
        <f aca="false">$J$7</f>
        <v>0</v>
      </c>
      <c r="K24" s="154" t="n">
        <f aca="false">$K$6</f>
        <v>0</v>
      </c>
      <c r="L24" s="155" t="n">
        <f aca="false">((I24*J24/1000)+K24)</f>
        <v>0</v>
      </c>
      <c r="M24" s="156" t="n">
        <f aca="false">$M$68</f>
        <v>0</v>
      </c>
      <c r="N24" s="157" t="e">
        <f aca="false">$N$7*AQ23*AR23</f>
        <v>#DIV/0!</v>
      </c>
      <c r="O24" s="156" t="n">
        <f aca="false">$O$68</f>
        <v>0</v>
      </c>
      <c r="P24" s="158" t="n">
        <f aca="false">(AT23*$P$6)*$P$3</f>
        <v>1.7328</v>
      </c>
      <c r="Q24" s="154" t="n">
        <f aca="false">$Q$68</f>
        <v>0</v>
      </c>
      <c r="R24" s="154" t="n">
        <v>0</v>
      </c>
      <c r="S24" s="155" t="n">
        <v>0</v>
      </c>
      <c r="T24" s="156" t="n">
        <f aca="false">$T$6</f>
        <v>0</v>
      </c>
      <c r="U24" s="159" t="e">
        <f aca="false">(N24/E24)+SUM(L24:M24)</f>
        <v>#DIV/0!</v>
      </c>
      <c r="W24" s="116" t="n">
        <v>4</v>
      </c>
      <c r="X24" s="117" t="n">
        <v>2.52</v>
      </c>
      <c r="Y24" s="160"/>
      <c r="Z24" s="63"/>
      <c r="AA24" s="161"/>
      <c r="AB24" s="120"/>
      <c r="AC24" s="162" t="n">
        <f aca="false">(W24*X24)+(Y24*Z24)+(AA24*AB24)</f>
        <v>10.08</v>
      </c>
      <c r="AD24" s="163" t="n">
        <v>1800</v>
      </c>
      <c r="AE24" s="164" t="n">
        <v>0</v>
      </c>
      <c r="AF24" s="165" t="n">
        <v>0</v>
      </c>
      <c r="AG24" s="166"/>
      <c r="AH24" s="167"/>
      <c r="AI24" s="168"/>
      <c r="AJ24" s="169"/>
      <c r="AK24" s="170" t="n">
        <v>4</v>
      </c>
      <c r="AL24" s="63" t="n">
        <v>150</v>
      </c>
      <c r="AM24" s="171"/>
      <c r="AN24" s="172"/>
      <c r="AO24" s="173"/>
      <c r="AP24" s="133"/>
      <c r="AQ24" s="133" t="e">
        <f aca="false" t="array" ref="AQ24:AQ24">SUM(IF(AND(AJ24&lt;&gt;"pac",AJ24&lt;&gt;""),AI24),IF(AND(AM24&lt;&gt;"pac",AM24&lt;&gt;""),AL24),IF(AND(AN24&lt;&gt;"pac",AN24&lt;&gt;""),AO24))/SUM(IF(AND(AJ24&lt;&gt;"pac",AJ24&lt;&gt;""),1),IF(AND(AM24&lt;&gt;"pac",AM24&lt;&gt;""),1),IF(AND(AN24&lt;&gt;"pac",AN24&lt;&gt;""),1))</f>
        <v>#DIV/0!</v>
      </c>
      <c r="AR24" s="133" t="n">
        <f aca="false" t="array" ref="AR24:AR24">SUM(IF(AND(AJ24&lt;&gt;"pac",AJ24&lt;&gt;""),AH24),IF(AND(AM24&lt;&gt;"pac",AM24&lt;&gt;""),AK24),IF(AND(AP24&lt;&gt;"pac",AP24&lt;&gt;""),AN24))</f>
        <v>0</v>
      </c>
      <c r="AS24" s="133"/>
      <c r="AT24" s="134" t="n">
        <f aca="false">SUM(AE24,AG24,AH24,AN24,AK24)</f>
        <v>4</v>
      </c>
      <c r="AU24" s="135" t="n">
        <f aca="false">AV24/AT24</f>
        <v>150</v>
      </c>
      <c r="AV24" s="136" t="n">
        <f aca="false">SUM(AE24*AF24)+(AH24*AI24)+(AN24*AO24)+(AK24*AL24)</f>
        <v>600</v>
      </c>
      <c r="AW24" s="137" t="n">
        <f aca="false">AT24*(F25+G25+H25)*J25/1000</f>
        <v>0</v>
      </c>
      <c r="AX24" s="137" t="n">
        <f aca="false">K25*AT24</f>
        <v>0</v>
      </c>
      <c r="AY24" s="137" t="n">
        <f aca="false">L25*(AE25+AG25)</f>
        <v>0</v>
      </c>
      <c r="AZ24" s="136" t="n">
        <f aca="false">P25</f>
        <v>1.7328</v>
      </c>
      <c r="BA24" s="137" t="n">
        <f aca="false">AC24</f>
        <v>10.08</v>
      </c>
      <c r="BB24" s="137" t="n">
        <f aca="false">T25*AT25</f>
        <v>0</v>
      </c>
      <c r="BC24" s="137"/>
      <c r="BD24" s="137" t="n">
        <f aca="false">AV24-SUM(AW24:BC24)</f>
        <v>588.1872</v>
      </c>
      <c r="BE24" s="138"/>
      <c r="BF24" s="139" t="n">
        <f aca="false">BD24</f>
        <v>588.1872</v>
      </c>
      <c r="BG24" s="139" t="n">
        <f aca="false">BF24*$BG$5</f>
        <v>470.54976</v>
      </c>
      <c r="BH24" s="139" t="n">
        <f aca="false">BF24*$BH$5</f>
        <v>117.63744</v>
      </c>
      <c r="BI24" s="52"/>
      <c r="BJ24" s="6" t="s">
        <v>105</v>
      </c>
      <c r="BO24" s="6" t="s">
        <v>106</v>
      </c>
      <c r="BR24" s="55"/>
      <c r="BS24" s="142"/>
      <c r="BT24" s="143"/>
      <c r="BU24" s="52"/>
      <c r="BV24" s="52"/>
      <c r="BW24" s="52"/>
      <c r="BX24" s="52"/>
      <c r="BY24" s="52"/>
      <c r="BZ24" s="52"/>
      <c r="CA24" s="52"/>
      <c r="CB24" s="52"/>
      <c r="CC24" s="138"/>
      <c r="CD24" s="138"/>
      <c r="CE24" s="145"/>
      <c r="CF24" s="145"/>
      <c r="CG24" s="145"/>
      <c r="CH24" s="7"/>
      <c r="CI24" s="8"/>
      <c r="CJ24" s="7"/>
      <c r="CK24" s="7"/>
      <c r="CL24" s="7"/>
      <c r="CM24" s="7"/>
      <c r="CN24" s="8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</row>
    <row r="25" customFormat="false" ht="12.75" hidden="false" customHeight="false" outlineLevel="0" collapsed="false">
      <c r="B25" s="75" t="n">
        <v>1800</v>
      </c>
      <c r="C25" s="146" t="n">
        <f aca="false">C24</f>
        <v>4</v>
      </c>
      <c r="D25" s="147" t="n">
        <f aca="false">D24</f>
        <v>0</v>
      </c>
      <c r="E25" s="174" t="n">
        <f aca="false">C25-D24</f>
        <v>4</v>
      </c>
      <c r="F25" s="149" t="n">
        <f aca="false">$F$6</f>
        <v>0</v>
      </c>
      <c r="G25" s="175" t="n">
        <f aca="false">$G$6</f>
        <v>0</v>
      </c>
      <c r="H25" s="151" t="n">
        <f aca="false">$H$6</f>
        <v>0</v>
      </c>
      <c r="I25" s="152" t="n">
        <f aca="false">F25+G25+H25</f>
        <v>0</v>
      </c>
      <c r="J25" s="153" t="n">
        <f aca="false">$J$7</f>
        <v>0</v>
      </c>
      <c r="K25" s="154" t="n">
        <f aca="false">$K$6</f>
        <v>0</v>
      </c>
      <c r="L25" s="155" t="n">
        <f aca="false">((I25*J25/1000)+K25)</f>
        <v>0</v>
      </c>
      <c r="M25" s="156" t="n">
        <f aca="false">$M$68</f>
        <v>0</v>
      </c>
      <c r="N25" s="157" t="e">
        <f aca="false">$N$7*AQ24*AR24</f>
        <v>#DIV/0!</v>
      </c>
      <c r="O25" s="156" t="n">
        <f aca="false">$O$68</f>
        <v>0</v>
      </c>
      <c r="P25" s="158" t="n">
        <f aca="false">(AT24*$P$6)*$P$3</f>
        <v>1.7328</v>
      </c>
      <c r="Q25" s="154" t="n">
        <f aca="false">$Q$68</f>
        <v>0</v>
      </c>
      <c r="R25" s="154" t="n">
        <v>0</v>
      </c>
      <c r="S25" s="155" t="n">
        <v>0</v>
      </c>
      <c r="T25" s="156" t="n">
        <f aca="false">$T$6</f>
        <v>0</v>
      </c>
      <c r="U25" s="159" t="e">
        <f aca="false">(N25/E25)+SUM(L25:M25)</f>
        <v>#DIV/0!</v>
      </c>
      <c r="W25" s="116" t="n">
        <v>4</v>
      </c>
      <c r="X25" s="117" t="n">
        <v>2.52</v>
      </c>
      <c r="Y25" s="160"/>
      <c r="Z25" s="63"/>
      <c r="AA25" s="161"/>
      <c r="AB25" s="120"/>
      <c r="AC25" s="162" t="n">
        <f aca="false">(W25*X25)+(Y25*Z25)+(AA25*AB25)</f>
        <v>10.08</v>
      </c>
      <c r="AD25" s="163" t="n">
        <v>1900</v>
      </c>
      <c r="AE25" s="164" t="n">
        <v>0</v>
      </c>
      <c r="AF25" s="165" t="n">
        <v>0</v>
      </c>
      <c r="AG25" s="166"/>
      <c r="AH25" s="167"/>
      <c r="AI25" s="168"/>
      <c r="AJ25" s="169"/>
      <c r="AK25" s="170" t="n">
        <v>4</v>
      </c>
      <c r="AL25" s="63" t="n">
        <v>360</v>
      </c>
      <c r="AM25" s="171"/>
      <c r="AN25" s="172"/>
      <c r="AO25" s="173"/>
      <c r="AP25" s="133"/>
      <c r="AQ25" s="133" t="e">
        <f aca="false" t="array" ref="AQ25:AQ25">SUM(IF(AND(AJ25&lt;&gt;"pac",AJ25&lt;&gt;""),AI25),IF(AND(AM25&lt;&gt;"pac",AM25&lt;&gt;""),AL25),IF(AND(AN25&lt;&gt;"pac",AN25&lt;&gt;""),AO25))/SUM(IF(AND(AJ25&lt;&gt;"pac",AJ25&lt;&gt;""),1),IF(AND(AM25&lt;&gt;"pac",AM25&lt;&gt;""),1),IF(AND(AN25&lt;&gt;"pac",AN25&lt;&gt;""),1))</f>
        <v>#DIV/0!</v>
      </c>
      <c r="AR25" s="133" t="n">
        <f aca="false" t="array" ref="AR25:AR25">SUM(IF(AND(AJ25&lt;&gt;"pac",AJ25&lt;&gt;""),AH25),IF(AND(AM25&lt;&gt;"pac",AM25&lt;&gt;""),AK25),IF(AND(AP25&lt;&gt;"pac",AP25&lt;&gt;""),AN25))</f>
        <v>0</v>
      </c>
      <c r="AS25" s="133"/>
      <c r="AT25" s="134" t="n">
        <f aca="false">SUM(AE25,AG25,AH25,AN25,AK25)</f>
        <v>4</v>
      </c>
      <c r="AU25" s="135" t="n">
        <f aca="false">AV25/AT25</f>
        <v>360</v>
      </c>
      <c r="AV25" s="136" t="n">
        <f aca="false">SUM(AE25*AF25)+(AH25*AI25)+(AN25*AO25)+(AK25*AL25)</f>
        <v>1440</v>
      </c>
      <c r="AW25" s="137" t="n">
        <f aca="false">AT25*(F26+G26+H26)*J26/1000</f>
        <v>0</v>
      </c>
      <c r="AX25" s="137" t="n">
        <f aca="false">K26*AT25</f>
        <v>0</v>
      </c>
      <c r="AY25" s="137" t="n">
        <f aca="false">L26*(AE26+AG26)</f>
        <v>0</v>
      </c>
      <c r="AZ25" s="136" t="n">
        <f aca="false">P26</f>
        <v>1.7328</v>
      </c>
      <c r="BA25" s="137" t="n">
        <f aca="false">AC25</f>
        <v>10.08</v>
      </c>
      <c r="BB25" s="137" t="n">
        <f aca="false">T26*AT26</f>
        <v>0</v>
      </c>
      <c r="BC25" s="137"/>
      <c r="BD25" s="137" t="n">
        <f aca="false">AV25-SUM(AW25:BC25)</f>
        <v>1428.1872</v>
      </c>
      <c r="BE25" s="138"/>
      <c r="BF25" s="139" t="n">
        <f aca="false">BD25</f>
        <v>1428.1872</v>
      </c>
      <c r="BG25" s="139" t="n">
        <f aca="false">BF25*$BG$5</f>
        <v>1142.54976</v>
      </c>
      <c r="BH25" s="139" t="n">
        <f aca="false">BF25*$BH$5</f>
        <v>285.63744</v>
      </c>
      <c r="BI25" s="52"/>
      <c r="BJ25" s="25" t="s">
        <v>107</v>
      </c>
      <c r="BK25" s="26"/>
      <c r="BL25" s="27" t="n">
        <f aca="false">BL21</f>
        <v>20957.19424</v>
      </c>
      <c r="BO25" s="25" t="s">
        <v>107</v>
      </c>
      <c r="BP25" s="26"/>
      <c r="BQ25" s="27" t="e">
        <f aca="true">(INDIRECT(TEXT((DAY($A$1)-1),"0")&amp;"!Bq25"))+BL25</f>
        <v>#REF!</v>
      </c>
      <c r="BR25" s="55"/>
      <c r="BS25" s="142"/>
      <c r="BT25" s="143"/>
      <c r="BU25" s="98"/>
      <c r="BV25" s="52"/>
      <c r="BW25" s="176"/>
      <c r="BX25" s="52"/>
      <c r="BY25" s="52"/>
      <c r="BZ25" s="98"/>
      <c r="CA25" s="52"/>
      <c r="CB25" s="176"/>
      <c r="CC25" s="138"/>
      <c r="CD25" s="138"/>
      <c r="CE25" s="145"/>
      <c r="CF25" s="145"/>
      <c r="CG25" s="145"/>
      <c r="CH25" s="7"/>
      <c r="CI25" s="8"/>
      <c r="CJ25" s="7"/>
      <c r="CK25" s="29"/>
      <c r="CL25" s="7"/>
      <c r="CM25" s="7"/>
      <c r="CN25" s="8"/>
      <c r="CO25" s="7"/>
      <c r="CP25" s="29"/>
      <c r="CQ25" s="7"/>
      <c r="CR25" s="7"/>
      <c r="CS25" s="7"/>
      <c r="CT25" s="7"/>
      <c r="CU25" s="7"/>
      <c r="CV25" s="7"/>
      <c r="CW25" s="7"/>
      <c r="CX25" s="7"/>
      <c r="CY25" s="7"/>
    </row>
    <row r="26" customFormat="false" ht="12.75" hidden="false" customHeight="false" outlineLevel="0" collapsed="false">
      <c r="B26" s="75" t="n">
        <v>1900</v>
      </c>
      <c r="C26" s="146" t="n">
        <f aca="false">C25</f>
        <v>4</v>
      </c>
      <c r="D26" s="147" t="n">
        <f aca="false">D25</f>
        <v>0</v>
      </c>
      <c r="E26" s="174" t="n">
        <f aca="false">C26-D25</f>
        <v>4</v>
      </c>
      <c r="F26" s="149" t="n">
        <f aca="false">$F$6</f>
        <v>0</v>
      </c>
      <c r="G26" s="175" t="n">
        <f aca="false">$G$6</f>
        <v>0</v>
      </c>
      <c r="H26" s="151" t="n">
        <f aca="false">$H$6</f>
        <v>0</v>
      </c>
      <c r="I26" s="152" t="n">
        <f aca="false">F26+G26+H26</f>
        <v>0</v>
      </c>
      <c r="J26" s="153" t="n">
        <f aca="false">$J$7</f>
        <v>0</v>
      </c>
      <c r="K26" s="154" t="n">
        <f aca="false">$K$6</f>
        <v>0</v>
      </c>
      <c r="L26" s="155" t="n">
        <f aca="false">((I26*J26/1000)+K26)</f>
        <v>0</v>
      </c>
      <c r="M26" s="156" t="n">
        <f aca="false">$M$68</f>
        <v>0</v>
      </c>
      <c r="N26" s="157" t="e">
        <f aca="false">$N$7*AQ25*AR25</f>
        <v>#DIV/0!</v>
      </c>
      <c r="O26" s="156" t="n">
        <f aca="false">$O$68</f>
        <v>0</v>
      </c>
      <c r="P26" s="158" t="n">
        <f aca="false">(AT25*$P$6)*$P$3</f>
        <v>1.7328</v>
      </c>
      <c r="Q26" s="154" t="n">
        <f aca="false">$Q$68</f>
        <v>0</v>
      </c>
      <c r="R26" s="154" t="n">
        <v>0</v>
      </c>
      <c r="S26" s="155" t="n">
        <v>0</v>
      </c>
      <c r="T26" s="156" t="n">
        <f aca="false">$T$6</f>
        <v>0</v>
      </c>
      <c r="U26" s="159" t="e">
        <f aca="false">(N26/E26)+SUM(L26:M26)</f>
        <v>#DIV/0!</v>
      </c>
      <c r="W26" s="116" t="n">
        <v>4</v>
      </c>
      <c r="X26" s="117" t="n">
        <v>2.52</v>
      </c>
      <c r="Y26" s="160"/>
      <c r="Z26" s="63"/>
      <c r="AA26" s="161"/>
      <c r="AB26" s="120"/>
      <c r="AC26" s="162" t="n">
        <f aca="false">(W26*X26)+(Y26*Z26)+(AA26*AB26)</f>
        <v>10.08</v>
      </c>
      <c r="AD26" s="163" t="n">
        <v>2000</v>
      </c>
      <c r="AE26" s="164" t="n">
        <v>0</v>
      </c>
      <c r="AF26" s="165" t="n">
        <v>0</v>
      </c>
      <c r="AG26" s="166"/>
      <c r="AH26" s="167"/>
      <c r="AI26" s="168"/>
      <c r="AJ26" s="169"/>
      <c r="AK26" s="170" t="n">
        <v>4</v>
      </c>
      <c r="AL26" s="63" t="n">
        <v>360</v>
      </c>
      <c r="AM26" s="171"/>
      <c r="AN26" s="172"/>
      <c r="AO26" s="173"/>
      <c r="AP26" s="133"/>
      <c r="AQ26" s="133" t="e">
        <f aca="false" t="array" ref="AQ26:AQ26">SUM(IF(AND(AJ26&lt;&gt;"pac",AJ26&lt;&gt;""),AI26),IF(AND(AM26&lt;&gt;"pac",AM26&lt;&gt;""),AL26),IF(AND(AN26&lt;&gt;"pac",AN26&lt;&gt;""),AO26))/SUM(IF(AND(AJ26&lt;&gt;"pac",AJ26&lt;&gt;""),1),IF(AND(AM26&lt;&gt;"pac",AM26&lt;&gt;""),1),IF(AND(AN26&lt;&gt;"pac",AN26&lt;&gt;""),1))</f>
        <v>#DIV/0!</v>
      </c>
      <c r="AR26" s="133" t="n">
        <f aca="false" t="array" ref="AR26:AR26">SUM(IF(AND(AJ26&lt;&gt;"pac",AJ26&lt;&gt;""),AH26),IF(AND(AM26&lt;&gt;"pac",AM26&lt;&gt;""),AK26),IF(AND(AP26&lt;&gt;"pac",AP26&lt;&gt;""),AN26))</f>
        <v>0</v>
      </c>
      <c r="AS26" s="133"/>
      <c r="AT26" s="134" t="n">
        <f aca="false">SUM(AE26,AG26,AH26,AN26,AK26)</f>
        <v>4</v>
      </c>
      <c r="AU26" s="135" t="n">
        <f aca="false">AV26/AT26</f>
        <v>360</v>
      </c>
      <c r="AV26" s="136" t="n">
        <f aca="false">SUM(AE26*AF26)+(AH26*AI26)+(AN26*AO26)+(AK26*AL26)</f>
        <v>1440</v>
      </c>
      <c r="AW26" s="137" t="n">
        <f aca="false">AT26*(F27+G27+H27)*J27/1000</f>
        <v>0</v>
      </c>
      <c r="AX26" s="137" t="n">
        <f aca="false">K27*AT26</f>
        <v>0</v>
      </c>
      <c r="AY26" s="137" t="n">
        <f aca="false">L27*(AE27+AG27)</f>
        <v>0</v>
      </c>
      <c r="AZ26" s="136" t="n">
        <f aca="false">P27</f>
        <v>1.7328</v>
      </c>
      <c r="BA26" s="137" t="n">
        <f aca="false">AC26</f>
        <v>10.08</v>
      </c>
      <c r="BB26" s="137" t="n">
        <f aca="false">T27*AT27</f>
        <v>0</v>
      </c>
      <c r="BC26" s="137"/>
      <c r="BD26" s="137" t="n">
        <f aca="false">AV26-SUM(AW26:BC26)</f>
        <v>1428.1872</v>
      </c>
      <c r="BE26" s="138"/>
      <c r="BF26" s="139" t="n">
        <f aca="false">BD26</f>
        <v>1428.1872</v>
      </c>
      <c r="BG26" s="139" t="n">
        <f aca="false">BF26*$BG$5</f>
        <v>1142.54976</v>
      </c>
      <c r="BH26" s="139" t="n">
        <f aca="false">BF26*$BH$5</f>
        <v>285.63744</v>
      </c>
      <c r="BI26" s="52"/>
      <c r="BJ26" s="183"/>
      <c r="BK26" s="52"/>
      <c r="BL26" s="171"/>
      <c r="BO26" s="183"/>
      <c r="BP26" s="52"/>
      <c r="BQ26" s="171"/>
      <c r="BR26" s="55"/>
      <c r="BS26" s="142"/>
      <c r="BT26" s="143"/>
      <c r="BU26" s="98"/>
      <c r="BV26" s="52"/>
      <c r="BW26" s="176"/>
      <c r="BX26" s="52"/>
      <c r="BY26" s="52"/>
      <c r="BZ26" s="98"/>
      <c r="CA26" s="52"/>
      <c r="CB26" s="176"/>
      <c r="CC26" s="138"/>
      <c r="CD26" s="138"/>
      <c r="CE26" s="145"/>
      <c r="CF26" s="145"/>
      <c r="CG26" s="145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</row>
    <row r="27" customFormat="false" ht="12.75" hidden="false" customHeight="false" outlineLevel="0" collapsed="false">
      <c r="B27" s="75" t="n">
        <v>2000</v>
      </c>
      <c r="C27" s="146" t="n">
        <f aca="false">C26</f>
        <v>4</v>
      </c>
      <c r="D27" s="147" t="n">
        <f aca="false">D26</f>
        <v>0</v>
      </c>
      <c r="E27" s="174" t="n">
        <f aca="false">C27-D26</f>
        <v>4</v>
      </c>
      <c r="F27" s="149" t="n">
        <f aca="false">$F$6</f>
        <v>0</v>
      </c>
      <c r="G27" s="175" t="n">
        <f aca="false">$G$6</f>
        <v>0</v>
      </c>
      <c r="H27" s="151" t="n">
        <f aca="false">$H$6</f>
        <v>0</v>
      </c>
      <c r="I27" s="152" t="n">
        <f aca="false">F27+G27+H27</f>
        <v>0</v>
      </c>
      <c r="J27" s="153" t="n">
        <f aca="false">$J$7</f>
        <v>0</v>
      </c>
      <c r="K27" s="154" t="n">
        <f aca="false">$K$6</f>
        <v>0</v>
      </c>
      <c r="L27" s="155" t="n">
        <f aca="false">((I27*J27/1000)+K27)</f>
        <v>0</v>
      </c>
      <c r="M27" s="156" t="n">
        <f aca="false">$M$68</f>
        <v>0</v>
      </c>
      <c r="N27" s="157" t="e">
        <f aca="false">$N$7*AQ26*AR26</f>
        <v>#DIV/0!</v>
      </c>
      <c r="O27" s="156" t="n">
        <f aca="false">$O$68</f>
        <v>0</v>
      </c>
      <c r="P27" s="158" t="n">
        <f aca="false">(AT26*$P$6)*$P$3</f>
        <v>1.7328</v>
      </c>
      <c r="Q27" s="154" t="n">
        <f aca="false">$Q$68</f>
        <v>0</v>
      </c>
      <c r="R27" s="154" t="n">
        <v>0</v>
      </c>
      <c r="S27" s="155" t="n">
        <v>0</v>
      </c>
      <c r="T27" s="156" t="n">
        <f aca="false">$T$6</f>
        <v>0</v>
      </c>
      <c r="U27" s="159" t="e">
        <f aca="false">(N27/E27)+SUM(L27:M27)</f>
        <v>#DIV/0!</v>
      </c>
      <c r="W27" s="116" t="n">
        <v>4</v>
      </c>
      <c r="X27" s="117" t="n">
        <v>2.52</v>
      </c>
      <c r="Y27" s="160"/>
      <c r="Z27" s="63"/>
      <c r="AA27" s="161"/>
      <c r="AB27" s="120"/>
      <c r="AC27" s="162" t="n">
        <f aca="false">(W27*X27)+(Y27*Z27)+(AA27*AB27)</f>
        <v>10.08</v>
      </c>
      <c r="AD27" s="163" t="n">
        <v>2100</v>
      </c>
      <c r="AE27" s="164" t="n">
        <v>0</v>
      </c>
      <c r="AF27" s="165" t="n">
        <v>0</v>
      </c>
      <c r="AG27" s="166"/>
      <c r="AH27" s="167"/>
      <c r="AI27" s="168"/>
      <c r="AJ27" s="169"/>
      <c r="AK27" s="170" t="n">
        <v>4</v>
      </c>
      <c r="AL27" s="63" t="n">
        <v>190</v>
      </c>
      <c r="AM27" s="171"/>
      <c r="AN27" s="172"/>
      <c r="AO27" s="173"/>
      <c r="AP27" s="133"/>
      <c r="AQ27" s="133" t="e">
        <f aca="false" t="array" ref="AQ27:AQ27">SUM(IF(AND(AJ27&lt;&gt;"pac",AJ27&lt;&gt;""),AI27),IF(AND(AM27&lt;&gt;"pac",AM27&lt;&gt;""),AL27),IF(AND(AN27&lt;&gt;"pac",AN27&lt;&gt;""),AO27))/SUM(IF(AND(AJ27&lt;&gt;"pac",AJ27&lt;&gt;""),1),IF(AND(AM27&lt;&gt;"pac",AM27&lt;&gt;""),1),IF(AND(AN27&lt;&gt;"pac",AN27&lt;&gt;""),1))</f>
        <v>#DIV/0!</v>
      </c>
      <c r="AR27" s="133" t="n">
        <f aca="false" t="array" ref="AR27:AR27">SUM(IF(AND(AJ27&lt;&gt;"pac",AJ27&lt;&gt;""),AH27),IF(AND(AM27&lt;&gt;"pac",AM27&lt;&gt;""),AK27),IF(AND(AP27&lt;&gt;"pac",AP27&lt;&gt;""),AN27))</f>
        <v>0</v>
      </c>
      <c r="AS27" s="133"/>
      <c r="AT27" s="134" t="n">
        <f aca="false">SUM(AE27,AG27,AH27,AN27,AK27)</f>
        <v>4</v>
      </c>
      <c r="AU27" s="135" t="n">
        <f aca="false">AV27/AT27</f>
        <v>190</v>
      </c>
      <c r="AV27" s="136" t="n">
        <f aca="false">SUM(AE27*AF27)+(AH27*AI27)+(AN27*AO27)+(AK27*AL27)</f>
        <v>760</v>
      </c>
      <c r="AW27" s="137" t="n">
        <f aca="false">AT27*(F28+G28+H28)*J28/1000</f>
        <v>0</v>
      </c>
      <c r="AX27" s="137" t="n">
        <f aca="false">K28*AT27</f>
        <v>0</v>
      </c>
      <c r="AY27" s="137" t="n">
        <f aca="false">L28*(AE28+AG28)</f>
        <v>0</v>
      </c>
      <c r="AZ27" s="136" t="n">
        <f aca="false">P28</f>
        <v>1.7328</v>
      </c>
      <c r="BA27" s="137" t="n">
        <f aca="false">AC27</f>
        <v>10.08</v>
      </c>
      <c r="BB27" s="137" t="n">
        <f aca="false">T28*AT28</f>
        <v>0</v>
      </c>
      <c r="BC27" s="137"/>
      <c r="BD27" s="137" t="n">
        <f aca="false">AV27-SUM(AW27:BC27)</f>
        <v>748.1872</v>
      </c>
      <c r="BE27" s="138"/>
      <c r="BF27" s="139" t="n">
        <f aca="false">BD27</f>
        <v>748.1872</v>
      </c>
      <c r="BG27" s="139" t="n">
        <f aca="false">BF27*$BG$5</f>
        <v>598.54976</v>
      </c>
      <c r="BH27" s="139" t="n">
        <f aca="false">BF27*$BH$5</f>
        <v>149.63744</v>
      </c>
      <c r="BI27" s="52"/>
      <c r="BJ27" s="53" t="s">
        <v>32</v>
      </c>
      <c r="BK27" s="52"/>
      <c r="BL27" s="73" t="n">
        <f aca="false">BL4</f>
        <v>0</v>
      </c>
      <c r="BO27" s="53" t="s">
        <v>32</v>
      </c>
      <c r="BP27" s="52"/>
      <c r="BQ27" s="73" t="e">
        <f aca="true">(INDIRECT(TEXT((DAY($A$1)-1),"0")&amp;"!BK27"))+BL27</f>
        <v>#REF!</v>
      </c>
      <c r="BR27" s="55"/>
      <c r="BS27" s="142"/>
      <c r="BT27" s="143"/>
      <c r="BU27" s="98"/>
      <c r="BV27" s="52"/>
      <c r="BW27" s="176"/>
      <c r="BX27" s="52"/>
      <c r="BY27" s="52"/>
      <c r="BZ27" s="52"/>
      <c r="CA27" s="52"/>
      <c r="CB27" s="52"/>
      <c r="CC27" s="138"/>
      <c r="CD27" s="138"/>
      <c r="CE27" s="145"/>
      <c r="CF27" s="145"/>
      <c r="CG27" s="145"/>
      <c r="CH27" s="7"/>
      <c r="CI27" s="8"/>
      <c r="CJ27" s="7"/>
      <c r="CK27" s="29"/>
      <c r="CL27" s="7"/>
      <c r="CM27" s="7"/>
      <c r="CN27" s="8"/>
      <c r="CO27" s="7"/>
      <c r="CP27" s="29"/>
      <c r="CQ27" s="7"/>
      <c r="CR27" s="7"/>
      <c r="CS27" s="7"/>
      <c r="CT27" s="7"/>
      <c r="CU27" s="7"/>
      <c r="CV27" s="7"/>
      <c r="CW27" s="7"/>
      <c r="CX27" s="7"/>
      <c r="CY27" s="7"/>
    </row>
    <row r="28" customFormat="false" ht="12.75" hidden="false" customHeight="false" outlineLevel="0" collapsed="false">
      <c r="B28" s="75" t="n">
        <v>2100</v>
      </c>
      <c r="C28" s="146" t="n">
        <f aca="false">C27</f>
        <v>4</v>
      </c>
      <c r="D28" s="147" t="n">
        <f aca="false">D27</f>
        <v>0</v>
      </c>
      <c r="E28" s="174" t="n">
        <f aca="false">C28-D27</f>
        <v>4</v>
      </c>
      <c r="F28" s="149" t="n">
        <f aca="false">$F$6</f>
        <v>0</v>
      </c>
      <c r="G28" s="175" t="n">
        <f aca="false">$G$6</f>
        <v>0</v>
      </c>
      <c r="H28" s="151" t="n">
        <f aca="false">$H$6</f>
        <v>0</v>
      </c>
      <c r="I28" s="152" t="n">
        <f aca="false">F28+G28+H28</f>
        <v>0</v>
      </c>
      <c r="J28" s="153" t="n">
        <f aca="false">$J$7</f>
        <v>0</v>
      </c>
      <c r="K28" s="154" t="n">
        <f aca="false">$K$6</f>
        <v>0</v>
      </c>
      <c r="L28" s="155" t="n">
        <f aca="false">((I28*J28/1000)+K28)</f>
        <v>0</v>
      </c>
      <c r="M28" s="156" t="n">
        <f aca="false">$M$68</f>
        <v>0</v>
      </c>
      <c r="N28" s="157" t="e">
        <f aca="false">$N$7*AQ27*AR27</f>
        <v>#DIV/0!</v>
      </c>
      <c r="O28" s="156" t="n">
        <f aca="false">$O$68</f>
        <v>0</v>
      </c>
      <c r="P28" s="158" t="n">
        <f aca="false">(AT27*$P$6)*$P$3</f>
        <v>1.7328</v>
      </c>
      <c r="Q28" s="154" t="n">
        <f aca="false">$Q$68</f>
        <v>0</v>
      </c>
      <c r="R28" s="154" t="n">
        <v>0</v>
      </c>
      <c r="S28" s="155" t="n">
        <v>0</v>
      </c>
      <c r="T28" s="156" t="n">
        <v>0</v>
      </c>
      <c r="U28" s="159" t="e">
        <f aca="false">(N28/E28)+SUM(L28:M28)</f>
        <v>#DIV/0!</v>
      </c>
      <c r="W28" s="116" t="n">
        <v>4</v>
      </c>
      <c r="X28" s="117" t="n">
        <v>2.52</v>
      </c>
      <c r="Y28" s="160"/>
      <c r="Z28" s="63"/>
      <c r="AA28" s="161"/>
      <c r="AB28" s="120"/>
      <c r="AC28" s="162" t="n">
        <f aca="false">(W28*X28)+(Y28*Z28)+(AA28*AB28)</f>
        <v>10.08</v>
      </c>
      <c r="AD28" s="163" t="n">
        <v>2200</v>
      </c>
      <c r="AE28" s="164" t="n">
        <v>0</v>
      </c>
      <c r="AF28" s="165" t="n">
        <v>0</v>
      </c>
      <c r="AG28" s="166"/>
      <c r="AH28" s="167"/>
      <c r="AI28" s="168"/>
      <c r="AJ28" s="169"/>
      <c r="AK28" s="170" t="n">
        <v>4</v>
      </c>
      <c r="AL28" s="63" t="n">
        <v>190</v>
      </c>
      <c r="AM28" s="171"/>
      <c r="AN28" s="172"/>
      <c r="AO28" s="173"/>
      <c r="AP28" s="133"/>
      <c r="AQ28" s="133" t="e">
        <f aca="false" t="array" ref="AQ28:AQ28">SUM(IF(AND(AJ28&lt;&gt;"pac",AJ28&lt;&gt;""),AI28),IF(AND(AM28&lt;&gt;"pac",AM28&lt;&gt;""),AL28),IF(AND(AN28&lt;&gt;"pac",AN28&lt;&gt;""),AO28))/SUM(IF(AND(AJ28&lt;&gt;"pac",AJ28&lt;&gt;""),1),IF(AND(AM28&lt;&gt;"pac",AM28&lt;&gt;""),1),IF(AND(AN28&lt;&gt;"pac",AN28&lt;&gt;""),1))</f>
        <v>#DIV/0!</v>
      </c>
      <c r="AR28" s="133" t="n">
        <f aca="false" t="array" ref="AR28:AR28">SUM(IF(AND(AJ28&lt;&gt;"pac",AJ28&lt;&gt;""),AH28),IF(AND(AM28&lt;&gt;"pac",AM28&lt;&gt;""),AK28),IF(AND(AP28&lt;&gt;"pac",AP28&lt;&gt;""),AN28))</f>
        <v>0</v>
      </c>
      <c r="AS28" s="133"/>
      <c r="AT28" s="134" t="n">
        <f aca="false">SUM(AE28,AG28,AH28,AN28,AK28)</f>
        <v>4</v>
      </c>
      <c r="AU28" s="135" t="n">
        <f aca="false">AV28/AT28</f>
        <v>190</v>
      </c>
      <c r="AV28" s="136" t="n">
        <f aca="false">SUM(AE28*AF28)+(AH28*AI28)+(AN28*AO28)+(AK28*AL28)</f>
        <v>760</v>
      </c>
      <c r="AW28" s="137" t="n">
        <f aca="false">AT28*(F29+G29+H29)*J29/1000</f>
        <v>0</v>
      </c>
      <c r="AX28" s="137" t="n">
        <f aca="false">K29*AT28</f>
        <v>0</v>
      </c>
      <c r="AY28" s="137" t="n">
        <f aca="false">L29*(AE29+AG29)</f>
        <v>0</v>
      </c>
      <c r="AZ28" s="136" t="n">
        <f aca="false">P29</f>
        <v>1.7328</v>
      </c>
      <c r="BA28" s="137" t="n">
        <f aca="false">AC28</f>
        <v>10.08</v>
      </c>
      <c r="BB28" s="137" t="n">
        <f aca="false">T29*AT29</f>
        <v>0</v>
      </c>
      <c r="BC28" s="137"/>
      <c r="BD28" s="137" t="n">
        <f aca="false">AV28-SUM(AW28:BC28)</f>
        <v>748.1872</v>
      </c>
      <c r="BE28" s="138"/>
      <c r="BF28" s="139" t="n">
        <f aca="false">BD28</f>
        <v>748.1872</v>
      </c>
      <c r="BG28" s="139" t="n">
        <f aca="false">BF28*$BG$5</f>
        <v>598.54976</v>
      </c>
      <c r="BH28" s="139" t="n">
        <f aca="false">BF28*$BH$5</f>
        <v>149.63744</v>
      </c>
      <c r="BI28" s="52"/>
      <c r="BJ28" s="53"/>
      <c r="BK28" s="52"/>
      <c r="BL28" s="73"/>
      <c r="BO28" s="53"/>
      <c r="BP28" s="52"/>
      <c r="BQ28" s="73"/>
      <c r="BR28" s="55"/>
      <c r="BS28" s="142"/>
      <c r="BT28" s="143"/>
      <c r="BU28" s="98"/>
      <c r="BV28" s="52"/>
      <c r="BW28" s="176"/>
      <c r="BX28" s="52"/>
      <c r="BY28" s="52"/>
      <c r="BZ28" s="98"/>
      <c r="CA28" s="52"/>
      <c r="CB28" s="176"/>
      <c r="CC28" s="138"/>
      <c r="CD28" s="138"/>
      <c r="CE28" s="145"/>
      <c r="CF28" s="145"/>
      <c r="CG28" s="145"/>
      <c r="CH28" s="7"/>
      <c r="CI28" s="8"/>
      <c r="CJ28" s="7"/>
      <c r="CK28" s="29"/>
      <c r="CL28" s="7"/>
      <c r="CM28" s="7"/>
      <c r="CN28" s="8"/>
      <c r="CO28" s="7"/>
      <c r="CP28" s="29"/>
      <c r="CQ28" s="7"/>
      <c r="CR28" s="7"/>
      <c r="CS28" s="7"/>
      <c r="CT28" s="7"/>
      <c r="CU28" s="7"/>
      <c r="CV28" s="7"/>
      <c r="CW28" s="7"/>
      <c r="CX28" s="7"/>
      <c r="CY28" s="7"/>
    </row>
    <row r="29" customFormat="false" ht="12.75" hidden="false" customHeight="false" outlineLevel="0" collapsed="false">
      <c r="B29" s="75" t="n">
        <v>2200</v>
      </c>
      <c r="C29" s="146" t="n">
        <f aca="false">C28</f>
        <v>4</v>
      </c>
      <c r="D29" s="147" t="n">
        <f aca="false">D28</f>
        <v>0</v>
      </c>
      <c r="E29" s="174" t="n">
        <f aca="false">C29-D28</f>
        <v>4</v>
      </c>
      <c r="F29" s="149" t="n">
        <f aca="false">$F$6</f>
        <v>0</v>
      </c>
      <c r="G29" s="175" t="n">
        <f aca="false">$G$6</f>
        <v>0</v>
      </c>
      <c r="H29" s="151" t="n">
        <f aca="false">$H$6</f>
        <v>0</v>
      </c>
      <c r="I29" s="152" t="n">
        <f aca="false">F29+G29+H29</f>
        <v>0</v>
      </c>
      <c r="J29" s="153" t="n">
        <f aca="false">$J$7</f>
        <v>0</v>
      </c>
      <c r="K29" s="154" t="n">
        <f aca="false">$K$6</f>
        <v>0</v>
      </c>
      <c r="L29" s="155" t="n">
        <f aca="false">((I29*J29/1000)+K29)</f>
        <v>0</v>
      </c>
      <c r="M29" s="156" t="n">
        <f aca="false">$M$68</f>
        <v>0</v>
      </c>
      <c r="N29" s="157" t="e">
        <f aca="false">$N$7*AQ28*AR28</f>
        <v>#DIV/0!</v>
      </c>
      <c r="O29" s="156" t="n">
        <f aca="false">$O$68</f>
        <v>0</v>
      </c>
      <c r="P29" s="158" t="n">
        <f aca="false">(AT28*$P$6)*$P$3</f>
        <v>1.7328</v>
      </c>
      <c r="Q29" s="154" t="n">
        <f aca="false">$Q$68</f>
        <v>0</v>
      </c>
      <c r="R29" s="154" t="n">
        <v>0</v>
      </c>
      <c r="S29" s="155" t="n">
        <v>0</v>
      </c>
      <c r="T29" s="156" t="n">
        <v>0</v>
      </c>
      <c r="U29" s="159" t="e">
        <f aca="false">(N29/E29)+SUM(L29:M29)</f>
        <v>#DIV/0!</v>
      </c>
      <c r="W29" s="116" t="n">
        <v>4</v>
      </c>
      <c r="X29" s="117" t="n">
        <v>2.52</v>
      </c>
      <c r="Y29" s="160"/>
      <c r="Z29" s="63"/>
      <c r="AA29" s="161"/>
      <c r="AB29" s="120"/>
      <c r="AC29" s="162" t="n">
        <f aca="false">(W29*X29)+(Y29*Z29)+(AA29*AB29)</f>
        <v>10.08</v>
      </c>
      <c r="AD29" s="163" t="n">
        <v>2300</v>
      </c>
      <c r="AE29" s="164" t="n">
        <v>0</v>
      </c>
      <c r="AF29" s="165" t="n">
        <v>0</v>
      </c>
      <c r="AG29" s="166"/>
      <c r="AH29" s="167"/>
      <c r="AI29" s="168"/>
      <c r="AJ29" s="169"/>
      <c r="AK29" s="170" t="n">
        <v>4</v>
      </c>
      <c r="AL29" s="63" t="n">
        <v>190</v>
      </c>
      <c r="AM29" s="171"/>
      <c r="AN29" s="172"/>
      <c r="AO29" s="173"/>
      <c r="AP29" s="133"/>
      <c r="AQ29" s="133" t="e">
        <f aca="false" t="array" ref="AQ29:AQ29">SUM(IF(AND(AJ29&lt;&gt;"pac",AJ29&lt;&gt;""),AI29),IF(AND(AM29&lt;&gt;"pac",AM29&lt;&gt;""),AL29),IF(AND(AN29&lt;&gt;"pac",AN29&lt;&gt;""),AO29))/SUM(IF(AND(AJ29&lt;&gt;"pac",AJ29&lt;&gt;""),1),IF(AND(AM29&lt;&gt;"pac",AM29&lt;&gt;""),1),IF(AND(AN29&lt;&gt;"pac",AN29&lt;&gt;""),1))</f>
        <v>#DIV/0!</v>
      </c>
      <c r="AR29" s="133" t="n">
        <f aca="false" t="array" ref="AR29:AR29">SUM(IF(AND(AJ29&lt;&gt;"pac",AJ29&lt;&gt;""),AH29),IF(AND(AM29&lt;&gt;"pac",AM29&lt;&gt;""),AK29),IF(AND(AP29&lt;&gt;"pac",AP29&lt;&gt;""),AN29))</f>
        <v>0</v>
      </c>
      <c r="AS29" s="133"/>
      <c r="AT29" s="134" t="n">
        <f aca="false">SUM(AE29,AG29,AH29,AN29,AK29)</f>
        <v>4</v>
      </c>
      <c r="AU29" s="135" t="n">
        <f aca="false">AV29/AT29</f>
        <v>190</v>
      </c>
      <c r="AV29" s="136" t="n">
        <f aca="false">SUM(AE29*AF29)+(AH29*AI29)+(AN29*AO29)+(AK29*AL29)</f>
        <v>760</v>
      </c>
      <c r="AW29" s="137" t="n">
        <f aca="false">AT29*(F30+G30+H30)*J30/1000</f>
        <v>0</v>
      </c>
      <c r="AX29" s="137" t="n">
        <f aca="false">K30*AT29</f>
        <v>0</v>
      </c>
      <c r="AY29" s="137" t="n">
        <f aca="false">L30*(AE30+AG30)</f>
        <v>0</v>
      </c>
      <c r="AZ29" s="136" t="n">
        <f aca="false">P30</f>
        <v>1.7328</v>
      </c>
      <c r="BA29" s="137" t="n">
        <f aca="false">AC29</f>
        <v>10.08</v>
      </c>
      <c r="BB29" s="137" t="n">
        <f aca="false">T30*AT30</f>
        <v>0</v>
      </c>
      <c r="BC29" s="137"/>
      <c r="BD29" s="137" t="n">
        <f aca="false">AV29-SUM(AW29:BC29)</f>
        <v>748.1872</v>
      </c>
      <c r="BE29" s="138"/>
      <c r="BF29" s="139" t="n">
        <f aca="false">BD29</f>
        <v>748.1872</v>
      </c>
      <c r="BG29" s="139" t="n">
        <f aca="false">BF29*$BG$5</f>
        <v>598.54976</v>
      </c>
      <c r="BH29" s="139" t="n">
        <f aca="false">BF29*$BH$5</f>
        <v>149.63744</v>
      </c>
      <c r="BI29" s="52"/>
      <c r="BJ29" s="53" t="s">
        <v>109</v>
      </c>
      <c r="BK29" s="52"/>
      <c r="BL29" s="73" t="n">
        <f aca="false">BL25-BL27</f>
        <v>20957.19424</v>
      </c>
      <c r="BO29" s="53" t="s">
        <v>109</v>
      </c>
      <c r="BP29" s="52"/>
      <c r="BQ29" s="73" t="e">
        <f aca="false">BQ25-BQ27</f>
        <v>#REF!</v>
      </c>
      <c r="BR29" s="55"/>
      <c r="BS29" s="142"/>
      <c r="BT29" s="143"/>
      <c r="BU29" s="52"/>
      <c r="BV29" s="52"/>
      <c r="BW29" s="52"/>
      <c r="BX29" s="52"/>
      <c r="BY29" s="52"/>
      <c r="BZ29" s="52"/>
      <c r="CA29" s="52"/>
      <c r="CB29" s="52"/>
      <c r="CC29" s="138"/>
      <c r="CD29" s="138"/>
      <c r="CE29" s="145"/>
      <c r="CF29" s="145"/>
      <c r="CG29" s="145"/>
      <c r="CH29" s="7"/>
      <c r="CI29" s="8"/>
      <c r="CJ29" s="7"/>
      <c r="CK29" s="29"/>
      <c r="CL29" s="7"/>
      <c r="CM29" s="7"/>
      <c r="CN29" s="8"/>
      <c r="CO29" s="7"/>
      <c r="CP29" s="29"/>
      <c r="CQ29" s="7"/>
      <c r="CR29" s="7"/>
      <c r="CS29" s="7"/>
      <c r="CT29" s="7"/>
      <c r="CU29" s="7"/>
      <c r="CV29" s="7"/>
      <c r="CW29" s="7"/>
      <c r="CX29" s="7"/>
      <c r="CY29" s="7"/>
    </row>
    <row r="30" customFormat="false" ht="12.75" hidden="false" customHeight="false" outlineLevel="0" collapsed="false">
      <c r="B30" s="75" t="n">
        <v>2300</v>
      </c>
      <c r="C30" s="146" t="n">
        <f aca="false">C29</f>
        <v>4</v>
      </c>
      <c r="D30" s="147" t="n">
        <f aca="false">D29</f>
        <v>0</v>
      </c>
      <c r="E30" s="174" t="n">
        <f aca="false">C30-D29</f>
        <v>4</v>
      </c>
      <c r="F30" s="149" t="n">
        <f aca="false">$F$6</f>
        <v>0</v>
      </c>
      <c r="G30" s="175" t="n">
        <f aca="false">$G$6</f>
        <v>0</v>
      </c>
      <c r="H30" s="151" t="n">
        <f aca="false">$H$6</f>
        <v>0</v>
      </c>
      <c r="I30" s="152" t="n">
        <f aca="false">F30+G30+H30</f>
        <v>0</v>
      </c>
      <c r="J30" s="153" t="n">
        <f aca="false">$J$7</f>
        <v>0</v>
      </c>
      <c r="K30" s="154" t="n">
        <f aca="false">$K$6</f>
        <v>0</v>
      </c>
      <c r="L30" s="155" t="n">
        <f aca="false">((I30*J30/1000)+K30)</f>
        <v>0</v>
      </c>
      <c r="M30" s="156" t="n">
        <f aca="false">$M$68</f>
        <v>0</v>
      </c>
      <c r="N30" s="157" t="e">
        <f aca="false">$N$7*AQ29*AR29</f>
        <v>#DIV/0!</v>
      </c>
      <c r="O30" s="156" t="n">
        <f aca="false">$O$68</f>
        <v>0</v>
      </c>
      <c r="P30" s="158" t="n">
        <f aca="false">(AT29*$P$6)*$P$3</f>
        <v>1.7328</v>
      </c>
      <c r="Q30" s="154" t="n">
        <f aca="false">$Q$68</f>
        <v>0</v>
      </c>
      <c r="R30" s="154" t="n">
        <v>0</v>
      </c>
      <c r="S30" s="155" t="n">
        <v>0</v>
      </c>
      <c r="T30" s="156" t="n">
        <f aca="false">$T$6</f>
        <v>0</v>
      </c>
      <c r="U30" s="159" t="e">
        <f aca="false">(N30/E30)+SUM(L30:M30)</f>
        <v>#DIV/0!</v>
      </c>
      <c r="W30" s="116" t="n">
        <v>4</v>
      </c>
      <c r="X30" s="117" t="n">
        <v>2.52</v>
      </c>
      <c r="Y30" s="160"/>
      <c r="Z30" s="90"/>
      <c r="AA30" s="186"/>
      <c r="AB30" s="187"/>
      <c r="AC30" s="188" t="n">
        <f aca="false">(W30*X30)+(Y30*Z30)+(AA30*AB30)</f>
        <v>10.08</v>
      </c>
      <c r="AD30" s="189" t="n">
        <v>2400</v>
      </c>
      <c r="AE30" s="190" t="n">
        <v>0</v>
      </c>
      <c r="AF30" s="191" t="n">
        <v>0</v>
      </c>
      <c r="AG30" s="192"/>
      <c r="AH30" s="167"/>
      <c r="AI30" s="168"/>
      <c r="AJ30" s="169"/>
      <c r="AK30" s="170" t="n">
        <v>4</v>
      </c>
      <c r="AL30" s="63" t="n">
        <v>190</v>
      </c>
      <c r="AM30" s="194"/>
      <c r="AN30" s="172"/>
      <c r="AO30" s="173"/>
      <c r="AP30" s="195"/>
      <c r="AQ30" s="195" t="e">
        <f aca="false" t="array" ref="AQ30:AQ30">SUM(IF(AND(AJ30&lt;&gt;"pac",AJ30&lt;&gt;""),AI30),IF(AND(AM30&lt;&gt;"pac",AM30&lt;&gt;""),AL30),IF(AND(AN30&lt;&gt;"pac",AN30&lt;&gt;""),AO30))/SUM(IF(AND(AJ30&lt;&gt;"pac",AJ30&lt;&gt;""),1),IF(AND(AM30&lt;&gt;"pac",AM30&lt;&gt;""),1),IF(AND(AN30&lt;&gt;"pac",AN30&lt;&gt;""),1))</f>
        <v>#DIV/0!</v>
      </c>
      <c r="AR30" s="195" t="n">
        <f aca="false" t="array" ref="AR30:AR30">SUM(IF(AND(AJ30&lt;&gt;"pac",AJ30&lt;&gt;""),AH30),IF(AND(AM30&lt;&gt;"pac",AM30&lt;&gt;""),AK30),IF(AND(AP30&lt;&gt;"pac",AP30&lt;&gt;""),AN30))</f>
        <v>0</v>
      </c>
      <c r="AS30" s="55"/>
      <c r="AT30" s="134" t="n">
        <f aca="false">SUM(AE30,AG30,AH30,AN30,AK30)</f>
        <v>4</v>
      </c>
      <c r="AU30" s="135" t="n">
        <f aca="false">AV30/AT30</f>
        <v>190</v>
      </c>
      <c r="AV30" s="136" t="n">
        <f aca="false">SUM(AE30*AF30)+(AH30*AI30)+(AN30*AO30)+(AK30*AL30)</f>
        <v>760</v>
      </c>
      <c r="AW30" s="137" t="n">
        <f aca="false">AT30*(F31+G31+H31)*J31/1000</f>
        <v>0</v>
      </c>
      <c r="AX30" s="137" t="n">
        <f aca="false">K31*AT30</f>
        <v>0</v>
      </c>
      <c r="AY30" s="137" t="n">
        <f aca="false">L31*(AE31+AG31)</f>
        <v>0</v>
      </c>
      <c r="AZ30" s="136" t="n">
        <f aca="false">P31</f>
        <v>1.7328</v>
      </c>
      <c r="BA30" s="137" t="n">
        <f aca="false">AC30</f>
        <v>10.08</v>
      </c>
      <c r="BB30" s="137" t="n">
        <f aca="false">T31*AT31</f>
        <v>0</v>
      </c>
      <c r="BC30" s="137"/>
      <c r="BD30" s="137" t="n">
        <f aca="false">AV30-SUM(AW30:BC30)</f>
        <v>748.1872</v>
      </c>
      <c r="BE30" s="138"/>
      <c r="BF30" s="139" t="n">
        <f aca="false">BD30</f>
        <v>748.1872</v>
      </c>
      <c r="BG30" s="139" t="n">
        <f aca="false">BF30*$BG$5</f>
        <v>598.54976</v>
      </c>
      <c r="BH30" s="139" t="n">
        <f aca="false">BF30*$BH$5</f>
        <v>149.63744</v>
      </c>
      <c r="BI30" s="52"/>
      <c r="BJ30" s="53"/>
      <c r="BK30" s="52"/>
      <c r="BL30" s="73"/>
      <c r="BO30" s="53"/>
      <c r="BP30" s="52"/>
      <c r="BQ30" s="73"/>
      <c r="BR30" s="55"/>
      <c r="BS30" s="142"/>
      <c r="BT30" s="143"/>
      <c r="BU30" s="52"/>
      <c r="BV30" s="52"/>
      <c r="BW30" s="52"/>
      <c r="BX30" s="52"/>
      <c r="BY30" s="52"/>
      <c r="BZ30" s="52"/>
      <c r="CA30" s="52"/>
      <c r="CB30" s="52"/>
      <c r="CC30" s="138"/>
      <c r="CD30" s="138"/>
      <c r="CE30" s="145"/>
      <c r="CF30" s="145"/>
      <c r="CG30" s="145"/>
      <c r="CH30" s="7"/>
      <c r="CI30" s="8"/>
      <c r="CJ30" s="7"/>
      <c r="CK30" s="29"/>
      <c r="CL30" s="7"/>
      <c r="CM30" s="7"/>
      <c r="CN30" s="8"/>
      <c r="CO30" s="7"/>
      <c r="CP30" s="29"/>
      <c r="CQ30" s="7"/>
      <c r="CR30" s="7"/>
      <c r="CS30" s="7"/>
      <c r="CT30" s="7"/>
      <c r="CU30" s="7"/>
      <c r="CV30" s="7"/>
      <c r="CW30" s="7"/>
      <c r="CX30" s="7"/>
      <c r="CY30" s="7"/>
    </row>
    <row r="31" customFormat="false" ht="13.5" hidden="false" customHeight="false" outlineLevel="0" collapsed="false">
      <c r="B31" s="75" t="n">
        <v>2400</v>
      </c>
      <c r="C31" s="146" t="n">
        <f aca="false">C30</f>
        <v>4</v>
      </c>
      <c r="D31" s="147" t="n">
        <f aca="false">D30</f>
        <v>0</v>
      </c>
      <c r="E31" s="174" t="n">
        <f aca="false">C31-D30</f>
        <v>4</v>
      </c>
      <c r="F31" s="149" t="n">
        <f aca="false">$F$6</f>
        <v>0</v>
      </c>
      <c r="G31" s="196" t="n">
        <f aca="false">$G$6</f>
        <v>0</v>
      </c>
      <c r="H31" s="151" t="n">
        <f aca="false">$H$6</f>
        <v>0</v>
      </c>
      <c r="I31" s="152" t="n">
        <f aca="false">F31+G31+H31</f>
        <v>0</v>
      </c>
      <c r="J31" s="153" t="n">
        <f aca="false">$J$7</f>
        <v>0</v>
      </c>
      <c r="K31" s="154" t="n">
        <f aca="false">$K$6</f>
        <v>0</v>
      </c>
      <c r="L31" s="155" t="n">
        <f aca="false">((I31*J31/1000)+K31)</f>
        <v>0</v>
      </c>
      <c r="M31" s="156" t="n">
        <f aca="false">$M$68</f>
        <v>0</v>
      </c>
      <c r="N31" s="157" t="e">
        <f aca="false">$N$7*AQ30*AR30</f>
        <v>#DIV/0!</v>
      </c>
      <c r="O31" s="156" t="n">
        <f aca="false">$O$68</f>
        <v>0</v>
      </c>
      <c r="P31" s="158" t="n">
        <f aca="false">(AT30*$P$6)*$P$3</f>
        <v>1.7328</v>
      </c>
      <c r="Q31" s="154" t="n">
        <f aca="false">$Q$68</f>
        <v>0</v>
      </c>
      <c r="R31" s="154" t="n">
        <v>0</v>
      </c>
      <c r="S31" s="155" t="n">
        <v>0</v>
      </c>
      <c r="T31" s="156" t="n">
        <f aca="false">$T$6</f>
        <v>0</v>
      </c>
      <c r="U31" s="159" t="e">
        <f aca="false">(N31/E31)+SUM(L31:M31)</f>
        <v>#DIV/0!</v>
      </c>
      <c r="W31" s="197" t="n">
        <f aca="false">SUM(W7:W30)</f>
        <v>96</v>
      </c>
      <c r="X31" s="26"/>
      <c r="Y31" s="197" t="n">
        <f aca="false">SUM(Y7:Y30)</f>
        <v>0</v>
      </c>
      <c r="AA31" s="195" t="n">
        <f aca="false">SUM(AA7:AA30)</f>
        <v>0</v>
      </c>
      <c r="AB31" s="176"/>
      <c r="AD31" s="51"/>
      <c r="AE31" s="198" t="n">
        <f aca="false">SUM(AE7:AE30)</f>
        <v>0</v>
      </c>
      <c r="AF31" s="51"/>
      <c r="AG31" s="199"/>
      <c r="AH31" s="200" t="n">
        <f aca="false">SUM(AH7:AH30)</f>
        <v>0</v>
      </c>
      <c r="AI31" s="199"/>
      <c r="AJ31" s="51"/>
      <c r="AK31" s="201" t="n">
        <f aca="false">SUM(AK7:AK30)</f>
        <v>96</v>
      </c>
      <c r="AL31" s="52"/>
      <c r="AM31" s="51"/>
      <c r="AN31" s="201" t="n">
        <f aca="false">SUM(AN7:AN30)</f>
        <v>0</v>
      </c>
      <c r="AO31" s="52"/>
      <c r="AP31" s="52"/>
      <c r="AT31" s="202" t="n">
        <f aca="false">SUM(AT7:AT30)</f>
        <v>96</v>
      </c>
      <c r="AU31" s="203" t="n">
        <f aca="false">AV31/AT31</f>
        <v>275.833333333333</v>
      </c>
      <c r="AV31" s="203" t="n">
        <f aca="false">SUM(AV7:AV30)</f>
        <v>26480</v>
      </c>
      <c r="AW31" s="203" t="n">
        <f aca="false">SUM(AW7:AW30)</f>
        <v>0</v>
      </c>
      <c r="AX31" s="203" t="n">
        <f aca="false">SUM(AX7:AX30)</f>
        <v>0</v>
      </c>
      <c r="AY31" s="203" t="n">
        <f aca="false">SUM(AY7:AY30)</f>
        <v>0</v>
      </c>
      <c r="AZ31" s="203" t="n">
        <f aca="false">SUM(AZ7:AZ30)</f>
        <v>41.5872</v>
      </c>
      <c r="BA31" s="204" t="n">
        <f aca="false">SUM(BA7:BA30)</f>
        <v>241.92</v>
      </c>
      <c r="BB31" s="204" t="n">
        <f aca="false">SUM(BB7:BB30)</f>
        <v>0</v>
      </c>
      <c r="BC31" s="204" t="n">
        <f aca="false">SUM(BC7:BC30)</f>
        <v>0</v>
      </c>
      <c r="BD31" s="204" t="n">
        <f aca="false">SUM(BD7:BD30)</f>
        <v>26196.4928</v>
      </c>
      <c r="BF31" s="205" t="n">
        <f aca="false">SUM(BF7:BF30)</f>
        <v>26196.4928</v>
      </c>
      <c r="BG31" s="205" t="n">
        <f aca="false">SUM(BG7:BG30)</f>
        <v>20957.19424</v>
      </c>
      <c r="BH31" s="205" t="n">
        <f aca="false">SUM(BH7:BH30)</f>
        <v>5239.29856</v>
      </c>
      <c r="BJ31" s="53" t="s">
        <v>110</v>
      </c>
      <c r="BK31" s="52"/>
      <c r="BL31" s="171"/>
      <c r="BO31" s="53" t="s">
        <v>110</v>
      </c>
      <c r="BP31" s="52"/>
      <c r="BQ31" s="171"/>
      <c r="BR31" s="7"/>
      <c r="BS31" s="28"/>
      <c r="BT31" s="206"/>
      <c r="BU31" s="98"/>
      <c r="BV31" s="52"/>
      <c r="BW31" s="52"/>
      <c r="BX31" s="52"/>
      <c r="BY31" s="52"/>
      <c r="BZ31" s="98"/>
      <c r="CA31" s="52"/>
      <c r="CB31" s="52"/>
      <c r="CC31" s="101"/>
      <c r="CD31" s="7"/>
      <c r="CE31" s="29"/>
      <c r="CF31" s="29"/>
      <c r="CG31" s="29"/>
      <c r="CH31" s="7"/>
      <c r="CI31" s="8"/>
      <c r="CJ31" s="7"/>
      <c r="CK31" s="7"/>
      <c r="CL31" s="7"/>
      <c r="CM31" s="7"/>
      <c r="CN31" s="8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</row>
    <row r="32" customFormat="false" ht="13.5" hidden="false" customHeight="false" outlineLevel="0" collapsed="false">
      <c r="B32" s="207"/>
      <c r="C32" s="208"/>
      <c r="D32" s="208"/>
      <c r="E32" s="209" t="n">
        <f aca="false">SUM(E8:E31)</f>
        <v>96</v>
      </c>
      <c r="F32" s="210"/>
      <c r="G32" s="211"/>
      <c r="H32" s="210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BJ32" s="53" t="s">
        <v>111</v>
      </c>
      <c r="BK32" s="52"/>
      <c r="BL32" s="212" t="n">
        <f aca="false">AW31</f>
        <v>0</v>
      </c>
      <c r="BO32" s="53" t="s">
        <v>111</v>
      </c>
      <c r="BP32" s="52"/>
      <c r="BQ32" s="213" t="e">
        <f aca="true">(INDIRECT(TEXT((DAY($A$1)-1),"0")&amp;"!BQ32"))+BL32</f>
        <v>#REF!</v>
      </c>
      <c r="BR32" s="7"/>
      <c r="BS32" s="7"/>
      <c r="BT32" s="7"/>
      <c r="BU32" s="98"/>
      <c r="BV32" s="52"/>
      <c r="BW32" s="176"/>
      <c r="BX32" s="52"/>
      <c r="BY32" s="52"/>
      <c r="BZ32" s="98"/>
      <c r="CA32" s="52"/>
      <c r="CB32" s="176"/>
      <c r="CC32" s="7"/>
      <c r="CD32" s="7"/>
      <c r="CE32" s="7"/>
      <c r="CF32" s="7"/>
      <c r="CG32" s="7"/>
      <c r="CH32" s="7"/>
      <c r="CI32" s="8"/>
      <c r="CJ32" s="7"/>
      <c r="CK32" s="214"/>
      <c r="CL32" s="7"/>
      <c r="CM32" s="7"/>
      <c r="CN32" s="8"/>
      <c r="CO32" s="7"/>
      <c r="CP32" s="215"/>
      <c r="CQ32" s="7"/>
      <c r="CR32" s="7"/>
      <c r="CS32" s="7"/>
      <c r="CT32" s="7"/>
      <c r="CU32" s="7"/>
      <c r="CV32" s="7"/>
      <c r="CW32" s="7"/>
      <c r="CX32" s="7"/>
      <c r="CY32" s="7"/>
    </row>
    <row r="33" customFormat="false" ht="12.75" hidden="false" customHeight="false" outlineLevel="0" collapsed="false">
      <c r="P33" s="52"/>
      <c r="V33" s="52"/>
      <c r="AI33" s="216"/>
      <c r="AJ33" s="216"/>
      <c r="AK33" s="216"/>
      <c r="AL33" s="6"/>
      <c r="BJ33" s="53" t="s">
        <v>112</v>
      </c>
      <c r="BK33" s="52"/>
      <c r="BL33" s="213" t="n">
        <f aca="false">AX31</f>
        <v>0</v>
      </c>
      <c r="BO33" s="53" t="s">
        <v>112</v>
      </c>
      <c r="BP33" s="52"/>
      <c r="BQ33" s="213" t="e">
        <f aca="true">(INDIRECT(TEXT((DAY($A$1)-1),"0")&amp;"!BQ33"))+BL33</f>
        <v>#REF!</v>
      </c>
      <c r="BR33" s="7"/>
      <c r="BS33" s="7"/>
      <c r="BT33" s="7"/>
      <c r="BU33" s="52"/>
      <c r="BV33" s="52"/>
      <c r="BW33" s="52"/>
      <c r="BX33" s="52"/>
      <c r="BY33" s="52"/>
      <c r="BZ33" s="52"/>
      <c r="CA33" s="52"/>
      <c r="CB33" s="52"/>
      <c r="CC33" s="7"/>
      <c r="CD33" s="7"/>
      <c r="CE33" s="7"/>
      <c r="CF33" s="7"/>
      <c r="CG33" s="7"/>
      <c r="CH33" s="7"/>
      <c r="CI33" s="8"/>
      <c r="CJ33" s="7"/>
      <c r="CK33" s="215"/>
      <c r="CL33" s="7"/>
      <c r="CM33" s="7"/>
      <c r="CN33" s="8"/>
      <c r="CO33" s="7"/>
      <c r="CP33" s="215"/>
      <c r="CQ33" s="7"/>
      <c r="CR33" s="7"/>
      <c r="CS33" s="7"/>
      <c r="CT33" s="7"/>
      <c r="CU33" s="7"/>
      <c r="CV33" s="7"/>
      <c r="CW33" s="7"/>
      <c r="CX33" s="7"/>
      <c r="CY33" s="7"/>
    </row>
    <row r="34" customFormat="false" ht="13.5" hidden="false" customHeight="false" outlineLevel="0" collapsed="false">
      <c r="P34" s="52"/>
      <c r="AC34" s="217"/>
      <c r="AI34" s="218"/>
      <c r="AJ34" s="218"/>
      <c r="AK34" s="218"/>
      <c r="BJ34" s="53"/>
      <c r="BK34" s="52"/>
      <c r="BL34" s="171"/>
      <c r="BO34" s="183"/>
      <c r="BP34" s="52"/>
      <c r="BQ34" s="219"/>
      <c r="BR34" s="7"/>
      <c r="BS34" s="7"/>
      <c r="BT34" s="7"/>
      <c r="BU34" s="98"/>
      <c r="BV34" s="52"/>
      <c r="BW34" s="176"/>
      <c r="BX34" s="52"/>
      <c r="BY34" s="52"/>
      <c r="BZ34" s="98"/>
      <c r="CA34" s="52"/>
      <c r="CB34" s="176"/>
      <c r="CC34" s="7"/>
      <c r="CD34" s="7"/>
      <c r="CE34" s="7"/>
      <c r="CF34" s="7"/>
      <c r="CG34" s="7"/>
      <c r="CH34" s="7"/>
      <c r="CI34" s="8"/>
      <c r="CJ34" s="7"/>
      <c r="CK34" s="7"/>
      <c r="CL34" s="7"/>
      <c r="CM34" s="7"/>
      <c r="CN34" s="7"/>
      <c r="CO34" s="7"/>
      <c r="CP34" s="8"/>
      <c r="CQ34" s="7"/>
      <c r="CR34" s="7"/>
      <c r="CS34" s="7"/>
      <c r="CT34" s="7"/>
      <c r="CU34" s="7"/>
      <c r="CV34" s="7"/>
      <c r="CW34" s="7"/>
      <c r="CX34" s="7"/>
      <c r="CY34" s="7"/>
    </row>
    <row r="35" customFormat="false" ht="12.75" hidden="false" customHeight="false" outlineLevel="0" collapsed="false">
      <c r="P35" s="52"/>
      <c r="AE35" s="220" t="s">
        <v>113</v>
      </c>
      <c r="AF35" s="221" t="s">
        <v>114</v>
      </c>
      <c r="AG35" s="221"/>
      <c r="AH35" s="222"/>
      <c r="AJ35" s="220" t="s">
        <v>113</v>
      </c>
      <c r="AK35" s="221" t="s">
        <v>115</v>
      </c>
      <c r="AL35" s="221"/>
      <c r="AM35" s="222"/>
      <c r="BJ35" s="140" t="s">
        <v>116</v>
      </c>
      <c r="BK35" s="141"/>
      <c r="BL35" s="223" t="n">
        <f aca="false">BL25-BL27-BL32-BL33</f>
        <v>20957.19424</v>
      </c>
      <c r="BO35" s="140" t="s">
        <v>117</v>
      </c>
      <c r="BP35" s="141"/>
      <c r="BQ35" s="223" t="e">
        <f aca="false">BQ29-SUM(BQ32:BQ33)</f>
        <v>#REF!</v>
      </c>
      <c r="BR35" s="7"/>
      <c r="BS35" s="7"/>
      <c r="BT35" s="7"/>
      <c r="BU35" s="98"/>
      <c r="BV35" s="52"/>
      <c r="BW35" s="176"/>
      <c r="BX35" s="52"/>
      <c r="BY35" s="52"/>
      <c r="BZ35" s="98"/>
      <c r="CA35" s="52"/>
      <c r="CB35" s="176"/>
      <c r="CC35" s="7"/>
      <c r="CD35" s="7"/>
      <c r="CE35" s="7"/>
      <c r="CF35" s="7"/>
      <c r="CG35" s="7"/>
      <c r="CH35" s="7"/>
      <c r="CI35" s="8"/>
      <c r="CJ35" s="7"/>
      <c r="CK35" s="215"/>
      <c r="CL35" s="7"/>
      <c r="CM35" s="7"/>
      <c r="CN35" s="8"/>
      <c r="CO35" s="7"/>
      <c r="CP35" s="215"/>
      <c r="CQ35" s="7"/>
      <c r="CR35" s="7"/>
      <c r="CS35" s="7"/>
      <c r="CT35" s="7"/>
      <c r="CU35" s="7"/>
      <c r="CV35" s="7"/>
      <c r="CW35" s="7"/>
      <c r="CX35" s="7"/>
      <c r="CY35" s="7"/>
    </row>
    <row r="36" customFormat="false" ht="12.75" hidden="false" customHeight="false" outlineLevel="0" collapsed="false">
      <c r="P36" s="52"/>
      <c r="AE36" s="224"/>
      <c r="AF36" s="52"/>
      <c r="AG36" s="52" t="s">
        <v>118</v>
      </c>
      <c r="AH36" s="225" t="s">
        <v>119</v>
      </c>
      <c r="AJ36" s="224"/>
      <c r="AK36" s="52"/>
      <c r="AL36" s="52" t="s">
        <v>118</v>
      </c>
      <c r="AM36" s="225" t="s">
        <v>119</v>
      </c>
      <c r="AV36" s="226" t="s">
        <v>120</v>
      </c>
      <c r="AW36" s="226" t="s">
        <v>121</v>
      </c>
      <c r="AX36" s="226" t="s">
        <v>122</v>
      </c>
      <c r="AY36" s="226" t="s">
        <v>123</v>
      </c>
      <c r="AZ36" s="226" t="s">
        <v>124</v>
      </c>
      <c r="BA36" s="226" t="s">
        <v>46</v>
      </c>
      <c r="BF36" s="98"/>
      <c r="BG36" s="52"/>
      <c r="BH36" s="176"/>
      <c r="BJ36" s="98"/>
      <c r="BK36" s="52"/>
      <c r="BL36" s="176"/>
      <c r="BO36" s="98"/>
      <c r="BP36" s="52"/>
      <c r="BQ36" s="176"/>
      <c r="BR36" s="7"/>
      <c r="BS36" s="7"/>
      <c r="BT36" s="7"/>
      <c r="BU36" s="98"/>
      <c r="BV36" s="52"/>
      <c r="BW36" s="176"/>
      <c r="BX36" s="52"/>
      <c r="BY36" s="52"/>
      <c r="BZ36" s="98"/>
      <c r="CA36" s="52"/>
      <c r="CB36" s="176"/>
      <c r="CC36" s="7"/>
      <c r="CD36" s="7"/>
      <c r="CE36" s="8"/>
      <c r="CF36" s="7"/>
      <c r="CG36" s="29"/>
      <c r="CH36" s="7"/>
      <c r="CI36" s="8"/>
      <c r="CJ36" s="7"/>
      <c r="CK36" s="29"/>
      <c r="CL36" s="7"/>
      <c r="CM36" s="7"/>
      <c r="CN36" s="8"/>
      <c r="CO36" s="7"/>
      <c r="CP36" s="29"/>
      <c r="CQ36" s="7"/>
      <c r="CR36" s="7"/>
      <c r="CS36" s="7"/>
      <c r="CT36" s="7"/>
      <c r="CU36" s="7"/>
      <c r="CV36" s="7"/>
      <c r="CW36" s="7"/>
      <c r="CX36" s="7"/>
      <c r="CY36" s="7"/>
    </row>
    <row r="37" customFormat="false" ht="16.5" hidden="false" customHeight="false" outlineLevel="0" collapsed="false">
      <c r="A37" s="7"/>
      <c r="B37" s="7"/>
      <c r="C37" s="7"/>
      <c r="D37" s="7"/>
      <c r="E37" s="7"/>
      <c r="F37" s="7"/>
      <c r="G37" s="7"/>
      <c r="H37" s="227"/>
      <c r="I37" s="227"/>
      <c r="J37" s="227"/>
      <c r="K37" s="227"/>
      <c r="L37" s="7"/>
      <c r="M37" s="7"/>
      <c r="N37" s="7"/>
      <c r="O37" s="7"/>
      <c r="P37" s="100"/>
      <c r="Q37" s="7"/>
      <c r="R37" s="7"/>
      <c r="S37" s="7"/>
      <c r="T37" s="7"/>
      <c r="U37" s="7"/>
      <c r="V37" s="7"/>
      <c r="W37" s="7"/>
      <c r="X37" s="7"/>
      <c r="Y37" s="7"/>
      <c r="AE37" s="224" t="s">
        <v>125</v>
      </c>
      <c r="AF37" s="52"/>
      <c r="AG37" s="52" t="s">
        <v>126</v>
      </c>
      <c r="AH37" s="225" t="s">
        <v>127</v>
      </c>
      <c r="AJ37" s="224" t="s">
        <v>125</v>
      </c>
      <c r="AK37" s="52"/>
      <c r="AL37" s="52" t="s">
        <v>128</v>
      </c>
      <c r="AM37" s="225" t="s">
        <v>129</v>
      </c>
      <c r="AS37" s="226" t="s">
        <v>130</v>
      </c>
      <c r="AT37" s="226" t="s">
        <v>131</v>
      </c>
      <c r="AU37" s="226" t="s">
        <v>132</v>
      </c>
      <c r="AV37" s="226" t="s">
        <v>133</v>
      </c>
      <c r="AW37" s="226" t="s">
        <v>133</v>
      </c>
      <c r="AX37" s="226" t="s">
        <v>134</v>
      </c>
      <c r="AY37" s="226" t="s">
        <v>134</v>
      </c>
      <c r="AZ37" s="226" t="s">
        <v>135</v>
      </c>
      <c r="BA37" s="0" t="s">
        <v>136</v>
      </c>
      <c r="BR37" s="55"/>
      <c r="BS37" s="55"/>
      <c r="BT37" s="55"/>
      <c r="BU37" s="98"/>
      <c r="BV37" s="52"/>
      <c r="BW37" s="176"/>
      <c r="BX37" s="52"/>
      <c r="BY37" s="52"/>
      <c r="BZ37" s="98"/>
      <c r="CA37" s="52"/>
      <c r="CB37" s="176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</row>
    <row r="38" customFormat="false" ht="12.75" hidden="false" customHeight="false" outlineLevel="0" collapsed="false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AE38" s="224" t="s">
        <v>137</v>
      </c>
      <c r="AF38" s="52"/>
      <c r="AG38" s="52" t="s">
        <v>138</v>
      </c>
      <c r="AH38" s="225" t="s">
        <v>138</v>
      </c>
      <c r="AJ38" s="224" t="s">
        <v>137</v>
      </c>
      <c r="AK38" s="52"/>
      <c r="AL38" s="52" t="s">
        <v>83</v>
      </c>
      <c r="AM38" s="225" t="s">
        <v>82</v>
      </c>
      <c r="AS38" s="228"/>
      <c r="AT38" s="229" t="n">
        <f aca="false">AT7</f>
        <v>4</v>
      </c>
      <c r="AU38" s="229" t="n">
        <f aca="false">AS38-AT38</f>
        <v>-4</v>
      </c>
      <c r="AV38" s="230" t="n">
        <f aca="false">IF(AND(AU38&lt;=0,AU38&gt;=-2),AU38,IF(AU38&lt;-2,-2,0))</f>
        <v>-2</v>
      </c>
      <c r="AW38" s="231" t="n">
        <f aca="false">IF(AND(AU38&gt;=0,AU38&lt;=2),AU38,IF(AU38&gt;2,2,0))</f>
        <v>0</v>
      </c>
      <c r="AX38" s="232" t="n">
        <f aca="false">IF(AU38&gt;2,(AU38-2)*13.66,0)</f>
        <v>0</v>
      </c>
      <c r="AY38" s="232" t="n">
        <f aca="false">IF(AU38&lt;-2,(ABS(AU38)-2)*100,0)</f>
        <v>200</v>
      </c>
      <c r="AZ38" s="233" t="n">
        <f aca="false">AV38+AW38</f>
        <v>-2</v>
      </c>
      <c r="BA38" s="234" t="n">
        <f aca="false">AX38+AY38</f>
        <v>200</v>
      </c>
      <c r="BB38" s="142"/>
      <c r="BJ38" s="6" t="s">
        <v>139</v>
      </c>
      <c r="BP38" s="6" t="s">
        <v>140</v>
      </c>
      <c r="BR38" s="235"/>
      <c r="BS38" s="142"/>
      <c r="BT38" s="142"/>
      <c r="BU38" s="98"/>
      <c r="BV38" s="52"/>
      <c r="BW38" s="52"/>
      <c r="BX38" s="52"/>
      <c r="BY38" s="52"/>
      <c r="BZ38" s="98"/>
      <c r="CA38" s="52"/>
      <c r="CB38" s="52"/>
      <c r="CC38" s="7"/>
      <c r="CD38" s="7"/>
      <c r="CE38" s="7"/>
      <c r="CF38" s="7"/>
      <c r="CG38" s="7"/>
      <c r="CH38" s="7"/>
      <c r="CI38" s="7"/>
      <c r="CJ38" s="8"/>
      <c r="CK38" s="7"/>
      <c r="CL38" s="7"/>
      <c r="CM38" s="7"/>
      <c r="CN38" s="7"/>
      <c r="CO38" s="8"/>
      <c r="CP38" s="7"/>
      <c r="CQ38" s="7"/>
      <c r="CR38" s="7"/>
      <c r="CS38" s="7"/>
      <c r="CT38" s="7"/>
      <c r="CU38" s="7"/>
      <c r="CV38" s="7"/>
      <c r="CW38" s="7"/>
      <c r="CX38" s="7"/>
      <c r="CY38" s="7"/>
    </row>
    <row r="39" customFormat="false" ht="13.5" hidden="false" customHeight="false" outlineLevel="0" collapsed="false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AE39" s="236" t="n">
        <f aca="false">AE31</f>
        <v>0</v>
      </c>
      <c r="AF39" s="237" t="n">
        <f aca="false">AG31</f>
        <v>0</v>
      </c>
      <c r="AG39" s="237" t="n">
        <f aca="false">AH31+AK31</f>
        <v>96</v>
      </c>
      <c r="AH39" s="238" t="n">
        <f aca="false">AN31</f>
        <v>0</v>
      </c>
      <c r="AJ39" s="236" t="n">
        <f aca="false">AJ31</f>
        <v>0</v>
      </c>
      <c r="AK39" s="237" t="n">
        <f aca="false">AL31</f>
        <v>0</v>
      </c>
      <c r="AL39" s="239" t="n">
        <f aca="false">AVERAGE(AL7:AL30,AI7:AI30)</f>
        <v>275.833333333333</v>
      </c>
      <c r="AM39" s="240" t="e">
        <f aca="false">AVERAGE(AO7:AO30)</f>
        <v>#DIV/0!</v>
      </c>
      <c r="AS39" s="241"/>
      <c r="AT39" s="242" t="n">
        <f aca="false">AT8</f>
        <v>4</v>
      </c>
      <c r="AU39" s="242" t="n">
        <f aca="false">AS39-AT39</f>
        <v>-4</v>
      </c>
      <c r="AV39" s="243" t="n">
        <f aca="false">IF(AND(AU39&lt;=0,AU39&gt;=-2),AU39,IF(AU39&lt;-2,-2,0))</f>
        <v>-2</v>
      </c>
      <c r="AW39" s="244" t="n">
        <f aca="false">IF(AND(AU39&gt;=0,AU39&lt;=2),AU39,IF(AU39&gt;2,2,0))</f>
        <v>0</v>
      </c>
      <c r="AX39" s="245" t="n">
        <f aca="false">IF(AU39&gt;2,(AU39-2)*13.66,0)</f>
        <v>0</v>
      </c>
      <c r="AY39" s="245" t="n">
        <f aca="false">IF(AU39&lt;-2,(ABS(AU39)-2)*100,0)</f>
        <v>200</v>
      </c>
      <c r="AZ39" s="246" t="n">
        <f aca="false">AV39+AW39</f>
        <v>-2</v>
      </c>
      <c r="BA39" s="247" t="n">
        <f aca="false">AX39+AY39</f>
        <v>200</v>
      </c>
      <c r="BJ39" s="25" t="s">
        <v>141</v>
      </c>
      <c r="BK39" s="26"/>
      <c r="BL39" s="248" t="n">
        <v>0</v>
      </c>
      <c r="BM39" s="249"/>
      <c r="BR39" s="235"/>
      <c r="BS39" s="142"/>
      <c r="BT39" s="142"/>
      <c r="BU39" s="98"/>
      <c r="BV39" s="52"/>
      <c r="BW39" s="214"/>
      <c r="BX39" s="52"/>
      <c r="BY39" s="52"/>
      <c r="BZ39" s="98"/>
      <c r="CA39" s="52"/>
      <c r="CB39" s="250"/>
      <c r="CC39" s="7"/>
      <c r="CD39" s="7"/>
      <c r="CE39" s="7"/>
      <c r="CF39" s="7"/>
      <c r="CG39" s="7"/>
      <c r="CH39" s="7"/>
      <c r="CI39" s="7"/>
      <c r="CJ39" s="8"/>
      <c r="CK39" s="7"/>
      <c r="CL39" s="249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</row>
    <row r="40" customFormat="false" ht="15.75" hidden="false" customHeight="false" outlineLevel="0" collapsed="false">
      <c r="A40" s="7"/>
      <c r="B40" s="7"/>
      <c r="C40" s="7"/>
      <c r="D40" s="7"/>
      <c r="E40" s="227"/>
      <c r="F40" s="227"/>
      <c r="G40" s="227"/>
      <c r="H40" s="227"/>
      <c r="I40" s="227"/>
      <c r="J40" s="227"/>
      <c r="K40" s="227"/>
      <c r="L40" s="227"/>
      <c r="M40" s="227"/>
      <c r="N40" s="227"/>
      <c r="O40" s="227"/>
      <c r="P40" s="7"/>
      <c r="Q40" s="7"/>
      <c r="R40" s="7"/>
      <c r="S40" s="7"/>
      <c r="T40" s="7"/>
      <c r="U40" s="7"/>
      <c r="V40" s="7"/>
      <c r="W40" s="7"/>
      <c r="X40" s="7"/>
      <c r="Y40" s="7"/>
      <c r="AS40" s="241"/>
      <c r="AT40" s="242" t="n">
        <f aca="false">AT9</f>
        <v>4</v>
      </c>
      <c r="AU40" s="242" t="n">
        <f aca="false">AS40-AT40</f>
        <v>-4</v>
      </c>
      <c r="AV40" s="243" t="n">
        <f aca="false">IF(AND(AU40&lt;=0,AU40&gt;=-2),AU40,IF(AU40&lt;-2,-2,0))</f>
        <v>-2</v>
      </c>
      <c r="AW40" s="244" t="n">
        <f aca="false">IF(AND(AU40&gt;=0,AU40&lt;=2),AU40,IF(AU40&gt;2,2,0))</f>
        <v>0</v>
      </c>
      <c r="AX40" s="245" t="n">
        <f aca="false">IF(AU40&gt;2,(AU40-2)*13.66,0)</f>
        <v>0</v>
      </c>
      <c r="AY40" s="245" t="n">
        <f aca="false">IF(AU40&lt;-2,(ABS(AU40)-2)*100,0)</f>
        <v>200</v>
      </c>
      <c r="AZ40" s="246" t="n">
        <f aca="false">AV40+AW40</f>
        <v>-2</v>
      </c>
      <c r="BA40" s="247" t="n">
        <f aca="false">AX40+AY40</f>
        <v>200</v>
      </c>
      <c r="BJ40" s="183"/>
      <c r="BK40" s="52"/>
      <c r="BL40" s="251"/>
      <c r="BM40" s="252"/>
      <c r="BR40" s="235"/>
      <c r="BS40" s="142"/>
      <c r="BT40" s="142"/>
      <c r="BU40" s="98"/>
      <c r="BV40" s="52"/>
      <c r="BW40" s="250"/>
      <c r="BX40" s="52"/>
      <c r="BY40" s="52"/>
      <c r="BZ40" s="98"/>
      <c r="CA40" s="52"/>
      <c r="CB40" s="250"/>
      <c r="CC40" s="7"/>
      <c r="CD40" s="7"/>
      <c r="CE40" s="7"/>
      <c r="CF40" s="7"/>
      <c r="CG40" s="7"/>
      <c r="CH40" s="7"/>
      <c r="CI40" s="7"/>
      <c r="CJ40" s="7"/>
      <c r="CK40" s="7"/>
      <c r="CL40" s="252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</row>
    <row r="41" customFormat="false" ht="15.75" hidden="false" customHeight="false" outlineLevel="0" collapsed="false">
      <c r="A41" s="7"/>
      <c r="B41" s="7"/>
      <c r="C41" s="7"/>
      <c r="D41" s="7"/>
      <c r="E41" s="253"/>
      <c r="F41" s="253"/>
      <c r="G41" s="254"/>
      <c r="H41" s="253"/>
      <c r="I41" s="254"/>
      <c r="J41" s="253"/>
      <c r="K41" s="254"/>
      <c r="L41" s="253"/>
      <c r="M41" s="254"/>
      <c r="N41" s="253"/>
      <c r="O41" s="253"/>
      <c r="P41" s="7"/>
      <c r="Q41" s="7"/>
      <c r="R41" s="7"/>
      <c r="S41" s="7"/>
      <c r="T41" s="7"/>
      <c r="U41" s="7"/>
      <c r="V41" s="7"/>
      <c r="W41" s="7"/>
      <c r="X41" s="7"/>
      <c r="Y41" s="7"/>
      <c r="AS41" s="241"/>
      <c r="AT41" s="242" t="n">
        <f aca="false">AT10</f>
        <v>4</v>
      </c>
      <c r="AU41" s="242" t="n">
        <f aca="false">AS41-AT41</f>
        <v>-4</v>
      </c>
      <c r="AV41" s="243" t="n">
        <f aca="false">IF(AND(AU41&lt;=0,AU41&gt;=-2),AU41,IF(AU41&lt;-2,-2,0))</f>
        <v>-2</v>
      </c>
      <c r="AW41" s="244" t="n">
        <f aca="false">IF(AND(AU41&gt;=0,AU41&lt;=2),AU41,IF(AU41&gt;2,2,0))</f>
        <v>0</v>
      </c>
      <c r="AX41" s="245" t="n">
        <f aca="false">IF(AU41&gt;2,(AU41-2)*13.66,0)</f>
        <v>0</v>
      </c>
      <c r="AY41" s="245" t="n">
        <f aca="false">IF(AU41&lt;-2,(ABS(AU41)-2)*100,0)</f>
        <v>200</v>
      </c>
      <c r="AZ41" s="246" t="n">
        <f aca="false">AV41+AW41</f>
        <v>-2</v>
      </c>
      <c r="BA41" s="247" t="n">
        <f aca="false">AX41+AY41</f>
        <v>200</v>
      </c>
      <c r="BJ41" s="53" t="s">
        <v>142</v>
      </c>
      <c r="BK41" s="98"/>
      <c r="BL41" s="255" t="n">
        <v>0</v>
      </c>
      <c r="BM41" s="249"/>
      <c r="BR41" s="235"/>
      <c r="BS41" s="142"/>
      <c r="BT41" s="142"/>
      <c r="BU41" s="98"/>
      <c r="BV41" s="52"/>
      <c r="BW41" s="52"/>
      <c r="BX41" s="52"/>
      <c r="BY41" s="52"/>
      <c r="BZ41" s="52"/>
      <c r="CA41" s="52"/>
      <c r="CB41" s="98"/>
      <c r="CC41" s="7"/>
      <c r="CD41" s="7"/>
      <c r="CE41" s="7"/>
      <c r="CF41" s="7"/>
      <c r="CG41" s="7"/>
      <c r="CH41" s="7"/>
      <c r="CI41" s="7"/>
      <c r="CJ41" s="8"/>
      <c r="CK41" s="8"/>
      <c r="CL41" s="249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</row>
    <row r="42" customFormat="false" ht="15" hidden="false" customHeight="false" outlineLevel="0" collapsed="false">
      <c r="A42" s="7"/>
      <c r="B42" s="7"/>
      <c r="C42" s="7"/>
      <c r="D42" s="7"/>
      <c r="E42" s="253"/>
      <c r="F42" s="253"/>
      <c r="G42" s="254"/>
      <c r="H42" s="253"/>
      <c r="I42" s="254"/>
      <c r="J42" s="253"/>
      <c r="K42" s="254"/>
      <c r="L42" s="253"/>
      <c r="M42" s="254"/>
      <c r="N42" s="253"/>
      <c r="O42" s="253"/>
      <c r="P42" s="7"/>
      <c r="Q42" s="7"/>
      <c r="R42" s="7"/>
      <c r="S42" s="7"/>
      <c r="T42" s="7"/>
      <c r="U42" s="7"/>
      <c r="V42" s="7"/>
      <c r="W42" s="7"/>
      <c r="X42" s="7"/>
      <c r="Y42" s="7"/>
      <c r="AE42" s="220" t="s">
        <v>143</v>
      </c>
      <c r="AF42" s="221" t="s">
        <v>114</v>
      </c>
      <c r="AG42" s="221"/>
      <c r="AH42" s="222"/>
      <c r="AJ42" s="220" t="s">
        <v>143</v>
      </c>
      <c r="AK42" s="221" t="s">
        <v>115</v>
      </c>
      <c r="AL42" s="221"/>
      <c r="AM42" s="222"/>
      <c r="AS42" s="241"/>
      <c r="AT42" s="242" t="n">
        <f aca="false">AT11</f>
        <v>4</v>
      </c>
      <c r="AU42" s="242" t="n">
        <f aca="false">AS42-AT42</f>
        <v>-4</v>
      </c>
      <c r="AV42" s="243" t="n">
        <f aca="false">IF(AND(AU42&lt;=0,AU42&gt;=-2),AU42,IF(AU42&lt;-2,-2,0))</f>
        <v>-2</v>
      </c>
      <c r="AW42" s="244" t="n">
        <f aca="false">IF(AND(AU42&gt;=0,AU42&lt;=2),AU42,IF(AU42&gt;2,2,0))</f>
        <v>0</v>
      </c>
      <c r="AX42" s="245" t="n">
        <f aca="false">IF(AU42&gt;2,(AU42-2)*13.66,0)</f>
        <v>0</v>
      </c>
      <c r="AY42" s="245" t="n">
        <f aca="false">IF(AU42&lt;-2,(ABS(AU42)-2)*100,0)</f>
        <v>200</v>
      </c>
      <c r="AZ42" s="246" t="n">
        <f aca="false">AV42+AW42</f>
        <v>-2</v>
      </c>
      <c r="BA42" s="247" t="n">
        <f aca="false">AX42+AY42</f>
        <v>200</v>
      </c>
      <c r="BJ42" s="53" t="s">
        <v>144</v>
      </c>
      <c r="BK42" s="256" t="n">
        <f aca="false">A1</f>
        <v>36971</v>
      </c>
      <c r="BL42" s="255" t="n">
        <v>0</v>
      </c>
      <c r="BM42" s="249"/>
      <c r="BR42" s="235"/>
      <c r="BS42" s="142"/>
      <c r="BT42" s="142"/>
      <c r="BU42" s="98"/>
      <c r="BV42" s="52"/>
      <c r="BW42" s="250"/>
      <c r="BX42" s="52"/>
      <c r="BY42" s="52"/>
      <c r="BZ42" s="98"/>
      <c r="CA42" s="52"/>
      <c r="CB42" s="250"/>
      <c r="CC42" s="7"/>
      <c r="CD42" s="7"/>
      <c r="CE42" s="7"/>
      <c r="CF42" s="7"/>
      <c r="CG42" s="7"/>
      <c r="CH42" s="7"/>
      <c r="CI42" s="7"/>
      <c r="CJ42" s="8"/>
      <c r="CK42" s="257"/>
      <c r="CL42" s="249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</row>
    <row r="43" customFormat="false" ht="15" hidden="false" customHeight="false" outlineLevel="0" collapsed="false">
      <c r="A43" s="7"/>
      <c r="B43" s="7"/>
      <c r="C43" s="7"/>
      <c r="D43" s="7"/>
      <c r="E43" s="253"/>
      <c r="F43" s="253"/>
      <c r="G43" s="254"/>
      <c r="H43" s="253"/>
      <c r="I43" s="253"/>
      <c r="J43" s="253"/>
      <c r="K43" s="254"/>
      <c r="L43" s="253"/>
      <c r="M43" s="253"/>
      <c r="N43" s="253"/>
      <c r="O43" s="253"/>
      <c r="P43" s="7"/>
      <c r="Q43" s="7"/>
      <c r="R43" s="7"/>
      <c r="S43" s="7"/>
      <c r="T43" s="7"/>
      <c r="U43" s="7"/>
      <c r="V43" s="7"/>
      <c r="W43" s="7"/>
      <c r="X43" s="7"/>
      <c r="Y43" s="7"/>
      <c r="AE43" s="224"/>
      <c r="AF43" s="52"/>
      <c r="AG43" s="52" t="s">
        <v>118</v>
      </c>
      <c r="AH43" s="225"/>
      <c r="AJ43" s="224"/>
      <c r="AK43" s="52"/>
      <c r="AL43" s="52" t="s">
        <v>118</v>
      </c>
      <c r="AM43" s="225"/>
      <c r="AS43" s="241"/>
      <c r="AT43" s="242" t="n">
        <f aca="false">AT12</f>
        <v>4</v>
      </c>
      <c r="AU43" s="242" t="n">
        <f aca="false">AS43-AT43</f>
        <v>-4</v>
      </c>
      <c r="AV43" s="243" t="n">
        <f aca="false">IF(AND(AU43&lt;=0,AU43&gt;=-2),AU43,IF(AU43&lt;-2,-2,0))</f>
        <v>-2</v>
      </c>
      <c r="AW43" s="244" t="n">
        <f aca="false">IF(AND(AU43&gt;=0,AU43&lt;=2),AU43,IF(AU43&gt;2,2,0))</f>
        <v>0</v>
      </c>
      <c r="AX43" s="245" t="n">
        <f aca="false">IF(AU43&gt;2,(AU43-2)*13.66,0)</f>
        <v>0</v>
      </c>
      <c r="AY43" s="245" t="n">
        <f aca="false">IF(AU43&lt;-2,(ABS(AU43)-2)*100,0)</f>
        <v>200</v>
      </c>
      <c r="AZ43" s="246" t="n">
        <f aca="false">AV43+AW43</f>
        <v>-2</v>
      </c>
      <c r="BA43" s="247" t="n">
        <f aca="false">AX43+AY43</f>
        <v>200</v>
      </c>
      <c r="BJ43" s="53" t="s">
        <v>145</v>
      </c>
      <c r="BK43" s="52"/>
      <c r="BL43" s="255" t="n">
        <f aca="false">SUM(BL39:BL42)</f>
        <v>0</v>
      </c>
      <c r="BM43" s="249"/>
      <c r="BR43" s="235"/>
      <c r="BS43" s="142"/>
      <c r="BT43" s="142"/>
      <c r="BU43" s="98"/>
      <c r="BV43" s="52"/>
      <c r="BW43" s="176"/>
      <c r="BX43" s="52"/>
      <c r="BY43" s="52"/>
      <c r="BZ43" s="98"/>
      <c r="CA43" s="52"/>
      <c r="CB43" s="176"/>
      <c r="CC43" s="7"/>
      <c r="CD43" s="7"/>
      <c r="CE43" s="7"/>
      <c r="CF43" s="7"/>
      <c r="CG43" s="7"/>
      <c r="CH43" s="7"/>
      <c r="CI43" s="7"/>
      <c r="CJ43" s="8"/>
      <c r="CK43" s="7"/>
      <c r="CL43" s="249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</row>
    <row r="44" customFormat="false" ht="15" hidden="false" customHeight="false" outlineLevel="0" collapsed="false">
      <c r="A44" s="7"/>
      <c r="B44" s="7"/>
      <c r="C44" s="7"/>
      <c r="D44" s="7"/>
      <c r="E44" s="253"/>
      <c r="F44" s="253"/>
      <c r="G44" s="254"/>
      <c r="H44" s="253"/>
      <c r="I44" s="254"/>
      <c r="J44" s="253"/>
      <c r="K44" s="254"/>
      <c r="L44" s="253"/>
      <c r="M44" s="254"/>
      <c r="N44" s="254"/>
      <c r="O44" s="254"/>
      <c r="P44" s="7"/>
      <c r="Q44" s="7"/>
      <c r="R44" s="7"/>
      <c r="S44" s="7"/>
      <c r="T44" s="7"/>
      <c r="U44" s="7"/>
      <c r="V44" s="7"/>
      <c r="W44" s="7"/>
      <c r="X44" s="7"/>
      <c r="Y44" s="7"/>
      <c r="AE44" s="224" t="s">
        <v>125</v>
      </c>
      <c r="AF44" s="52" t="s">
        <v>146</v>
      </c>
      <c r="AG44" s="52" t="s">
        <v>126</v>
      </c>
      <c r="AH44" s="225" t="s">
        <v>119</v>
      </c>
      <c r="AJ44" s="224" t="s">
        <v>125</v>
      </c>
      <c r="AK44" s="52" t="s">
        <v>146</v>
      </c>
      <c r="AL44" s="52" t="s">
        <v>126</v>
      </c>
      <c r="AM44" s="225" t="s">
        <v>119</v>
      </c>
      <c r="AS44" s="241"/>
      <c r="AT44" s="242" t="n">
        <f aca="false">AT13</f>
        <v>4</v>
      </c>
      <c r="AU44" s="242" t="n">
        <f aca="false">AS44-AT44</f>
        <v>-4</v>
      </c>
      <c r="AV44" s="243" t="n">
        <f aca="false">IF(AND(AU44&lt;=0,AU44&gt;=-2),AU44,IF(AU44&lt;-2,-2,0))</f>
        <v>-2</v>
      </c>
      <c r="AW44" s="244" t="n">
        <f aca="false">IF(AND(AU44&gt;=0,AU44&lt;=2),AU44,IF(AU44&gt;2,2,0))</f>
        <v>0</v>
      </c>
      <c r="AX44" s="245" t="n">
        <f aca="false">IF(AU44&gt;2,(AU44-2)*13.66,0)</f>
        <v>0</v>
      </c>
      <c r="AY44" s="245" t="n">
        <f aca="false">IF(AU44&lt;-2,(ABS(AU44)-2)*100,0)</f>
        <v>200</v>
      </c>
      <c r="AZ44" s="246" t="n">
        <f aca="false">AV44+AW44</f>
        <v>-2</v>
      </c>
      <c r="BA44" s="247" t="n">
        <f aca="false">AX44+AY44</f>
        <v>200</v>
      </c>
      <c r="BJ44" s="183"/>
      <c r="BK44" s="52"/>
      <c r="BL44" s="251"/>
      <c r="BM44" s="252"/>
      <c r="BR44" s="235"/>
      <c r="BS44" s="142"/>
      <c r="BT44" s="142"/>
      <c r="BU44" s="52"/>
      <c r="BV44" s="52"/>
      <c r="BW44" s="52"/>
      <c r="BX44" s="52"/>
      <c r="BY44" s="52"/>
      <c r="BZ44" s="52"/>
      <c r="CA44" s="52"/>
      <c r="CB44" s="52"/>
      <c r="CC44" s="7"/>
      <c r="CD44" s="7"/>
      <c r="CE44" s="7"/>
      <c r="CF44" s="7"/>
      <c r="CG44" s="7"/>
      <c r="CH44" s="7"/>
      <c r="CI44" s="7"/>
      <c r="CJ44" s="7"/>
      <c r="CK44" s="7"/>
      <c r="CL44" s="252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</row>
    <row r="45" customFormat="false" ht="15.75" hidden="false" customHeight="false" outlineLevel="0" collapsed="false">
      <c r="A45" s="7"/>
      <c r="B45" s="7"/>
      <c r="C45" s="7"/>
      <c r="D45" s="7"/>
      <c r="E45" s="253"/>
      <c r="F45" s="253"/>
      <c r="G45" s="253"/>
      <c r="H45" s="253"/>
      <c r="I45" s="253"/>
      <c r="J45" s="253"/>
      <c r="K45" s="253"/>
      <c r="L45" s="253"/>
      <c r="M45" s="253"/>
      <c r="N45" s="253"/>
      <c r="O45" s="253"/>
      <c r="P45" s="7"/>
      <c r="Q45" s="7"/>
      <c r="R45" s="7"/>
      <c r="S45" s="7"/>
      <c r="T45" s="7"/>
      <c r="U45" s="7"/>
      <c r="V45" s="7"/>
      <c r="W45" s="7"/>
      <c r="X45" s="7"/>
      <c r="Y45" s="7"/>
      <c r="AE45" s="258" t="s">
        <v>137</v>
      </c>
      <c r="AF45" s="259" t="s">
        <v>137</v>
      </c>
      <c r="AG45" s="259" t="s">
        <v>138</v>
      </c>
      <c r="AH45" s="260" t="s">
        <v>138</v>
      </c>
      <c r="AJ45" s="224" t="s">
        <v>137</v>
      </c>
      <c r="AK45" s="52" t="s">
        <v>137</v>
      </c>
      <c r="AL45" s="52" t="s">
        <v>138</v>
      </c>
      <c r="AM45" s="225" t="s">
        <v>138</v>
      </c>
      <c r="AS45" s="241"/>
      <c r="AT45" s="242" t="n">
        <f aca="false">AT14</f>
        <v>4</v>
      </c>
      <c r="AU45" s="242" t="n">
        <f aca="false">AS45-AT45</f>
        <v>-4</v>
      </c>
      <c r="AV45" s="243" t="n">
        <f aca="false">IF(AND(AU45&lt;=0,AU45&gt;=-2),AU45,IF(AU45&lt;-2,-2,0))</f>
        <v>-2</v>
      </c>
      <c r="AW45" s="244" t="n">
        <f aca="false">IF(AND(AU45&gt;=0,AU45&lt;=2),AU45,IF(AU45&gt;2,2,0))</f>
        <v>0</v>
      </c>
      <c r="AX45" s="245" t="n">
        <f aca="false">IF(AU45&gt;2,(AU45-2)*13.66,0)</f>
        <v>0</v>
      </c>
      <c r="AY45" s="245" t="n">
        <f aca="false">IF(AU45&lt;-2,(ABS(AU45)-2)*100,0)</f>
        <v>200</v>
      </c>
      <c r="AZ45" s="246" t="n">
        <f aca="false">AV45+AW45</f>
        <v>-2</v>
      </c>
      <c r="BA45" s="247" t="n">
        <f aca="false">AX45+AY45</f>
        <v>200</v>
      </c>
      <c r="BJ45" s="53" t="s">
        <v>147</v>
      </c>
      <c r="BK45" s="98"/>
      <c r="BL45" s="255" t="n">
        <v>0</v>
      </c>
      <c r="BM45" s="249"/>
      <c r="BR45" s="235"/>
      <c r="BS45" s="142"/>
      <c r="BT45" s="142"/>
      <c r="BU45" s="98"/>
      <c r="BV45" s="52"/>
      <c r="BW45" s="52"/>
      <c r="BX45" s="52"/>
      <c r="BY45" s="52"/>
      <c r="BZ45" s="52"/>
      <c r="CA45" s="98"/>
      <c r="CB45" s="52"/>
      <c r="CC45" s="7"/>
      <c r="CD45" s="7"/>
      <c r="CE45" s="7"/>
      <c r="CF45" s="7"/>
      <c r="CG45" s="7"/>
      <c r="CH45" s="7"/>
      <c r="CI45" s="7"/>
      <c r="CJ45" s="8"/>
      <c r="CK45" s="8"/>
      <c r="CL45" s="249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</row>
    <row r="46" customFormat="false" ht="15.75" hidden="false" customHeight="false" outlineLevel="0" collapsed="false">
      <c r="A46" s="7"/>
      <c r="B46" s="7"/>
      <c r="C46" s="7"/>
      <c r="D46" s="7"/>
      <c r="E46" s="253"/>
      <c r="F46" s="253"/>
      <c r="G46" s="253"/>
      <c r="H46" s="253"/>
      <c r="I46" s="253"/>
      <c r="J46" s="253"/>
      <c r="K46" s="253"/>
      <c r="L46" s="253"/>
      <c r="M46" s="253"/>
      <c r="N46" s="253"/>
      <c r="O46" s="253"/>
      <c r="P46" s="7"/>
      <c r="Q46" s="7"/>
      <c r="R46" s="7"/>
      <c r="S46" s="7"/>
      <c r="T46" s="7"/>
      <c r="U46" s="7"/>
      <c r="V46" s="7"/>
      <c r="W46" s="7"/>
      <c r="X46" s="7"/>
      <c r="Y46" s="7"/>
      <c r="AE46" s="261" t="n">
        <f aca="false">AE39</f>
        <v>0</v>
      </c>
      <c r="AF46" s="262" t="n">
        <f aca="false">AF39</f>
        <v>0</v>
      </c>
      <c r="AG46" s="263" t="e">
        <f aca="true">(INDIRECT(TEXT((DAY($A$1)-1),"0")&amp;"!AG46"))+AG39</f>
        <v>#REF!</v>
      </c>
      <c r="AH46" s="263" t="e">
        <f aca="true">(INDIRECT(TEXT((DAY($A$1)-1),"0")&amp;"!AH46"))+AH39</f>
        <v>#REF!</v>
      </c>
      <c r="AJ46" s="261" t="n">
        <f aca="false">AJ39</f>
        <v>0</v>
      </c>
      <c r="AK46" s="262" t="n">
        <f aca="false">AK39</f>
        <v>0</v>
      </c>
      <c r="AL46" s="264" t="e">
        <f aca="true">(INDIRECT(TEXT((DAY($A$1)-1),"0")&amp;"!AH46"))+AL39</f>
        <v>#REF!</v>
      </c>
      <c r="AM46" s="265" t="e">
        <f aca="true">(INDIRECT(TEXT((DAY($A$1)-1),"0")&amp;"!Am46"))+AM39</f>
        <v>#REF!</v>
      </c>
      <c r="AS46" s="241"/>
      <c r="AT46" s="242" t="n">
        <f aca="false">AT15</f>
        <v>4</v>
      </c>
      <c r="AU46" s="242" t="n">
        <f aca="false">AS46-AT46</f>
        <v>-4</v>
      </c>
      <c r="AV46" s="243" t="n">
        <f aca="false">IF(AND(AU46&lt;=0,AU46&gt;=-2),AU46,IF(AU46&lt;-2,-2,0))</f>
        <v>-2</v>
      </c>
      <c r="AW46" s="244" t="n">
        <f aca="false">IF(AND(AU46&gt;=0,AU46&lt;=2),AU46,IF(AU46&gt;2,2,0))</f>
        <v>0</v>
      </c>
      <c r="AX46" s="245" t="n">
        <f aca="false">IF(AU46&gt;2,(AU46-2)*13.66,0)</f>
        <v>0</v>
      </c>
      <c r="AY46" s="245" t="n">
        <f aca="false">IF(AU46&lt;-2,(ABS(AU46)-2)*100,0)</f>
        <v>200</v>
      </c>
      <c r="AZ46" s="246" t="n">
        <f aca="false">AV46+AW46</f>
        <v>-2</v>
      </c>
      <c r="BA46" s="247" t="n">
        <f aca="false">AX46+AY46</f>
        <v>200</v>
      </c>
      <c r="BJ46" s="53" t="s">
        <v>148</v>
      </c>
      <c r="BK46" s="256" t="n">
        <f aca="false">BK42</f>
        <v>36971</v>
      </c>
      <c r="BL46" s="266" t="n">
        <f aca="false">AT31*J7/1000</f>
        <v>0</v>
      </c>
      <c r="BM46" s="249"/>
      <c r="BR46" s="235"/>
      <c r="BS46" s="142"/>
      <c r="BT46" s="142"/>
      <c r="BU46" s="98"/>
      <c r="BV46" s="52"/>
      <c r="BW46" s="249"/>
      <c r="BX46" s="249"/>
      <c r="BY46" s="52"/>
      <c r="BZ46" s="52"/>
      <c r="CA46" s="52"/>
      <c r="CB46" s="52"/>
      <c r="CC46" s="7"/>
      <c r="CD46" s="7"/>
      <c r="CE46" s="7"/>
      <c r="CF46" s="7"/>
      <c r="CG46" s="7"/>
      <c r="CH46" s="7"/>
      <c r="CI46" s="7"/>
      <c r="CJ46" s="8"/>
      <c r="CK46" s="257"/>
      <c r="CL46" s="249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</row>
    <row r="47" customFormat="false" ht="15" hidden="false" customHeight="false" outlineLevel="0" collapsed="false">
      <c r="A47" s="7"/>
      <c r="B47" s="7"/>
      <c r="C47" s="7"/>
      <c r="D47" s="7"/>
      <c r="E47" s="253"/>
      <c r="F47" s="253"/>
      <c r="G47" s="253"/>
      <c r="H47" s="253"/>
      <c r="I47" s="253"/>
      <c r="J47" s="253"/>
      <c r="K47" s="253"/>
      <c r="L47" s="253"/>
      <c r="M47" s="253"/>
      <c r="N47" s="253"/>
      <c r="O47" s="253"/>
      <c r="P47" s="7"/>
      <c r="Q47" s="7"/>
      <c r="R47" s="7"/>
      <c r="S47" s="7"/>
      <c r="T47" s="7"/>
      <c r="U47" s="7"/>
      <c r="V47" s="7"/>
      <c r="W47" s="7"/>
      <c r="X47" s="7"/>
      <c r="Y47" s="7"/>
      <c r="AS47" s="241"/>
      <c r="AT47" s="242" t="n">
        <f aca="false">AT16</f>
        <v>4</v>
      </c>
      <c r="AU47" s="242" t="n">
        <f aca="false">AS47-AT47</f>
        <v>-4</v>
      </c>
      <c r="AV47" s="243" t="n">
        <f aca="false">IF(AND(AU47&lt;=0,AU47&gt;=-2),AU47,IF(AU47&lt;-2,-2,0))</f>
        <v>-2</v>
      </c>
      <c r="AW47" s="244" t="n">
        <f aca="false">IF(AND(AU47&gt;=0,AU47&lt;=2),AU47,IF(AU47&gt;2,2,0))</f>
        <v>0</v>
      </c>
      <c r="AX47" s="245" t="n">
        <f aca="false">IF(AU47&gt;2,(AU47-2)*13.66,0)</f>
        <v>0</v>
      </c>
      <c r="AY47" s="245" t="n">
        <f aca="false">IF(AU47&lt;-2,(ABS(AU47)-2)*100,0)</f>
        <v>200</v>
      </c>
      <c r="AZ47" s="246" t="n">
        <f aca="false">AV47+AW47</f>
        <v>-2</v>
      </c>
      <c r="BA47" s="247" t="n">
        <f aca="false">AX47+AY47</f>
        <v>200</v>
      </c>
      <c r="BJ47" s="53" t="s">
        <v>149</v>
      </c>
      <c r="BK47" s="98"/>
      <c r="BL47" s="255" t="n">
        <f aca="false">SUM(BL45:BL46)</f>
        <v>0</v>
      </c>
      <c r="BM47" s="249"/>
      <c r="BR47" s="235"/>
      <c r="BS47" s="142"/>
      <c r="BT47" s="142"/>
      <c r="BU47" s="52"/>
      <c r="BV47" s="52"/>
      <c r="BW47" s="252"/>
      <c r="BX47" s="252"/>
      <c r="BY47" s="52"/>
      <c r="BZ47" s="52"/>
      <c r="CA47" s="52"/>
      <c r="CB47" s="52"/>
      <c r="CC47" s="7"/>
      <c r="CD47" s="7"/>
      <c r="CE47" s="7"/>
      <c r="CF47" s="7"/>
      <c r="CG47" s="7"/>
      <c r="CH47" s="7"/>
      <c r="CI47" s="7"/>
      <c r="CJ47" s="8"/>
      <c r="CK47" s="8"/>
      <c r="CL47" s="249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</row>
    <row r="48" customFormat="false" ht="15" hidden="false" customHeight="false" outlineLevel="0" collapsed="false">
      <c r="A48" s="7"/>
      <c r="B48" s="7"/>
      <c r="C48" s="7"/>
      <c r="D48" s="7"/>
      <c r="E48" s="253"/>
      <c r="F48" s="253"/>
      <c r="G48" s="254"/>
      <c r="H48" s="253"/>
      <c r="I48" s="254"/>
      <c r="J48" s="253"/>
      <c r="K48" s="254"/>
      <c r="L48" s="253"/>
      <c r="M48" s="254"/>
      <c r="N48" s="253"/>
      <c r="O48" s="253"/>
      <c r="P48" s="7"/>
      <c r="Q48" s="7"/>
      <c r="R48" s="7"/>
      <c r="S48" s="7"/>
      <c r="T48" s="7"/>
      <c r="U48" s="7"/>
      <c r="V48" s="7"/>
      <c r="W48" s="7"/>
      <c r="X48" s="7"/>
      <c r="Y48" s="7"/>
      <c r="AS48" s="241"/>
      <c r="AT48" s="242" t="n">
        <f aca="false">AT17</f>
        <v>4</v>
      </c>
      <c r="AU48" s="242" t="n">
        <f aca="false">AS48-AT48</f>
        <v>-4</v>
      </c>
      <c r="AV48" s="243" t="n">
        <f aca="false">IF(AND(AU48&lt;=0,AU48&gt;=-2),AU48,IF(AU48&lt;-2,-2,0))</f>
        <v>-2</v>
      </c>
      <c r="AW48" s="244" t="n">
        <f aca="false">IF(AND(AU48&gt;=0,AU48&lt;=2),AU48,IF(AU48&gt;2,2,0))</f>
        <v>0</v>
      </c>
      <c r="AX48" s="245" t="n">
        <f aca="false">IF(AU48&gt;2,(AU48-2)*13.66,0)</f>
        <v>0</v>
      </c>
      <c r="AY48" s="245" t="n">
        <f aca="false">IF(AU48&lt;-2,(ABS(AU48)-2)*100,0)</f>
        <v>200</v>
      </c>
      <c r="AZ48" s="246" t="n">
        <f aca="false">AV48+AW48</f>
        <v>-2</v>
      </c>
      <c r="BA48" s="247" t="n">
        <f aca="false">AX48+AY48</f>
        <v>200</v>
      </c>
      <c r="BJ48" s="183"/>
      <c r="BK48" s="52"/>
      <c r="BL48" s="251"/>
      <c r="BM48" s="252"/>
      <c r="BR48" s="235"/>
      <c r="BS48" s="142"/>
      <c r="BT48" s="142"/>
      <c r="BU48" s="98"/>
      <c r="BV48" s="98"/>
      <c r="BW48" s="249"/>
      <c r="BX48" s="249"/>
      <c r="BY48" s="52"/>
      <c r="BZ48" s="52"/>
      <c r="CA48" s="52"/>
      <c r="CB48" s="52"/>
      <c r="CC48" s="7"/>
      <c r="CD48" s="7"/>
      <c r="CE48" s="7"/>
      <c r="CF48" s="7"/>
      <c r="CG48" s="7"/>
      <c r="CH48" s="7"/>
      <c r="CI48" s="7"/>
      <c r="CJ48" s="7"/>
      <c r="CK48" s="7"/>
      <c r="CL48" s="252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</row>
    <row r="49" customFormat="false" ht="15" hidden="false" customHeight="false" outlineLevel="0" collapsed="false">
      <c r="A49" s="7"/>
      <c r="B49" s="7"/>
      <c r="C49" s="7"/>
      <c r="D49" s="7"/>
      <c r="E49" s="253"/>
      <c r="F49" s="253"/>
      <c r="G49" s="254"/>
      <c r="H49" s="253"/>
      <c r="I49" s="254"/>
      <c r="J49" s="253"/>
      <c r="K49" s="254"/>
      <c r="L49" s="253"/>
      <c r="M49" s="254"/>
      <c r="N49" s="253"/>
      <c r="O49" s="253"/>
      <c r="P49" s="7"/>
      <c r="Q49" s="7"/>
      <c r="R49" s="7"/>
      <c r="S49" s="7"/>
      <c r="T49" s="7"/>
      <c r="U49" s="7"/>
      <c r="V49" s="7"/>
      <c r="W49" s="7"/>
      <c r="X49" s="7"/>
      <c r="Y49" s="7"/>
      <c r="AS49" s="241"/>
      <c r="AT49" s="242" t="n">
        <f aca="false">AT18</f>
        <v>4</v>
      </c>
      <c r="AU49" s="242" t="n">
        <f aca="false">AS49-AT49</f>
        <v>-4</v>
      </c>
      <c r="AV49" s="243" t="n">
        <f aca="false">IF(AND(AU49&lt;=0,AU49&gt;=-2),AU49,IF(AU49&lt;-2,-2,0))</f>
        <v>-2</v>
      </c>
      <c r="AW49" s="244" t="n">
        <f aca="false">IF(AND(AU49&gt;=0,AU49&lt;=2),AU49,IF(AU49&gt;2,2,0))</f>
        <v>0</v>
      </c>
      <c r="AX49" s="245" t="n">
        <f aca="false">IF(AU49&gt;2,(AU49-2)*13.66,0)</f>
        <v>0</v>
      </c>
      <c r="AY49" s="245" t="n">
        <f aca="false">IF(AU49&lt;-2,(ABS(AU49)-2)*100,0)</f>
        <v>200</v>
      </c>
      <c r="AZ49" s="246" t="n">
        <f aca="false">AV49+AW49</f>
        <v>-2</v>
      </c>
      <c r="BA49" s="247" t="n">
        <f aca="false">AX49+AY49</f>
        <v>200</v>
      </c>
      <c r="BJ49" s="140" t="s">
        <v>150</v>
      </c>
      <c r="BK49" s="141"/>
      <c r="BL49" s="267" t="n">
        <f aca="false">BL43-BL47</f>
        <v>0</v>
      </c>
      <c r="BM49" s="249"/>
      <c r="BR49" s="235"/>
      <c r="BS49" s="142"/>
      <c r="BT49" s="142"/>
      <c r="BU49" s="98"/>
      <c r="BV49" s="256"/>
      <c r="BW49" s="249"/>
      <c r="BX49" s="249"/>
      <c r="BY49" s="52"/>
      <c r="BZ49" s="52"/>
      <c r="CA49" s="52"/>
      <c r="CB49" s="52"/>
      <c r="CC49" s="7"/>
      <c r="CD49" s="7"/>
      <c r="CE49" s="7"/>
      <c r="CF49" s="7"/>
      <c r="CG49" s="7"/>
      <c r="CH49" s="7"/>
      <c r="CI49" s="7"/>
      <c r="CJ49" s="8"/>
      <c r="CK49" s="7"/>
      <c r="CL49" s="249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</row>
    <row r="50" customFormat="false" ht="15" hidden="false" customHeight="false" outlineLevel="0" collapsed="false">
      <c r="A50" s="7"/>
      <c r="B50" s="7"/>
      <c r="C50" s="7"/>
      <c r="D50" s="7"/>
      <c r="E50" s="253"/>
      <c r="F50" s="253"/>
      <c r="G50" s="253"/>
      <c r="H50" s="253"/>
      <c r="I50" s="253"/>
      <c r="J50" s="253"/>
      <c r="K50" s="254"/>
      <c r="L50" s="253"/>
      <c r="M50" s="253"/>
      <c r="N50" s="253"/>
      <c r="O50" s="253"/>
      <c r="P50" s="7"/>
      <c r="Q50" s="7"/>
      <c r="R50" s="7"/>
      <c r="S50" s="7"/>
      <c r="T50" s="7"/>
      <c r="U50" s="7"/>
      <c r="V50" s="7"/>
      <c r="W50" s="7"/>
      <c r="X50" s="7"/>
      <c r="Y50" s="7"/>
      <c r="AS50" s="241"/>
      <c r="AT50" s="242" t="n">
        <f aca="false">AT19</f>
        <v>4</v>
      </c>
      <c r="AU50" s="242" t="n">
        <f aca="false">AS50-AT50</f>
        <v>-4</v>
      </c>
      <c r="AV50" s="243" t="n">
        <f aca="false">IF(AND(AU50&lt;=0,AU50&gt;=-2),AU50,IF(AU50&lt;-2,-2,0))</f>
        <v>-2</v>
      </c>
      <c r="AW50" s="244" t="n">
        <f aca="false">IF(AND(AU50&gt;=0,AU50&lt;=2),AU50,IF(AU50&gt;2,2,0))</f>
        <v>0</v>
      </c>
      <c r="AX50" s="245" t="n">
        <f aca="false">IF(AU50&gt;2,(AU50-2)*13.66,0)</f>
        <v>0</v>
      </c>
      <c r="AY50" s="245" t="n">
        <f aca="false">IF(AU50&lt;-2,(ABS(AU50)-2)*100,0)</f>
        <v>200</v>
      </c>
      <c r="AZ50" s="246" t="n">
        <f aca="false">AV50+AW50</f>
        <v>-2</v>
      </c>
      <c r="BA50" s="247" t="n">
        <f aca="false">AX50+AY50</f>
        <v>200</v>
      </c>
      <c r="BJ50" s="140"/>
      <c r="BK50" s="141"/>
      <c r="BL50" s="267"/>
      <c r="BM50" s="249"/>
      <c r="BR50" s="235"/>
      <c r="BS50" s="142"/>
      <c r="BT50" s="142"/>
      <c r="BU50" s="98"/>
      <c r="BV50" s="52"/>
      <c r="BW50" s="249"/>
      <c r="BX50" s="249"/>
      <c r="BY50" s="52"/>
      <c r="BZ50" s="52"/>
      <c r="CA50" s="52"/>
      <c r="CB50" s="52"/>
      <c r="CC50" s="7"/>
      <c r="CD50" s="7"/>
      <c r="CE50" s="7"/>
      <c r="CF50" s="7"/>
      <c r="CG50" s="7"/>
      <c r="CH50" s="7"/>
      <c r="CI50" s="7"/>
      <c r="CJ50" s="8"/>
      <c r="CK50" s="7"/>
      <c r="CL50" s="249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</row>
    <row r="51" customFormat="false" ht="15" hidden="false" customHeight="false" outlineLevel="0" collapsed="false">
      <c r="A51" s="7"/>
      <c r="B51" s="7"/>
      <c r="C51" s="7"/>
      <c r="D51" s="7"/>
      <c r="E51" s="253"/>
      <c r="F51" s="253"/>
      <c r="G51" s="253"/>
      <c r="H51" s="253"/>
      <c r="I51" s="254"/>
      <c r="J51" s="253"/>
      <c r="K51" s="254"/>
      <c r="L51" s="253"/>
      <c r="M51" s="254"/>
      <c r="N51" s="254"/>
      <c r="O51" s="254"/>
      <c r="P51" s="7"/>
      <c r="Q51" s="7"/>
      <c r="R51" s="7"/>
      <c r="S51" s="7"/>
      <c r="T51" s="7"/>
      <c r="U51" s="7"/>
      <c r="V51" s="7"/>
      <c r="W51" s="7"/>
      <c r="X51" s="7"/>
      <c r="Y51" s="7"/>
      <c r="AS51" s="241"/>
      <c r="AT51" s="242" t="n">
        <f aca="false">AT20</f>
        <v>4</v>
      </c>
      <c r="AU51" s="242" t="n">
        <f aca="false">AS51-AT51</f>
        <v>-4</v>
      </c>
      <c r="AV51" s="243" t="n">
        <f aca="false">IF(AND(AU51&lt;=0,AU51&gt;=-2),AU51,IF(AU51&lt;-2,-2,0))</f>
        <v>-2</v>
      </c>
      <c r="AW51" s="244" t="n">
        <f aca="false">IF(AND(AU51&gt;=0,AU51&lt;=2),AU51,IF(AU51&gt;2,2,0))</f>
        <v>0</v>
      </c>
      <c r="AX51" s="245" t="n">
        <f aca="false">IF(AU51&gt;2,(AU51-2)*13.66,0)</f>
        <v>0</v>
      </c>
      <c r="AY51" s="245" t="n">
        <f aca="false">IF(AU51&lt;-2,(ABS(AU51)-2)*100,0)</f>
        <v>200</v>
      </c>
      <c r="AZ51" s="246" t="n">
        <f aca="false">AV51+AW51</f>
        <v>-2</v>
      </c>
      <c r="BA51" s="247" t="n">
        <f aca="false">AX51+AY51</f>
        <v>200</v>
      </c>
      <c r="BR51" s="235"/>
      <c r="BS51" s="142"/>
      <c r="BT51" s="142"/>
      <c r="BU51" s="52"/>
      <c r="BV51" s="52"/>
      <c r="BW51" s="252"/>
      <c r="BX51" s="252"/>
      <c r="BY51" s="52"/>
      <c r="BZ51" s="52"/>
      <c r="CA51" s="52"/>
      <c r="CB51" s="52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</row>
    <row r="52" customFormat="false" ht="12.75" hidden="false" customHeight="false" outlineLevel="0" collapsed="false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AS52" s="241"/>
      <c r="AT52" s="242" t="n">
        <f aca="false">AT21</f>
        <v>4</v>
      </c>
      <c r="AU52" s="242" t="n">
        <f aca="false">AS52-AT52</f>
        <v>-4</v>
      </c>
      <c r="AV52" s="243" t="n">
        <f aca="false">IF(AND(AU52&lt;=0,AU52&gt;=-2),AU52,IF(AU52&lt;-2,-2,0))</f>
        <v>-2</v>
      </c>
      <c r="AW52" s="244" t="n">
        <f aca="false">IF(AND(AU52&gt;=0,AU52&lt;=2),AU52,IF(AU52&gt;2,2,0))</f>
        <v>0</v>
      </c>
      <c r="AX52" s="245" t="n">
        <f aca="false">IF(AU52&gt;2,(AU52-2)*13.66,0)</f>
        <v>0</v>
      </c>
      <c r="AY52" s="245" t="n">
        <f aca="false">IF(AU52&lt;-2,(ABS(AU52)-2)*100,0)</f>
        <v>200</v>
      </c>
      <c r="AZ52" s="246" t="n">
        <f aca="false">AV52+AW52</f>
        <v>-2</v>
      </c>
      <c r="BA52" s="247" t="n">
        <f aca="false">AX52+AY52</f>
        <v>200</v>
      </c>
      <c r="BR52" s="235"/>
      <c r="BS52" s="142"/>
      <c r="BT52" s="142"/>
      <c r="BU52" s="98"/>
      <c r="BV52" s="98"/>
      <c r="BW52" s="249"/>
      <c r="BX52" s="249"/>
      <c r="BY52" s="52"/>
      <c r="BZ52" s="52"/>
      <c r="CA52" s="52"/>
      <c r="CB52" s="52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</row>
    <row r="53" customFormat="false" ht="15.75" hidden="false" customHeight="false" outlineLevel="0" collapsed="false">
      <c r="A53" s="7"/>
      <c r="B53" s="7"/>
      <c r="C53" s="7"/>
      <c r="D53" s="7"/>
      <c r="E53" s="7"/>
      <c r="F53" s="7"/>
      <c r="G53" s="7"/>
      <c r="H53" s="22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AS53" s="241"/>
      <c r="AT53" s="242" t="n">
        <f aca="false">AT22</f>
        <v>4</v>
      </c>
      <c r="AU53" s="242" t="n">
        <f aca="false">AS53-AT53</f>
        <v>-4</v>
      </c>
      <c r="AV53" s="243" t="n">
        <f aca="false">IF(AND(AU53&lt;=0,AU53&gt;=-2),AU53,IF(AU53&lt;-2,-2,0))</f>
        <v>-2</v>
      </c>
      <c r="AW53" s="244" t="n">
        <f aca="false">IF(AND(AU53&gt;=0,AU53&lt;=2),AU53,IF(AU53&gt;2,2,0))</f>
        <v>0</v>
      </c>
      <c r="AX53" s="245" t="n">
        <f aca="false">IF(AU53&gt;2,(AU53-2)*13.66,0)</f>
        <v>0</v>
      </c>
      <c r="AY53" s="245" t="n">
        <f aca="false">IF(AU53&lt;-2,(ABS(AU53)-2)*100,0)</f>
        <v>200</v>
      </c>
      <c r="AZ53" s="246" t="n">
        <f aca="false">AV53+AW53</f>
        <v>-2</v>
      </c>
      <c r="BA53" s="247" t="n">
        <f aca="false">AX53+AY53</f>
        <v>200</v>
      </c>
      <c r="BR53" s="235"/>
      <c r="BS53" s="142"/>
      <c r="BT53" s="142"/>
      <c r="BU53" s="98"/>
      <c r="BV53" s="256"/>
      <c r="BW53" s="268"/>
      <c r="BX53" s="249"/>
      <c r="BY53" s="52"/>
      <c r="BZ53" s="52"/>
      <c r="CA53" s="52"/>
      <c r="CB53" s="52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</row>
    <row r="54" customFormat="false" ht="15.75" hidden="false" customHeight="false" outlineLevel="0" collapsed="false">
      <c r="A54" s="7"/>
      <c r="B54" s="7"/>
      <c r="C54" s="7"/>
      <c r="D54" s="7"/>
      <c r="E54" s="7"/>
      <c r="F54" s="7"/>
      <c r="G54" s="7"/>
      <c r="H54" s="227"/>
      <c r="I54" s="227"/>
      <c r="J54" s="227"/>
      <c r="K54" s="22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AS54" s="241"/>
      <c r="AT54" s="242" t="n">
        <f aca="false">AT23</f>
        <v>4</v>
      </c>
      <c r="AU54" s="242" t="n">
        <f aca="false">AS54-AT54</f>
        <v>-4</v>
      </c>
      <c r="AV54" s="243" t="n">
        <f aca="false">IF(AND(AU54&lt;=0,AU54&gt;=-2),AU54,IF(AU54&lt;-2,-2,0))</f>
        <v>-2</v>
      </c>
      <c r="AW54" s="244" t="n">
        <f aca="false">IF(AND(AU54&gt;=0,AU54&lt;=2),AU54,IF(AU54&gt;2,2,0))</f>
        <v>0</v>
      </c>
      <c r="AX54" s="245" t="n">
        <f aca="false">IF(AU54&gt;2,(AU54-2)*13.66,0)</f>
        <v>0</v>
      </c>
      <c r="AY54" s="245" t="n">
        <f aca="false">IF(AU54&lt;-2,(ABS(AU54)-2)*100,0)</f>
        <v>200</v>
      </c>
      <c r="AZ54" s="246" t="n">
        <f aca="false">AV54+AW54</f>
        <v>-2</v>
      </c>
      <c r="BA54" s="247" t="n">
        <f aca="false">AX54+AY54</f>
        <v>200</v>
      </c>
      <c r="BR54" s="235"/>
      <c r="BS54" s="142"/>
      <c r="BT54" s="142"/>
      <c r="BU54" s="98"/>
      <c r="BV54" s="98"/>
      <c r="BW54" s="249"/>
      <c r="BX54" s="249"/>
      <c r="BY54" s="52"/>
      <c r="BZ54" s="52"/>
      <c r="CA54" s="52"/>
      <c r="CB54" s="52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</row>
    <row r="55" customFormat="false" ht="15.75" hidden="false" customHeight="false" outlineLevel="0" collapsed="false">
      <c r="A55" s="7"/>
      <c r="B55" s="7"/>
      <c r="C55" s="7"/>
      <c r="D55" s="7"/>
      <c r="E55" s="227"/>
      <c r="F55" s="227"/>
      <c r="G55" s="7"/>
      <c r="H55" s="227"/>
      <c r="I55" s="227"/>
      <c r="J55" s="7"/>
      <c r="K55" s="227"/>
      <c r="L55" s="7"/>
      <c r="M55" s="7"/>
      <c r="N55" s="22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AS55" s="241"/>
      <c r="AT55" s="242" t="n">
        <f aca="false">AT24</f>
        <v>4</v>
      </c>
      <c r="AU55" s="242" t="n">
        <f aca="false">AS55-AT55</f>
        <v>-4</v>
      </c>
      <c r="AV55" s="243" t="n">
        <f aca="false">IF(AND(AU55&lt;=0,AU55&gt;=-2),AU55,IF(AU55&lt;-2,-2,0))</f>
        <v>-2</v>
      </c>
      <c r="AW55" s="244" t="n">
        <f aca="false">IF(AND(AU55&gt;=0,AU55&lt;=2),AU55,IF(AU55&gt;2,2,0))</f>
        <v>0</v>
      </c>
      <c r="AX55" s="245" t="n">
        <f aca="false">IF(AU55&gt;2,(AU55-2)*13.66,0)</f>
        <v>0</v>
      </c>
      <c r="AY55" s="245" t="n">
        <f aca="false">IF(AU55&lt;-2,(ABS(AU55)-2)*100,0)</f>
        <v>200</v>
      </c>
      <c r="AZ55" s="246" t="n">
        <f aca="false">AV55+AW55</f>
        <v>-2</v>
      </c>
      <c r="BA55" s="247" t="n">
        <f aca="false">AX55+AY55</f>
        <v>200</v>
      </c>
      <c r="BR55" s="235"/>
      <c r="BS55" s="142"/>
      <c r="BT55" s="142"/>
      <c r="BU55" s="52"/>
      <c r="BV55" s="52"/>
      <c r="BW55" s="252"/>
      <c r="BX55" s="252"/>
      <c r="BY55" s="52"/>
      <c r="BZ55" s="52"/>
      <c r="CA55" s="52"/>
      <c r="CB55" s="52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</row>
    <row r="56" customFormat="false" ht="15.75" hidden="false" customHeight="false" outlineLevel="0" collapsed="false">
      <c r="A56" s="7"/>
      <c r="B56" s="7"/>
      <c r="C56" s="7"/>
      <c r="D56" s="7"/>
      <c r="E56" s="227"/>
      <c r="F56" s="7"/>
      <c r="G56" s="7"/>
      <c r="H56" s="7"/>
      <c r="I56" s="7"/>
      <c r="J56" s="7"/>
      <c r="K56" s="269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AS56" s="241"/>
      <c r="AT56" s="242" t="n">
        <f aca="false">AT25</f>
        <v>4</v>
      </c>
      <c r="AU56" s="242" t="n">
        <f aca="false">AS56-AT56</f>
        <v>-4</v>
      </c>
      <c r="AV56" s="243" t="n">
        <f aca="false">IF(AND(AU56&lt;=0,AU56&gt;=-2),AU56,IF(AU56&lt;-2,-2,0))</f>
        <v>-2</v>
      </c>
      <c r="AW56" s="244" t="n">
        <f aca="false">IF(AND(AU56&gt;=0,AU56&lt;=2),AU56,IF(AU56&gt;2,2,0))</f>
        <v>0</v>
      </c>
      <c r="AX56" s="245" t="n">
        <f aca="false">IF(AU56&gt;2,(AU56-2)*13.66,0)</f>
        <v>0</v>
      </c>
      <c r="AY56" s="245" t="n">
        <f aca="false">IF(AU56&lt;-2,(ABS(AU56)-2)*100,0)</f>
        <v>200</v>
      </c>
      <c r="AZ56" s="246" t="n">
        <f aca="false">AV56+AW56</f>
        <v>-2</v>
      </c>
      <c r="BA56" s="247" t="n">
        <f aca="false">AX56+AY56</f>
        <v>200</v>
      </c>
      <c r="BR56" s="235"/>
      <c r="BS56" s="142"/>
      <c r="BT56" s="142"/>
      <c r="BU56" s="98"/>
      <c r="BV56" s="52"/>
      <c r="BW56" s="249"/>
      <c r="BX56" s="249"/>
      <c r="BY56" s="52"/>
      <c r="BZ56" s="52"/>
      <c r="CA56" s="52"/>
      <c r="CB56" s="52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</row>
    <row r="57" customFormat="false" ht="15" hidden="false" customHeight="false" outlineLevel="0" collapsed="false">
      <c r="A57" s="7"/>
      <c r="B57" s="7"/>
      <c r="C57" s="7"/>
      <c r="D57" s="7"/>
      <c r="E57" s="253"/>
      <c r="F57" s="253"/>
      <c r="G57" s="7"/>
      <c r="H57" s="254"/>
      <c r="I57" s="7"/>
      <c r="J57" s="253"/>
      <c r="K57" s="270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AS57" s="241"/>
      <c r="AT57" s="242" t="n">
        <f aca="false">AT26</f>
        <v>4</v>
      </c>
      <c r="AU57" s="242" t="n">
        <f aca="false">AS57-AT57</f>
        <v>-4</v>
      </c>
      <c r="AV57" s="243" t="n">
        <f aca="false">IF(AND(AU57&lt;=0,AU57&gt;=-2),AU57,IF(AU57&lt;-2,-2,0))</f>
        <v>-2</v>
      </c>
      <c r="AW57" s="244" t="n">
        <f aca="false">IF(AND(AU57&gt;=0,AU57&lt;=2),AU57,IF(AU57&gt;2,2,0))</f>
        <v>0</v>
      </c>
      <c r="AX57" s="245" t="n">
        <f aca="false">IF(AU57&gt;2,(AU57-2)*13.66,0)</f>
        <v>0</v>
      </c>
      <c r="AY57" s="245" t="n">
        <f aca="false">IF(AU57&lt;-2,(ABS(AU57)-2)*100,0)</f>
        <v>200</v>
      </c>
      <c r="AZ57" s="246" t="n">
        <f aca="false">AV57+AW57</f>
        <v>-2</v>
      </c>
      <c r="BA57" s="247" t="n">
        <f aca="false">AX57+AY57</f>
        <v>200</v>
      </c>
      <c r="BR57" s="235"/>
      <c r="BS57" s="142"/>
      <c r="BT57" s="142"/>
      <c r="BU57" s="98"/>
      <c r="BV57" s="52"/>
      <c r="BW57" s="249"/>
      <c r="BX57" s="249"/>
      <c r="BY57" s="52"/>
      <c r="BZ57" s="52"/>
      <c r="CA57" s="52"/>
      <c r="CB57" s="52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</row>
    <row r="58" customFormat="false" ht="15.75" hidden="false" customHeight="false" outlineLevel="0" collapsed="false">
      <c r="A58" s="7"/>
      <c r="B58" s="7"/>
      <c r="C58" s="7"/>
      <c r="D58" s="7"/>
      <c r="E58" s="253"/>
      <c r="F58" s="253"/>
      <c r="G58" s="7"/>
      <c r="H58" s="254"/>
      <c r="I58" s="7"/>
      <c r="J58" s="7"/>
      <c r="K58" s="269"/>
      <c r="L58" s="7"/>
      <c r="M58" s="7"/>
      <c r="N58" s="271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AS58" s="241"/>
      <c r="AT58" s="242" t="n">
        <f aca="false">AT27</f>
        <v>4</v>
      </c>
      <c r="AU58" s="242" t="n">
        <f aca="false">AS58-AT58</f>
        <v>-4</v>
      </c>
      <c r="AV58" s="243" t="n">
        <f aca="false">IF(AND(AU58&lt;=0,AU58&gt;=-2),AU58,IF(AU58&lt;-2,-2,0))</f>
        <v>-2</v>
      </c>
      <c r="AW58" s="244" t="n">
        <f aca="false">IF(AND(AU58&gt;=0,AU58&lt;=2),AU58,IF(AU58&gt;2,2,0))</f>
        <v>0</v>
      </c>
      <c r="AX58" s="245" t="n">
        <f aca="false">IF(AU58&gt;2,(AU58-2)*13.66,0)</f>
        <v>0</v>
      </c>
      <c r="AY58" s="245" t="n">
        <f aca="false">IF(AU58&lt;-2,(ABS(AU58)-2)*100,0)</f>
        <v>200</v>
      </c>
      <c r="AZ58" s="246" t="n">
        <f aca="false">AV58+AW58</f>
        <v>-2</v>
      </c>
      <c r="BA58" s="247" t="n">
        <f aca="false">AX58+AY58</f>
        <v>200</v>
      </c>
      <c r="BR58" s="235"/>
      <c r="BS58" s="142"/>
      <c r="BT58" s="142"/>
      <c r="BU58" s="272"/>
      <c r="BV58" s="272"/>
      <c r="BW58" s="270"/>
      <c r="BX58" s="270"/>
      <c r="BY58" s="273"/>
      <c r="BZ58" s="269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</row>
    <row r="59" customFormat="false" ht="15" hidden="false" customHeight="false" outlineLevel="0" collapsed="false">
      <c r="A59" s="7"/>
      <c r="B59" s="7"/>
      <c r="C59" s="7"/>
      <c r="D59" s="7"/>
      <c r="E59" s="253"/>
      <c r="F59" s="7"/>
      <c r="G59" s="7"/>
      <c r="H59" s="254"/>
      <c r="I59" s="7"/>
      <c r="J59" s="7"/>
      <c r="K59" s="274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AS59" s="241"/>
      <c r="AT59" s="242" t="n">
        <f aca="false">AT28</f>
        <v>4</v>
      </c>
      <c r="AU59" s="242" t="n">
        <f aca="false">AS59-AT59</f>
        <v>-4</v>
      </c>
      <c r="AV59" s="243" t="n">
        <f aca="false">IF(AND(AU59&lt;=0,AU59&gt;=-2),AU59,IF(AU59&lt;-2,-2,0))</f>
        <v>-2</v>
      </c>
      <c r="AW59" s="244" t="n">
        <f aca="false">IF(AND(AU59&gt;=0,AU59&lt;=2),AU59,IF(AU59&gt;2,2,0))</f>
        <v>0</v>
      </c>
      <c r="AX59" s="245" t="n">
        <f aca="false">IF(AU59&gt;2,(AU59-2)*13.66,0)</f>
        <v>0</v>
      </c>
      <c r="AY59" s="245" t="n">
        <f aca="false">IF(AU59&lt;-2,(ABS(AU59)-2)*100,0)</f>
        <v>200</v>
      </c>
      <c r="AZ59" s="246" t="n">
        <f aca="false">AV59+AW59</f>
        <v>-2</v>
      </c>
      <c r="BA59" s="247" t="n">
        <f aca="false">AX59+AY59</f>
        <v>200</v>
      </c>
      <c r="BR59" s="235"/>
      <c r="BS59" s="142"/>
      <c r="BT59" s="142"/>
      <c r="BU59" s="272"/>
      <c r="BV59" s="272"/>
      <c r="BW59" s="270"/>
      <c r="BX59" s="270"/>
      <c r="BY59" s="273"/>
      <c r="BZ59" s="269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</row>
    <row r="60" customFormat="false" ht="15" hidden="false" customHeight="false" outlineLevel="0" collapsed="false">
      <c r="A60" s="7"/>
      <c r="B60" s="7"/>
      <c r="C60" s="7"/>
      <c r="D60" s="7"/>
      <c r="E60" s="253"/>
      <c r="F60" s="7"/>
      <c r="G60" s="7"/>
      <c r="H60" s="274"/>
      <c r="I60" s="7"/>
      <c r="J60" s="7"/>
      <c r="K60" s="269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AS60" s="241"/>
      <c r="AT60" s="242" t="n">
        <f aca="false">AT29</f>
        <v>4</v>
      </c>
      <c r="AU60" s="242" t="n">
        <f aca="false">AS60-AT60</f>
        <v>-4</v>
      </c>
      <c r="AV60" s="243" t="n">
        <f aca="false">IF(AND(AU60&lt;=0,AU60&gt;=-2),AU60,IF(AU60&lt;-2,-2,0))</f>
        <v>-2</v>
      </c>
      <c r="AW60" s="244" t="n">
        <f aca="false">IF(AND(AU60&gt;=0,AU60&lt;=2),AU60,IF(AU60&gt;2,2,0))</f>
        <v>0</v>
      </c>
      <c r="AX60" s="245" t="n">
        <f aca="false">IF(AU60&gt;2,(AU60-2)*13.66,0)</f>
        <v>0</v>
      </c>
      <c r="AY60" s="245" t="n">
        <f aca="false">IF(AU60&lt;-2,(ABS(AU60)-2)*100,0)</f>
        <v>200</v>
      </c>
      <c r="AZ60" s="246" t="n">
        <f aca="false">AV60+AW60</f>
        <v>-2</v>
      </c>
      <c r="BA60" s="247" t="n">
        <f aca="false">AX60+AY60</f>
        <v>200</v>
      </c>
      <c r="BR60" s="235"/>
      <c r="BS60" s="142"/>
      <c r="BT60" s="142"/>
      <c r="BU60" s="272"/>
      <c r="BV60" s="272"/>
      <c r="BW60" s="270"/>
      <c r="BX60" s="270"/>
      <c r="BY60" s="273"/>
      <c r="BZ60" s="269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</row>
    <row r="61" customFormat="false" ht="15.75" hidden="false" customHeight="false" outlineLevel="0" collapsed="false">
      <c r="A61" s="7"/>
      <c r="B61" s="7"/>
      <c r="C61" s="7"/>
      <c r="D61" s="7"/>
      <c r="E61" s="254"/>
      <c r="F61" s="7"/>
      <c r="G61" s="7"/>
      <c r="H61" s="274"/>
      <c r="I61" s="7"/>
      <c r="J61" s="7"/>
      <c r="K61" s="274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AS61" s="275"/>
      <c r="AT61" s="276" t="n">
        <f aca="false">AT30</f>
        <v>4</v>
      </c>
      <c r="AU61" s="276" t="n">
        <f aca="false">AS61-AT61</f>
        <v>-4</v>
      </c>
      <c r="AV61" s="277" t="n">
        <f aca="false">IF(AND(AU61&lt;=0,AU61&gt;=-2),AU61,IF(AU61&lt;-2,-2,0))</f>
        <v>-2</v>
      </c>
      <c r="AW61" s="278" t="n">
        <f aca="false">IF(AND(AU61&gt;=0,AU61&lt;=2),AU61,IF(AU61&gt;2,2,0))</f>
        <v>0</v>
      </c>
      <c r="AX61" s="279" t="n">
        <f aca="false">IF(AU61&gt;2,(AU61-2)*13.66,0)</f>
        <v>0</v>
      </c>
      <c r="AY61" s="279" t="n">
        <f aca="false">IF(AU61&lt;-2,(ABS(AU61)-2)*100,0)</f>
        <v>200</v>
      </c>
      <c r="AZ61" s="280" t="n">
        <f aca="false">AV61+AW61</f>
        <v>-2</v>
      </c>
      <c r="BA61" s="281" t="n">
        <f aca="false">AX61+AY61</f>
        <v>200</v>
      </c>
      <c r="BR61" s="235"/>
      <c r="BS61" s="142"/>
      <c r="BT61" s="142"/>
      <c r="BU61" s="272"/>
      <c r="BV61" s="272"/>
      <c r="BW61" s="270"/>
      <c r="BX61" s="270"/>
      <c r="BY61" s="273"/>
      <c r="BZ61" s="269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</row>
    <row r="62" customFormat="false" ht="15.75" hidden="false" customHeight="false" outlineLevel="0" collapsed="false">
      <c r="A62" s="7"/>
      <c r="B62" s="7"/>
      <c r="C62" s="7"/>
      <c r="D62" s="7"/>
      <c r="E62" s="254"/>
      <c r="F62" s="7"/>
      <c r="G62" s="7"/>
      <c r="H62" s="282"/>
      <c r="I62" s="7"/>
      <c r="J62" s="7"/>
      <c r="K62" s="269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AT62" s="283" t="n">
        <f aca="false">AT31</f>
        <v>96</v>
      </c>
      <c r="BR62" s="7"/>
      <c r="BS62" s="142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</row>
    <row r="63" customFormat="false" ht="15.75" hidden="false" customHeight="false" outlineLevel="0" collapsed="false">
      <c r="A63" s="7"/>
      <c r="B63" s="7"/>
      <c r="C63" s="7"/>
      <c r="D63" s="7"/>
      <c r="E63" s="254"/>
      <c r="F63" s="7"/>
      <c r="G63" s="7"/>
      <c r="H63" s="7"/>
      <c r="I63" s="7"/>
      <c r="J63" s="7"/>
      <c r="K63" s="274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AX63" s="0" t="s">
        <v>151</v>
      </c>
      <c r="AZ63" s="284" t="n">
        <f aca="false">SUM(AZ38:AZ62)</f>
        <v>-48</v>
      </c>
      <c r="BA63" s="285" t="n">
        <f aca="false">SUM(BA38:BA62)</f>
        <v>4800</v>
      </c>
      <c r="BR63" s="7"/>
      <c r="BS63" s="7"/>
      <c r="BT63" s="7"/>
      <c r="BU63" s="7"/>
      <c r="BV63" s="7"/>
      <c r="BW63" s="7"/>
      <c r="BX63" s="7"/>
      <c r="BY63" s="273"/>
      <c r="BZ63" s="269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</row>
    <row r="64" customFormat="false" ht="12.75" hidden="false" customHeight="false" outlineLevel="0" collapsed="false">
      <c r="A64" s="7"/>
      <c r="B64" s="7"/>
      <c r="C64" s="7"/>
      <c r="D64" s="7"/>
      <c r="E64" s="7"/>
      <c r="F64" s="7"/>
      <c r="G64" s="7"/>
      <c r="H64" s="7"/>
      <c r="I64" s="7"/>
      <c r="J64" s="7"/>
      <c r="K64" s="269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</row>
    <row r="65" customFormat="false" ht="12.75" hidden="false" customHeight="false" outlineLevel="0" collapsed="false">
      <c r="A65" s="7"/>
      <c r="B65" s="7"/>
      <c r="C65" s="7"/>
      <c r="D65" s="7"/>
      <c r="E65" s="7"/>
      <c r="F65" s="7"/>
      <c r="G65" s="7"/>
      <c r="H65" s="7"/>
      <c r="I65" s="7"/>
      <c r="J65" s="7"/>
      <c r="K65" s="274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</row>
    <row r="66" customFormat="false" ht="12.75" hidden="false" customHeight="false" outlineLevel="0" collapsed="false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</row>
    <row r="67" customFormat="false" ht="12.75" hidden="false" customHeight="false" outlineLevel="0" collapsed="false">
      <c r="A67" s="286"/>
      <c r="B67" s="287"/>
      <c r="C67" s="287"/>
      <c r="D67" s="287"/>
      <c r="E67" s="287"/>
      <c r="F67" s="287"/>
      <c r="G67" s="287"/>
      <c r="H67" s="287"/>
      <c r="I67" s="287"/>
      <c r="J67" s="287"/>
      <c r="K67" s="287"/>
      <c r="L67" s="287"/>
      <c r="M67" s="287"/>
      <c r="N67" s="287"/>
      <c r="O67" s="287"/>
      <c r="P67" s="287"/>
      <c r="Q67" s="287"/>
      <c r="R67" s="287"/>
      <c r="S67" s="287"/>
      <c r="T67" s="287"/>
      <c r="U67" s="287"/>
      <c r="V67" s="7"/>
      <c r="W67" s="7"/>
      <c r="X67" s="7"/>
      <c r="Y67" s="7"/>
    </row>
    <row r="68" customFormat="false" ht="12.75" hidden="false" customHeight="false" outlineLevel="0" collapsed="false">
      <c r="A68" s="288"/>
      <c r="B68" s="9"/>
      <c r="C68" s="10"/>
      <c r="D68" s="10"/>
      <c r="E68" s="10"/>
      <c r="F68" s="288"/>
      <c r="G68" s="288"/>
      <c r="H68" s="12"/>
      <c r="I68" s="12"/>
      <c r="J68" s="288"/>
      <c r="K68" s="288"/>
      <c r="L68" s="288"/>
      <c r="M68" s="289"/>
      <c r="N68" s="288"/>
      <c r="O68" s="289"/>
      <c r="P68" s="287"/>
      <c r="Q68" s="289"/>
      <c r="R68" s="289"/>
      <c r="S68" s="289"/>
      <c r="T68" s="289"/>
      <c r="U68" s="287"/>
      <c r="V68" s="7"/>
      <c r="W68" s="7"/>
      <c r="X68" s="7"/>
      <c r="Y68" s="7"/>
    </row>
    <row r="69" customFormat="false" ht="12.75" hidden="false" customHeight="false" outlineLevel="0" collapsed="false">
      <c r="A69" s="287"/>
      <c r="B69" s="9"/>
      <c r="C69" s="290"/>
      <c r="D69" s="291"/>
      <c r="E69" s="290"/>
      <c r="F69" s="289"/>
      <c r="G69" s="289"/>
      <c r="H69" s="289"/>
      <c r="I69" s="289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7"/>
      <c r="W69" s="7"/>
      <c r="X69" s="7"/>
      <c r="Y69" s="7"/>
    </row>
    <row r="70" customFormat="false" ht="12.75" hidden="false" customHeight="false" outlineLevel="0" collapsed="false">
      <c r="A70" s="293"/>
      <c r="B70" s="9"/>
      <c r="C70" s="291"/>
      <c r="D70" s="291"/>
      <c r="E70" s="290"/>
      <c r="F70" s="289"/>
      <c r="G70" s="289"/>
      <c r="H70" s="289"/>
      <c r="I70" s="289"/>
      <c r="J70" s="289"/>
      <c r="K70" s="289"/>
      <c r="L70" s="289"/>
      <c r="M70" s="289"/>
      <c r="N70" s="289"/>
      <c r="O70" s="289"/>
      <c r="P70" s="289"/>
      <c r="Q70" s="289"/>
      <c r="R70" s="289"/>
      <c r="S70" s="289"/>
      <c r="T70" s="289"/>
      <c r="U70" s="289"/>
      <c r="V70" s="7"/>
      <c r="W70" s="7"/>
      <c r="X70" s="7"/>
      <c r="Y70" s="7"/>
    </row>
    <row r="71" customFormat="false" ht="12.75" hidden="false" customHeight="false" outlineLevel="0" collapsed="false">
      <c r="A71" s="287"/>
      <c r="B71" s="9"/>
      <c r="C71" s="291"/>
      <c r="D71" s="291"/>
      <c r="E71" s="10"/>
      <c r="F71" s="206"/>
      <c r="G71" s="294"/>
      <c r="H71" s="294"/>
      <c r="I71" s="289"/>
      <c r="J71" s="289"/>
      <c r="K71" s="294"/>
      <c r="L71" s="294"/>
      <c r="M71" s="294"/>
      <c r="N71" s="295"/>
      <c r="O71" s="294"/>
      <c r="P71" s="296"/>
      <c r="Q71" s="294"/>
      <c r="R71" s="294"/>
      <c r="S71" s="294"/>
      <c r="T71" s="294"/>
      <c r="U71" s="289"/>
      <c r="V71" s="7"/>
      <c r="W71" s="7"/>
      <c r="X71" s="7"/>
      <c r="Y71" s="7"/>
    </row>
    <row r="72" customFormat="false" ht="12.75" hidden="false" customHeight="false" outlineLevel="0" collapsed="false">
      <c r="A72" s="287"/>
      <c r="B72" s="297"/>
      <c r="C72" s="298"/>
      <c r="D72" s="298"/>
      <c r="E72" s="298"/>
      <c r="F72" s="299"/>
      <c r="G72" s="299"/>
      <c r="H72" s="299"/>
      <c r="I72" s="299"/>
      <c r="J72" s="298"/>
      <c r="K72" s="299"/>
      <c r="L72" s="299"/>
      <c r="M72" s="299"/>
      <c r="N72" s="300"/>
      <c r="O72" s="299"/>
      <c r="P72" s="300"/>
      <c r="Q72" s="299"/>
      <c r="R72" s="300"/>
      <c r="S72" s="301"/>
      <c r="T72" s="299"/>
      <c r="U72" s="299"/>
      <c r="V72" s="7"/>
      <c r="W72" s="7"/>
      <c r="X72" s="7"/>
      <c r="Y72" s="7"/>
    </row>
    <row r="73" customFormat="false" ht="12.75" hidden="false" customHeight="false" outlineLevel="0" collapsed="false">
      <c r="A73" s="287"/>
      <c r="B73" s="9"/>
      <c r="C73" s="290"/>
      <c r="D73" s="290"/>
      <c r="E73" s="290"/>
      <c r="F73" s="302"/>
      <c r="G73" s="302"/>
      <c r="H73" s="302"/>
      <c r="I73" s="302"/>
      <c r="J73" s="290"/>
      <c r="K73" s="303"/>
      <c r="L73" s="303"/>
      <c r="M73" s="303"/>
      <c r="N73" s="303"/>
      <c r="O73" s="303"/>
      <c r="P73" s="303"/>
      <c r="Q73" s="303"/>
      <c r="R73" s="303"/>
      <c r="S73" s="303"/>
      <c r="T73" s="303"/>
      <c r="U73" s="304"/>
      <c r="V73" s="7"/>
      <c r="W73" s="7"/>
      <c r="X73" s="7"/>
      <c r="Y73" s="7"/>
    </row>
    <row r="74" customFormat="false" ht="12.75" hidden="false" customHeight="false" outlineLevel="0" collapsed="false">
      <c r="A74" s="287"/>
      <c r="B74" s="9"/>
      <c r="C74" s="290"/>
      <c r="D74" s="290"/>
      <c r="E74" s="290"/>
      <c r="F74" s="302"/>
      <c r="G74" s="302"/>
      <c r="H74" s="302"/>
      <c r="I74" s="302"/>
      <c r="J74" s="290"/>
      <c r="K74" s="303"/>
      <c r="L74" s="303"/>
      <c r="M74" s="303"/>
      <c r="N74" s="303"/>
      <c r="O74" s="303"/>
      <c r="P74" s="303"/>
      <c r="Q74" s="303"/>
      <c r="R74" s="303"/>
      <c r="S74" s="303"/>
      <c r="T74" s="303"/>
      <c r="U74" s="304"/>
      <c r="V74" s="7"/>
      <c r="W74" s="7"/>
      <c r="X74" s="7"/>
      <c r="Y74" s="7"/>
    </row>
    <row r="75" customFormat="false" ht="12.75" hidden="false" customHeight="false" outlineLevel="0" collapsed="false">
      <c r="A75" s="305"/>
      <c r="B75" s="9"/>
      <c r="C75" s="290"/>
      <c r="D75" s="290"/>
      <c r="E75" s="290"/>
      <c r="F75" s="302"/>
      <c r="G75" s="302"/>
      <c r="H75" s="302"/>
      <c r="I75" s="302"/>
      <c r="J75" s="290"/>
      <c r="K75" s="303"/>
      <c r="L75" s="303"/>
      <c r="M75" s="303"/>
      <c r="N75" s="303"/>
      <c r="O75" s="303"/>
      <c r="P75" s="303"/>
      <c r="Q75" s="303"/>
      <c r="R75" s="303"/>
      <c r="S75" s="303"/>
      <c r="T75" s="303"/>
      <c r="U75" s="304"/>
      <c r="V75" s="7"/>
      <c r="W75" s="7"/>
      <c r="X75" s="7"/>
      <c r="Y75" s="7"/>
    </row>
    <row r="76" customFormat="false" ht="12.75" hidden="false" customHeight="false" outlineLevel="0" collapsed="false">
      <c r="A76" s="287"/>
      <c r="B76" s="9"/>
      <c r="C76" s="290"/>
      <c r="D76" s="290"/>
      <c r="E76" s="290"/>
      <c r="F76" s="302"/>
      <c r="G76" s="302"/>
      <c r="H76" s="302"/>
      <c r="I76" s="302"/>
      <c r="J76" s="290"/>
      <c r="K76" s="303"/>
      <c r="L76" s="303"/>
      <c r="M76" s="303"/>
      <c r="N76" s="303"/>
      <c r="O76" s="303"/>
      <c r="P76" s="303"/>
      <c r="Q76" s="303"/>
      <c r="R76" s="303"/>
      <c r="S76" s="303"/>
      <c r="T76" s="303"/>
      <c r="U76" s="304"/>
      <c r="V76" s="7"/>
      <c r="W76" s="7"/>
      <c r="X76" s="7"/>
      <c r="Y76" s="7"/>
    </row>
    <row r="77" customFormat="false" ht="12.75" hidden="false" customHeight="false" outlineLevel="0" collapsed="false">
      <c r="A77" s="287"/>
      <c r="B77" s="9"/>
      <c r="C77" s="290"/>
      <c r="D77" s="290"/>
      <c r="E77" s="290"/>
      <c r="F77" s="302"/>
      <c r="G77" s="302"/>
      <c r="H77" s="302"/>
      <c r="I77" s="302"/>
      <c r="J77" s="290"/>
      <c r="K77" s="303"/>
      <c r="L77" s="303"/>
      <c r="M77" s="303"/>
      <c r="N77" s="303"/>
      <c r="O77" s="303"/>
      <c r="P77" s="303"/>
      <c r="Q77" s="303"/>
      <c r="R77" s="303"/>
      <c r="S77" s="303"/>
      <c r="T77" s="303"/>
      <c r="U77" s="304"/>
      <c r="V77" s="7"/>
      <c r="W77" s="7"/>
      <c r="X77" s="7"/>
      <c r="Y77" s="7"/>
    </row>
    <row r="78" customFormat="false" ht="12.75" hidden="false" customHeight="false" outlineLevel="0" collapsed="false">
      <c r="A78" s="287"/>
      <c r="B78" s="9"/>
      <c r="C78" s="290"/>
      <c r="D78" s="290"/>
      <c r="E78" s="290"/>
      <c r="F78" s="302"/>
      <c r="G78" s="302"/>
      <c r="H78" s="302"/>
      <c r="I78" s="302"/>
      <c r="J78" s="290"/>
      <c r="K78" s="303"/>
      <c r="L78" s="303"/>
      <c r="M78" s="303"/>
      <c r="N78" s="303"/>
      <c r="O78" s="303"/>
      <c r="P78" s="303"/>
      <c r="Q78" s="303"/>
      <c r="R78" s="303"/>
      <c r="S78" s="303"/>
      <c r="T78" s="303"/>
      <c r="U78" s="304"/>
      <c r="V78" s="7"/>
      <c r="W78" s="7"/>
      <c r="X78" s="7"/>
      <c r="Y78" s="7"/>
    </row>
    <row r="79" customFormat="false" ht="12.75" hidden="false" customHeight="false" outlineLevel="0" collapsed="false">
      <c r="A79" s="287"/>
      <c r="B79" s="9"/>
      <c r="C79" s="290"/>
      <c r="D79" s="290"/>
      <c r="E79" s="290"/>
      <c r="F79" s="302"/>
      <c r="G79" s="302"/>
      <c r="H79" s="302"/>
      <c r="I79" s="302"/>
      <c r="J79" s="290"/>
      <c r="K79" s="303"/>
      <c r="L79" s="303"/>
      <c r="M79" s="303"/>
      <c r="N79" s="303"/>
      <c r="O79" s="303"/>
      <c r="P79" s="303"/>
      <c r="Q79" s="303"/>
      <c r="R79" s="303"/>
      <c r="S79" s="303"/>
      <c r="T79" s="303"/>
      <c r="U79" s="304"/>
      <c r="V79" s="7"/>
      <c r="W79" s="7"/>
      <c r="X79" s="7"/>
      <c r="Y79" s="7"/>
    </row>
    <row r="80" customFormat="false" ht="12.75" hidden="false" customHeight="false" outlineLevel="0" collapsed="false">
      <c r="A80" s="287"/>
      <c r="B80" s="9"/>
      <c r="C80" s="290"/>
      <c r="D80" s="290"/>
      <c r="E80" s="290"/>
      <c r="F80" s="302"/>
      <c r="G80" s="302"/>
      <c r="H80" s="302"/>
      <c r="I80" s="302"/>
      <c r="J80" s="290"/>
      <c r="K80" s="303"/>
      <c r="L80" s="303"/>
      <c r="M80" s="303"/>
      <c r="N80" s="303"/>
      <c r="O80" s="303"/>
      <c r="P80" s="303"/>
      <c r="Q80" s="303"/>
      <c r="R80" s="303"/>
      <c r="S80" s="303"/>
      <c r="T80" s="303"/>
      <c r="U80" s="304"/>
      <c r="V80" s="7"/>
      <c r="W80" s="7"/>
      <c r="X80" s="7"/>
      <c r="Y80" s="7"/>
    </row>
    <row r="81" customFormat="false" ht="12.75" hidden="false" customHeight="false" outlineLevel="0" collapsed="false">
      <c r="A81" s="287"/>
      <c r="B81" s="9"/>
      <c r="C81" s="290"/>
      <c r="D81" s="290"/>
      <c r="E81" s="290"/>
      <c r="F81" s="302"/>
      <c r="G81" s="302"/>
      <c r="H81" s="302"/>
      <c r="I81" s="302"/>
      <c r="J81" s="290"/>
      <c r="K81" s="303"/>
      <c r="L81" s="303"/>
      <c r="M81" s="303"/>
      <c r="N81" s="303"/>
      <c r="O81" s="303"/>
      <c r="P81" s="303"/>
      <c r="Q81" s="303"/>
      <c r="R81" s="303"/>
      <c r="S81" s="303"/>
      <c r="T81" s="303"/>
      <c r="U81" s="304"/>
      <c r="V81" s="7"/>
      <c r="W81" s="7"/>
      <c r="X81" s="7"/>
      <c r="Y81" s="7"/>
    </row>
    <row r="82" customFormat="false" ht="12.75" hidden="false" customHeight="false" outlineLevel="0" collapsed="false">
      <c r="A82" s="287"/>
      <c r="B82" s="9"/>
      <c r="C82" s="290"/>
      <c r="D82" s="290"/>
      <c r="E82" s="290"/>
      <c r="F82" s="302"/>
      <c r="G82" s="302"/>
      <c r="H82" s="302"/>
      <c r="I82" s="302"/>
      <c r="J82" s="290"/>
      <c r="K82" s="303"/>
      <c r="L82" s="303"/>
      <c r="M82" s="303"/>
      <c r="N82" s="303"/>
      <c r="O82" s="303"/>
      <c r="P82" s="303"/>
      <c r="Q82" s="303"/>
      <c r="R82" s="303"/>
      <c r="S82" s="303"/>
      <c r="T82" s="303"/>
      <c r="U82" s="304"/>
      <c r="V82" s="7"/>
      <c r="W82" s="8"/>
      <c r="X82" s="7"/>
      <c r="Y82" s="8"/>
    </row>
    <row r="83" customFormat="false" ht="12.75" hidden="false" customHeight="false" outlineLevel="0" collapsed="false">
      <c r="A83" s="287"/>
      <c r="B83" s="9"/>
      <c r="C83" s="290"/>
      <c r="D83" s="290"/>
      <c r="E83" s="290"/>
      <c r="F83" s="302"/>
      <c r="G83" s="302"/>
      <c r="H83" s="302"/>
      <c r="I83" s="302"/>
      <c r="J83" s="290"/>
      <c r="K83" s="303"/>
      <c r="L83" s="303"/>
      <c r="M83" s="303"/>
      <c r="N83" s="303"/>
      <c r="O83" s="303"/>
      <c r="P83" s="303"/>
      <c r="Q83" s="303"/>
      <c r="R83" s="303"/>
      <c r="S83" s="303"/>
      <c r="T83" s="303"/>
      <c r="U83" s="304"/>
      <c r="V83" s="7"/>
      <c r="W83" s="7"/>
      <c r="X83" s="7"/>
      <c r="Y83" s="7"/>
    </row>
    <row r="84" customFormat="false" ht="12.75" hidden="false" customHeight="false" outlineLevel="0" collapsed="false">
      <c r="A84" s="287"/>
      <c r="B84" s="9"/>
      <c r="C84" s="290"/>
      <c r="D84" s="290"/>
      <c r="E84" s="290"/>
      <c r="F84" s="302"/>
      <c r="G84" s="302"/>
      <c r="H84" s="302"/>
      <c r="I84" s="302"/>
      <c r="J84" s="290"/>
      <c r="K84" s="303"/>
      <c r="L84" s="303"/>
      <c r="M84" s="303"/>
      <c r="N84" s="303"/>
      <c r="O84" s="303"/>
      <c r="P84" s="303"/>
      <c r="Q84" s="303"/>
      <c r="R84" s="303"/>
      <c r="S84" s="303"/>
      <c r="T84" s="303"/>
      <c r="U84" s="304"/>
      <c r="V84" s="7"/>
      <c r="W84" s="7"/>
      <c r="X84" s="7"/>
      <c r="Y84" s="7"/>
    </row>
    <row r="85" customFormat="false" ht="12.75" hidden="false" customHeight="false" outlineLevel="0" collapsed="false">
      <c r="A85" s="287"/>
      <c r="B85" s="9"/>
      <c r="C85" s="290"/>
      <c r="D85" s="290"/>
      <c r="E85" s="290"/>
      <c r="F85" s="302"/>
      <c r="G85" s="302"/>
      <c r="H85" s="302"/>
      <c r="I85" s="302"/>
      <c r="J85" s="290"/>
      <c r="K85" s="303"/>
      <c r="L85" s="303"/>
      <c r="M85" s="303"/>
      <c r="N85" s="303"/>
      <c r="O85" s="303"/>
      <c r="P85" s="303"/>
      <c r="Q85" s="303"/>
      <c r="R85" s="303"/>
      <c r="S85" s="303"/>
      <c r="T85" s="303"/>
      <c r="U85" s="304"/>
      <c r="V85" s="7"/>
      <c r="W85" s="7"/>
      <c r="X85" s="7"/>
      <c r="Y85" s="7"/>
    </row>
    <row r="86" customFormat="false" ht="12.75" hidden="false" customHeight="false" outlineLevel="0" collapsed="false">
      <c r="A86" s="287"/>
      <c r="B86" s="9"/>
      <c r="C86" s="290"/>
      <c r="D86" s="290"/>
      <c r="E86" s="290"/>
      <c r="F86" s="302"/>
      <c r="G86" s="302"/>
      <c r="H86" s="302"/>
      <c r="I86" s="302"/>
      <c r="J86" s="290"/>
      <c r="K86" s="303"/>
      <c r="L86" s="303"/>
      <c r="M86" s="303"/>
      <c r="N86" s="303"/>
      <c r="O86" s="303"/>
      <c r="P86" s="303"/>
      <c r="Q86" s="303"/>
      <c r="R86" s="303"/>
      <c r="S86" s="303"/>
      <c r="T86" s="303"/>
      <c r="U86" s="304"/>
      <c r="V86" s="7"/>
      <c r="W86" s="7"/>
      <c r="X86" s="7"/>
      <c r="Y86" s="7"/>
    </row>
    <row r="87" customFormat="false" ht="12.75" hidden="false" customHeight="false" outlineLevel="0" collapsed="false">
      <c r="A87" s="287"/>
      <c r="B87" s="9"/>
      <c r="C87" s="290"/>
      <c r="D87" s="290"/>
      <c r="E87" s="290"/>
      <c r="F87" s="302"/>
      <c r="G87" s="302"/>
      <c r="H87" s="302"/>
      <c r="I87" s="302"/>
      <c r="J87" s="290"/>
      <c r="K87" s="303"/>
      <c r="L87" s="303"/>
      <c r="M87" s="303"/>
      <c r="N87" s="303"/>
      <c r="O87" s="303"/>
      <c r="P87" s="303"/>
      <c r="Q87" s="303"/>
      <c r="R87" s="303"/>
      <c r="S87" s="303"/>
      <c r="T87" s="303"/>
      <c r="U87" s="304"/>
      <c r="V87" s="7"/>
      <c r="W87" s="7"/>
      <c r="X87" s="7"/>
      <c r="Y87" s="7"/>
      <c r="AH87" s="6"/>
    </row>
    <row r="88" customFormat="false" ht="12.75" hidden="false" customHeight="false" outlineLevel="0" collapsed="false">
      <c r="A88" s="287"/>
      <c r="B88" s="9"/>
      <c r="C88" s="290"/>
      <c r="D88" s="290"/>
      <c r="E88" s="290"/>
      <c r="F88" s="302"/>
      <c r="G88" s="302"/>
      <c r="H88" s="302"/>
      <c r="I88" s="302"/>
      <c r="J88" s="290"/>
      <c r="K88" s="303"/>
      <c r="L88" s="303"/>
      <c r="M88" s="303"/>
      <c r="N88" s="303"/>
      <c r="O88" s="303"/>
      <c r="P88" s="303"/>
      <c r="Q88" s="303"/>
      <c r="R88" s="303"/>
      <c r="S88" s="303"/>
      <c r="T88" s="303"/>
      <c r="U88" s="304"/>
      <c r="V88" s="7"/>
      <c r="W88" s="7"/>
      <c r="X88" s="7"/>
      <c r="Y88" s="7"/>
    </row>
    <row r="89" customFormat="false" ht="12.75" hidden="false" customHeight="false" outlineLevel="0" collapsed="false">
      <c r="A89" s="287"/>
      <c r="B89" s="9"/>
      <c r="C89" s="290"/>
      <c r="D89" s="290"/>
      <c r="E89" s="290"/>
      <c r="F89" s="302"/>
      <c r="G89" s="302"/>
      <c r="H89" s="302"/>
      <c r="I89" s="302"/>
      <c r="J89" s="290"/>
      <c r="K89" s="303"/>
      <c r="L89" s="303"/>
      <c r="M89" s="303"/>
      <c r="N89" s="303"/>
      <c r="O89" s="303"/>
      <c r="P89" s="303"/>
      <c r="Q89" s="303"/>
      <c r="R89" s="303"/>
      <c r="S89" s="303"/>
      <c r="T89" s="303"/>
      <c r="U89" s="304"/>
      <c r="V89" s="7"/>
      <c r="W89" s="7"/>
      <c r="X89" s="7"/>
      <c r="Y89" s="7"/>
    </row>
    <row r="90" customFormat="false" ht="12.75" hidden="false" customHeight="false" outlineLevel="0" collapsed="false">
      <c r="A90" s="287"/>
      <c r="B90" s="9"/>
      <c r="C90" s="290"/>
      <c r="D90" s="290"/>
      <c r="E90" s="290"/>
      <c r="F90" s="302"/>
      <c r="G90" s="302"/>
      <c r="H90" s="302"/>
      <c r="I90" s="302"/>
      <c r="J90" s="290"/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4"/>
      <c r="V90" s="7"/>
      <c r="W90" s="7"/>
      <c r="X90" s="7"/>
      <c r="Y90" s="7"/>
    </row>
    <row r="91" customFormat="false" ht="12.75" hidden="false" customHeight="false" outlineLevel="0" collapsed="false">
      <c r="A91" s="287"/>
      <c r="B91" s="9"/>
      <c r="C91" s="290"/>
      <c r="D91" s="290"/>
      <c r="E91" s="290"/>
      <c r="F91" s="302"/>
      <c r="G91" s="302"/>
      <c r="H91" s="302"/>
      <c r="I91" s="302"/>
      <c r="J91" s="290"/>
      <c r="K91" s="303"/>
      <c r="L91" s="303"/>
      <c r="M91" s="303"/>
      <c r="N91" s="303"/>
      <c r="O91" s="303"/>
      <c r="P91" s="303"/>
      <c r="Q91" s="303"/>
      <c r="R91" s="303"/>
      <c r="S91" s="303"/>
      <c r="T91" s="303"/>
      <c r="U91" s="304"/>
      <c r="V91" s="7"/>
      <c r="W91" s="7"/>
      <c r="X91" s="7"/>
      <c r="Y91" s="7"/>
    </row>
    <row r="92" customFormat="false" ht="12.75" hidden="false" customHeight="false" outlineLevel="0" collapsed="false">
      <c r="A92" s="287"/>
      <c r="B92" s="9"/>
      <c r="C92" s="290"/>
      <c r="D92" s="290"/>
      <c r="E92" s="290"/>
      <c r="F92" s="302"/>
      <c r="G92" s="302"/>
      <c r="H92" s="302"/>
      <c r="I92" s="302"/>
      <c r="J92" s="290"/>
      <c r="K92" s="303"/>
      <c r="L92" s="303"/>
      <c r="M92" s="303"/>
      <c r="N92" s="303"/>
      <c r="O92" s="303"/>
      <c r="P92" s="303"/>
      <c r="Q92" s="303"/>
      <c r="R92" s="303"/>
      <c r="S92" s="303"/>
      <c r="T92" s="303"/>
      <c r="U92" s="304"/>
      <c r="V92" s="7"/>
      <c r="W92" s="7"/>
      <c r="X92" s="7"/>
      <c r="Y92" s="7"/>
    </row>
    <row r="93" customFormat="false" ht="12.75" hidden="false" customHeight="false" outlineLevel="0" collapsed="false">
      <c r="A93" s="287"/>
      <c r="B93" s="9"/>
      <c r="C93" s="290"/>
      <c r="D93" s="290"/>
      <c r="E93" s="290"/>
      <c r="F93" s="302"/>
      <c r="G93" s="302"/>
      <c r="H93" s="302"/>
      <c r="I93" s="302"/>
      <c r="J93" s="290"/>
      <c r="K93" s="303"/>
      <c r="L93" s="303"/>
      <c r="M93" s="303"/>
      <c r="N93" s="303"/>
      <c r="O93" s="303"/>
      <c r="P93" s="303"/>
      <c r="Q93" s="303"/>
      <c r="R93" s="303"/>
      <c r="S93" s="303"/>
      <c r="T93" s="303"/>
      <c r="U93" s="304"/>
      <c r="V93" s="7"/>
      <c r="W93" s="7"/>
      <c r="X93" s="7"/>
      <c r="Y93" s="7"/>
    </row>
    <row r="94" customFormat="false" ht="12.75" hidden="false" customHeight="false" outlineLevel="0" collapsed="false">
      <c r="A94" s="287"/>
      <c r="B94" s="9"/>
      <c r="C94" s="290"/>
      <c r="D94" s="290"/>
      <c r="E94" s="290"/>
      <c r="F94" s="302"/>
      <c r="G94" s="302"/>
      <c r="H94" s="302"/>
      <c r="I94" s="302"/>
      <c r="J94" s="290"/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304"/>
      <c r="V94" s="7"/>
      <c r="W94" s="7"/>
      <c r="X94" s="7"/>
      <c r="Y94" s="7"/>
    </row>
    <row r="95" customFormat="false" ht="12.75" hidden="false" customHeight="false" outlineLevel="0" collapsed="false">
      <c r="A95" s="287"/>
      <c r="B95" s="9"/>
      <c r="C95" s="290"/>
      <c r="D95" s="290"/>
      <c r="E95" s="290"/>
      <c r="F95" s="302"/>
      <c r="G95" s="302"/>
      <c r="H95" s="302"/>
      <c r="I95" s="302"/>
      <c r="J95" s="290"/>
      <c r="K95" s="303"/>
      <c r="L95" s="303"/>
      <c r="M95" s="303"/>
      <c r="N95" s="303"/>
      <c r="O95" s="303"/>
      <c r="P95" s="303"/>
      <c r="Q95" s="303"/>
      <c r="R95" s="303"/>
      <c r="S95" s="303"/>
      <c r="T95" s="303"/>
      <c r="U95" s="304"/>
      <c r="V95" s="7"/>
      <c r="W95" s="7"/>
      <c r="X95" s="7"/>
      <c r="Y95" s="7"/>
    </row>
    <row r="96" customFormat="false" ht="12.75" hidden="false" customHeight="false" outlineLevel="0" collapsed="false">
      <c r="A96" s="287"/>
      <c r="B96" s="9"/>
      <c r="C96" s="290"/>
      <c r="D96" s="290"/>
      <c r="E96" s="290"/>
      <c r="F96" s="302"/>
      <c r="G96" s="302"/>
      <c r="H96" s="302"/>
      <c r="I96" s="302"/>
      <c r="J96" s="290"/>
      <c r="K96" s="303"/>
      <c r="L96" s="303"/>
      <c r="M96" s="303"/>
      <c r="N96" s="303"/>
      <c r="O96" s="303"/>
      <c r="P96" s="303"/>
      <c r="Q96" s="303"/>
      <c r="R96" s="303"/>
      <c r="S96" s="303"/>
      <c r="T96" s="303"/>
      <c r="U96" s="304"/>
      <c r="V96" s="7"/>
      <c r="W96" s="7"/>
      <c r="X96" s="7"/>
      <c r="Y96" s="7"/>
    </row>
    <row r="97" customFormat="false" ht="12.75" hidden="false" customHeight="false" outlineLevel="0" collapsed="false">
      <c r="A97" s="287"/>
      <c r="B97" s="9"/>
      <c r="C97" s="290"/>
      <c r="D97" s="290"/>
      <c r="E97" s="291"/>
      <c r="F97" s="287"/>
      <c r="G97" s="287"/>
      <c r="H97" s="287"/>
      <c r="I97" s="287"/>
      <c r="J97" s="287"/>
      <c r="K97" s="287"/>
      <c r="L97" s="287"/>
      <c r="M97" s="287"/>
      <c r="N97" s="287"/>
      <c r="O97" s="287"/>
      <c r="P97" s="287"/>
      <c r="Q97" s="287"/>
      <c r="R97" s="287"/>
      <c r="S97" s="287"/>
      <c r="T97" s="287"/>
      <c r="U97" s="287"/>
      <c r="V97" s="7"/>
      <c r="W97" s="7"/>
      <c r="X97" s="7"/>
      <c r="Y97" s="7"/>
    </row>
    <row r="98" customFormat="false" ht="12.75" hidden="false" customHeight="false" outlineLevel="0" collapsed="false">
      <c r="A98" s="287"/>
      <c r="B98" s="287"/>
      <c r="C98" s="287"/>
      <c r="D98" s="287"/>
      <c r="E98" s="287"/>
      <c r="F98" s="287"/>
      <c r="G98" s="287"/>
      <c r="H98" s="287"/>
      <c r="I98" s="287"/>
      <c r="J98" s="287"/>
      <c r="K98" s="287"/>
      <c r="L98" s="287"/>
      <c r="M98" s="287"/>
      <c r="N98" s="287"/>
      <c r="O98" s="287"/>
      <c r="P98" s="287"/>
      <c r="Q98" s="287"/>
      <c r="R98" s="287"/>
      <c r="S98" s="287"/>
      <c r="T98" s="287"/>
      <c r="U98" s="287"/>
      <c r="V98" s="7"/>
      <c r="W98" s="7"/>
      <c r="X98" s="7"/>
      <c r="Y98" s="7"/>
    </row>
    <row r="99" customFormat="false" ht="12.75" hidden="false" customHeight="false" outlineLevel="0" collapsed="false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customFormat="false" ht="12.75" hidden="false" customHeight="false" outlineLevel="0" collapsed="false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customFormat="false" ht="12.75" hidden="false" customHeight="false" outlineLevel="0" collapsed="false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customFormat="false" ht="12.75" hidden="false" customHeight="false" outlineLevel="0" collapsed="false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customFormat="false" ht="12.75" hidden="false" customHeight="false" outlineLevel="0" collapsed="false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customFormat="false" ht="12.75" hidden="false" customHeight="false" outlineLevel="0" collapsed="false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customFormat="false" ht="12.75" hidden="false" customHeight="false" outlineLevel="0" collapsed="false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customFormat="false" ht="12.75" hidden="false" customHeight="false" outlineLevel="0" collapsed="false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customFormat="false" ht="12.75" hidden="false" customHeight="false" outlineLevel="0" collapsed="false">
      <c r="A107" s="7"/>
      <c r="B107" s="7"/>
      <c r="C107" s="7"/>
      <c r="D107" s="7"/>
      <c r="E107" s="287"/>
      <c r="F107" s="287"/>
      <c r="G107" s="287"/>
      <c r="H107" s="287"/>
      <c r="I107" s="287"/>
      <c r="J107" s="287"/>
      <c r="K107" s="287"/>
      <c r="L107" s="287"/>
      <c r="M107" s="287"/>
      <c r="N107" s="287"/>
      <c r="O107" s="287"/>
      <c r="P107" s="287"/>
      <c r="Q107" s="287"/>
      <c r="R107" s="287"/>
      <c r="S107" s="287"/>
      <c r="T107" s="287"/>
      <c r="U107" s="287"/>
      <c r="V107" s="287"/>
      <c r="W107" s="287"/>
      <c r="X107" s="287"/>
      <c r="Y107" s="7"/>
    </row>
    <row r="108" customFormat="false" ht="12.75" hidden="false" customHeight="false" outlineLevel="0" collapsed="false">
      <c r="A108" s="7"/>
      <c r="B108" s="7"/>
      <c r="C108" s="7"/>
      <c r="D108" s="7"/>
      <c r="E108" s="9"/>
      <c r="F108" s="10"/>
      <c r="G108" s="10"/>
      <c r="H108" s="10"/>
      <c r="I108" s="288"/>
      <c r="J108" s="288"/>
      <c r="K108" s="12"/>
      <c r="L108" s="12"/>
      <c r="M108" s="288"/>
      <c r="N108" s="288"/>
      <c r="O108" s="288"/>
      <c r="P108" s="289"/>
      <c r="Q108" s="288"/>
      <c r="R108" s="289"/>
      <c r="S108" s="287"/>
      <c r="T108" s="289"/>
      <c r="U108" s="289"/>
      <c r="V108" s="289"/>
      <c r="W108" s="289"/>
      <c r="X108" s="287"/>
      <c r="Y108" s="7"/>
    </row>
    <row r="109" customFormat="false" ht="12.75" hidden="false" customHeight="false" outlineLevel="0" collapsed="false">
      <c r="A109" s="7"/>
      <c r="B109" s="7"/>
      <c r="C109" s="7"/>
      <c r="D109" s="7"/>
      <c r="E109" s="9"/>
      <c r="F109" s="290"/>
      <c r="G109" s="291"/>
      <c r="H109" s="290"/>
      <c r="I109" s="289"/>
      <c r="J109" s="289"/>
      <c r="K109" s="289"/>
      <c r="L109" s="289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7"/>
    </row>
    <row r="110" customFormat="false" ht="12.75" hidden="false" customHeight="false" outlineLevel="0" collapsed="false">
      <c r="A110" s="7"/>
      <c r="B110" s="7"/>
      <c r="C110" s="7"/>
      <c r="D110" s="7"/>
      <c r="E110" s="9"/>
      <c r="F110" s="291"/>
      <c r="G110" s="291"/>
      <c r="H110" s="290"/>
      <c r="I110" s="289"/>
      <c r="J110" s="289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89"/>
      <c r="Y110" s="7"/>
    </row>
    <row r="111" customFormat="false" ht="12.75" hidden="false" customHeight="false" outlineLevel="0" collapsed="false">
      <c r="A111" s="7"/>
      <c r="B111" s="7"/>
      <c r="C111" s="7"/>
      <c r="D111" s="7"/>
      <c r="E111" s="9"/>
      <c r="F111" s="291"/>
      <c r="G111" s="291"/>
      <c r="H111" s="10"/>
      <c r="I111" s="206"/>
      <c r="J111" s="294"/>
      <c r="K111" s="294"/>
      <c r="L111" s="289"/>
      <c r="M111" s="289"/>
      <c r="N111" s="294"/>
      <c r="O111" s="294"/>
      <c r="P111" s="294"/>
      <c r="Q111" s="295"/>
      <c r="R111" s="294"/>
      <c r="S111" s="296"/>
      <c r="T111" s="294"/>
      <c r="U111" s="294"/>
      <c r="V111" s="294"/>
      <c r="W111" s="294"/>
      <c r="X111" s="289"/>
      <c r="Y111" s="7"/>
    </row>
    <row r="112" customFormat="false" ht="12.75" hidden="false" customHeight="false" outlineLevel="0" collapsed="false">
      <c r="A112" s="7"/>
      <c r="B112" s="7"/>
      <c r="C112" s="7"/>
      <c r="D112" s="7"/>
      <c r="E112" s="297"/>
      <c r="F112" s="298"/>
      <c r="G112" s="298"/>
      <c r="H112" s="298"/>
      <c r="I112" s="299"/>
      <c r="J112" s="299"/>
      <c r="K112" s="299"/>
      <c r="L112" s="299"/>
      <c r="M112" s="298"/>
      <c r="N112" s="299"/>
      <c r="O112" s="299"/>
      <c r="P112" s="299"/>
      <c r="Q112" s="300"/>
      <c r="R112" s="299"/>
      <c r="S112" s="300"/>
      <c r="T112" s="299"/>
      <c r="U112" s="300"/>
      <c r="V112" s="301"/>
      <c r="W112" s="299"/>
      <c r="X112" s="299"/>
      <c r="Y112" s="7"/>
    </row>
    <row r="113" customFormat="false" ht="12.75" hidden="false" customHeight="false" outlineLevel="0" collapsed="false">
      <c r="A113" s="7"/>
      <c r="B113" s="7"/>
      <c r="C113" s="7"/>
      <c r="D113" s="7"/>
      <c r="E113" s="9"/>
      <c r="F113" s="290"/>
      <c r="G113" s="290"/>
      <c r="H113" s="290"/>
      <c r="I113" s="302"/>
      <c r="J113" s="302"/>
      <c r="K113" s="302"/>
      <c r="L113" s="302"/>
      <c r="M113" s="290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  <c r="X113" s="304"/>
      <c r="Y113" s="7"/>
    </row>
    <row r="114" customFormat="false" ht="12.75" hidden="false" customHeight="false" outlineLevel="0" collapsed="false">
      <c r="A114" s="7"/>
      <c r="B114" s="7"/>
      <c r="C114" s="7"/>
      <c r="D114" s="7"/>
      <c r="E114" s="9"/>
      <c r="F114" s="290"/>
      <c r="G114" s="290"/>
      <c r="H114" s="290"/>
      <c r="I114" s="302"/>
      <c r="J114" s="302"/>
      <c r="K114" s="302"/>
      <c r="L114" s="302"/>
      <c r="M114" s="290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  <c r="X114" s="304"/>
      <c r="Y114" s="7"/>
    </row>
    <row r="115" customFormat="false" ht="12.75" hidden="false" customHeight="false" outlineLevel="0" collapsed="false">
      <c r="A115" s="7"/>
      <c r="B115" s="7"/>
      <c r="C115" s="7"/>
      <c r="D115" s="7"/>
      <c r="E115" s="9"/>
      <c r="F115" s="290"/>
      <c r="G115" s="290"/>
      <c r="H115" s="290"/>
      <c r="I115" s="302"/>
      <c r="J115" s="302"/>
      <c r="K115" s="302"/>
      <c r="L115" s="302"/>
      <c r="M115" s="290"/>
      <c r="N115" s="303"/>
      <c r="O115" s="303"/>
      <c r="P115" s="303"/>
      <c r="Q115" s="303"/>
      <c r="R115" s="303"/>
      <c r="S115" s="303"/>
      <c r="T115" s="303"/>
      <c r="U115" s="303"/>
      <c r="V115" s="303"/>
      <c r="W115" s="303"/>
      <c r="X115" s="304"/>
      <c r="Y115" s="7"/>
    </row>
    <row r="116" customFormat="false" ht="12.75" hidden="false" customHeight="false" outlineLevel="0" collapsed="false">
      <c r="A116" s="7"/>
      <c r="B116" s="7"/>
      <c r="C116" s="7"/>
      <c r="D116" s="7"/>
      <c r="E116" s="9"/>
      <c r="F116" s="290"/>
      <c r="G116" s="290"/>
      <c r="H116" s="290"/>
      <c r="I116" s="302"/>
      <c r="J116" s="302"/>
      <c r="K116" s="302"/>
      <c r="L116" s="302"/>
      <c r="M116" s="290"/>
      <c r="N116" s="303"/>
      <c r="O116" s="303"/>
      <c r="P116" s="303"/>
      <c r="Q116" s="303"/>
      <c r="R116" s="303"/>
      <c r="S116" s="303"/>
      <c r="T116" s="303"/>
      <c r="U116" s="303"/>
      <c r="V116" s="303"/>
      <c r="W116" s="303"/>
      <c r="X116" s="304"/>
      <c r="Y116" s="7"/>
    </row>
    <row r="117" customFormat="false" ht="12.75" hidden="false" customHeight="false" outlineLevel="0" collapsed="false">
      <c r="A117" s="7"/>
      <c r="B117" s="7"/>
      <c r="C117" s="7"/>
      <c r="D117" s="7"/>
      <c r="E117" s="9"/>
      <c r="F117" s="290"/>
      <c r="G117" s="290"/>
      <c r="H117" s="290"/>
      <c r="I117" s="302"/>
      <c r="J117" s="302"/>
      <c r="K117" s="302"/>
      <c r="L117" s="302"/>
      <c r="M117" s="290"/>
      <c r="N117" s="303"/>
      <c r="O117" s="303"/>
      <c r="P117" s="303"/>
      <c r="Q117" s="303"/>
      <c r="R117" s="303"/>
      <c r="S117" s="303"/>
      <c r="T117" s="303"/>
      <c r="U117" s="303"/>
      <c r="V117" s="303"/>
      <c r="W117" s="303"/>
      <c r="X117" s="304"/>
      <c r="Y117" s="7"/>
    </row>
    <row r="118" customFormat="false" ht="12.75" hidden="false" customHeight="false" outlineLevel="0" collapsed="false">
      <c r="A118" s="7"/>
      <c r="B118" s="7"/>
      <c r="C118" s="7"/>
      <c r="D118" s="7"/>
      <c r="E118" s="9"/>
      <c r="F118" s="290"/>
      <c r="G118" s="290"/>
      <c r="H118" s="290"/>
      <c r="I118" s="302"/>
      <c r="J118" s="302"/>
      <c r="K118" s="302"/>
      <c r="L118" s="302"/>
      <c r="M118" s="290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  <c r="X118" s="304"/>
      <c r="Y118" s="7"/>
    </row>
    <row r="119" customFormat="false" ht="12.75" hidden="false" customHeight="false" outlineLevel="0" collapsed="false">
      <c r="A119" s="7"/>
      <c r="B119" s="7"/>
      <c r="C119" s="7"/>
      <c r="D119" s="7"/>
      <c r="E119" s="9"/>
      <c r="F119" s="290"/>
      <c r="G119" s="290"/>
      <c r="H119" s="290"/>
      <c r="I119" s="302"/>
      <c r="J119" s="302"/>
      <c r="K119" s="302"/>
      <c r="L119" s="302"/>
      <c r="M119" s="290"/>
      <c r="N119" s="303"/>
      <c r="O119" s="303"/>
      <c r="P119" s="303"/>
      <c r="Q119" s="303"/>
      <c r="R119" s="303"/>
      <c r="S119" s="303"/>
      <c r="T119" s="303"/>
      <c r="U119" s="303"/>
      <c r="V119" s="303"/>
      <c r="W119" s="303"/>
      <c r="X119" s="304"/>
      <c r="Y119" s="7"/>
    </row>
    <row r="120" customFormat="false" ht="12.75" hidden="false" customHeight="false" outlineLevel="0" collapsed="false">
      <c r="A120" s="7"/>
      <c r="B120" s="7"/>
      <c r="C120" s="7"/>
      <c r="D120" s="7"/>
      <c r="E120" s="9"/>
      <c r="F120" s="290"/>
      <c r="G120" s="290"/>
      <c r="H120" s="290"/>
      <c r="I120" s="302"/>
      <c r="J120" s="302"/>
      <c r="K120" s="302"/>
      <c r="L120" s="302"/>
      <c r="M120" s="290"/>
      <c r="N120" s="303"/>
      <c r="O120" s="303"/>
      <c r="P120" s="303"/>
      <c r="Q120" s="303"/>
      <c r="R120" s="303"/>
      <c r="S120" s="303"/>
      <c r="T120" s="303"/>
      <c r="U120" s="303"/>
      <c r="V120" s="303"/>
      <c r="W120" s="303"/>
      <c r="X120" s="304"/>
      <c r="Y120" s="7"/>
    </row>
    <row r="121" customFormat="false" ht="12.75" hidden="false" customHeight="false" outlineLevel="0" collapsed="false">
      <c r="A121" s="7"/>
      <c r="B121" s="7"/>
      <c r="C121" s="7"/>
      <c r="D121" s="7"/>
      <c r="E121" s="9"/>
      <c r="F121" s="290"/>
      <c r="G121" s="290"/>
      <c r="H121" s="290"/>
      <c r="I121" s="302"/>
      <c r="J121" s="302"/>
      <c r="K121" s="302"/>
      <c r="L121" s="302"/>
      <c r="M121" s="290"/>
      <c r="N121" s="303"/>
      <c r="O121" s="303"/>
      <c r="P121" s="303"/>
      <c r="Q121" s="303"/>
      <c r="R121" s="303"/>
      <c r="S121" s="303"/>
      <c r="T121" s="303"/>
      <c r="U121" s="303"/>
      <c r="V121" s="303"/>
      <c r="W121" s="303"/>
      <c r="X121" s="304"/>
      <c r="Y121" s="7"/>
    </row>
    <row r="122" customFormat="false" ht="12.75" hidden="false" customHeight="false" outlineLevel="0" collapsed="false">
      <c r="A122" s="7"/>
      <c r="B122" s="7"/>
      <c r="C122" s="7"/>
      <c r="D122" s="7"/>
      <c r="E122" s="9"/>
      <c r="F122" s="290"/>
      <c r="G122" s="290"/>
      <c r="H122" s="290"/>
      <c r="I122" s="302"/>
      <c r="J122" s="302"/>
      <c r="K122" s="302"/>
      <c r="L122" s="302"/>
      <c r="M122" s="290"/>
      <c r="N122" s="303"/>
      <c r="O122" s="303"/>
      <c r="P122" s="303"/>
      <c r="Q122" s="303"/>
      <c r="R122" s="303"/>
      <c r="S122" s="303"/>
      <c r="T122" s="303"/>
      <c r="U122" s="303"/>
      <c r="V122" s="303"/>
      <c r="W122" s="303"/>
      <c r="X122" s="304"/>
      <c r="Y122" s="7"/>
    </row>
    <row r="123" customFormat="false" ht="12.75" hidden="false" customHeight="false" outlineLevel="0" collapsed="false">
      <c r="A123" s="7"/>
      <c r="B123" s="7"/>
      <c r="C123" s="7"/>
      <c r="D123" s="7"/>
      <c r="E123" s="9"/>
      <c r="F123" s="290"/>
      <c r="G123" s="290"/>
      <c r="H123" s="290"/>
      <c r="I123" s="302"/>
      <c r="J123" s="302"/>
      <c r="K123" s="302"/>
      <c r="L123" s="302"/>
      <c r="M123" s="290"/>
      <c r="N123" s="303"/>
      <c r="O123" s="303"/>
      <c r="P123" s="303"/>
      <c r="Q123" s="303"/>
      <c r="R123" s="303"/>
      <c r="S123" s="303"/>
      <c r="T123" s="303"/>
      <c r="U123" s="303"/>
      <c r="V123" s="303"/>
      <c r="W123" s="303"/>
      <c r="X123" s="304"/>
      <c r="Y123" s="7"/>
    </row>
    <row r="124" customFormat="false" ht="12.75" hidden="false" customHeight="false" outlineLevel="0" collapsed="false">
      <c r="A124" s="7"/>
      <c r="B124" s="7"/>
      <c r="C124" s="7"/>
      <c r="D124" s="7"/>
      <c r="E124" s="9"/>
      <c r="F124" s="290"/>
      <c r="G124" s="290"/>
      <c r="H124" s="290"/>
      <c r="I124" s="302"/>
      <c r="J124" s="302"/>
      <c r="K124" s="302"/>
      <c r="L124" s="302"/>
      <c r="M124" s="290"/>
      <c r="N124" s="303"/>
      <c r="O124" s="303"/>
      <c r="P124" s="303"/>
      <c r="Q124" s="303"/>
      <c r="R124" s="303"/>
      <c r="S124" s="303"/>
      <c r="T124" s="303"/>
      <c r="U124" s="303"/>
      <c r="V124" s="303"/>
      <c r="W124" s="303"/>
      <c r="X124" s="304"/>
      <c r="Y124" s="7"/>
    </row>
    <row r="125" customFormat="false" ht="12.75" hidden="false" customHeight="false" outlineLevel="0" collapsed="false">
      <c r="A125" s="7"/>
      <c r="B125" s="7"/>
      <c r="C125" s="7"/>
      <c r="D125" s="7"/>
      <c r="E125" s="9"/>
      <c r="F125" s="290"/>
      <c r="G125" s="290"/>
      <c r="H125" s="290"/>
      <c r="I125" s="302"/>
      <c r="J125" s="302"/>
      <c r="K125" s="302"/>
      <c r="L125" s="302"/>
      <c r="M125" s="290"/>
      <c r="N125" s="303"/>
      <c r="O125" s="303"/>
      <c r="P125" s="303"/>
      <c r="Q125" s="303"/>
      <c r="R125" s="303"/>
      <c r="S125" s="303"/>
      <c r="T125" s="303"/>
      <c r="U125" s="303"/>
      <c r="V125" s="303"/>
      <c r="W125" s="303"/>
      <c r="X125" s="304"/>
      <c r="Y125" s="7"/>
    </row>
    <row r="126" customFormat="false" ht="12.75" hidden="false" customHeight="false" outlineLevel="0" collapsed="false">
      <c r="A126" s="7"/>
      <c r="B126" s="7"/>
      <c r="C126" s="7"/>
      <c r="D126" s="7"/>
      <c r="E126" s="9"/>
      <c r="F126" s="290"/>
      <c r="G126" s="290"/>
      <c r="H126" s="290"/>
      <c r="I126" s="302"/>
      <c r="J126" s="302"/>
      <c r="K126" s="302"/>
      <c r="L126" s="302"/>
      <c r="M126" s="290"/>
      <c r="N126" s="303"/>
      <c r="O126" s="303"/>
      <c r="P126" s="303"/>
      <c r="Q126" s="303"/>
      <c r="R126" s="303"/>
      <c r="S126" s="303"/>
      <c r="T126" s="303"/>
      <c r="U126" s="303"/>
      <c r="V126" s="303"/>
      <c r="W126" s="303"/>
      <c r="X126" s="304"/>
      <c r="Y126" s="7"/>
    </row>
    <row r="127" customFormat="false" ht="12.75" hidden="false" customHeight="false" outlineLevel="0" collapsed="false">
      <c r="A127" s="7"/>
      <c r="B127" s="7"/>
      <c r="C127" s="7"/>
      <c r="D127" s="7"/>
      <c r="E127" s="9"/>
      <c r="F127" s="290"/>
      <c r="G127" s="290"/>
      <c r="H127" s="290"/>
      <c r="I127" s="302"/>
      <c r="J127" s="302"/>
      <c r="K127" s="302"/>
      <c r="L127" s="302"/>
      <c r="M127" s="290"/>
      <c r="N127" s="303"/>
      <c r="O127" s="303"/>
      <c r="P127" s="303"/>
      <c r="Q127" s="303"/>
      <c r="R127" s="303"/>
      <c r="S127" s="303"/>
      <c r="T127" s="303"/>
      <c r="U127" s="303"/>
      <c r="V127" s="303"/>
      <c r="W127" s="303"/>
      <c r="X127" s="304"/>
      <c r="Y127" s="7"/>
    </row>
    <row r="128" customFormat="false" ht="12.75" hidden="false" customHeight="false" outlineLevel="0" collapsed="false">
      <c r="A128" s="7"/>
      <c r="B128" s="7"/>
      <c r="C128" s="7"/>
      <c r="D128" s="7"/>
      <c r="E128" s="9"/>
      <c r="F128" s="290"/>
      <c r="G128" s="290"/>
      <c r="H128" s="290"/>
      <c r="I128" s="302"/>
      <c r="J128" s="302"/>
      <c r="K128" s="302"/>
      <c r="L128" s="302"/>
      <c r="M128" s="290"/>
      <c r="N128" s="303"/>
      <c r="O128" s="303"/>
      <c r="P128" s="303"/>
      <c r="Q128" s="303"/>
      <c r="R128" s="303"/>
      <c r="S128" s="303"/>
      <c r="T128" s="303"/>
      <c r="U128" s="303"/>
      <c r="V128" s="303"/>
      <c r="W128" s="303"/>
      <c r="X128" s="304"/>
      <c r="Y128" s="7"/>
    </row>
    <row r="129" customFormat="false" ht="12.75" hidden="false" customHeight="false" outlineLevel="0" collapsed="false">
      <c r="A129" s="7"/>
      <c r="B129" s="7"/>
      <c r="C129" s="7"/>
      <c r="D129" s="7"/>
      <c r="E129" s="9"/>
      <c r="F129" s="290"/>
      <c r="G129" s="290"/>
      <c r="H129" s="290"/>
      <c r="I129" s="302"/>
      <c r="J129" s="302"/>
      <c r="K129" s="302"/>
      <c r="L129" s="302"/>
      <c r="M129" s="290"/>
      <c r="N129" s="303"/>
      <c r="O129" s="303"/>
      <c r="P129" s="303"/>
      <c r="Q129" s="303"/>
      <c r="R129" s="303"/>
      <c r="S129" s="303"/>
      <c r="T129" s="303"/>
      <c r="U129" s="303"/>
      <c r="V129" s="303"/>
      <c r="W129" s="303"/>
      <c r="X129" s="304"/>
      <c r="Y129" s="7"/>
    </row>
    <row r="130" customFormat="false" ht="12.75" hidden="false" customHeight="false" outlineLevel="0" collapsed="false">
      <c r="A130" s="7"/>
      <c r="B130" s="7"/>
      <c r="C130" s="7"/>
      <c r="D130" s="7"/>
      <c r="E130" s="9"/>
      <c r="F130" s="290"/>
      <c r="G130" s="290"/>
      <c r="H130" s="290"/>
      <c r="I130" s="302"/>
      <c r="J130" s="302"/>
      <c r="K130" s="302"/>
      <c r="L130" s="302"/>
      <c r="M130" s="290"/>
      <c r="N130" s="303"/>
      <c r="O130" s="303"/>
      <c r="P130" s="303"/>
      <c r="Q130" s="303"/>
      <c r="R130" s="303"/>
      <c r="S130" s="303"/>
      <c r="T130" s="303"/>
      <c r="U130" s="303"/>
      <c r="V130" s="303"/>
      <c r="W130" s="303"/>
      <c r="X130" s="304"/>
      <c r="Y130" s="7"/>
    </row>
    <row r="131" customFormat="false" ht="12.75" hidden="false" customHeight="false" outlineLevel="0" collapsed="false">
      <c r="A131" s="7"/>
      <c r="B131" s="7"/>
      <c r="C131" s="7"/>
      <c r="D131" s="7"/>
      <c r="E131" s="9"/>
      <c r="F131" s="290"/>
      <c r="G131" s="290"/>
      <c r="H131" s="290"/>
      <c r="I131" s="302"/>
      <c r="J131" s="302"/>
      <c r="K131" s="302"/>
      <c r="L131" s="302"/>
      <c r="M131" s="290"/>
      <c r="N131" s="303"/>
      <c r="O131" s="303"/>
      <c r="P131" s="303"/>
      <c r="Q131" s="303"/>
      <c r="R131" s="303"/>
      <c r="S131" s="303"/>
      <c r="T131" s="303"/>
      <c r="U131" s="303"/>
      <c r="V131" s="303"/>
      <c r="W131" s="303"/>
      <c r="X131" s="304"/>
      <c r="Y131" s="7"/>
    </row>
    <row r="132" customFormat="false" ht="12.75" hidden="false" customHeight="false" outlineLevel="0" collapsed="false">
      <c r="A132" s="7"/>
      <c r="B132" s="7"/>
      <c r="C132" s="7"/>
      <c r="D132" s="7"/>
      <c r="E132" s="9"/>
      <c r="F132" s="290"/>
      <c r="G132" s="290"/>
      <c r="H132" s="290"/>
      <c r="I132" s="302"/>
      <c r="J132" s="302"/>
      <c r="K132" s="302"/>
      <c r="L132" s="302"/>
      <c r="M132" s="290"/>
      <c r="N132" s="303"/>
      <c r="O132" s="303"/>
      <c r="P132" s="303"/>
      <c r="Q132" s="303"/>
      <c r="R132" s="303"/>
      <c r="S132" s="303"/>
      <c r="T132" s="303"/>
      <c r="U132" s="303"/>
      <c r="V132" s="303"/>
      <c r="W132" s="303"/>
      <c r="X132" s="304"/>
      <c r="Y132" s="7"/>
    </row>
    <row r="133" customFormat="false" ht="12.75" hidden="false" customHeight="false" outlineLevel="0" collapsed="false">
      <c r="A133" s="7"/>
      <c r="B133" s="7"/>
      <c r="C133" s="7"/>
      <c r="D133" s="7"/>
      <c r="E133" s="9"/>
      <c r="F133" s="290"/>
      <c r="G133" s="290"/>
      <c r="H133" s="290"/>
      <c r="I133" s="302"/>
      <c r="J133" s="302"/>
      <c r="K133" s="302"/>
      <c r="L133" s="302"/>
      <c r="M133" s="290"/>
      <c r="N133" s="303"/>
      <c r="O133" s="303"/>
      <c r="P133" s="303"/>
      <c r="Q133" s="303"/>
      <c r="R133" s="303"/>
      <c r="S133" s="303"/>
      <c r="T133" s="303"/>
      <c r="U133" s="303"/>
      <c r="V133" s="303"/>
      <c r="W133" s="303"/>
      <c r="X133" s="304"/>
      <c r="Y133" s="7"/>
    </row>
    <row r="134" customFormat="false" ht="12.75" hidden="false" customHeight="false" outlineLevel="0" collapsed="false">
      <c r="A134" s="7"/>
      <c r="B134" s="7"/>
      <c r="C134" s="7"/>
      <c r="D134" s="7"/>
      <c r="E134" s="9"/>
      <c r="F134" s="290"/>
      <c r="G134" s="290"/>
      <c r="H134" s="290"/>
      <c r="I134" s="302"/>
      <c r="J134" s="302"/>
      <c r="K134" s="302"/>
      <c r="L134" s="302"/>
      <c r="M134" s="290"/>
      <c r="N134" s="303"/>
      <c r="O134" s="303"/>
      <c r="P134" s="303"/>
      <c r="Q134" s="303"/>
      <c r="R134" s="303"/>
      <c r="S134" s="303"/>
      <c r="T134" s="303"/>
      <c r="U134" s="303"/>
      <c r="V134" s="303"/>
      <c r="W134" s="303"/>
      <c r="X134" s="304"/>
      <c r="Y134" s="7"/>
    </row>
    <row r="135" customFormat="false" ht="12.75" hidden="false" customHeight="false" outlineLevel="0" collapsed="false">
      <c r="A135" s="7"/>
      <c r="B135" s="7"/>
      <c r="C135" s="7"/>
      <c r="D135" s="7"/>
      <c r="E135" s="9"/>
      <c r="F135" s="290"/>
      <c r="G135" s="290"/>
      <c r="H135" s="290"/>
      <c r="I135" s="302"/>
      <c r="J135" s="302"/>
      <c r="K135" s="302"/>
      <c r="L135" s="302"/>
      <c r="M135" s="290"/>
      <c r="N135" s="303"/>
      <c r="O135" s="303"/>
      <c r="P135" s="303"/>
      <c r="Q135" s="303"/>
      <c r="R135" s="303"/>
      <c r="S135" s="303"/>
      <c r="T135" s="303"/>
      <c r="U135" s="303"/>
      <c r="V135" s="303"/>
      <c r="W135" s="303"/>
      <c r="X135" s="304"/>
      <c r="Y135" s="7"/>
    </row>
    <row r="136" customFormat="false" ht="12.75" hidden="false" customHeight="false" outlineLevel="0" collapsed="false">
      <c r="A136" s="7"/>
      <c r="B136" s="7"/>
      <c r="C136" s="7"/>
      <c r="D136" s="7"/>
      <c r="E136" s="9"/>
      <c r="F136" s="290"/>
      <c r="G136" s="290"/>
      <c r="H136" s="290"/>
      <c r="I136" s="302"/>
      <c r="J136" s="302"/>
      <c r="K136" s="302"/>
      <c r="L136" s="302"/>
      <c r="M136" s="290"/>
      <c r="N136" s="303"/>
      <c r="O136" s="303"/>
      <c r="P136" s="303"/>
      <c r="Q136" s="303"/>
      <c r="R136" s="303"/>
      <c r="S136" s="303"/>
      <c r="T136" s="303"/>
      <c r="U136" s="303"/>
      <c r="V136" s="303"/>
      <c r="W136" s="303"/>
      <c r="X136" s="304"/>
      <c r="Y136" s="7"/>
    </row>
    <row r="137" customFormat="false" ht="12.75" hidden="false" customHeight="false" outlineLevel="0" collapsed="false">
      <c r="A137" s="7"/>
      <c r="B137" s="7"/>
      <c r="C137" s="7"/>
      <c r="D137" s="7"/>
      <c r="E137" s="9"/>
      <c r="F137" s="290"/>
      <c r="G137" s="290"/>
      <c r="H137" s="291"/>
      <c r="I137" s="287"/>
      <c r="J137" s="287"/>
      <c r="K137" s="287"/>
      <c r="L137" s="287"/>
      <c r="M137" s="287"/>
      <c r="N137" s="287"/>
      <c r="O137" s="287"/>
      <c r="P137" s="287"/>
      <c r="Q137" s="287"/>
      <c r="R137" s="287"/>
      <c r="S137" s="287"/>
      <c r="T137" s="287"/>
      <c r="U137" s="287"/>
      <c r="V137" s="287"/>
      <c r="W137" s="287"/>
      <c r="X137" s="287"/>
      <c r="Y137" s="7"/>
    </row>
    <row r="138" customFormat="false" ht="12.75" hidden="false" customHeight="false" outlineLevel="0" collapsed="false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customFormat="false" ht="12.75" hidden="false" customHeight="false" outlineLevel="0" collapsed="false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customFormat="false" ht="12.75" hidden="false" customHeight="false" outlineLevel="0" collapsed="false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customFormat="false" ht="12.75" hidden="false" customHeight="false" outlineLevel="0" collapsed="false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customFormat="false" ht="12.75" hidden="false" customHeight="false" outlineLevel="0" collapsed="false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customFormat="false" ht="12.75" hidden="false" customHeight="false" outlineLevel="0" collapsed="false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customFormat="false" ht="12.75" hidden="false" customHeight="false" outlineLevel="0" collapsed="false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customFormat="false" ht="12.75" hidden="false" customHeight="false" outlineLevel="0" collapsed="false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</sheetData>
  <mergeCells count="13">
    <mergeCell ref="AQ1:AR1"/>
    <mergeCell ref="BC1:BD1"/>
    <mergeCell ref="W3:AB3"/>
    <mergeCell ref="AD3:AL3"/>
    <mergeCell ref="BF3:BH3"/>
    <mergeCell ref="CE3:CG3"/>
    <mergeCell ref="F4:I4"/>
    <mergeCell ref="AK4:AM4"/>
    <mergeCell ref="AN4:AP4"/>
    <mergeCell ref="AK5:AM5"/>
    <mergeCell ref="AN5:AP5"/>
    <mergeCell ref="F69:I69"/>
    <mergeCell ref="I109:L109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Y145"/>
  <sheetViews>
    <sheetView showFormulas="false" showGridLines="true" showRowColHeaders="true" showZeros="true" rightToLeft="false" tabSelected="false" showOutlineSymbols="true" defaultGridColor="true" view="normal" topLeftCell="AD1" colorId="64" zoomScale="75" zoomScaleNormal="75" zoomScalePageLayoutView="100" workbookViewId="0">
      <selection pane="topLeft" activeCell="AL32" activeCellId="0" sqref="AL3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9.99"/>
    <col collapsed="false" customWidth="true" hidden="false" outlineLevel="0" max="4" min="4" style="0" width="10.56"/>
    <col collapsed="false" customWidth="true" hidden="false" outlineLevel="0" max="5" min="5" style="0" width="13.85"/>
    <col collapsed="false" customWidth="true" hidden="false" outlineLevel="0" max="6" min="6" style="0" width="13.41"/>
    <col collapsed="false" customWidth="true" hidden="false" outlineLevel="0" max="7" min="7" style="0" width="11.99"/>
    <col collapsed="false" customWidth="true" hidden="false" outlineLevel="0" max="8" min="8" style="0" width="14.28"/>
    <col collapsed="false" customWidth="true" hidden="false" outlineLevel="0" max="9" min="9" style="0" width="15.85"/>
    <col collapsed="false" customWidth="true" hidden="false" outlineLevel="0" max="10" min="10" style="0" width="11.56"/>
    <col collapsed="false" customWidth="true" hidden="false" outlineLevel="0" max="11" min="11" style="0" width="19.56"/>
    <col collapsed="false" customWidth="true" hidden="false" outlineLevel="0" max="12" min="12" style="0" width="16.56"/>
    <col collapsed="false" customWidth="true" hidden="false" outlineLevel="0" max="13" min="13" style="0" width="18.41"/>
    <col collapsed="false" customWidth="true" hidden="false" outlineLevel="0" max="14" min="14" style="0" width="19.99"/>
    <col collapsed="false" customWidth="true" hidden="false" outlineLevel="0" max="15" min="15" style="0" width="14.56"/>
    <col collapsed="false" customWidth="true" hidden="false" outlineLevel="0" max="16" min="16" style="0" width="11.56"/>
    <col collapsed="false" customWidth="true" hidden="false" outlineLevel="0" max="17" min="17" style="0" width="12.14"/>
    <col collapsed="false" customWidth="true" hidden="false" outlineLevel="0" max="19" min="18" style="0" width="12.85"/>
    <col collapsed="false" customWidth="true" hidden="false" outlineLevel="0" max="20" min="20" style="0" width="13.56"/>
    <col collapsed="false" customWidth="true" hidden="false" outlineLevel="0" max="21" min="21" style="0" width="15.13"/>
    <col collapsed="false" customWidth="true" hidden="false" outlineLevel="0" max="22" min="22" style="0" width="13.14"/>
    <col collapsed="false" customWidth="true" hidden="false" outlineLevel="0" max="23" min="23" style="0" width="12.56"/>
    <col collapsed="false" customWidth="true" hidden="false" outlineLevel="0" max="24" min="24" style="0" width="12.28"/>
    <col collapsed="false" customWidth="true" hidden="false" outlineLevel="0" max="25" min="25" style="0" width="13.85"/>
    <col collapsed="false" customWidth="true" hidden="false" outlineLevel="0" max="26" min="26" style="0" width="12.56"/>
    <col collapsed="false" customWidth="true" hidden="false" outlineLevel="0" max="27" min="27" style="0" width="13.99"/>
    <col collapsed="false" customWidth="true" hidden="false" outlineLevel="0" max="28" min="28" style="0" width="14.14"/>
    <col collapsed="false" customWidth="true" hidden="false" outlineLevel="0" max="29" min="29" style="0" width="14.28"/>
    <col collapsed="false" customWidth="true" hidden="false" outlineLevel="0" max="30" min="30" style="0" width="15.13"/>
    <col collapsed="false" customWidth="true" hidden="false" outlineLevel="0" max="31" min="31" style="0" width="13.14"/>
    <col collapsed="false" customWidth="true" hidden="false" outlineLevel="0" max="32" min="32" style="0" width="12.56"/>
    <col collapsed="false" customWidth="true" hidden="false" outlineLevel="0" max="33" min="33" style="0" width="12.28"/>
    <col collapsed="false" customWidth="true" hidden="false" outlineLevel="0" max="34" min="34" style="0" width="12.7"/>
    <col collapsed="false" customWidth="true" hidden="false" outlineLevel="0" max="35" min="35" style="0" width="10.99"/>
    <col collapsed="false" customWidth="true" hidden="false" outlineLevel="0" max="36" min="36" style="0" width="15.41"/>
    <col collapsed="false" customWidth="true" hidden="false" outlineLevel="0" max="37" min="37" style="0" width="13.14"/>
    <col collapsed="false" customWidth="true" hidden="false" outlineLevel="0" max="38" min="38" style="0" width="14.56"/>
    <col collapsed="false" customWidth="true" hidden="false" outlineLevel="0" max="39" min="39" style="0" width="14.85"/>
    <col collapsed="false" customWidth="true" hidden="false" outlineLevel="0" max="40" min="40" style="0" width="11.13"/>
    <col collapsed="false" customWidth="true" hidden="false" outlineLevel="0" max="41" min="41" style="0" width="14.28"/>
    <col collapsed="false" customWidth="true" hidden="false" outlineLevel="0" max="42" min="42" style="0" width="14.41"/>
    <col collapsed="false" customWidth="true" hidden="false" outlineLevel="0" max="43" min="43" style="0" width="13.99"/>
    <col collapsed="false" customWidth="true" hidden="false" outlineLevel="0" max="44" min="44" style="0" width="14.28"/>
    <col collapsed="false" customWidth="true" hidden="false" outlineLevel="0" max="45" min="45" style="0" width="16.84"/>
    <col collapsed="false" customWidth="true" hidden="false" outlineLevel="0" max="46" min="46" style="0" width="17.28"/>
    <col collapsed="false" customWidth="true" hidden="false" outlineLevel="0" max="47" min="47" style="0" width="16.56"/>
    <col collapsed="false" customWidth="true" hidden="false" outlineLevel="0" max="48" min="48" style="0" width="17.14"/>
    <col collapsed="false" customWidth="true" hidden="false" outlineLevel="0" max="49" min="49" style="0" width="14.28"/>
    <col collapsed="false" customWidth="true" hidden="false" outlineLevel="0" max="50" min="50" style="0" width="14.85"/>
    <col collapsed="false" customWidth="true" hidden="false" outlineLevel="0" max="51" min="51" style="0" width="17.7"/>
    <col collapsed="false" customWidth="true" hidden="false" outlineLevel="0" max="52" min="52" style="0" width="13.99"/>
    <col collapsed="false" customWidth="true" hidden="false" outlineLevel="0" max="53" min="53" style="0" width="15.13"/>
    <col collapsed="false" customWidth="true" hidden="false" outlineLevel="0" max="54" min="54" style="0" width="14.99"/>
    <col collapsed="false" customWidth="true" hidden="false" outlineLevel="0" max="55" min="55" style="0" width="15.7"/>
    <col collapsed="false" customWidth="true" hidden="false" outlineLevel="0" max="56" min="56" style="0" width="15.85"/>
    <col collapsed="false" customWidth="true" hidden="false" outlineLevel="0" max="58" min="57" style="0" width="14.99"/>
    <col collapsed="false" customWidth="true" hidden="false" outlineLevel="0" max="59" min="59" style="0" width="13.56"/>
    <col collapsed="false" customWidth="true" hidden="false" outlineLevel="0" max="60" min="60" style="0" width="14.99"/>
    <col collapsed="false" customWidth="true" hidden="false" outlineLevel="0" max="61" min="61" style="0" width="16.84"/>
    <col collapsed="false" customWidth="true" hidden="false" outlineLevel="0" max="62" min="62" style="0" width="16.42"/>
    <col collapsed="false" customWidth="true" hidden="false" outlineLevel="0" max="63" min="63" style="0" width="16.7"/>
    <col collapsed="false" customWidth="true" hidden="false" outlineLevel="0" max="64" min="64" style="0" width="13.28"/>
    <col collapsed="false" customWidth="true" hidden="false" outlineLevel="0" max="66" min="66" style="0" width="10.99"/>
    <col collapsed="false" customWidth="true" hidden="false" outlineLevel="0" max="67" min="67" style="0" width="16.99"/>
    <col collapsed="false" customWidth="true" hidden="false" outlineLevel="0" max="69" min="69" style="0" width="16.42"/>
  </cols>
  <sheetData>
    <row r="1" customFormat="false" ht="20.25" hidden="false" customHeight="false" outlineLevel="0" collapsed="false">
      <c r="A1" s="1" t="n">
        <f aca="true">DATE(YEAR($A$4),MONTH($A$4),DAY(RIGHT(CELL("filename",A2),2)))</f>
        <v>36970</v>
      </c>
      <c r="K1" s="2" t="s">
        <v>0</v>
      </c>
      <c r="L1" s="2"/>
      <c r="N1" s="2"/>
      <c r="AQ1" s="3" t="n">
        <f aca="false">A1</f>
        <v>36970</v>
      </c>
      <c r="AR1" s="3"/>
      <c r="BC1" s="3" t="n">
        <f aca="false">A1</f>
        <v>36970</v>
      </c>
      <c r="BD1" s="3"/>
    </row>
    <row r="2" customFormat="false" ht="13.5" hidden="false" customHeight="false" outlineLevel="0" collapsed="false"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 t="s">
        <v>1</v>
      </c>
      <c r="N2" s="4"/>
      <c r="O2" s="4" t="s">
        <v>1</v>
      </c>
      <c r="P2" s="4"/>
      <c r="Q2" s="4" t="s">
        <v>1</v>
      </c>
      <c r="R2" s="4" t="s">
        <v>1</v>
      </c>
      <c r="S2" s="4" t="s">
        <v>1</v>
      </c>
      <c r="T2" s="4" t="s">
        <v>1</v>
      </c>
      <c r="U2" s="4"/>
      <c r="AB2" s="5"/>
      <c r="BH2" s="6"/>
      <c r="BJ2" s="6" t="s">
        <v>2</v>
      </c>
      <c r="BO2" s="6" t="s">
        <v>3</v>
      </c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8"/>
      <c r="CJ2" s="7"/>
      <c r="CK2" s="7"/>
      <c r="CL2" s="7"/>
      <c r="CM2" s="7"/>
      <c r="CN2" s="8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</row>
    <row r="3" customFormat="false" ht="13.5" hidden="false" customHeight="false" outlineLevel="0" collapsed="false">
      <c r="B3" s="9" t="s">
        <v>4</v>
      </c>
      <c r="C3" s="10"/>
      <c r="D3" s="10"/>
      <c r="E3" s="10"/>
      <c r="F3" s="11"/>
      <c r="G3" s="11"/>
      <c r="H3" s="12"/>
      <c r="I3" s="12"/>
      <c r="J3" s="11"/>
      <c r="K3" s="11"/>
      <c r="L3" s="11"/>
      <c r="M3" s="13" t="n">
        <v>2.52</v>
      </c>
      <c r="N3" s="11"/>
      <c r="O3" s="13" t="n">
        <v>0</v>
      </c>
      <c r="P3" s="14" t="n">
        <v>22.8</v>
      </c>
      <c r="Q3" s="13" t="n">
        <v>0</v>
      </c>
      <c r="R3" s="13" t="n">
        <v>0</v>
      </c>
      <c r="S3" s="13" t="n">
        <v>0</v>
      </c>
      <c r="T3" s="13" t="n">
        <v>0</v>
      </c>
      <c r="U3" s="4"/>
      <c r="W3" s="15" t="s">
        <v>5</v>
      </c>
      <c r="X3" s="15"/>
      <c r="Y3" s="15"/>
      <c r="Z3" s="15"/>
      <c r="AA3" s="15"/>
      <c r="AB3" s="15"/>
      <c r="AD3" s="16" t="s">
        <v>6</v>
      </c>
      <c r="AE3" s="16"/>
      <c r="AF3" s="16"/>
      <c r="AG3" s="16"/>
      <c r="AH3" s="16"/>
      <c r="AI3" s="16"/>
      <c r="AJ3" s="16"/>
      <c r="AK3" s="16"/>
      <c r="AL3" s="16"/>
      <c r="AM3" s="17"/>
      <c r="AN3" s="17"/>
      <c r="AO3" s="17"/>
      <c r="AP3" s="18"/>
      <c r="AQ3" s="19"/>
      <c r="AR3" s="20"/>
      <c r="AS3" s="21" t="s">
        <v>7</v>
      </c>
      <c r="AT3" s="22"/>
      <c r="AU3" s="22"/>
      <c r="AV3" s="22"/>
      <c r="AW3" s="22"/>
      <c r="AX3" s="22"/>
      <c r="AY3" s="22"/>
      <c r="AZ3" s="22"/>
      <c r="BA3" s="22"/>
      <c r="BB3" s="22"/>
      <c r="BC3" s="23"/>
      <c r="BF3" s="24" t="s">
        <v>8</v>
      </c>
      <c r="BG3" s="24"/>
      <c r="BH3" s="24"/>
      <c r="BJ3" s="25" t="s">
        <v>9</v>
      </c>
      <c r="BK3" s="26"/>
      <c r="BL3" s="27" t="n">
        <f aca="false">BD31</f>
        <v>35336.4928</v>
      </c>
      <c r="BM3" s="6"/>
      <c r="BO3" s="25" t="s">
        <v>9</v>
      </c>
      <c r="BP3" s="26"/>
      <c r="BQ3" s="27" t="e">
        <f aca="true">(INDIRECT(TEXT((DAY($A$1)-1),"0")&amp;"!Bq3"))+BL3</f>
        <v>#REF!</v>
      </c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7"/>
      <c r="CD3" s="7"/>
      <c r="CE3" s="28"/>
      <c r="CF3" s="28"/>
      <c r="CG3" s="28"/>
      <c r="CH3" s="7"/>
      <c r="CI3" s="8"/>
      <c r="CJ3" s="7"/>
      <c r="CK3" s="29"/>
      <c r="CL3" s="8"/>
      <c r="CM3" s="7"/>
      <c r="CN3" s="8"/>
      <c r="CO3" s="7"/>
      <c r="CP3" s="29"/>
      <c r="CQ3" s="7"/>
      <c r="CR3" s="7"/>
      <c r="CS3" s="7"/>
      <c r="CT3" s="7"/>
      <c r="CU3" s="7"/>
      <c r="CV3" s="7"/>
      <c r="CW3" s="7"/>
      <c r="CX3" s="7"/>
      <c r="CY3" s="7"/>
    </row>
    <row r="4" customFormat="false" ht="13.5" hidden="false" customHeight="false" outlineLevel="0" collapsed="false">
      <c r="A4" s="30" t="n">
        <f aca="false">'1'!A4</f>
        <v>36951</v>
      </c>
      <c r="B4" s="31"/>
      <c r="C4" s="32"/>
      <c r="D4" s="33" t="s">
        <v>10</v>
      </c>
      <c r="E4" s="34"/>
      <c r="F4" s="35" t="s">
        <v>11</v>
      </c>
      <c r="G4" s="35"/>
      <c r="H4" s="35"/>
      <c r="I4" s="35"/>
      <c r="J4" s="36" t="s">
        <v>12</v>
      </c>
      <c r="K4" s="37"/>
      <c r="L4" s="38"/>
      <c r="M4" s="36" t="s">
        <v>13</v>
      </c>
      <c r="N4" s="37"/>
      <c r="O4" s="37"/>
      <c r="P4" s="39"/>
      <c r="Q4" s="37"/>
      <c r="R4" s="37"/>
      <c r="S4" s="38"/>
      <c r="T4" s="36"/>
      <c r="U4" s="38"/>
      <c r="W4" s="40" t="s">
        <v>14</v>
      </c>
      <c r="X4" s="40"/>
      <c r="Y4" s="40" t="s">
        <v>14</v>
      </c>
      <c r="Z4" s="41"/>
      <c r="AA4" s="42" t="s">
        <v>15</v>
      </c>
      <c r="AB4" s="40"/>
      <c r="AC4" s="43" t="s">
        <v>16</v>
      </c>
      <c r="AE4" s="44" t="s">
        <v>17</v>
      </c>
      <c r="AF4" s="44" t="s">
        <v>17</v>
      </c>
      <c r="AG4" s="44"/>
      <c r="AH4" s="45"/>
      <c r="AI4" s="26" t="s">
        <v>18</v>
      </c>
      <c r="AJ4" s="46"/>
      <c r="AK4" s="47" t="s">
        <v>18</v>
      </c>
      <c r="AL4" s="47"/>
      <c r="AM4" s="47"/>
      <c r="AN4" s="47" t="s">
        <v>19</v>
      </c>
      <c r="AO4" s="47"/>
      <c r="AP4" s="47"/>
      <c r="AQ4" s="48" t="s">
        <v>20</v>
      </c>
      <c r="AR4" s="48" t="s">
        <v>21</v>
      </c>
      <c r="AS4" s="49"/>
      <c r="AT4" s="50" t="s">
        <v>21</v>
      </c>
      <c r="AU4" s="50" t="s">
        <v>22</v>
      </c>
      <c r="AV4" s="50" t="s">
        <v>21</v>
      </c>
      <c r="AW4" s="50" t="s">
        <v>11</v>
      </c>
      <c r="AX4" s="50" t="s">
        <v>23</v>
      </c>
      <c r="AY4" s="50" t="s">
        <v>24</v>
      </c>
      <c r="AZ4" s="50" t="s">
        <v>25</v>
      </c>
      <c r="BA4" s="50" t="s">
        <v>16</v>
      </c>
      <c r="BB4" s="50" t="s">
        <v>26</v>
      </c>
      <c r="BC4" s="50" t="s">
        <v>27</v>
      </c>
      <c r="BD4" s="50" t="s">
        <v>28</v>
      </c>
      <c r="BE4" s="51"/>
      <c r="BF4" s="40" t="s">
        <v>29</v>
      </c>
      <c r="BG4" s="40" t="s">
        <v>30</v>
      </c>
      <c r="BH4" s="40" t="s">
        <v>31</v>
      </c>
      <c r="BI4" s="52"/>
      <c r="BJ4" s="53" t="s">
        <v>32</v>
      </c>
      <c r="BK4" s="52"/>
      <c r="BL4" s="54"/>
      <c r="BO4" s="53" t="s">
        <v>32</v>
      </c>
      <c r="BP4" s="52"/>
      <c r="BQ4" s="54" t="e">
        <f aca="true">(INDIRECT(TEXT((DAY($A$1)-1),"0")&amp;"!BK4"))+BL4</f>
        <v>#REF!</v>
      </c>
      <c r="BR4" s="55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55"/>
      <c r="CE4" s="28"/>
      <c r="CF4" s="28"/>
      <c r="CG4" s="28"/>
      <c r="CH4" s="7"/>
      <c r="CI4" s="8"/>
      <c r="CJ4" s="7"/>
      <c r="CK4" s="29"/>
      <c r="CL4" s="7"/>
      <c r="CM4" s="7"/>
      <c r="CN4" s="8"/>
      <c r="CO4" s="7"/>
      <c r="CP4" s="29"/>
      <c r="CQ4" s="7"/>
      <c r="CR4" s="7"/>
      <c r="CS4" s="7"/>
      <c r="CT4" s="7"/>
      <c r="CU4" s="7"/>
      <c r="CV4" s="7"/>
      <c r="CW4" s="7"/>
      <c r="CX4" s="7"/>
      <c r="CY4" s="7"/>
    </row>
    <row r="5" customFormat="false" ht="12.75" hidden="false" customHeight="false" outlineLevel="0" collapsed="false">
      <c r="B5" s="56"/>
      <c r="C5" s="57" t="s">
        <v>33</v>
      </c>
      <c r="D5" s="57" t="s">
        <v>34</v>
      </c>
      <c r="E5" s="58"/>
      <c r="F5" s="59" t="s">
        <v>35</v>
      </c>
      <c r="G5" s="60" t="s">
        <v>36</v>
      </c>
      <c r="H5" s="60" t="s">
        <v>37</v>
      </c>
      <c r="I5" s="61" t="s">
        <v>38</v>
      </c>
      <c r="J5" s="59" t="s">
        <v>39</v>
      </c>
      <c r="K5" s="60" t="s">
        <v>23</v>
      </c>
      <c r="L5" s="61" t="s">
        <v>40</v>
      </c>
      <c r="M5" s="59" t="s">
        <v>25</v>
      </c>
      <c r="N5" s="60" t="s">
        <v>25</v>
      </c>
      <c r="O5" s="60" t="s">
        <v>41</v>
      </c>
      <c r="P5" s="60" t="s">
        <v>42</v>
      </c>
      <c r="Q5" s="60" t="s">
        <v>43</v>
      </c>
      <c r="R5" s="60" t="s">
        <v>43</v>
      </c>
      <c r="S5" s="61" t="s">
        <v>44</v>
      </c>
      <c r="T5" s="59" t="s">
        <v>45</v>
      </c>
      <c r="U5" s="62" t="s">
        <v>46</v>
      </c>
      <c r="W5" s="50" t="s">
        <v>24</v>
      </c>
      <c r="X5" s="50"/>
      <c r="Y5" s="50" t="s">
        <v>24</v>
      </c>
      <c r="Z5" s="63"/>
      <c r="AA5" s="64" t="s">
        <v>24</v>
      </c>
      <c r="AB5" s="65"/>
      <c r="AC5" s="66" t="s">
        <v>47</v>
      </c>
      <c r="AE5" s="67" t="s">
        <v>48</v>
      </c>
      <c r="AF5" s="67" t="s">
        <v>48</v>
      </c>
      <c r="AG5" s="67"/>
      <c r="AH5" s="68"/>
      <c r="AI5" s="52" t="s">
        <v>49</v>
      </c>
      <c r="AJ5" s="69"/>
      <c r="AK5" s="70" t="s">
        <v>49</v>
      </c>
      <c r="AL5" s="70"/>
      <c r="AM5" s="70"/>
      <c r="AN5" s="70" t="s">
        <v>49</v>
      </c>
      <c r="AO5" s="70"/>
      <c r="AP5" s="70"/>
      <c r="AQ5" s="71" t="s">
        <v>50</v>
      </c>
      <c r="AR5" s="71" t="s">
        <v>51</v>
      </c>
      <c r="AS5" s="49"/>
      <c r="AT5" s="50" t="s">
        <v>52</v>
      </c>
      <c r="AU5" s="50" t="s">
        <v>53</v>
      </c>
      <c r="AV5" s="50" t="s">
        <v>54</v>
      </c>
      <c r="AW5" s="50" t="s">
        <v>55</v>
      </c>
      <c r="AX5" s="50"/>
      <c r="AY5" s="50" t="s">
        <v>56</v>
      </c>
      <c r="AZ5" s="50" t="s">
        <v>57</v>
      </c>
      <c r="BA5" s="50" t="s">
        <v>47</v>
      </c>
      <c r="BB5" s="50" t="s">
        <v>58</v>
      </c>
      <c r="BC5" s="50"/>
      <c r="BD5" s="50" t="s">
        <v>59</v>
      </c>
      <c r="BE5" s="51"/>
      <c r="BF5" s="72" t="s">
        <v>60</v>
      </c>
      <c r="BG5" s="72" t="n">
        <v>0.8</v>
      </c>
      <c r="BH5" s="72" t="n">
        <v>0.2</v>
      </c>
      <c r="BI5" s="52"/>
      <c r="BJ5" s="53" t="s">
        <v>61</v>
      </c>
      <c r="BK5" s="52"/>
      <c r="BL5" s="73" t="n">
        <f aca="false">BL3-BL4</f>
        <v>35336.4928</v>
      </c>
      <c r="BO5" s="53" t="s">
        <v>61</v>
      </c>
      <c r="BP5" s="52"/>
      <c r="BQ5" s="73" t="e">
        <f aca="false">BQ3-BQ4</f>
        <v>#REF!</v>
      </c>
      <c r="BR5" s="55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55"/>
      <c r="CE5" s="74"/>
      <c r="CF5" s="74"/>
      <c r="CG5" s="74"/>
      <c r="CH5" s="7"/>
      <c r="CI5" s="8"/>
      <c r="CJ5" s="7"/>
      <c r="CK5" s="29"/>
      <c r="CL5" s="7"/>
      <c r="CM5" s="7"/>
      <c r="CN5" s="8"/>
      <c r="CO5" s="7"/>
      <c r="CP5" s="29"/>
      <c r="CQ5" s="7"/>
      <c r="CR5" s="7"/>
      <c r="CS5" s="7"/>
      <c r="CT5" s="7"/>
      <c r="CU5" s="7"/>
      <c r="CV5" s="7"/>
      <c r="CW5" s="7"/>
      <c r="CX5" s="7"/>
      <c r="CY5" s="7"/>
    </row>
    <row r="6" customFormat="false" ht="17.25" hidden="false" customHeight="true" outlineLevel="0" collapsed="false">
      <c r="B6" s="75"/>
      <c r="C6" s="76" t="s">
        <v>62</v>
      </c>
      <c r="D6" s="76" t="s">
        <v>63</v>
      </c>
      <c r="E6" s="77" t="s">
        <v>64</v>
      </c>
      <c r="F6" s="78" t="n">
        <f aca="false">Variables!C2</f>
        <v>0</v>
      </c>
      <c r="G6" s="79" t="n">
        <v>0</v>
      </c>
      <c r="H6" s="79" t="n">
        <v>0</v>
      </c>
      <c r="I6" s="80" t="s">
        <v>65</v>
      </c>
      <c r="J6" s="81" t="s">
        <v>66</v>
      </c>
      <c r="K6" s="79" t="n">
        <v>0</v>
      </c>
      <c r="L6" s="82" t="s">
        <v>65</v>
      </c>
      <c r="M6" s="83" t="n">
        <v>0</v>
      </c>
      <c r="N6" s="84" t="s">
        <v>67</v>
      </c>
      <c r="O6" s="85" t="n">
        <v>0</v>
      </c>
      <c r="P6" s="84" t="n">
        <v>0.019</v>
      </c>
      <c r="Q6" s="85" t="n">
        <v>0</v>
      </c>
      <c r="R6" s="85" t="s">
        <v>67</v>
      </c>
      <c r="S6" s="82" t="s">
        <v>68</v>
      </c>
      <c r="T6" s="86" t="n">
        <v>0</v>
      </c>
      <c r="U6" s="87" t="s">
        <v>69</v>
      </c>
      <c r="W6" s="88" t="s">
        <v>62</v>
      </c>
      <c r="X6" s="89"/>
      <c r="Y6" s="88" t="s">
        <v>62</v>
      </c>
      <c r="Z6" s="90"/>
      <c r="AA6" s="91" t="s">
        <v>62</v>
      </c>
      <c r="AB6" s="92"/>
      <c r="AC6" s="93" t="s">
        <v>70</v>
      </c>
      <c r="AD6" s="94" t="s">
        <v>71</v>
      </c>
      <c r="AE6" s="67" t="s">
        <v>72</v>
      </c>
      <c r="AF6" s="67" t="s">
        <v>73</v>
      </c>
      <c r="AG6" s="67"/>
      <c r="AH6" s="95" t="s">
        <v>72</v>
      </c>
      <c r="AI6" s="309" t="s">
        <v>50</v>
      </c>
      <c r="AJ6" s="310" t="s">
        <v>74</v>
      </c>
      <c r="AK6" s="67" t="s">
        <v>72</v>
      </c>
      <c r="AL6" s="51" t="s">
        <v>50</v>
      </c>
      <c r="AM6" s="49" t="s">
        <v>74</v>
      </c>
      <c r="AN6" s="311" t="s">
        <v>72</v>
      </c>
      <c r="AO6" s="312" t="s">
        <v>50</v>
      </c>
      <c r="AP6" s="49" t="s">
        <v>74</v>
      </c>
      <c r="AQ6" s="96" t="s">
        <v>75</v>
      </c>
      <c r="AR6" s="96" t="s">
        <v>76</v>
      </c>
      <c r="AS6" s="49"/>
      <c r="AT6" s="97" t="s">
        <v>76</v>
      </c>
      <c r="AU6" s="97" t="s">
        <v>77</v>
      </c>
      <c r="AV6" s="97" t="s">
        <v>70</v>
      </c>
      <c r="AW6" s="97" t="s">
        <v>78</v>
      </c>
      <c r="AX6" s="97" t="s">
        <v>70</v>
      </c>
      <c r="AY6" s="97" t="s">
        <v>70</v>
      </c>
      <c r="AZ6" s="97" t="s">
        <v>70</v>
      </c>
      <c r="BA6" s="97" t="s">
        <v>70</v>
      </c>
      <c r="BB6" s="97" t="s">
        <v>70</v>
      </c>
      <c r="BC6" s="97" t="s">
        <v>70</v>
      </c>
      <c r="BD6" s="97" t="s">
        <v>79</v>
      </c>
      <c r="BE6" s="52"/>
      <c r="BF6" s="92" t="s">
        <v>70</v>
      </c>
      <c r="BG6" s="92" t="s">
        <v>80</v>
      </c>
      <c r="BH6" s="92" t="s">
        <v>80</v>
      </c>
      <c r="BI6" s="98"/>
      <c r="BJ6" s="53" t="s">
        <v>32</v>
      </c>
      <c r="BK6" s="52"/>
      <c r="BL6" s="99"/>
      <c r="BM6" s="6"/>
      <c r="BN6" s="6"/>
      <c r="BO6" s="53" t="s">
        <v>32</v>
      </c>
      <c r="BP6" s="52"/>
      <c r="BQ6" s="99" t="e">
        <f aca="true">-ABS(INDIRECT(TEXT((DAY($A$1)-1),"0")&amp;"!BK6"))+BL6</f>
        <v>#REF!</v>
      </c>
      <c r="BR6" s="55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7"/>
      <c r="CE6" s="100"/>
      <c r="CF6" s="100"/>
      <c r="CG6" s="100"/>
      <c r="CH6" s="8"/>
      <c r="CI6" s="8"/>
      <c r="CJ6" s="7"/>
      <c r="CK6" s="101"/>
      <c r="CL6" s="8"/>
      <c r="CM6" s="8"/>
      <c r="CN6" s="8"/>
      <c r="CO6" s="7"/>
      <c r="CP6" s="101"/>
      <c r="CQ6" s="7"/>
      <c r="CR6" s="7"/>
      <c r="CS6" s="7"/>
      <c r="CT6" s="7"/>
      <c r="CU6" s="7"/>
      <c r="CV6" s="7"/>
      <c r="CW6" s="7"/>
      <c r="CX6" s="7"/>
      <c r="CY6" s="7"/>
    </row>
    <row r="7" customFormat="false" ht="13.5" hidden="false" customHeight="false" outlineLevel="0" collapsed="false">
      <c r="B7" s="102" t="s">
        <v>71</v>
      </c>
      <c r="C7" s="103" t="n">
        <v>4</v>
      </c>
      <c r="D7" s="104" t="n">
        <v>0</v>
      </c>
      <c r="E7" s="105" t="s">
        <v>62</v>
      </c>
      <c r="F7" s="106" t="s">
        <v>81</v>
      </c>
      <c r="G7" s="107" t="s">
        <v>81</v>
      </c>
      <c r="H7" s="107" t="s">
        <v>81</v>
      </c>
      <c r="I7" s="108" t="s">
        <v>81</v>
      </c>
      <c r="J7" s="109" t="n">
        <v>0</v>
      </c>
      <c r="K7" s="110" t="s">
        <v>82</v>
      </c>
      <c r="L7" s="111" t="s">
        <v>83</v>
      </c>
      <c r="M7" s="112" t="s">
        <v>82</v>
      </c>
      <c r="N7" s="113" t="n">
        <v>0.03</v>
      </c>
      <c r="O7" s="114" t="s">
        <v>83</v>
      </c>
      <c r="P7" s="113" t="s">
        <v>83</v>
      </c>
      <c r="Q7" s="114" t="s">
        <v>83</v>
      </c>
      <c r="R7" s="113" t="n">
        <v>0</v>
      </c>
      <c r="S7" s="115" t="n">
        <v>0</v>
      </c>
      <c r="T7" s="106" t="s">
        <v>82</v>
      </c>
      <c r="U7" s="111" t="s">
        <v>82</v>
      </c>
      <c r="W7" s="116" t="n">
        <v>4</v>
      </c>
      <c r="X7" s="117" t="n">
        <v>2.52</v>
      </c>
      <c r="Y7" s="118"/>
      <c r="Z7" s="41"/>
      <c r="AA7" s="119"/>
      <c r="AB7" s="120"/>
      <c r="AC7" s="121" t="n">
        <f aca="false">(W7*X7)+(Y7*Z7)+(AA7*AB7)</f>
        <v>10.08</v>
      </c>
      <c r="AD7" s="122" t="n">
        <v>100</v>
      </c>
      <c r="AE7" s="123" t="n">
        <v>0</v>
      </c>
      <c r="AF7" s="124" t="n">
        <v>0</v>
      </c>
      <c r="AG7" s="125"/>
      <c r="AH7" s="126"/>
      <c r="AI7" s="127"/>
      <c r="AJ7" s="128"/>
      <c r="AK7" s="129" t="n">
        <v>4</v>
      </c>
      <c r="AL7" s="128" t="n">
        <v>210</v>
      </c>
      <c r="AM7" s="46"/>
      <c r="AN7" s="130"/>
      <c r="AO7" s="131"/>
      <c r="AP7" s="132"/>
      <c r="AQ7" s="132" t="e">
        <f aca="false" t="array" ref="AQ7:AQ7">SUM(IF(AND(AJ7&lt;&gt;"pac",AJ7&lt;&gt;""),AI7),IF(AND(AM7&lt;&gt;"pac",AM7&lt;&gt;""),AL7),IF(AND(AN7&lt;&gt;"pac",AN7&lt;&gt;""),AO7))/SUM(IF(AND(AJ7&lt;&gt;"pac",AJ7&lt;&gt;""),1),IF(AND(AM7&lt;&gt;"pac",AM7&lt;&gt;""),1),IF(AND(AN7&lt;&gt;"pac",AN7&lt;&gt;""),1))</f>
        <v>#DIV/0!</v>
      </c>
      <c r="AR7" s="132" t="n">
        <f aca="false" t="array" ref="AR7:AR7">SUM(IF(AND(AJ7&lt;&gt;"pac",AJ7&lt;&gt;""),AH7),IF(AND(AM7&lt;&gt;"pac",AM7&lt;&gt;""),AK7),IF(AND(AP7&lt;&gt;"pac",AP7&lt;&gt;""),AN7))</f>
        <v>0</v>
      </c>
      <c r="AS7" s="133"/>
      <c r="AT7" s="134" t="n">
        <f aca="false">SUM(AE7,AG7,AH7,AN7,AK7)</f>
        <v>4</v>
      </c>
      <c r="AU7" s="135" t="n">
        <f aca="false">AV7/AT7</f>
        <v>210</v>
      </c>
      <c r="AV7" s="136" t="n">
        <f aca="false">SUM(AE7*AF7)+(AH7*AI7)+(AN7*AO7)+(AK7*AL7)</f>
        <v>840</v>
      </c>
      <c r="AW7" s="137" t="n">
        <f aca="false">AT7*(F8+G8+H8)*J8/1000</f>
        <v>0</v>
      </c>
      <c r="AX7" s="137" t="n">
        <f aca="false">K8*AT7</f>
        <v>0</v>
      </c>
      <c r="AY7" s="137" t="n">
        <f aca="false">L8*(AE8+AG8)</f>
        <v>0</v>
      </c>
      <c r="AZ7" s="136" t="n">
        <f aca="false">P8</f>
        <v>1.7328</v>
      </c>
      <c r="BA7" s="137" t="n">
        <f aca="false">AC7</f>
        <v>10.08</v>
      </c>
      <c r="BB7" s="137" t="n">
        <f aca="false">T8*AT8</f>
        <v>0</v>
      </c>
      <c r="BC7" s="137"/>
      <c r="BD7" s="137" t="n">
        <f aca="false">AV7-SUM(AW7:BC7)</f>
        <v>828.1872</v>
      </c>
      <c r="BE7" s="138"/>
      <c r="BF7" s="139" t="n">
        <f aca="false">BD7</f>
        <v>828.1872</v>
      </c>
      <c r="BG7" s="139" t="n">
        <f aca="false">BF7*$BG$5</f>
        <v>662.54976</v>
      </c>
      <c r="BH7" s="139" t="n">
        <f aca="false">BF7*$BH$5</f>
        <v>165.63744</v>
      </c>
      <c r="BI7" s="52"/>
      <c r="BJ7" s="140" t="s">
        <v>84</v>
      </c>
      <c r="BK7" s="141"/>
      <c r="BL7" s="54" t="n">
        <f aca="false">BL5+BL6</f>
        <v>35336.4928</v>
      </c>
      <c r="BO7" s="140" t="s">
        <v>84</v>
      </c>
      <c r="BP7" s="141"/>
      <c r="BQ7" s="54" t="e">
        <f aca="false">BQ5+BQ6</f>
        <v>#REF!</v>
      </c>
      <c r="BR7" s="55"/>
      <c r="BS7" s="142"/>
      <c r="BT7" s="143"/>
      <c r="BU7" s="144"/>
      <c r="BV7" s="138"/>
      <c r="BW7" s="138"/>
      <c r="BX7" s="138"/>
      <c r="BY7" s="144"/>
      <c r="BZ7" s="138"/>
      <c r="CA7" s="138"/>
      <c r="CB7" s="138"/>
      <c r="CC7" s="138"/>
      <c r="CD7" s="138"/>
      <c r="CE7" s="145"/>
      <c r="CF7" s="145"/>
      <c r="CG7" s="145"/>
      <c r="CH7" s="7"/>
      <c r="CI7" s="8"/>
      <c r="CJ7" s="7"/>
      <c r="CK7" s="29"/>
      <c r="CL7" s="7"/>
      <c r="CM7" s="7"/>
      <c r="CN7" s="8"/>
      <c r="CO7" s="7"/>
      <c r="CP7" s="29"/>
      <c r="CQ7" s="7"/>
      <c r="CR7" s="7"/>
      <c r="CS7" s="7"/>
      <c r="CT7" s="7"/>
      <c r="CU7" s="7"/>
      <c r="CV7" s="7"/>
      <c r="CW7" s="7"/>
      <c r="CX7" s="7"/>
      <c r="CY7" s="7"/>
    </row>
    <row r="8" customFormat="false" ht="12.75" hidden="false" customHeight="false" outlineLevel="0" collapsed="false">
      <c r="B8" s="75" t="n">
        <v>100</v>
      </c>
      <c r="C8" s="146" t="n">
        <f aca="false">C7</f>
        <v>4</v>
      </c>
      <c r="D8" s="147" t="n">
        <f aca="false">D7</f>
        <v>0</v>
      </c>
      <c r="E8" s="148" t="n">
        <f aca="false">C8-D7</f>
        <v>4</v>
      </c>
      <c r="F8" s="149" t="n">
        <f aca="false">$F$6</f>
        <v>0</v>
      </c>
      <c r="G8" s="150" t="n">
        <f aca="false">$G$6</f>
        <v>0</v>
      </c>
      <c r="H8" s="151" t="n">
        <f aca="false">$H$6</f>
        <v>0</v>
      </c>
      <c r="I8" s="152" t="n">
        <f aca="false">F8+G8+H8</f>
        <v>0</v>
      </c>
      <c r="J8" s="153" t="n">
        <f aca="false">$J$7</f>
        <v>0</v>
      </c>
      <c r="K8" s="154" t="n">
        <f aca="false">$K$6</f>
        <v>0</v>
      </c>
      <c r="L8" s="155" t="n">
        <f aca="false">((I8*J8/1000)+K8)</f>
        <v>0</v>
      </c>
      <c r="M8" s="156" t="n">
        <f aca="false">$M$68</f>
        <v>0</v>
      </c>
      <c r="N8" s="157" t="e">
        <f aca="false">$N$7*AQ7*AR7</f>
        <v>#DIV/0!</v>
      </c>
      <c r="O8" s="156" t="n">
        <f aca="false">$O$68</f>
        <v>0</v>
      </c>
      <c r="P8" s="158" t="n">
        <f aca="false">(AT7*$P$6)*$P$3</f>
        <v>1.7328</v>
      </c>
      <c r="Q8" s="154" t="n">
        <f aca="false">$Q$68</f>
        <v>0</v>
      </c>
      <c r="R8" s="154" t="n">
        <v>0</v>
      </c>
      <c r="S8" s="155" t="n">
        <v>0</v>
      </c>
      <c r="T8" s="156" t="n">
        <f aca="false">$T$6</f>
        <v>0</v>
      </c>
      <c r="U8" s="159" t="e">
        <f aca="false">(N8/E8)+SUM(L8:M8)</f>
        <v>#DIV/0!</v>
      </c>
      <c r="W8" s="116" t="n">
        <v>4</v>
      </c>
      <c r="X8" s="117" t="n">
        <v>2.52</v>
      </c>
      <c r="Y8" s="160"/>
      <c r="Z8" s="63"/>
      <c r="AA8" s="161"/>
      <c r="AB8" s="120"/>
      <c r="AC8" s="162" t="n">
        <f aca="false">(W8*X8)+(Y8*Z8)+(AA8*AB8)</f>
        <v>10.08</v>
      </c>
      <c r="AD8" s="163" t="n">
        <v>200</v>
      </c>
      <c r="AE8" s="164" t="n">
        <v>0</v>
      </c>
      <c r="AF8" s="165" t="n">
        <v>0</v>
      </c>
      <c r="AG8" s="166"/>
      <c r="AH8" s="167"/>
      <c r="AI8" s="168"/>
      <c r="AJ8" s="169"/>
      <c r="AK8" s="170" t="n">
        <v>4</v>
      </c>
      <c r="AL8" s="169" t="n">
        <v>205</v>
      </c>
      <c r="AM8" s="171"/>
      <c r="AN8" s="172"/>
      <c r="AO8" s="173"/>
      <c r="AP8" s="133"/>
      <c r="AQ8" s="133" t="e">
        <f aca="false" t="array" ref="AQ8:AQ8">SUM(IF(AND(AJ8&lt;&gt;"pac",AJ8&lt;&gt;""),AI8),IF(AND(AM8&lt;&gt;"pac",AM8&lt;&gt;""),AL8),IF(AND(AN8&lt;&gt;"pac",AN8&lt;&gt;""),AO8))/SUM(IF(AND(AJ8&lt;&gt;"pac",AJ8&lt;&gt;""),1),IF(AND(AM8&lt;&gt;"pac",AM8&lt;&gt;""),1),IF(AND(AN8&lt;&gt;"pac",AN8&lt;&gt;""),1))</f>
        <v>#DIV/0!</v>
      </c>
      <c r="AR8" s="133" t="n">
        <f aca="false" t="array" ref="AR8:AR8">SUM(IF(AND(AJ8&lt;&gt;"pac",AJ8&lt;&gt;""),AH8),IF(AND(AM8&lt;&gt;"pac",AM8&lt;&gt;""),AK8),IF(AND(AP8&lt;&gt;"pac",AP8&lt;&gt;""),AN8))</f>
        <v>0</v>
      </c>
      <c r="AS8" s="133"/>
      <c r="AT8" s="134" t="n">
        <f aca="false">SUM(AE8,AG8,AH8,AN8,AK8)</f>
        <v>4</v>
      </c>
      <c r="AU8" s="135" t="n">
        <f aca="false">AV8/AT8</f>
        <v>205</v>
      </c>
      <c r="AV8" s="136" t="n">
        <f aca="false">SUM(AE8*AF8)+(AH8*AI8)+(AN8*AO8)+(AK8*AL8)</f>
        <v>820</v>
      </c>
      <c r="AW8" s="137" t="n">
        <f aca="false">AT8*(F9+G9+H9)*J9/1000</f>
        <v>0</v>
      </c>
      <c r="AX8" s="137" t="n">
        <f aca="false">K9*AT8</f>
        <v>0</v>
      </c>
      <c r="AY8" s="137" t="n">
        <f aca="false">L9*(AE9+AG9)</f>
        <v>0</v>
      </c>
      <c r="AZ8" s="136" t="n">
        <f aca="false">P9</f>
        <v>1.7328</v>
      </c>
      <c r="BA8" s="137" t="n">
        <f aca="false">AC8</f>
        <v>10.08</v>
      </c>
      <c r="BB8" s="137" t="n">
        <f aca="false">T9*AT9</f>
        <v>0</v>
      </c>
      <c r="BC8" s="137"/>
      <c r="BD8" s="137" t="n">
        <f aca="false">AV8-SUM(AW8:BC8)</f>
        <v>808.1872</v>
      </c>
      <c r="BE8" s="138"/>
      <c r="BF8" s="139" t="n">
        <f aca="false">BD8</f>
        <v>808.1872</v>
      </c>
      <c r="BG8" s="139" t="n">
        <f aca="false">BF8*$BG$5</f>
        <v>646.54976</v>
      </c>
      <c r="BH8" s="139" t="n">
        <f aca="false">BF8*$BH$5</f>
        <v>161.63744</v>
      </c>
      <c r="BI8" s="52"/>
      <c r="BR8" s="55"/>
      <c r="BS8" s="142"/>
      <c r="BT8" s="143"/>
      <c r="BU8" s="144"/>
      <c r="BV8" s="138"/>
      <c r="BW8" s="138"/>
      <c r="BX8" s="138"/>
      <c r="BY8" s="144"/>
      <c r="BZ8" s="138"/>
      <c r="CA8" s="138"/>
      <c r="CB8" s="138"/>
      <c r="CC8" s="138"/>
      <c r="CD8" s="138"/>
      <c r="CE8" s="145"/>
      <c r="CF8" s="145"/>
      <c r="CG8" s="145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</row>
    <row r="9" customFormat="false" ht="12.75" hidden="false" customHeight="false" outlineLevel="0" collapsed="false">
      <c r="B9" s="75" t="n">
        <v>200</v>
      </c>
      <c r="C9" s="146" t="n">
        <f aca="false">C8</f>
        <v>4</v>
      </c>
      <c r="D9" s="147" t="n">
        <f aca="false">D8</f>
        <v>0</v>
      </c>
      <c r="E9" s="174" t="n">
        <f aca="false">C9-D8</f>
        <v>4</v>
      </c>
      <c r="F9" s="149" t="n">
        <f aca="false">$F$6</f>
        <v>0</v>
      </c>
      <c r="G9" s="175" t="n">
        <f aca="false">$G$6</f>
        <v>0</v>
      </c>
      <c r="H9" s="151" t="n">
        <f aca="false">$H$6</f>
        <v>0</v>
      </c>
      <c r="I9" s="152" t="n">
        <f aca="false">F9+G9+H9</f>
        <v>0</v>
      </c>
      <c r="J9" s="153" t="n">
        <f aca="false">$J$7</f>
        <v>0</v>
      </c>
      <c r="K9" s="154" t="n">
        <f aca="false">$K$6</f>
        <v>0</v>
      </c>
      <c r="L9" s="155" t="n">
        <f aca="false">((I9*J9/1000)+K9)</f>
        <v>0</v>
      </c>
      <c r="M9" s="156" t="n">
        <f aca="false">$M$68</f>
        <v>0</v>
      </c>
      <c r="N9" s="157" t="e">
        <f aca="false">$N$7*AQ8*AR8</f>
        <v>#DIV/0!</v>
      </c>
      <c r="O9" s="156" t="n">
        <f aca="false">$O$68</f>
        <v>0</v>
      </c>
      <c r="P9" s="158" t="n">
        <f aca="false">(AT8*$P$6)*$P$3</f>
        <v>1.7328</v>
      </c>
      <c r="Q9" s="154" t="n">
        <f aca="false">$Q$68</f>
        <v>0</v>
      </c>
      <c r="R9" s="154" t="n">
        <v>0</v>
      </c>
      <c r="S9" s="155" t="n">
        <v>0</v>
      </c>
      <c r="T9" s="156" t="n">
        <f aca="false">$T$6</f>
        <v>0</v>
      </c>
      <c r="U9" s="159" t="e">
        <f aca="false">(N9/E9)+SUM(L9:M9)</f>
        <v>#DIV/0!</v>
      </c>
      <c r="W9" s="116" t="n">
        <v>4</v>
      </c>
      <c r="X9" s="117" t="n">
        <v>2.52</v>
      </c>
      <c r="Y9" s="160"/>
      <c r="Z9" s="63"/>
      <c r="AA9" s="161"/>
      <c r="AB9" s="120"/>
      <c r="AC9" s="162" t="n">
        <f aca="false">(W9*X9)+(Y9*Z9)+(AA9*AB9)</f>
        <v>10.08</v>
      </c>
      <c r="AD9" s="163" t="n">
        <v>300</v>
      </c>
      <c r="AE9" s="164" t="n">
        <v>0</v>
      </c>
      <c r="AF9" s="165" t="n">
        <v>0</v>
      </c>
      <c r="AG9" s="166"/>
      <c r="AH9" s="167"/>
      <c r="AI9" s="168"/>
      <c r="AJ9" s="169"/>
      <c r="AK9" s="170" t="n">
        <v>4</v>
      </c>
      <c r="AL9" s="169" t="n">
        <v>205</v>
      </c>
      <c r="AM9" s="171"/>
      <c r="AN9" s="172"/>
      <c r="AO9" s="173"/>
      <c r="AP9" s="133"/>
      <c r="AQ9" s="133" t="e">
        <f aca="false" t="array" ref="AQ9:AQ9">SUM(IF(AND(AJ9&lt;&gt;"pac",AJ9&lt;&gt;""),AI9),IF(AND(AM9&lt;&gt;"pac",AM9&lt;&gt;""),AL9),IF(AND(AN9&lt;&gt;"pac",AN9&lt;&gt;""),AO9))/SUM(IF(AND(AJ9&lt;&gt;"pac",AJ9&lt;&gt;""),1),IF(AND(AM9&lt;&gt;"pac",AM9&lt;&gt;""),1),IF(AND(AN9&lt;&gt;"pac",AN9&lt;&gt;""),1))</f>
        <v>#DIV/0!</v>
      </c>
      <c r="AR9" s="133" t="n">
        <f aca="false" t="array" ref="AR9:AR9">SUM(IF(AND(AJ9&lt;&gt;"pac",AJ9&lt;&gt;""),AH9),IF(AND(AM9&lt;&gt;"pac",AM9&lt;&gt;""),AK9),IF(AND(AP9&lt;&gt;"pac",AP9&lt;&gt;""),AN9))</f>
        <v>0</v>
      </c>
      <c r="AS9" s="133"/>
      <c r="AT9" s="134" t="n">
        <f aca="false">SUM(AE9,AG9,AH9,AN9,AK9)</f>
        <v>4</v>
      </c>
      <c r="AU9" s="135" t="n">
        <f aca="false">AV9/AT9</f>
        <v>205</v>
      </c>
      <c r="AV9" s="136" t="n">
        <f aca="false">SUM(AE9*AF9)+(AH9*AI9)+(AN9*AO9)+(AK9*AL9)</f>
        <v>820</v>
      </c>
      <c r="AW9" s="137" t="n">
        <f aca="false">AT9*(F10+G10+H10)*J10/1000</f>
        <v>0</v>
      </c>
      <c r="AX9" s="137" t="n">
        <f aca="false">K10*AT9</f>
        <v>0</v>
      </c>
      <c r="AY9" s="137" t="n">
        <f aca="false">L10*(AE10+AG10)</f>
        <v>0</v>
      </c>
      <c r="AZ9" s="136" t="n">
        <f aca="false">P10</f>
        <v>1.7328</v>
      </c>
      <c r="BA9" s="137" t="n">
        <f aca="false">AC9</f>
        <v>10.08</v>
      </c>
      <c r="BB9" s="137" t="n">
        <f aca="false">T10*AT10</f>
        <v>0</v>
      </c>
      <c r="BC9" s="137"/>
      <c r="BD9" s="137" t="n">
        <f aca="false">AV9-SUM(AW9:BC9)</f>
        <v>808.1872</v>
      </c>
      <c r="BE9" s="138"/>
      <c r="BF9" s="139" t="n">
        <f aca="false">BD9</f>
        <v>808.1872</v>
      </c>
      <c r="BG9" s="139" t="n">
        <f aca="false">BF9*$BG$5</f>
        <v>646.54976</v>
      </c>
      <c r="BH9" s="139" t="n">
        <f aca="false">BF9*$BH$5</f>
        <v>161.63744</v>
      </c>
      <c r="BI9" s="52"/>
      <c r="BR9" s="55"/>
      <c r="BS9" s="142"/>
      <c r="BT9" s="143"/>
      <c r="BU9" s="98"/>
      <c r="BV9" s="52"/>
      <c r="BW9" s="52"/>
      <c r="BX9" s="52"/>
      <c r="BY9" s="52"/>
      <c r="BZ9" s="98"/>
      <c r="CA9" s="52"/>
      <c r="CB9" s="52"/>
      <c r="CC9" s="138"/>
      <c r="CD9" s="138"/>
      <c r="CE9" s="145"/>
      <c r="CF9" s="145"/>
      <c r="CG9" s="145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</row>
    <row r="10" customFormat="false" ht="12.75" hidden="false" customHeight="false" outlineLevel="0" collapsed="false">
      <c r="B10" s="75" t="n">
        <v>300</v>
      </c>
      <c r="C10" s="146" t="n">
        <f aca="false">C9</f>
        <v>4</v>
      </c>
      <c r="D10" s="147" t="n">
        <f aca="false">D9</f>
        <v>0</v>
      </c>
      <c r="E10" s="174" t="n">
        <f aca="false">C10-D9</f>
        <v>4</v>
      </c>
      <c r="F10" s="149" t="n">
        <f aca="false">$F$6</f>
        <v>0</v>
      </c>
      <c r="G10" s="175" t="n">
        <f aca="false">$G$6</f>
        <v>0</v>
      </c>
      <c r="H10" s="151" t="n">
        <f aca="false">$H$6</f>
        <v>0</v>
      </c>
      <c r="I10" s="152" t="n">
        <f aca="false">F10+G10+H10</f>
        <v>0</v>
      </c>
      <c r="J10" s="153" t="n">
        <f aca="false">$J$7</f>
        <v>0</v>
      </c>
      <c r="K10" s="154" t="n">
        <f aca="false">$K$6</f>
        <v>0</v>
      </c>
      <c r="L10" s="155" t="n">
        <f aca="false">((I10*J10/1000)+K10)</f>
        <v>0</v>
      </c>
      <c r="M10" s="156" t="n">
        <f aca="false">$M$68</f>
        <v>0</v>
      </c>
      <c r="N10" s="157" t="e">
        <f aca="false">$N$7*AQ9*AR9</f>
        <v>#DIV/0!</v>
      </c>
      <c r="O10" s="156" t="n">
        <f aca="false">$O$68</f>
        <v>0</v>
      </c>
      <c r="P10" s="158" t="n">
        <f aca="false">(AT9*$P$6)*$P$3</f>
        <v>1.7328</v>
      </c>
      <c r="Q10" s="154" t="n">
        <f aca="false">$Q$68</f>
        <v>0</v>
      </c>
      <c r="R10" s="154" t="n">
        <v>0</v>
      </c>
      <c r="S10" s="155" t="n">
        <v>0</v>
      </c>
      <c r="T10" s="156" t="n">
        <f aca="false">$T$6</f>
        <v>0</v>
      </c>
      <c r="U10" s="159" t="e">
        <f aca="false">(N10/E10)+SUM(L10:M10)</f>
        <v>#DIV/0!</v>
      </c>
      <c r="W10" s="116" t="n">
        <v>4</v>
      </c>
      <c r="X10" s="117" t="n">
        <v>2.52</v>
      </c>
      <c r="Y10" s="160"/>
      <c r="Z10" s="63"/>
      <c r="AA10" s="161"/>
      <c r="AB10" s="120"/>
      <c r="AC10" s="162" t="n">
        <f aca="false">(W10*X10)+(Y10*Z10)+(AA10*AB10)</f>
        <v>10.08</v>
      </c>
      <c r="AD10" s="163" t="n">
        <v>400</v>
      </c>
      <c r="AE10" s="164" t="n">
        <v>0</v>
      </c>
      <c r="AF10" s="165" t="n">
        <v>0</v>
      </c>
      <c r="AG10" s="166"/>
      <c r="AH10" s="167"/>
      <c r="AI10" s="168"/>
      <c r="AJ10" s="169"/>
      <c r="AK10" s="170" t="n">
        <v>4</v>
      </c>
      <c r="AL10" s="169" t="n">
        <v>205</v>
      </c>
      <c r="AM10" s="171"/>
      <c r="AN10" s="172"/>
      <c r="AO10" s="173"/>
      <c r="AP10" s="133"/>
      <c r="AQ10" s="133" t="e">
        <f aca="false" t="array" ref="AQ10:AQ10">SUM(IF(AND(AJ10&lt;&gt;"pac",AJ10&lt;&gt;""),AI10),IF(AND(AM10&lt;&gt;"pac",AM10&lt;&gt;""),AL10),IF(AND(AN10&lt;&gt;"pac",AN10&lt;&gt;""),AO10))/SUM(IF(AND(AJ10&lt;&gt;"pac",AJ10&lt;&gt;""),1),IF(AND(AM10&lt;&gt;"pac",AM10&lt;&gt;""),1),IF(AND(AN10&lt;&gt;"pac",AN10&lt;&gt;""),1))</f>
        <v>#DIV/0!</v>
      </c>
      <c r="AR10" s="133" t="n">
        <f aca="false" t="array" ref="AR10:AR10">SUM(IF(AND(AJ10&lt;&gt;"pac",AJ10&lt;&gt;""),AH10),IF(AND(AM10&lt;&gt;"pac",AM10&lt;&gt;""),AK10),IF(AND(AP10&lt;&gt;"pac",AP10&lt;&gt;""),AN10))</f>
        <v>0</v>
      </c>
      <c r="AS10" s="133"/>
      <c r="AT10" s="134" t="n">
        <f aca="false">SUM(AE10,AG10,AH10,AN10,AK10)</f>
        <v>4</v>
      </c>
      <c r="AU10" s="135" t="n">
        <f aca="false">AV10/AT10</f>
        <v>205</v>
      </c>
      <c r="AV10" s="136" t="n">
        <f aca="false">SUM(AE10*AF10)+(AH10*AI10)+(AN10*AO10)+(AK10*AL10)</f>
        <v>820</v>
      </c>
      <c r="AW10" s="137" t="n">
        <f aca="false">AT10*(F11+G11+H11)*J11/1000</f>
        <v>0</v>
      </c>
      <c r="AX10" s="137" t="n">
        <f aca="false">K11*AT10</f>
        <v>0</v>
      </c>
      <c r="AY10" s="137" t="n">
        <f aca="false">L11*(AE11+AG11)</f>
        <v>0</v>
      </c>
      <c r="AZ10" s="136" t="n">
        <f aca="false">P11</f>
        <v>1.7328</v>
      </c>
      <c r="BA10" s="137" t="n">
        <f aca="false">AC10</f>
        <v>10.08</v>
      </c>
      <c r="BB10" s="137" t="n">
        <f aca="false">T11*AT11</f>
        <v>0</v>
      </c>
      <c r="BC10" s="137"/>
      <c r="BD10" s="137" t="n">
        <f aca="false">AV10-SUM(AW10:BC10)</f>
        <v>808.1872</v>
      </c>
      <c r="BE10" s="138"/>
      <c r="BF10" s="139" t="n">
        <f aca="false">BD10</f>
        <v>808.1872</v>
      </c>
      <c r="BG10" s="139" t="n">
        <f aca="false">BF10*$BG$5</f>
        <v>646.54976</v>
      </c>
      <c r="BH10" s="139" t="n">
        <f aca="false">BF10*$BH$5</f>
        <v>161.63744</v>
      </c>
      <c r="BI10" s="52"/>
      <c r="BJ10" s="6" t="s">
        <v>86</v>
      </c>
      <c r="BO10" s="6" t="s">
        <v>87</v>
      </c>
      <c r="BR10" s="55"/>
      <c r="BS10" s="142"/>
      <c r="BT10" s="143"/>
      <c r="BU10" s="98"/>
      <c r="BV10" s="52"/>
      <c r="BW10" s="176"/>
      <c r="BX10" s="98"/>
      <c r="BY10" s="52"/>
      <c r="BZ10" s="98"/>
      <c r="CA10" s="52"/>
      <c r="CB10" s="176"/>
      <c r="CC10" s="138"/>
      <c r="CD10" s="138"/>
      <c r="CE10" s="145"/>
      <c r="CF10" s="145"/>
      <c r="CG10" s="145"/>
      <c r="CH10" s="7"/>
      <c r="CI10" s="8"/>
      <c r="CJ10" s="7"/>
      <c r="CK10" s="7"/>
      <c r="CL10" s="7"/>
      <c r="CM10" s="7"/>
      <c r="CN10" s="8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</row>
    <row r="11" customFormat="false" ht="12.75" hidden="false" customHeight="false" outlineLevel="0" collapsed="false">
      <c r="B11" s="75" t="n">
        <v>400</v>
      </c>
      <c r="C11" s="146" t="n">
        <f aca="false">C10</f>
        <v>4</v>
      </c>
      <c r="D11" s="147" t="n">
        <f aca="false">D10</f>
        <v>0</v>
      </c>
      <c r="E11" s="174" t="n">
        <f aca="false">C11-D10</f>
        <v>4</v>
      </c>
      <c r="F11" s="149" t="n">
        <f aca="false">$F$6</f>
        <v>0</v>
      </c>
      <c r="G11" s="175" t="n">
        <f aca="false">$G$6</f>
        <v>0</v>
      </c>
      <c r="H11" s="151" t="n">
        <f aca="false">$H$6</f>
        <v>0</v>
      </c>
      <c r="I11" s="152" t="n">
        <f aca="false">F11+G11+H11</f>
        <v>0</v>
      </c>
      <c r="J11" s="153" t="n">
        <f aca="false">$J$7</f>
        <v>0</v>
      </c>
      <c r="K11" s="154" t="n">
        <f aca="false">$K$6</f>
        <v>0</v>
      </c>
      <c r="L11" s="155" t="n">
        <f aca="false">((I11*J11/1000)+K11)</f>
        <v>0</v>
      </c>
      <c r="M11" s="156" t="n">
        <f aca="false">$M$68</f>
        <v>0</v>
      </c>
      <c r="N11" s="157" t="e">
        <f aca="false">$N$7*AQ10*AR10</f>
        <v>#DIV/0!</v>
      </c>
      <c r="O11" s="156" t="n">
        <f aca="false">$O$68</f>
        <v>0</v>
      </c>
      <c r="P11" s="158" t="n">
        <f aca="false">(AT10*$P$6)*$P$3</f>
        <v>1.7328</v>
      </c>
      <c r="Q11" s="154" t="n">
        <f aca="false">$Q$68</f>
        <v>0</v>
      </c>
      <c r="R11" s="154" t="n">
        <v>0</v>
      </c>
      <c r="S11" s="155" t="n">
        <v>0</v>
      </c>
      <c r="T11" s="156" t="n">
        <f aca="false">$T$6</f>
        <v>0</v>
      </c>
      <c r="U11" s="159" t="e">
        <f aca="false">(N11/E11)+SUM(L11:M11)</f>
        <v>#DIV/0!</v>
      </c>
      <c r="W11" s="116" t="n">
        <v>4</v>
      </c>
      <c r="X11" s="117" t="n">
        <v>2.52</v>
      </c>
      <c r="Y11" s="160"/>
      <c r="Z11" s="63"/>
      <c r="AA11" s="161"/>
      <c r="AB11" s="120"/>
      <c r="AC11" s="162" t="n">
        <f aca="false">(W11*X11)+(Y11*Z11)+(AA11*AB11)</f>
        <v>10.08</v>
      </c>
      <c r="AD11" s="163" t="n">
        <v>500</v>
      </c>
      <c r="AE11" s="164" t="n">
        <v>0</v>
      </c>
      <c r="AF11" s="165" t="n">
        <v>0</v>
      </c>
      <c r="AG11" s="166"/>
      <c r="AH11" s="167"/>
      <c r="AI11" s="168"/>
      <c r="AJ11" s="169"/>
      <c r="AK11" s="170" t="n">
        <v>4</v>
      </c>
      <c r="AL11" s="169" t="n">
        <v>205</v>
      </c>
      <c r="AM11" s="171"/>
      <c r="AN11" s="172"/>
      <c r="AO11" s="173"/>
      <c r="AP11" s="133"/>
      <c r="AQ11" s="133" t="e">
        <f aca="false" t="array" ref="AQ11:AQ11">SUM(IF(AND(AJ11&lt;&gt;"pac",AJ11&lt;&gt;""),AI11),IF(AND(AM11&lt;&gt;"pac",AM11&lt;&gt;""),AL11),IF(AND(AN11&lt;&gt;"pac",AN11&lt;&gt;""),AO11))/SUM(IF(AND(AJ11&lt;&gt;"pac",AJ11&lt;&gt;""),1),IF(AND(AM11&lt;&gt;"pac",AM11&lt;&gt;""),1),IF(AND(AN11&lt;&gt;"pac",AN11&lt;&gt;""),1))</f>
        <v>#DIV/0!</v>
      </c>
      <c r="AR11" s="133" t="n">
        <f aca="false" t="array" ref="AR11:AR11">SUM(IF(AND(AJ11&lt;&gt;"pac",AJ11&lt;&gt;""),AH11),IF(AND(AM11&lt;&gt;"pac",AM11&lt;&gt;""),AK11),IF(AND(AP11&lt;&gt;"pac",AP11&lt;&gt;""),AN11))</f>
        <v>0</v>
      </c>
      <c r="AS11" s="133"/>
      <c r="AT11" s="134" t="n">
        <f aca="false">SUM(AE11,AG11,AH11,AN11,AK11)</f>
        <v>4</v>
      </c>
      <c r="AU11" s="135" t="n">
        <f aca="false">AV11/AT11</f>
        <v>205</v>
      </c>
      <c r="AV11" s="136" t="n">
        <f aca="false">SUM(AE11*AF11)+(AH11*AI11)+(AN11*AO11)+(AK11*AL11)</f>
        <v>820</v>
      </c>
      <c r="AW11" s="137" t="n">
        <f aca="false">AT11*(F12+G12+H12)*J12/1000</f>
        <v>0</v>
      </c>
      <c r="AX11" s="137" t="n">
        <f aca="false">K12*AT11</f>
        <v>0</v>
      </c>
      <c r="AY11" s="137" t="n">
        <f aca="false">L12*(AE12+AG12)</f>
        <v>0</v>
      </c>
      <c r="AZ11" s="136" t="n">
        <f aca="false">P12</f>
        <v>1.7328</v>
      </c>
      <c r="BA11" s="137" t="n">
        <f aca="false">AC11</f>
        <v>10.08</v>
      </c>
      <c r="BB11" s="137" t="n">
        <f aca="false">T12*AT12</f>
        <v>0</v>
      </c>
      <c r="BC11" s="137"/>
      <c r="BD11" s="137" t="n">
        <f aca="false">AV11-SUM(AW11:BC11)</f>
        <v>808.1872</v>
      </c>
      <c r="BE11" s="138"/>
      <c r="BF11" s="139" t="n">
        <f aca="false">BD11</f>
        <v>808.1872</v>
      </c>
      <c r="BG11" s="139" t="n">
        <f aca="false">BF11*$BG$5</f>
        <v>646.54976</v>
      </c>
      <c r="BH11" s="139" t="n">
        <f aca="false">BF11*$BH$5</f>
        <v>161.63744</v>
      </c>
      <c r="BI11" s="52"/>
      <c r="BJ11" s="25" t="s">
        <v>88</v>
      </c>
      <c r="BK11" s="26"/>
      <c r="BL11" s="27" t="n">
        <f aca="false">AV31</f>
        <v>35620</v>
      </c>
      <c r="BO11" s="25" t="s">
        <v>88</v>
      </c>
      <c r="BP11" s="26"/>
      <c r="BQ11" s="27" t="e">
        <f aca="true">(INDIRECT(TEXT((DAY($A$1)-1),"0")&amp;"!Bq11"))+BL11</f>
        <v>#REF!</v>
      </c>
      <c r="BR11" s="55"/>
      <c r="BS11" s="142"/>
      <c r="BT11" s="143"/>
      <c r="BU11" s="98"/>
      <c r="BV11" s="52"/>
      <c r="BW11" s="176"/>
      <c r="BX11" s="52"/>
      <c r="BY11" s="52"/>
      <c r="BZ11" s="98"/>
      <c r="CA11" s="52"/>
      <c r="CB11" s="176"/>
      <c r="CC11" s="138"/>
      <c r="CD11" s="138"/>
      <c r="CE11" s="145"/>
      <c r="CF11" s="145"/>
      <c r="CG11" s="145"/>
      <c r="CH11" s="7"/>
      <c r="CI11" s="8"/>
      <c r="CJ11" s="7"/>
      <c r="CK11" s="29"/>
      <c r="CL11" s="7"/>
      <c r="CM11" s="7"/>
      <c r="CN11" s="8"/>
      <c r="CO11" s="7"/>
      <c r="CP11" s="29"/>
      <c r="CQ11" s="7"/>
      <c r="CR11" s="7"/>
      <c r="CS11" s="7"/>
      <c r="CT11" s="7"/>
      <c r="CU11" s="7"/>
      <c r="CV11" s="7"/>
      <c r="CW11" s="7"/>
      <c r="CX11" s="7"/>
      <c r="CY11" s="7"/>
    </row>
    <row r="12" customFormat="false" ht="12.75" hidden="false" customHeight="false" outlineLevel="0" collapsed="false">
      <c r="B12" s="75" t="n">
        <v>500</v>
      </c>
      <c r="C12" s="146" t="n">
        <f aca="false">C11</f>
        <v>4</v>
      </c>
      <c r="D12" s="147" t="n">
        <f aca="false">D11</f>
        <v>0</v>
      </c>
      <c r="E12" s="174" t="n">
        <f aca="false">C12-D11</f>
        <v>4</v>
      </c>
      <c r="F12" s="149" t="n">
        <f aca="false">$F$6</f>
        <v>0</v>
      </c>
      <c r="G12" s="175" t="n">
        <f aca="false">$G$6</f>
        <v>0</v>
      </c>
      <c r="H12" s="151" t="n">
        <f aca="false">$H$6</f>
        <v>0</v>
      </c>
      <c r="I12" s="152" t="n">
        <f aca="false">F12+G12+H12</f>
        <v>0</v>
      </c>
      <c r="J12" s="153" t="n">
        <f aca="false">$J$7</f>
        <v>0</v>
      </c>
      <c r="K12" s="154" t="n">
        <f aca="false">$K$6</f>
        <v>0</v>
      </c>
      <c r="L12" s="155" t="n">
        <f aca="false">((I12*J12/1000)+K12)</f>
        <v>0</v>
      </c>
      <c r="M12" s="156" t="n">
        <f aca="false">$M$68</f>
        <v>0</v>
      </c>
      <c r="N12" s="157" t="e">
        <f aca="false">$N$7*AQ11*AR11</f>
        <v>#DIV/0!</v>
      </c>
      <c r="O12" s="156" t="n">
        <f aca="false">$O$68</f>
        <v>0</v>
      </c>
      <c r="P12" s="158" t="n">
        <f aca="false">(AT11*$P$6)*$P$3</f>
        <v>1.7328</v>
      </c>
      <c r="Q12" s="154" t="n">
        <f aca="false">$Q$68</f>
        <v>0</v>
      </c>
      <c r="R12" s="154" t="n">
        <v>0</v>
      </c>
      <c r="S12" s="155" t="n">
        <v>0</v>
      </c>
      <c r="T12" s="156" t="n">
        <f aca="false">$T$6</f>
        <v>0</v>
      </c>
      <c r="U12" s="159" t="e">
        <f aca="false">(N12/E12)+SUM(L12:M12)</f>
        <v>#DIV/0!</v>
      </c>
      <c r="W12" s="116" t="n">
        <v>4</v>
      </c>
      <c r="X12" s="117" t="n">
        <v>2.52</v>
      </c>
      <c r="Y12" s="160"/>
      <c r="Z12" s="63"/>
      <c r="AA12" s="161"/>
      <c r="AB12" s="120"/>
      <c r="AC12" s="162" t="n">
        <f aca="false">(W12*X12)+(Y12*Z12)+(AA12*AB12)</f>
        <v>10.08</v>
      </c>
      <c r="AD12" s="163" t="n">
        <v>600</v>
      </c>
      <c r="AE12" s="164" t="n">
        <v>0</v>
      </c>
      <c r="AF12" s="165" t="n">
        <v>0</v>
      </c>
      <c r="AG12" s="166"/>
      <c r="AH12" s="167"/>
      <c r="AI12" s="168"/>
      <c r="AJ12" s="169"/>
      <c r="AK12" s="170" t="n">
        <v>4</v>
      </c>
      <c r="AL12" s="169" t="n">
        <v>205</v>
      </c>
      <c r="AM12" s="171"/>
      <c r="AN12" s="172"/>
      <c r="AO12" s="173"/>
      <c r="AP12" s="133"/>
      <c r="AQ12" s="133" t="e">
        <f aca="false" t="array" ref="AQ12:AQ12">SUM(IF(AND(AJ12&lt;&gt;"pac",AJ12&lt;&gt;""),AI12),IF(AND(AM12&lt;&gt;"pac",AM12&lt;&gt;""),AL12),IF(AND(AN12&lt;&gt;"pac",AN12&lt;&gt;""),AO12))/SUM(IF(AND(AJ12&lt;&gt;"pac",AJ12&lt;&gt;""),1),IF(AND(AM12&lt;&gt;"pac",AM12&lt;&gt;""),1),IF(AND(AN12&lt;&gt;"pac",AN12&lt;&gt;""),1))</f>
        <v>#DIV/0!</v>
      </c>
      <c r="AR12" s="133" t="n">
        <f aca="false" t="array" ref="AR12:AR12">SUM(IF(AND(AJ12&lt;&gt;"pac",AJ12&lt;&gt;""),AH12),IF(AND(AM12&lt;&gt;"pac",AM12&lt;&gt;""),AK12),IF(AND(AP12&lt;&gt;"pac",AP12&lt;&gt;""),AN12))</f>
        <v>0</v>
      </c>
      <c r="AS12" s="133"/>
      <c r="AT12" s="134" t="n">
        <f aca="false">SUM(AE12,AG12,AH12,AN12,AK12)</f>
        <v>4</v>
      </c>
      <c r="AU12" s="135" t="n">
        <f aca="false">AV12/AT12</f>
        <v>205</v>
      </c>
      <c r="AV12" s="136" t="n">
        <f aca="false">SUM(AE12*AF12)+(AH12*AI12)+(AN12*AO12)+(AK12*AL12)</f>
        <v>820</v>
      </c>
      <c r="AW12" s="137" t="n">
        <f aca="false">AT12*(F13+G13+H13)*J13/1000</f>
        <v>0</v>
      </c>
      <c r="AX12" s="137" t="n">
        <f aca="false">K13*AT12</f>
        <v>0</v>
      </c>
      <c r="AY12" s="137" t="n">
        <f aca="false">L13*(AE13+AG13)</f>
        <v>0</v>
      </c>
      <c r="AZ12" s="136" t="n">
        <f aca="false">P13</f>
        <v>1.7328</v>
      </c>
      <c r="BA12" s="137" t="n">
        <f aca="false">AC12</f>
        <v>10.08</v>
      </c>
      <c r="BB12" s="137" t="n">
        <f aca="false">T13*AT13</f>
        <v>0</v>
      </c>
      <c r="BC12" s="137"/>
      <c r="BD12" s="137" t="n">
        <f aca="false">AV12-SUM(AW12:BC12)</f>
        <v>808.1872</v>
      </c>
      <c r="BE12" s="138"/>
      <c r="BF12" s="139" t="n">
        <f aca="false">BD12</f>
        <v>808.1872</v>
      </c>
      <c r="BG12" s="139" t="n">
        <f aca="false">BF12*$BG$5</f>
        <v>646.54976</v>
      </c>
      <c r="BH12" s="139" t="n">
        <f aca="false">BF12*$BH$5</f>
        <v>161.63744</v>
      </c>
      <c r="BI12" s="52"/>
      <c r="BJ12" s="53" t="s">
        <v>92</v>
      </c>
      <c r="BK12" s="52"/>
      <c r="BL12" s="73"/>
      <c r="BO12" s="53" t="s">
        <v>92</v>
      </c>
      <c r="BP12" s="52"/>
      <c r="BQ12" s="73"/>
      <c r="BR12" s="55"/>
      <c r="BS12" s="142"/>
      <c r="BT12" s="143"/>
      <c r="BU12" s="98"/>
      <c r="BV12" s="52"/>
      <c r="BW12" s="176"/>
      <c r="BX12" s="52"/>
      <c r="BY12" s="52"/>
      <c r="BZ12" s="98"/>
      <c r="CA12" s="52"/>
      <c r="CB12" s="176"/>
      <c r="CC12" s="138"/>
      <c r="CD12" s="138"/>
      <c r="CE12" s="145"/>
      <c r="CF12" s="145"/>
      <c r="CG12" s="145"/>
      <c r="CH12" s="7"/>
      <c r="CI12" s="8"/>
      <c r="CJ12" s="7"/>
      <c r="CK12" s="29"/>
      <c r="CL12" s="7"/>
      <c r="CM12" s="7"/>
      <c r="CN12" s="8"/>
      <c r="CO12" s="7"/>
      <c r="CP12" s="29"/>
      <c r="CQ12" s="7"/>
      <c r="CR12" s="7"/>
      <c r="CS12" s="7"/>
      <c r="CT12" s="7"/>
      <c r="CU12" s="7"/>
      <c r="CV12" s="7"/>
      <c r="CW12" s="7"/>
      <c r="CX12" s="7"/>
      <c r="CY12" s="7"/>
    </row>
    <row r="13" customFormat="false" ht="12.75" hidden="false" customHeight="false" outlineLevel="0" collapsed="false">
      <c r="B13" s="75" t="n">
        <v>600</v>
      </c>
      <c r="C13" s="146" t="n">
        <f aca="false">C12</f>
        <v>4</v>
      </c>
      <c r="D13" s="147" t="n">
        <f aca="false">D12</f>
        <v>0</v>
      </c>
      <c r="E13" s="174" t="n">
        <f aca="false">C13-D12</f>
        <v>4</v>
      </c>
      <c r="F13" s="149" t="n">
        <f aca="false">$F$6</f>
        <v>0</v>
      </c>
      <c r="G13" s="175" t="n">
        <f aca="false">$G$6</f>
        <v>0</v>
      </c>
      <c r="H13" s="151" t="n">
        <f aca="false">$H$6</f>
        <v>0</v>
      </c>
      <c r="I13" s="152" t="n">
        <f aca="false">F13+G13+H13</f>
        <v>0</v>
      </c>
      <c r="J13" s="153" t="n">
        <f aca="false">$J$7</f>
        <v>0</v>
      </c>
      <c r="K13" s="154" t="n">
        <f aca="false">$K$6</f>
        <v>0</v>
      </c>
      <c r="L13" s="155" t="n">
        <f aca="false">((I13*J13/1000)+K13)</f>
        <v>0</v>
      </c>
      <c r="M13" s="156" t="n">
        <f aca="false">$M$68</f>
        <v>0</v>
      </c>
      <c r="N13" s="157" t="e">
        <f aca="false">$N$7*AQ12*AR12</f>
        <v>#DIV/0!</v>
      </c>
      <c r="O13" s="156" t="n">
        <f aca="false">$O$68</f>
        <v>0</v>
      </c>
      <c r="P13" s="158" t="n">
        <f aca="false">(AT12*$P$6)*$P$3</f>
        <v>1.7328</v>
      </c>
      <c r="Q13" s="154" t="n">
        <f aca="false">$Q$68</f>
        <v>0</v>
      </c>
      <c r="R13" s="154" t="n">
        <v>0</v>
      </c>
      <c r="S13" s="155" t="n">
        <v>0</v>
      </c>
      <c r="T13" s="156" t="n">
        <f aca="false">$T$6</f>
        <v>0</v>
      </c>
      <c r="U13" s="159" t="e">
        <f aca="false">(N13/E13)+SUM(L13:M13)</f>
        <v>#DIV/0!</v>
      </c>
      <c r="W13" s="116" t="n">
        <v>4</v>
      </c>
      <c r="X13" s="117" t="n">
        <v>2.52</v>
      </c>
      <c r="Y13" s="160"/>
      <c r="Z13" s="63"/>
      <c r="AA13" s="161"/>
      <c r="AB13" s="120"/>
      <c r="AC13" s="162" t="n">
        <f aca="false">(W13*X13)+(Y13*Z13)+(AA13*AB13)</f>
        <v>10.08</v>
      </c>
      <c r="AD13" s="163" t="n">
        <v>700</v>
      </c>
      <c r="AE13" s="164" t="n">
        <v>0</v>
      </c>
      <c r="AF13" s="165" t="n">
        <v>0</v>
      </c>
      <c r="AG13" s="166"/>
      <c r="AH13" s="167"/>
      <c r="AI13" s="168"/>
      <c r="AJ13" s="169"/>
      <c r="AK13" s="170" t="n">
        <v>4</v>
      </c>
      <c r="AL13" s="169" t="n">
        <v>380</v>
      </c>
      <c r="AM13" s="171"/>
      <c r="AN13" s="172"/>
      <c r="AO13" s="173"/>
      <c r="AP13" s="133"/>
      <c r="AQ13" s="133" t="e">
        <f aca="false" t="array" ref="AQ13:AQ13">SUM(IF(AND(AJ13&lt;&gt;"pac",AJ13&lt;&gt;""),AI13),IF(AND(AM13&lt;&gt;"pac",AM13&lt;&gt;""),AL13),IF(AND(AN13&lt;&gt;"pac",AN13&lt;&gt;""),AO13))/SUM(IF(AND(AJ13&lt;&gt;"pac",AJ13&lt;&gt;""),1),IF(AND(AM13&lt;&gt;"pac",AM13&lt;&gt;""),1),IF(AND(AN13&lt;&gt;"pac",AN13&lt;&gt;""),1))</f>
        <v>#DIV/0!</v>
      </c>
      <c r="AR13" s="133" t="n">
        <f aca="false" t="array" ref="AR13:AR13">SUM(IF(AND(AJ13&lt;&gt;"pac",AJ13&lt;&gt;""),AH13),IF(AND(AM13&lt;&gt;"pac",AM13&lt;&gt;""),AK13),IF(AND(AP13&lt;&gt;"pac",AP13&lt;&gt;""),AN13))</f>
        <v>0</v>
      </c>
      <c r="AS13" s="133"/>
      <c r="AT13" s="134" t="n">
        <f aca="false">SUM(AE13,AG13,AH13,AN13,AK13)</f>
        <v>4</v>
      </c>
      <c r="AU13" s="135" t="n">
        <f aca="false">AV13/AT13</f>
        <v>380</v>
      </c>
      <c r="AV13" s="136" t="n">
        <f aca="false">SUM(AE13*AF13)+(AH13*AI13)+(AN13*AO13)+(AK13*AL13)</f>
        <v>1520</v>
      </c>
      <c r="AW13" s="137" t="n">
        <f aca="false">AT13*(F14+G14+H14)*J14/1000</f>
        <v>0</v>
      </c>
      <c r="AX13" s="137" t="n">
        <f aca="false">K14*AT13</f>
        <v>0</v>
      </c>
      <c r="AY13" s="137" t="n">
        <f aca="false">L14*(AE14+AG14)</f>
        <v>0</v>
      </c>
      <c r="AZ13" s="136" t="n">
        <f aca="false">P14</f>
        <v>1.7328</v>
      </c>
      <c r="BA13" s="137" t="n">
        <f aca="false">AC13</f>
        <v>10.08</v>
      </c>
      <c r="BB13" s="137" t="n">
        <f aca="false">T14*AT14</f>
        <v>0</v>
      </c>
      <c r="BC13" s="137"/>
      <c r="BD13" s="137" t="n">
        <f aca="false">AV13-SUM(AW13:BC13)</f>
        <v>1508.1872</v>
      </c>
      <c r="BE13" s="138"/>
      <c r="BF13" s="139" t="n">
        <f aca="false">BD13</f>
        <v>1508.1872</v>
      </c>
      <c r="BG13" s="139" t="n">
        <f aca="false">BF13*$BG$5</f>
        <v>1206.54976</v>
      </c>
      <c r="BH13" s="139" t="n">
        <f aca="false">BF13*$BH$5</f>
        <v>301.63744</v>
      </c>
      <c r="BI13" s="52"/>
      <c r="BJ13" s="53" t="s">
        <v>93</v>
      </c>
      <c r="BK13" s="52"/>
      <c r="BL13" s="73" t="n">
        <f aca="false">AY31+BA31</f>
        <v>241.92</v>
      </c>
      <c r="BO13" s="53" t="s">
        <v>93</v>
      </c>
      <c r="BP13" s="52"/>
      <c r="BQ13" s="73" t="e">
        <f aca="true">(INDIRECT(TEXT((DAY($A$1)-1),"0")&amp;"!Bq13"))+BL13</f>
        <v>#REF!</v>
      </c>
      <c r="BR13" s="55"/>
      <c r="BS13" s="142"/>
      <c r="BT13" s="143"/>
      <c r="BU13" s="98"/>
      <c r="BV13" s="52"/>
      <c r="BW13" s="101"/>
      <c r="BX13" s="98"/>
      <c r="BY13" s="98"/>
      <c r="BZ13" s="98"/>
      <c r="CA13" s="52"/>
      <c r="CB13" s="101"/>
      <c r="CC13" s="138"/>
      <c r="CD13" s="138"/>
      <c r="CE13" s="145"/>
      <c r="CF13" s="145"/>
      <c r="CG13" s="145"/>
      <c r="CH13" s="7"/>
      <c r="CI13" s="8"/>
      <c r="CJ13" s="7"/>
      <c r="CK13" s="29"/>
      <c r="CL13" s="7"/>
      <c r="CM13" s="7"/>
      <c r="CN13" s="8"/>
      <c r="CO13" s="7"/>
      <c r="CP13" s="29"/>
      <c r="CQ13" s="7"/>
      <c r="CR13" s="7"/>
      <c r="CS13" s="7"/>
      <c r="CT13" s="7"/>
      <c r="CU13" s="7"/>
      <c r="CV13" s="7"/>
      <c r="CW13" s="7"/>
      <c r="CX13" s="7"/>
      <c r="CY13" s="7"/>
    </row>
    <row r="14" customFormat="false" ht="12.75" hidden="false" customHeight="false" outlineLevel="0" collapsed="false">
      <c r="B14" s="75" t="n">
        <v>700</v>
      </c>
      <c r="C14" s="146" t="n">
        <f aca="false">C13</f>
        <v>4</v>
      </c>
      <c r="D14" s="147" t="n">
        <f aca="false">D13</f>
        <v>0</v>
      </c>
      <c r="E14" s="174" t="n">
        <f aca="false">C14-D13</f>
        <v>4</v>
      </c>
      <c r="F14" s="149" t="n">
        <f aca="false">$F$6</f>
        <v>0</v>
      </c>
      <c r="G14" s="175" t="n">
        <f aca="false">$G$6</f>
        <v>0</v>
      </c>
      <c r="H14" s="151" t="n">
        <f aca="false">$H$6</f>
        <v>0</v>
      </c>
      <c r="I14" s="152" t="n">
        <f aca="false">F14+G14+H14</f>
        <v>0</v>
      </c>
      <c r="J14" s="153" t="n">
        <f aca="false">$J$7</f>
        <v>0</v>
      </c>
      <c r="K14" s="154" t="n">
        <f aca="false">$K$6</f>
        <v>0</v>
      </c>
      <c r="L14" s="155" t="n">
        <f aca="false">((I14*J14/1000)+K14)</f>
        <v>0</v>
      </c>
      <c r="M14" s="156" t="n">
        <f aca="false">$M$68</f>
        <v>0</v>
      </c>
      <c r="N14" s="157" t="e">
        <f aca="false">$N$7*AQ13*AR13</f>
        <v>#DIV/0!</v>
      </c>
      <c r="O14" s="156" t="n">
        <f aca="false">$O$68</f>
        <v>0</v>
      </c>
      <c r="P14" s="158" t="n">
        <f aca="false">(AT13*$P$6)*$P$3</f>
        <v>1.7328</v>
      </c>
      <c r="Q14" s="154" t="n">
        <f aca="false">$Q$68</f>
        <v>0</v>
      </c>
      <c r="R14" s="154" t="n">
        <v>0</v>
      </c>
      <c r="S14" s="155" t="n">
        <v>0</v>
      </c>
      <c r="T14" s="156" t="n">
        <f aca="false">$T$6</f>
        <v>0</v>
      </c>
      <c r="U14" s="159" t="e">
        <f aca="false">(N14/E14)+SUM(L14:M14)</f>
        <v>#DIV/0!</v>
      </c>
      <c r="W14" s="116" t="n">
        <v>4</v>
      </c>
      <c r="X14" s="117" t="n">
        <v>2.52</v>
      </c>
      <c r="Y14" s="160"/>
      <c r="Z14" s="63"/>
      <c r="AA14" s="161"/>
      <c r="AB14" s="120"/>
      <c r="AC14" s="162" t="n">
        <f aca="false">(W14*X14)+(Y14*Z14)+(AA14*AB14)</f>
        <v>10.08</v>
      </c>
      <c r="AD14" s="163" t="n">
        <v>800</v>
      </c>
      <c r="AE14" s="164" t="n">
        <v>0</v>
      </c>
      <c r="AF14" s="165" t="n">
        <v>0</v>
      </c>
      <c r="AG14" s="166"/>
      <c r="AH14" s="167"/>
      <c r="AI14" s="168"/>
      <c r="AJ14" s="169"/>
      <c r="AK14" s="170" t="n">
        <v>4</v>
      </c>
      <c r="AL14" s="169" t="n">
        <v>425</v>
      </c>
      <c r="AM14" s="171"/>
      <c r="AN14" s="172"/>
      <c r="AO14" s="173"/>
      <c r="AP14" s="133"/>
      <c r="AQ14" s="133" t="e">
        <f aca="false" t="array" ref="AQ14:AQ14">SUM(IF(AND(AJ14&lt;&gt;"pac",AJ14&lt;&gt;""),AI14),IF(AND(AM14&lt;&gt;"pac",AM14&lt;&gt;""),AL14),IF(AND(AN14&lt;&gt;"pac",AN14&lt;&gt;""),AO14))/SUM(IF(AND(AJ14&lt;&gt;"pac",AJ14&lt;&gt;""),1),IF(AND(AM14&lt;&gt;"pac",AM14&lt;&gt;""),1),IF(AND(AN14&lt;&gt;"pac",AN14&lt;&gt;""),1))</f>
        <v>#DIV/0!</v>
      </c>
      <c r="AR14" s="133" t="n">
        <f aca="false" t="array" ref="AR14:AR14">SUM(IF(AND(AJ14&lt;&gt;"pac",AJ14&lt;&gt;""),AH14),IF(AND(AM14&lt;&gt;"pac",AM14&lt;&gt;""),AK14),IF(AND(AP14&lt;&gt;"pac",AP14&lt;&gt;""),AN14))</f>
        <v>0</v>
      </c>
      <c r="AS14" s="133"/>
      <c r="AT14" s="134" t="n">
        <f aca="false">SUM(AE14,AG14,AH14,AN14,AK14)</f>
        <v>4</v>
      </c>
      <c r="AU14" s="135" t="n">
        <f aca="false">AV14/AT14</f>
        <v>425</v>
      </c>
      <c r="AV14" s="136" t="n">
        <f aca="false">SUM(AE14*AF14)+(AH14*AI14)+(AN14*AO14)+(AK14*AL14)</f>
        <v>1700</v>
      </c>
      <c r="AW14" s="137" t="n">
        <f aca="false">AT14*(F15+G15+H15)*J15/1000</f>
        <v>0</v>
      </c>
      <c r="AX14" s="137" t="n">
        <f aca="false">K15*AT14</f>
        <v>0</v>
      </c>
      <c r="AY14" s="137" t="n">
        <f aca="false">L15*(AE15+AG15)</f>
        <v>0</v>
      </c>
      <c r="AZ14" s="136" t="n">
        <f aca="false">P15</f>
        <v>1.7328</v>
      </c>
      <c r="BA14" s="137" t="n">
        <f aca="false">AC14</f>
        <v>10.08</v>
      </c>
      <c r="BB14" s="137" t="n">
        <f aca="false">T15*AT15</f>
        <v>0</v>
      </c>
      <c r="BC14" s="137"/>
      <c r="BD14" s="137" t="n">
        <f aca="false">AV14-SUM(AW14:BC14)</f>
        <v>1688.1872</v>
      </c>
      <c r="BE14" s="138"/>
      <c r="BF14" s="139" t="n">
        <f aca="false">BD14</f>
        <v>1688.1872</v>
      </c>
      <c r="BG14" s="139" t="n">
        <f aca="false">BF14*$BG$5</f>
        <v>1350.54976</v>
      </c>
      <c r="BH14" s="139" t="n">
        <f aca="false">BF14*$BH$5</f>
        <v>337.63744</v>
      </c>
      <c r="BI14" s="52"/>
      <c r="BJ14" s="53" t="s">
        <v>67</v>
      </c>
      <c r="BK14" s="52"/>
      <c r="BL14" s="73" t="n">
        <f aca="false">AZ31</f>
        <v>41.5872</v>
      </c>
      <c r="BO14" s="53" t="s">
        <v>67</v>
      </c>
      <c r="BP14" s="52"/>
      <c r="BQ14" s="73" t="e">
        <f aca="true">(INDIRECT(TEXT((DAY($A$1)-1),"0")&amp;"!BQ14"))+BL14</f>
        <v>#REF!</v>
      </c>
      <c r="BR14" s="55"/>
      <c r="BS14" s="142"/>
      <c r="BT14" s="143"/>
      <c r="BU14" s="98"/>
      <c r="BV14" s="52"/>
      <c r="BW14" s="176"/>
      <c r="BX14" s="52"/>
      <c r="BY14" s="52"/>
      <c r="BZ14" s="98"/>
      <c r="CA14" s="52"/>
      <c r="CB14" s="176"/>
      <c r="CC14" s="138"/>
      <c r="CD14" s="138"/>
      <c r="CE14" s="145"/>
      <c r="CF14" s="145"/>
      <c r="CG14" s="145"/>
      <c r="CH14" s="7"/>
      <c r="CI14" s="8"/>
      <c r="CJ14" s="7"/>
      <c r="CK14" s="29"/>
      <c r="CL14" s="7"/>
      <c r="CM14" s="7"/>
      <c r="CN14" s="8"/>
      <c r="CO14" s="7"/>
      <c r="CP14" s="29"/>
      <c r="CQ14" s="7"/>
      <c r="CR14" s="7"/>
      <c r="CS14" s="7"/>
      <c r="CT14" s="7"/>
      <c r="CU14" s="7"/>
      <c r="CV14" s="7"/>
      <c r="CW14" s="7"/>
      <c r="CX14" s="7"/>
      <c r="CY14" s="7"/>
    </row>
    <row r="15" customFormat="false" ht="15" hidden="false" customHeight="false" outlineLevel="0" collapsed="false">
      <c r="B15" s="75" t="n">
        <v>800</v>
      </c>
      <c r="C15" s="146" t="n">
        <f aca="false">C14</f>
        <v>4</v>
      </c>
      <c r="D15" s="147" t="n">
        <f aca="false">D14</f>
        <v>0</v>
      </c>
      <c r="E15" s="174" t="n">
        <f aca="false">C15-D14</f>
        <v>4</v>
      </c>
      <c r="F15" s="149" t="n">
        <f aca="false">$F$6</f>
        <v>0</v>
      </c>
      <c r="G15" s="175" t="n">
        <f aca="false">$G$6</f>
        <v>0</v>
      </c>
      <c r="H15" s="151" t="n">
        <f aca="false">$H$6</f>
        <v>0</v>
      </c>
      <c r="I15" s="152" t="n">
        <f aca="false">F15+G15+H15</f>
        <v>0</v>
      </c>
      <c r="J15" s="153" t="n">
        <f aca="false">$J$7</f>
        <v>0</v>
      </c>
      <c r="K15" s="154" t="n">
        <f aca="false">$K$6</f>
        <v>0</v>
      </c>
      <c r="L15" s="155" t="n">
        <f aca="false">((I15*J15/1000)+K15)</f>
        <v>0</v>
      </c>
      <c r="M15" s="156" t="n">
        <f aca="false">$M$68</f>
        <v>0</v>
      </c>
      <c r="N15" s="157" t="e">
        <f aca="false">$N$7*AQ14*AR14</f>
        <v>#DIV/0!</v>
      </c>
      <c r="O15" s="156" t="n">
        <f aca="false">$O$68</f>
        <v>0</v>
      </c>
      <c r="P15" s="158" t="n">
        <f aca="false">(AT14*$P$6)*$P$3</f>
        <v>1.7328</v>
      </c>
      <c r="Q15" s="154" t="n">
        <f aca="false">$Q$68</f>
        <v>0</v>
      </c>
      <c r="R15" s="154" t="n">
        <v>0</v>
      </c>
      <c r="S15" s="155" t="n">
        <v>0</v>
      </c>
      <c r="T15" s="156" t="n">
        <f aca="false">$T$6</f>
        <v>0</v>
      </c>
      <c r="U15" s="159" t="e">
        <f aca="false">(N15/E15)+SUM(L15:M15)</f>
        <v>#DIV/0!</v>
      </c>
      <c r="W15" s="116" t="n">
        <v>4</v>
      </c>
      <c r="X15" s="117" t="n">
        <v>2.52</v>
      </c>
      <c r="Y15" s="160"/>
      <c r="Z15" s="63"/>
      <c r="AA15" s="161"/>
      <c r="AB15" s="120"/>
      <c r="AC15" s="162" t="n">
        <f aca="false">(W15*X15)+(Y15*Z15)+(AA15*AB15)</f>
        <v>10.08</v>
      </c>
      <c r="AD15" s="163" t="n">
        <v>900</v>
      </c>
      <c r="AE15" s="164" t="n">
        <v>0</v>
      </c>
      <c r="AF15" s="165" t="n">
        <v>0</v>
      </c>
      <c r="AG15" s="166"/>
      <c r="AH15" s="167"/>
      <c r="AI15" s="168"/>
      <c r="AJ15" s="169"/>
      <c r="AK15" s="170" t="n">
        <v>4</v>
      </c>
      <c r="AL15" s="169" t="n">
        <v>450</v>
      </c>
      <c r="AM15" s="171"/>
      <c r="AN15" s="172"/>
      <c r="AO15" s="173"/>
      <c r="AP15" s="133"/>
      <c r="AQ15" s="133" t="e">
        <f aca="false" t="array" ref="AQ15:AQ15">SUM(IF(AND(AJ15&lt;&gt;"pac",AJ15&lt;&gt;""),AI15),IF(AND(AM15&lt;&gt;"pac",AM15&lt;&gt;""),AL15),IF(AND(AN15&lt;&gt;"pac",AN15&lt;&gt;""),AO15))/SUM(IF(AND(AJ15&lt;&gt;"pac",AJ15&lt;&gt;""),1),IF(AND(AM15&lt;&gt;"pac",AM15&lt;&gt;""),1),IF(AND(AN15&lt;&gt;"pac",AN15&lt;&gt;""),1))</f>
        <v>#DIV/0!</v>
      </c>
      <c r="AR15" s="133" t="n">
        <f aca="false" t="array" ref="AR15:AR15">SUM(IF(AND(AJ15&lt;&gt;"pac",AJ15&lt;&gt;""),AH15),IF(AND(AM15&lt;&gt;"pac",AM15&lt;&gt;""),AK15),IF(AND(AP15&lt;&gt;"pac",AP15&lt;&gt;""),AN15))</f>
        <v>0</v>
      </c>
      <c r="AS15" s="133"/>
      <c r="AT15" s="134" t="n">
        <f aca="false">SUM(AE15,AG15,AH15,AN15,AK15)</f>
        <v>4</v>
      </c>
      <c r="AU15" s="135" t="n">
        <f aca="false">AV15/AT15</f>
        <v>450</v>
      </c>
      <c r="AV15" s="136" t="n">
        <f aca="false">SUM(AE15*AF15)+(AH15*AI15)+(AN15*AO15)+(AK15*AL15)</f>
        <v>1800</v>
      </c>
      <c r="AW15" s="137" t="n">
        <f aca="false">AT15*(F16+G16+H16)*J16/1000</f>
        <v>0</v>
      </c>
      <c r="AX15" s="137" t="n">
        <f aca="false">K16*AT15</f>
        <v>0</v>
      </c>
      <c r="AY15" s="137" t="n">
        <f aca="false">L16*(AE16+AG16)</f>
        <v>0</v>
      </c>
      <c r="AZ15" s="136" t="n">
        <f aca="false">P16</f>
        <v>1.7328</v>
      </c>
      <c r="BA15" s="137" t="n">
        <f aca="false">AC15</f>
        <v>10.08</v>
      </c>
      <c r="BB15" s="137" t="n">
        <f aca="false">T16*AT16</f>
        <v>0</v>
      </c>
      <c r="BC15" s="137"/>
      <c r="BD15" s="137" t="n">
        <f aca="false">AV15-SUM(AW15:BC15)</f>
        <v>1788.1872</v>
      </c>
      <c r="BE15" s="138"/>
      <c r="BF15" s="139" t="n">
        <f aca="false">BD15</f>
        <v>1788.1872</v>
      </c>
      <c r="BG15" s="139" t="n">
        <f aca="false">BF15*$BG$5</f>
        <v>1430.54976</v>
      </c>
      <c r="BH15" s="139" t="n">
        <f aca="false">BF15*$BH$5</f>
        <v>357.63744</v>
      </c>
      <c r="BI15" s="52"/>
      <c r="BJ15" s="53" t="s">
        <v>96</v>
      </c>
      <c r="BK15" s="52"/>
      <c r="BL15" s="181" t="n">
        <f aca="false">BC31</f>
        <v>0</v>
      </c>
      <c r="BO15" s="53" t="s">
        <v>96</v>
      </c>
      <c r="BP15" s="52"/>
      <c r="BQ15" s="181" t="e">
        <f aca="true">(INDIRECT(TEXT((DAY($A$1)-1),"0")&amp;"!BK15"))+BL15</f>
        <v>#REF!</v>
      </c>
      <c r="BR15" s="55"/>
      <c r="BS15" s="142"/>
      <c r="BT15" s="143"/>
      <c r="BU15" s="52"/>
      <c r="BV15" s="52"/>
      <c r="BW15" s="52"/>
      <c r="BX15" s="52"/>
      <c r="BY15" s="52"/>
      <c r="BZ15" s="52"/>
      <c r="CA15" s="52"/>
      <c r="CB15" s="52"/>
      <c r="CC15" s="138"/>
      <c r="CD15" s="138"/>
      <c r="CE15" s="145"/>
      <c r="CF15" s="145"/>
      <c r="CG15" s="145"/>
      <c r="CH15" s="7"/>
      <c r="CI15" s="8"/>
      <c r="CJ15" s="7"/>
      <c r="CK15" s="182"/>
      <c r="CL15" s="7"/>
      <c r="CM15" s="7"/>
      <c r="CN15" s="8"/>
      <c r="CO15" s="7"/>
      <c r="CP15" s="182"/>
      <c r="CQ15" s="7"/>
      <c r="CR15" s="7"/>
      <c r="CS15" s="7"/>
      <c r="CT15" s="7"/>
      <c r="CU15" s="7"/>
      <c r="CV15" s="7"/>
      <c r="CW15" s="7"/>
      <c r="CX15" s="7"/>
      <c r="CY15" s="7"/>
    </row>
    <row r="16" customFormat="false" ht="12.75" hidden="false" customHeight="false" outlineLevel="0" collapsed="false">
      <c r="B16" s="75" t="n">
        <v>900</v>
      </c>
      <c r="C16" s="146" t="n">
        <f aca="false">C15</f>
        <v>4</v>
      </c>
      <c r="D16" s="147" t="n">
        <f aca="false">D15</f>
        <v>0</v>
      </c>
      <c r="E16" s="174" t="n">
        <f aca="false">C16-D15</f>
        <v>4</v>
      </c>
      <c r="F16" s="149" t="n">
        <f aca="false">$F$6</f>
        <v>0</v>
      </c>
      <c r="G16" s="175" t="n">
        <f aca="false">$G$6</f>
        <v>0</v>
      </c>
      <c r="H16" s="151" t="n">
        <f aca="false">$H$6</f>
        <v>0</v>
      </c>
      <c r="I16" s="152" t="n">
        <f aca="false">F16+G16+H16</f>
        <v>0</v>
      </c>
      <c r="J16" s="153" t="n">
        <f aca="false">$J$7</f>
        <v>0</v>
      </c>
      <c r="K16" s="154" t="n">
        <f aca="false">$K$6</f>
        <v>0</v>
      </c>
      <c r="L16" s="155" t="n">
        <f aca="false">((I16*J16/1000)+K16)</f>
        <v>0</v>
      </c>
      <c r="M16" s="156" t="n">
        <f aca="false">$M$68</f>
        <v>0</v>
      </c>
      <c r="N16" s="157" t="e">
        <f aca="false">$N$7*AQ15*AR15</f>
        <v>#DIV/0!</v>
      </c>
      <c r="O16" s="156" t="n">
        <f aca="false">$O$68</f>
        <v>0</v>
      </c>
      <c r="P16" s="158" t="n">
        <f aca="false">(AT15*$P$6)*$P$3</f>
        <v>1.7328</v>
      </c>
      <c r="Q16" s="154" t="n">
        <f aca="false">$Q$68</f>
        <v>0</v>
      </c>
      <c r="R16" s="154" t="n">
        <v>0</v>
      </c>
      <c r="S16" s="155" t="n">
        <v>0</v>
      </c>
      <c r="T16" s="156" t="n">
        <f aca="false">$T$6</f>
        <v>0</v>
      </c>
      <c r="U16" s="159" t="e">
        <f aca="false">(N16/E16)+SUM(L16:M16)</f>
        <v>#DIV/0!</v>
      </c>
      <c r="W16" s="116" t="n">
        <v>4</v>
      </c>
      <c r="X16" s="117" t="n">
        <v>2.52</v>
      </c>
      <c r="Y16" s="160"/>
      <c r="Z16" s="63"/>
      <c r="AA16" s="161"/>
      <c r="AB16" s="120"/>
      <c r="AC16" s="162" t="n">
        <f aca="false">(W16*X16)+(Y16*Z16)+(AA16*AB16)</f>
        <v>10.08</v>
      </c>
      <c r="AD16" s="163" t="n">
        <v>1000</v>
      </c>
      <c r="AE16" s="164" t="n">
        <v>0</v>
      </c>
      <c r="AF16" s="165" t="n">
        <v>0</v>
      </c>
      <c r="AG16" s="166"/>
      <c r="AH16" s="167"/>
      <c r="AI16" s="168"/>
      <c r="AJ16" s="169"/>
      <c r="AK16" s="170" t="n">
        <v>4</v>
      </c>
      <c r="AL16" s="169" t="n">
        <v>450</v>
      </c>
      <c r="AM16" s="171"/>
      <c r="AN16" s="172"/>
      <c r="AO16" s="173"/>
      <c r="AP16" s="133"/>
      <c r="AQ16" s="133" t="e">
        <f aca="false" t="array" ref="AQ16:AQ16">SUM(IF(AND(AJ16&lt;&gt;"pac",AJ16&lt;&gt;""),AI16),IF(AND(AM16&lt;&gt;"pac",AM16&lt;&gt;""),AL16),IF(AND(AN16&lt;&gt;"pac",AN16&lt;&gt;""),AO16))/SUM(IF(AND(AJ16&lt;&gt;"pac",AJ16&lt;&gt;""),1),IF(AND(AM16&lt;&gt;"pac",AM16&lt;&gt;""),1),IF(AND(AN16&lt;&gt;"pac",AN16&lt;&gt;""),1))</f>
        <v>#DIV/0!</v>
      </c>
      <c r="AR16" s="133" t="n">
        <f aca="false" t="array" ref="AR16:AR16">SUM(IF(AND(AJ16&lt;&gt;"pac",AJ16&lt;&gt;""),AH16),IF(AND(AM16&lt;&gt;"pac",AM16&lt;&gt;""),AK16),IF(AND(AP16&lt;&gt;"pac",AP16&lt;&gt;""),AN16))</f>
        <v>0</v>
      </c>
      <c r="AS16" s="133"/>
      <c r="AT16" s="134" t="n">
        <f aca="false">SUM(AE16,AG16,AH16,AN16,AK16)</f>
        <v>4</v>
      </c>
      <c r="AU16" s="135" t="n">
        <f aca="false">AV16/AT16</f>
        <v>450</v>
      </c>
      <c r="AV16" s="136" t="n">
        <f aca="false">SUM(AE16*AF16)+(AH16*AI16)+(AN16*AO16)+(AK16*AL16)</f>
        <v>1800</v>
      </c>
      <c r="AW16" s="137" t="n">
        <f aca="false">AT16*(F17+G17+H17)*J17/1000</f>
        <v>0</v>
      </c>
      <c r="AX16" s="137" t="n">
        <f aca="false">K17*AT16</f>
        <v>0</v>
      </c>
      <c r="AY16" s="137" t="n">
        <f aca="false">L17*(AE17+AG17)</f>
        <v>0</v>
      </c>
      <c r="AZ16" s="136" t="n">
        <f aca="false">P17</f>
        <v>1.7328</v>
      </c>
      <c r="BA16" s="137" t="n">
        <f aca="false">AC16</f>
        <v>10.08</v>
      </c>
      <c r="BB16" s="137" t="n">
        <f aca="false">T17*AT17</f>
        <v>0</v>
      </c>
      <c r="BC16" s="137"/>
      <c r="BD16" s="137" t="n">
        <f aca="false">AV16-SUM(AW16:BC16)</f>
        <v>1788.1872</v>
      </c>
      <c r="BE16" s="138"/>
      <c r="BF16" s="139" t="n">
        <f aca="false">BD16</f>
        <v>1788.1872</v>
      </c>
      <c r="BG16" s="139" t="n">
        <f aca="false">BF16*$BG$5</f>
        <v>1430.54976</v>
      </c>
      <c r="BH16" s="139" t="n">
        <f aca="false">BF16*$BH$5</f>
        <v>357.63744</v>
      </c>
      <c r="BI16" s="52"/>
      <c r="BJ16" s="53" t="s">
        <v>98</v>
      </c>
      <c r="BK16" s="52"/>
      <c r="BL16" s="73" t="n">
        <f aca="false">SUM(BL13:BL15)</f>
        <v>283.5072</v>
      </c>
      <c r="BO16" s="53" t="s">
        <v>98</v>
      </c>
      <c r="BP16" s="52"/>
      <c r="BQ16" s="73" t="e">
        <f aca="true">(INDIRECT(TEXT((DAY($A$1)-1),"0")&amp;"!Bq16"))+BL16</f>
        <v>#REF!</v>
      </c>
      <c r="BR16" s="55"/>
      <c r="BS16" s="142"/>
      <c r="BT16" s="143"/>
      <c r="BU16" s="52"/>
      <c r="BV16" s="52"/>
      <c r="BW16" s="52"/>
      <c r="BX16" s="52"/>
      <c r="BY16" s="52"/>
      <c r="BZ16" s="52"/>
      <c r="CA16" s="52"/>
      <c r="CB16" s="52"/>
      <c r="CC16" s="138"/>
      <c r="CD16" s="138"/>
      <c r="CE16" s="145"/>
      <c r="CF16" s="145"/>
      <c r="CG16" s="145"/>
      <c r="CH16" s="7"/>
      <c r="CI16" s="8"/>
      <c r="CJ16" s="7"/>
      <c r="CK16" s="29"/>
      <c r="CL16" s="7"/>
      <c r="CM16" s="7"/>
      <c r="CN16" s="8"/>
      <c r="CO16" s="7"/>
      <c r="CP16" s="29"/>
      <c r="CQ16" s="7"/>
      <c r="CR16" s="7"/>
      <c r="CS16" s="7"/>
      <c r="CT16" s="7"/>
      <c r="CU16" s="7"/>
      <c r="CV16" s="7"/>
      <c r="CW16" s="7"/>
      <c r="CX16" s="7"/>
      <c r="CY16" s="7"/>
    </row>
    <row r="17" customFormat="false" ht="12.75" hidden="false" customHeight="false" outlineLevel="0" collapsed="false">
      <c r="B17" s="75" t="n">
        <v>1000</v>
      </c>
      <c r="C17" s="146" t="n">
        <f aca="false">C16</f>
        <v>4</v>
      </c>
      <c r="D17" s="147" t="n">
        <f aca="false">D16</f>
        <v>0</v>
      </c>
      <c r="E17" s="174" t="n">
        <f aca="false">C17-D16</f>
        <v>4</v>
      </c>
      <c r="F17" s="149" t="n">
        <f aca="false">$F$6</f>
        <v>0</v>
      </c>
      <c r="G17" s="175" t="n">
        <f aca="false">$G$6</f>
        <v>0</v>
      </c>
      <c r="H17" s="151" t="n">
        <f aca="false">$H$6</f>
        <v>0</v>
      </c>
      <c r="I17" s="152" t="n">
        <f aca="false">F17+G17+H17</f>
        <v>0</v>
      </c>
      <c r="J17" s="153" t="n">
        <f aca="false">$J$7</f>
        <v>0</v>
      </c>
      <c r="K17" s="154" t="n">
        <f aca="false">$K$6</f>
        <v>0</v>
      </c>
      <c r="L17" s="155" t="n">
        <f aca="false">((I17*J17/1000)+K17)</f>
        <v>0</v>
      </c>
      <c r="M17" s="156" t="n">
        <f aca="false">$M$68</f>
        <v>0</v>
      </c>
      <c r="N17" s="157" t="e">
        <f aca="false">$N$7*AQ16*AR16</f>
        <v>#DIV/0!</v>
      </c>
      <c r="O17" s="156" t="n">
        <f aca="false">$O$68</f>
        <v>0</v>
      </c>
      <c r="P17" s="158" t="n">
        <f aca="false">(AT16*$P$6)*$P$3</f>
        <v>1.7328</v>
      </c>
      <c r="Q17" s="154" t="n">
        <f aca="false">$Q$68</f>
        <v>0</v>
      </c>
      <c r="R17" s="154" t="n">
        <v>0</v>
      </c>
      <c r="S17" s="155" t="n">
        <v>0</v>
      </c>
      <c r="T17" s="156" t="n">
        <f aca="false">$T$6</f>
        <v>0</v>
      </c>
      <c r="U17" s="159" t="e">
        <f aca="false">(N17/E17)+SUM(L17:M17)</f>
        <v>#DIV/0!</v>
      </c>
      <c r="W17" s="116" t="n">
        <v>4</v>
      </c>
      <c r="X17" s="117" t="n">
        <v>2.52</v>
      </c>
      <c r="Y17" s="160"/>
      <c r="Z17" s="63"/>
      <c r="AA17" s="161"/>
      <c r="AB17" s="120"/>
      <c r="AC17" s="162" t="n">
        <f aca="false">(W17*X17)+(Y17*Z17)+(AA17*AB17)</f>
        <v>10.08</v>
      </c>
      <c r="AD17" s="163" t="n">
        <v>1100</v>
      </c>
      <c r="AE17" s="164" t="n">
        <v>0</v>
      </c>
      <c r="AF17" s="165" t="n">
        <v>0</v>
      </c>
      <c r="AG17" s="166"/>
      <c r="AH17" s="167"/>
      <c r="AI17" s="168"/>
      <c r="AJ17" s="169"/>
      <c r="AK17" s="170" t="n">
        <v>4</v>
      </c>
      <c r="AL17" s="169" t="n">
        <v>450</v>
      </c>
      <c r="AM17" s="171"/>
      <c r="AN17" s="172"/>
      <c r="AO17" s="173"/>
      <c r="AP17" s="133"/>
      <c r="AQ17" s="133" t="e">
        <f aca="false" t="array" ref="AQ17:AQ17">SUM(IF(AND(AJ17&lt;&gt;"pac",AJ17&lt;&gt;""),AI17),IF(AND(AM17&lt;&gt;"pac",AM17&lt;&gt;""),AL17),IF(AND(AN17&lt;&gt;"pac",AN17&lt;&gt;""),AO17))/SUM(IF(AND(AJ17&lt;&gt;"pac",AJ17&lt;&gt;""),1),IF(AND(AM17&lt;&gt;"pac",AM17&lt;&gt;""),1),IF(AND(AN17&lt;&gt;"pac",AN17&lt;&gt;""),1))</f>
        <v>#DIV/0!</v>
      </c>
      <c r="AR17" s="133" t="n">
        <f aca="false" t="array" ref="AR17:AR17">SUM(IF(AND(AJ17&lt;&gt;"pac",AJ17&lt;&gt;""),AH17),IF(AND(AM17&lt;&gt;"pac",AM17&lt;&gt;""),AK17),IF(AND(AP17&lt;&gt;"pac",AP17&lt;&gt;""),AN17))</f>
        <v>0</v>
      </c>
      <c r="AS17" s="133"/>
      <c r="AT17" s="134" t="n">
        <f aca="false">SUM(AE17,AG17,AH17,AN17,AK17)</f>
        <v>4</v>
      </c>
      <c r="AU17" s="135" t="n">
        <f aca="false">AV17/AT17</f>
        <v>450</v>
      </c>
      <c r="AV17" s="136" t="n">
        <f aca="false">SUM(AE17*AF17)+(AH17*AI17)+(AN17*AO17)+(AK17*AL17)</f>
        <v>1800</v>
      </c>
      <c r="AW17" s="137" t="n">
        <f aca="false">AT17*(F18+G18+H18)*J18/1000</f>
        <v>0</v>
      </c>
      <c r="AX17" s="137" t="n">
        <f aca="false">K18*AT17</f>
        <v>0</v>
      </c>
      <c r="AY17" s="137" t="n">
        <f aca="false">L18*(AE18+AG18)</f>
        <v>0</v>
      </c>
      <c r="AZ17" s="136" t="n">
        <f aca="false">P18</f>
        <v>1.7328</v>
      </c>
      <c r="BA17" s="137" t="n">
        <f aca="false">AC17</f>
        <v>10.08</v>
      </c>
      <c r="BB17" s="137" t="n">
        <f aca="false">T18*AT18</f>
        <v>0</v>
      </c>
      <c r="BC17" s="137"/>
      <c r="BD17" s="137" t="n">
        <f aca="false">AV17-SUM(AW17:BC17)</f>
        <v>1788.1872</v>
      </c>
      <c r="BE17" s="138"/>
      <c r="BF17" s="139" t="n">
        <f aca="false">BD17</f>
        <v>1788.1872</v>
      </c>
      <c r="BG17" s="139" t="n">
        <f aca="false">BF17*$BG$5</f>
        <v>1430.54976</v>
      </c>
      <c r="BH17" s="139" t="n">
        <f aca="false">BF17*$BH$5</f>
        <v>357.63744</v>
      </c>
      <c r="BI17" s="52"/>
      <c r="BJ17" s="183"/>
      <c r="BK17" s="52"/>
      <c r="BL17" s="171"/>
      <c r="BO17" s="183"/>
      <c r="BP17" s="52"/>
      <c r="BQ17" s="171"/>
      <c r="BR17" s="55"/>
      <c r="BS17" s="142"/>
      <c r="BT17" s="143"/>
      <c r="BU17" s="98"/>
      <c r="BV17" s="52"/>
      <c r="BW17" s="52"/>
      <c r="BX17" s="52"/>
      <c r="BY17" s="52"/>
      <c r="BZ17" s="98"/>
      <c r="CA17" s="52"/>
      <c r="CB17" s="52"/>
      <c r="CC17" s="138"/>
      <c r="CD17" s="138"/>
      <c r="CE17" s="145"/>
      <c r="CF17" s="145"/>
      <c r="CG17" s="145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</row>
    <row r="18" customFormat="false" ht="12.75" hidden="false" customHeight="false" outlineLevel="0" collapsed="false">
      <c r="B18" s="75" t="n">
        <v>1100</v>
      </c>
      <c r="C18" s="146" t="n">
        <f aca="false">C17</f>
        <v>4</v>
      </c>
      <c r="D18" s="147" t="n">
        <f aca="false">D17</f>
        <v>0</v>
      </c>
      <c r="E18" s="174" t="n">
        <f aca="false">C18-D17</f>
        <v>4</v>
      </c>
      <c r="F18" s="149" t="n">
        <f aca="false">$F$6</f>
        <v>0</v>
      </c>
      <c r="G18" s="175" t="n">
        <f aca="false">$G$6</f>
        <v>0</v>
      </c>
      <c r="H18" s="151" t="n">
        <f aca="false">$H$6</f>
        <v>0</v>
      </c>
      <c r="I18" s="152" t="n">
        <f aca="false">F18+G18+H18</f>
        <v>0</v>
      </c>
      <c r="J18" s="153" t="n">
        <f aca="false">$J$7</f>
        <v>0</v>
      </c>
      <c r="K18" s="154" t="n">
        <f aca="false">$K$6</f>
        <v>0</v>
      </c>
      <c r="L18" s="155" t="n">
        <f aca="false">((I18*J18/1000)+K18)</f>
        <v>0</v>
      </c>
      <c r="M18" s="156" t="n">
        <f aca="false">$M$68</f>
        <v>0</v>
      </c>
      <c r="N18" s="157" t="e">
        <f aca="false">$N$7*AQ17*AR17</f>
        <v>#DIV/0!</v>
      </c>
      <c r="O18" s="156" t="n">
        <f aca="false">$O$68</f>
        <v>0</v>
      </c>
      <c r="P18" s="158" t="n">
        <f aca="false">(AT17*$P$6)*$P$3</f>
        <v>1.7328</v>
      </c>
      <c r="Q18" s="154" t="n">
        <f aca="false">$Q$68</f>
        <v>0</v>
      </c>
      <c r="R18" s="154" t="n">
        <v>0</v>
      </c>
      <c r="S18" s="155" t="n">
        <v>0</v>
      </c>
      <c r="T18" s="156" t="n">
        <f aca="false">$T$6</f>
        <v>0</v>
      </c>
      <c r="U18" s="159" t="e">
        <f aca="false">(N18/E18)+SUM(L18:M18)</f>
        <v>#DIV/0!</v>
      </c>
      <c r="W18" s="116" t="n">
        <v>4</v>
      </c>
      <c r="X18" s="117" t="n">
        <v>2.52</v>
      </c>
      <c r="Y18" s="160"/>
      <c r="Z18" s="63"/>
      <c r="AA18" s="161"/>
      <c r="AB18" s="120"/>
      <c r="AC18" s="162" t="n">
        <f aca="false">(W18*X18)+(Y18*Z18)+(AA18*AB18)</f>
        <v>10.08</v>
      </c>
      <c r="AD18" s="163" t="n">
        <v>1200</v>
      </c>
      <c r="AE18" s="164" t="n">
        <v>0</v>
      </c>
      <c r="AF18" s="165" t="n">
        <v>0</v>
      </c>
      <c r="AG18" s="166"/>
      <c r="AH18" s="167"/>
      <c r="AI18" s="168"/>
      <c r="AJ18" s="169"/>
      <c r="AK18" s="170" t="n">
        <v>4</v>
      </c>
      <c r="AL18" s="169" t="n">
        <v>450</v>
      </c>
      <c r="AM18" s="171"/>
      <c r="AN18" s="172"/>
      <c r="AO18" s="173"/>
      <c r="AP18" s="133"/>
      <c r="AQ18" s="133" t="e">
        <f aca="false" t="array" ref="AQ18:AQ18">SUM(IF(AND(AJ18&lt;&gt;"pac",AJ18&lt;&gt;""),AI18),IF(AND(AM18&lt;&gt;"pac",AM18&lt;&gt;""),AL18),IF(AND(AN18&lt;&gt;"pac",AN18&lt;&gt;""),AO18))/SUM(IF(AND(AJ18&lt;&gt;"pac",AJ18&lt;&gt;""),1),IF(AND(AM18&lt;&gt;"pac",AM18&lt;&gt;""),1),IF(AND(AN18&lt;&gt;"pac",AN18&lt;&gt;""),1))</f>
        <v>#DIV/0!</v>
      </c>
      <c r="AR18" s="133" t="n">
        <f aca="false" t="array" ref="AR18:AR18">SUM(IF(AND(AJ18&lt;&gt;"pac",AJ18&lt;&gt;""),AH18),IF(AND(AM18&lt;&gt;"pac",AM18&lt;&gt;""),AK18),IF(AND(AP18&lt;&gt;"pac",AP18&lt;&gt;""),AN18))</f>
        <v>0</v>
      </c>
      <c r="AS18" s="133"/>
      <c r="AT18" s="134" t="n">
        <f aca="false">SUM(AE18,AG18,AH18,AN18,AK18)</f>
        <v>4</v>
      </c>
      <c r="AU18" s="135" t="n">
        <f aca="false">AV18/AT18</f>
        <v>450</v>
      </c>
      <c r="AV18" s="136" t="n">
        <f aca="false">SUM(AE18*AF18)+(AH18*AI18)+(AN18*AO18)+(AK18*AL18)</f>
        <v>1800</v>
      </c>
      <c r="AW18" s="137" t="n">
        <f aca="false">AT18*(F19+G19+H19)*J19/1000</f>
        <v>0</v>
      </c>
      <c r="AX18" s="137" t="n">
        <f aca="false">K19*AT18</f>
        <v>0</v>
      </c>
      <c r="AY18" s="137" t="n">
        <f aca="false">L19*(AE19+AG19)</f>
        <v>0</v>
      </c>
      <c r="AZ18" s="136" t="n">
        <f aca="false">P19</f>
        <v>1.7328</v>
      </c>
      <c r="BA18" s="137" t="n">
        <f aca="false">AC18</f>
        <v>10.08</v>
      </c>
      <c r="BB18" s="137" t="n">
        <f aca="false">T19*AT19</f>
        <v>0</v>
      </c>
      <c r="BC18" s="137"/>
      <c r="BD18" s="137" t="n">
        <f aca="false">AV18-SUM(AW18:BC18)</f>
        <v>1788.1872</v>
      </c>
      <c r="BE18" s="138"/>
      <c r="BF18" s="139" t="n">
        <f aca="false">BD18</f>
        <v>1788.1872</v>
      </c>
      <c r="BG18" s="139" t="n">
        <f aca="false">BF18*$BG$5</f>
        <v>1430.54976</v>
      </c>
      <c r="BH18" s="139" t="n">
        <f aca="false">BF18*$BH$5</f>
        <v>357.63744</v>
      </c>
      <c r="BI18" s="52"/>
      <c r="BJ18" s="53" t="s">
        <v>99</v>
      </c>
      <c r="BK18" s="52"/>
      <c r="BL18" s="73" t="n">
        <f aca="false">BH31</f>
        <v>7067.29856</v>
      </c>
      <c r="BO18" s="53" t="s">
        <v>99</v>
      </c>
      <c r="BP18" s="52"/>
      <c r="BQ18" s="73" t="e">
        <f aca="false">BQ7*$BH$5</f>
        <v>#REF!</v>
      </c>
      <c r="BR18" s="55"/>
      <c r="BS18" s="142"/>
      <c r="BT18" s="143"/>
      <c r="BU18" s="98"/>
      <c r="BV18" s="52"/>
      <c r="BW18" s="176"/>
      <c r="BX18" s="52"/>
      <c r="BY18" s="52"/>
      <c r="BZ18" s="98"/>
      <c r="CA18" s="52"/>
      <c r="CB18" s="176"/>
      <c r="CC18" s="138"/>
      <c r="CD18" s="138"/>
      <c r="CE18" s="145"/>
      <c r="CF18" s="145"/>
      <c r="CG18" s="145"/>
      <c r="CH18" s="7"/>
      <c r="CI18" s="8"/>
      <c r="CJ18" s="7"/>
      <c r="CK18" s="29"/>
      <c r="CL18" s="7"/>
      <c r="CM18" s="7"/>
      <c r="CN18" s="8"/>
      <c r="CO18" s="7"/>
      <c r="CP18" s="29"/>
      <c r="CQ18" s="7"/>
      <c r="CR18" s="7"/>
      <c r="CS18" s="7"/>
      <c r="CT18" s="7"/>
      <c r="CU18" s="7"/>
      <c r="CV18" s="7"/>
      <c r="CW18" s="7"/>
      <c r="CX18" s="7"/>
      <c r="CY18" s="7"/>
    </row>
    <row r="19" customFormat="false" ht="12.75" hidden="false" customHeight="false" outlineLevel="0" collapsed="false">
      <c r="B19" s="75" t="n">
        <v>1200</v>
      </c>
      <c r="C19" s="146" t="n">
        <f aca="false">C18</f>
        <v>4</v>
      </c>
      <c r="D19" s="147" t="n">
        <f aca="false">D18</f>
        <v>0</v>
      </c>
      <c r="E19" s="174" t="n">
        <f aca="false">C19-D18</f>
        <v>4</v>
      </c>
      <c r="F19" s="149" t="n">
        <f aca="false">$F$6</f>
        <v>0</v>
      </c>
      <c r="G19" s="175" t="n">
        <f aca="false">$G$6</f>
        <v>0</v>
      </c>
      <c r="H19" s="151" t="n">
        <f aca="false">$H$6</f>
        <v>0</v>
      </c>
      <c r="I19" s="152" t="n">
        <f aca="false">F19+G19+H19</f>
        <v>0</v>
      </c>
      <c r="J19" s="153" t="n">
        <f aca="false">$J$7</f>
        <v>0</v>
      </c>
      <c r="K19" s="154" t="n">
        <f aca="false">$K$6</f>
        <v>0</v>
      </c>
      <c r="L19" s="155" t="n">
        <f aca="false">((I19*J19/1000)+K19)</f>
        <v>0</v>
      </c>
      <c r="M19" s="156" t="n">
        <f aca="false">$M$68</f>
        <v>0</v>
      </c>
      <c r="N19" s="157" t="e">
        <f aca="false">$N$7*AQ18*AR18</f>
        <v>#DIV/0!</v>
      </c>
      <c r="O19" s="156" t="n">
        <f aca="false">$O$68</f>
        <v>0</v>
      </c>
      <c r="P19" s="158" t="n">
        <f aca="false">(AT18*$P$6)*$P$3</f>
        <v>1.7328</v>
      </c>
      <c r="Q19" s="154" t="n">
        <f aca="false">$Q$68</f>
        <v>0</v>
      </c>
      <c r="R19" s="154" t="n">
        <v>0</v>
      </c>
      <c r="S19" s="155" t="n">
        <v>0</v>
      </c>
      <c r="T19" s="156" t="n">
        <f aca="false">$T$6</f>
        <v>0</v>
      </c>
      <c r="U19" s="159" t="e">
        <f aca="false">(N19/E19)+SUM(L19:M19)</f>
        <v>#DIV/0!</v>
      </c>
      <c r="W19" s="116" t="n">
        <v>4</v>
      </c>
      <c r="X19" s="117" t="n">
        <v>2.52</v>
      </c>
      <c r="Y19" s="160"/>
      <c r="Z19" s="63"/>
      <c r="AA19" s="161"/>
      <c r="AB19" s="120"/>
      <c r="AC19" s="162" t="n">
        <f aca="false">(W19*X19)+(Y19*Z19)+(AA19*AB19)</f>
        <v>10.08</v>
      </c>
      <c r="AD19" s="163" t="n">
        <v>1300</v>
      </c>
      <c r="AE19" s="164" t="n">
        <v>0</v>
      </c>
      <c r="AF19" s="165" t="n">
        <v>0</v>
      </c>
      <c r="AG19" s="166"/>
      <c r="AH19" s="167"/>
      <c r="AI19" s="168"/>
      <c r="AJ19" s="169"/>
      <c r="AK19" s="170" t="n">
        <v>4</v>
      </c>
      <c r="AL19" s="169" t="n">
        <v>450</v>
      </c>
      <c r="AM19" s="171"/>
      <c r="AN19" s="172"/>
      <c r="AO19" s="173"/>
      <c r="AP19" s="133"/>
      <c r="AQ19" s="133" t="e">
        <f aca="false" t="array" ref="AQ19:AQ19">SUM(IF(AND(AJ19&lt;&gt;"pac",AJ19&lt;&gt;""),AI19),IF(AND(AM19&lt;&gt;"pac",AM19&lt;&gt;""),AL19),IF(AND(AN19&lt;&gt;"pac",AN19&lt;&gt;""),AO19))/SUM(IF(AND(AJ19&lt;&gt;"pac",AJ19&lt;&gt;""),1),IF(AND(AM19&lt;&gt;"pac",AM19&lt;&gt;""),1),IF(AND(AN19&lt;&gt;"pac",AN19&lt;&gt;""),1))</f>
        <v>#DIV/0!</v>
      </c>
      <c r="AR19" s="133" t="n">
        <f aca="false" t="array" ref="AR19:AR19">SUM(IF(AND(AJ19&lt;&gt;"pac",AJ19&lt;&gt;""),AH19),IF(AND(AM19&lt;&gt;"pac",AM19&lt;&gt;""),AK19),IF(AND(AP19&lt;&gt;"pac",AP19&lt;&gt;""),AN19))</f>
        <v>0</v>
      </c>
      <c r="AS19" s="133"/>
      <c r="AT19" s="134" t="n">
        <f aca="false">SUM(AE19,AG19,AH19,AN19,AK19)</f>
        <v>4</v>
      </c>
      <c r="AU19" s="135" t="n">
        <f aca="false">AV19/AT19</f>
        <v>450</v>
      </c>
      <c r="AV19" s="136" t="n">
        <f aca="false">SUM(AE19*AF19)+(AH19*AI19)+(AN19*AO19)+(AK19*AL19)</f>
        <v>1800</v>
      </c>
      <c r="AW19" s="137" t="n">
        <f aca="false">AT19*(F20+G20+H20)*J20/1000</f>
        <v>0</v>
      </c>
      <c r="AX19" s="137" t="n">
        <f aca="false">K20*AT19</f>
        <v>0</v>
      </c>
      <c r="AY19" s="137" t="n">
        <f aca="false">L20*(AE20+AG20)</f>
        <v>0</v>
      </c>
      <c r="AZ19" s="136" t="n">
        <f aca="false">P20</f>
        <v>1.7328</v>
      </c>
      <c r="BA19" s="137" t="n">
        <f aca="false">AC19</f>
        <v>10.08</v>
      </c>
      <c r="BB19" s="137" t="n">
        <f aca="false">T20*AT20</f>
        <v>0</v>
      </c>
      <c r="BC19" s="137"/>
      <c r="BD19" s="137" t="n">
        <f aca="false">AV19-SUM(AW19:BC19)</f>
        <v>1788.1872</v>
      </c>
      <c r="BE19" s="138"/>
      <c r="BF19" s="139" t="n">
        <f aca="false">BD19</f>
        <v>1788.1872</v>
      </c>
      <c r="BG19" s="139" t="n">
        <f aca="false">BF19*$BG$5</f>
        <v>1430.54976</v>
      </c>
      <c r="BH19" s="139" t="n">
        <f aca="false">BF19*$BH$5</f>
        <v>357.63744</v>
      </c>
      <c r="BI19" s="52"/>
      <c r="BJ19" s="53" t="s">
        <v>101</v>
      </c>
      <c r="BK19" s="52"/>
      <c r="BL19" s="73" t="n">
        <f aca="false">BB31</f>
        <v>0</v>
      </c>
      <c r="BO19" s="53" t="s">
        <v>101</v>
      </c>
      <c r="BP19" s="52"/>
      <c r="BQ19" s="73" t="e">
        <f aca="true">(INDIRECT(TEXT((DAY($A$1)-1),"0")&amp;"!BK19"))+BL19</f>
        <v>#REF!</v>
      </c>
      <c r="BR19" s="55"/>
      <c r="BS19" s="142"/>
      <c r="BT19" s="143"/>
      <c r="BU19" s="98"/>
      <c r="BV19" s="52"/>
      <c r="BW19" s="176"/>
      <c r="BX19" s="52"/>
      <c r="BY19" s="52"/>
      <c r="BZ19" s="98"/>
      <c r="CA19" s="52"/>
      <c r="CB19" s="176"/>
      <c r="CC19" s="138"/>
      <c r="CD19" s="138"/>
      <c r="CE19" s="145"/>
      <c r="CF19" s="145"/>
      <c r="CG19" s="145"/>
      <c r="CH19" s="7"/>
      <c r="CI19" s="8"/>
      <c r="CJ19" s="7"/>
      <c r="CK19" s="29"/>
      <c r="CL19" s="7"/>
      <c r="CM19" s="7"/>
      <c r="CN19" s="8"/>
      <c r="CO19" s="7"/>
      <c r="CP19" s="29"/>
      <c r="CQ19" s="7"/>
      <c r="CR19" s="7"/>
      <c r="CS19" s="7"/>
      <c r="CT19" s="7"/>
      <c r="CU19" s="7"/>
      <c r="CV19" s="7"/>
      <c r="CW19" s="7"/>
      <c r="CX19" s="7"/>
      <c r="CY19" s="7"/>
    </row>
    <row r="20" customFormat="false" ht="12.75" hidden="false" customHeight="false" outlineLevel="0" collapsed="false">
      <c r="B20" s="75" t="n">
        <v>1300</v>
      </c>
      <c r="C20" s="146" t="n">
        <f aca="false">C19</f>
        <v>4</v>
      </c>
      <c r="D20" s="147" t="n">
        <f aca="false">D19</f>
        <v>0</v>
      </c>
      <c r="E20" s="174" t="n">
        <f aca="false">C20-D19</f>
        <v>4</v>
      </c>
      <c r="F20" s="149" t="n">
        <f aca="false">$F$6</f>
        <v>0</v>
      </c>
      <c r="G20" s="175" t="n">
        <f aca="false">$G$6</f>
        <v>0</v>
      </c>
      <c r="H20" s="151" t="n">
        <f aca="false">$H$6</f>
        <v>0</v>
      </c>
      <c r="I20" s="152" t="n">
        <f aca="false">F20+G20+H20</f>
        <v>0</v>
      </c>
      <c r="J20" s="153" t="n">
        <f aca="false">$J$7</f>
        <v>0</v>
      </c>
      <c r="K20" s="154" t="n">
        <f aca="false">$K$6</f>
        <v>0</v>
      </c>
      <c r="L20" s="155" t="n">
        <f aca="false">((I20*J20/1000)+K20)</f>
        <v>0</v>
      </c>
      <c r="M20" s="156" t="n">
        <f aca="false">$M$68</f>
        <v>0</v>
      </c>
      <c r="N20" s="157" t="e">
        <f aca="false">$N$7*AQ19*AR19</f>
        <v>#DIV/0!</v>
      </c>
      <c r="O20" s="156" t="n">
        <f aca="false">$O$68</f>
        <v>0</v>
      </c>
      <c r="P20" s="158" t="n">
        <f aca="false">(AT19*$P$6)*$P$3</f>
        <v>1.7328</v>
      </c>
      <c r="Q20" s="154" t="n">
        <f aca="false">$Q$68</f>
        <v>0</v>
      </c>
      <c r="R20" s="154" t="n">
        <v>0</v>
      </c>
      <c r="S20" s="155" t="n">
        <v>0</v>
      </c>
      <c r="T20" s="156" t="n">
        <f aca="false">$T$6</f>
        <v>0</v>
      </c>
      <c r="U20" s="159" t="e">
        <f aca="false">(N20/E20)+SUM(L20:M20)</f>
        <v>#DIV/0!</v>
      </c>
      <c r="W20" s="116" t="n">
        <v>4</v>
      </c>
      <c r="X20" s="117" t="n">
        <v>2.52</v>
      </c>
      <c r="Y20" s="160"/>
      <c r="Z20" s="63"/>
      <c r="AA20" s="161"/>
      <c r="AB20" s="120"/>
      <c r="AC20" s="162" t="n">
        <f aca="false">(W20*X20)+(Y20*Z20)+(AA20*AB20)</f>
        <v>10.08</v>
      </c>
      <c r="AD20" s="163" t="n">
        <v>1400</v>
      </c>
      <c r="AE20" s="164" t="n">
        <v>0</v>
      </c>
      <c r="AF20" s="165" t="n">
        <v>0</v>
      </c>
      <c r="AG20" s="166"/>
      <c r="AH20" s="167"/>
      <c r="AI20" s="168"/>
      <c r="AJ20" s="169"/>
      <c r="AK20" s="170" t="n">
        <v>4</v>
      </c>
      <c r="AL20" s="169" t="n">
        <v>450</v>
      </c>
      <c r="AM20" s="171"/>
      <c r="AN20" s="172"/>
      <c r="AO20" s="173"/>
      <c r="AP20" s="133"/>
      <c r="AQ20" s="133" t="e">
        <f aca="false" t="array" ref="AQ20:AQ20">SUM(IF(AND(AJ20&lt;&gt;"pac",AJ20&lt;&gt;""),AI20),IF(AND(AM20&lt;&gt;"pac",AM20&lt;&gt;""),AL20),IF(AND(AN20&lt;&gt;"pac",AN20&lt;&gt;""),AO20))/SUM(IF(AND(AJ20&lt;&gt;"pac",AJ20&lt;&gt;""),1),IF(AND(AM20&lt;&gt;"pac",AM20&lt;&gt;""),1),IF(AND(AN20&lt;&gt;"pac",AN20&lt;&gt;""),1))</f>
        <v>#DIV/0!</v>
      </c>
      <c r="AR20" s="133" t="n">
        <f aca="false" t="array" ref="AR20:AR20">SUM(IF(AND(AJ20&lt;&gt;"pac",AJ20&lt;&gt;""),AH20),IF(AND(AM20&lt;&gt;"pac",AM20&lt;&gt;""),AK20),IF(AND(AP20&lt;&gt;"pac",AP20&lt;&gt;""),AN20))</f>
        <v>0</v>
      </c>
      <c r="AS20" s="133"/>
      <c r="AT20" s="134" t="n">
        <f aca="false">SUM(AE20,AG20,AH20,AN20,AK20)</f>
        <v>4</v>
      </c>
      <c r="AU20" s="135" t="n">
        <f aca="false">AV20/AT20</f>
        <v>450</v>
      </c>
      <c r="AV20" s="136" t="n">
        <f aca="false">SUM(AE20*AF20)+(AH20*AI20)+(AN20*AO20)+(AK20*AL20)</f>
        <v>1800</v>
      </c>
      <c r="AW20" s="137" t="n">
        <f aca="false">AT20*(F21+G21+H21)*J21/1000</f>
        <v>0</v>
      </c>
      <c r="AX20" s="137" t="n">
        <f aca="false">K21*AT20</f>
        <v>0</v>
      </c>
      <c r="AY20" s="137" t="n">
        <f aca="false">L21*(AE21+AG21)</f>
        <v>0</v>
      </c>
      <c r="AZ20" s="136" t="n">
        <f aca="false">P21</f>
        <v>1.7328</v>
      </c>
      <c r="BA20" s="137" t="n">
        <f aca="false">AC20</f>
        <v>10.08</v>
      </c>
      <c r="BB20" s="137" t="n">
        <f aca="false">T21*AT21</f>
        <v>0</v>
      </c>
      <c r="BC20" s="137"/>
      <c r="BD20" s="137" t="n">
        <f aca="false">AV20-SUM(AW20:BC20)</f>
        <v>1788.1872</v>
      </c>
      <c r="BE20" s="138"/>
      <c r="BF20" s="139" t="n">
        <f aca="false">BD20</f>
        <v>1788.1872</v>
      </c>
      <c r="BG20" s="139" t="n">
        <f aca="false">BF20*$BG$5</f>
        <v>1430.54976</v>
      </c>
      <c r="BH20" s="139" t="n">
        <f aca="false">BF20*$BH$5</f>
        <v>357.63744</v>
      </c>
      <c r="BI20" s="52"/>
      <c r="BJ20" s="53" t="s">
        <v>32</v>
      </c>
      <c r="BK20" s="52"/>
      <c r="BL20" s="73" t="n">
        <f aca="false">BL6</f>
        <v>0</v>
      </c>
      <c r="BO20" s="183"/>
      <c r="BP20" s="52"/>
      <c r="BQ20" s="171"/>
      <c r="BR20" s="55"/>
      <c r="BS20" s="142"/>
      <c r="BT20" s="143"/>
      <c r="BU20" s="98"/>
      <c r="BV20" s="52"/>
      <c r="BW20" s="176"/>
      <c r="BX20" s="52"/>
      <c r="BY20" s="52"/>
      <c r="BZ20" s="98"/>
      <c r="CA20" s="52"/>
      <c r="CB20" s="176"/>
      <c r="CC20" s="138"/>
      <c r="CD20" s="138"/>
      <c r="CE20" s="145"/>
      <c r="CF20" s="145"/>
      <c r="CG20" s="145"/>
      <c r="CH20" s="7"/>
      <c r="CI20" s="8"/>
      <c r="CJ20" s="7"/>
      <c r="CK20" s="29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</row>
    <row r="21" customFormat="false" ht="12.75" hidden="false" customHeight="false" outlineLevel="0" collapsed="false">
      <c r="B21" s="75" t="n">
        <v>1400</v>
      </c>
      <c r="C21" s="146" t="n">
        <f aca="false">C20</f>
        <v>4</v>
      </c>
      <c r="D21" s="147" t="n">
        <f aca="false">D20</f>
        <v>0</v>
      </c>
      <c r="E21" s="174" t="n">
        <f aca="false">C21-D20</f>
        <v>4</v>
      </c>
      <c r="F21" s="149" t="n">
        <f aca="false">$F$6</f>
        <v>0</v>
      </c>
      <c r="G21" s="175" t="n">
        <f aca="false">$G$6</f>
        <v>0</v>
      </c>
      <c r="H21" s="151" t="n">
        <f aca="false">$H$6</f>
        <v>0</v>
      </c>
      <c r="I21" s="152" t="n">
        <f aca="false">F21+G21+H21</f>
        <v>0</v>
      </c>
      <c r="J21" s="153" t="n">
        <f aca="false">$J$7</f>
        <v>0</v>
      </c>
      <c r="K21" s="154" t="n">
        <f aca="false">$K$6</f>
        <v>0</v>
      </c>
      <c r="L21" s="155" t="n">
        <f aca="false">((I21*J21/1000)+K21)</f>
        <v>0</v>
      </c>
      <c r="M21" s="156" t="n">
        <f aca="false">$M$68</f>
        <v>0</v>
      </c>
      <c r="N21" s="157" t="e">
        <f aca="false">$N$7*AQ20*AR20</f>
        <v>#DIV/0!</v>
      </c>
      <c r="O21" s="156" t="n">
        <f aca="false">$O$68</f>
        <v>0</v>
      </c>
      <c r="P21" s="158" t="n">
        <f aca="false">(AT20*$P$6)*$P$3</f>
        <v>1.7328</v>
      </c>
      <c r="Q21" s="154" t="n">
        <f aca="false">$Q$68</f>
        <v>0</v>
      </c>
      <c r="R21" s="154" t="n">
        <v>0</v>
      </c>
      <c r="S21" s="155" t="n">
        <v>0</v>
      </c>
      <c r="T21" s="156" t="n">
        <f aca="false">$T$6</f>
        <v>0</v>
      </c>
      <c r="U21" s="159" t="e">
        <f aca="false">(N21/E21)+SUM(L21:M21)</f>
        <v>#DIV/0!</v>
      </c>
      <c r="W21" s="116" t="n">
        <v>4</v>
      </c>
      <c r="X21" s="117" t="n">
        <v>2.52</v>
      </c>
      <c r="Y21" s="160"/>
      <c r="Z21" s="63"/>
      <c r="AA21" s="161"/>
      <c r="AB21" s="120"/>
      <c r="AC21" s="162" t="n">
        <f aca="false">(W21*X21)+(Y21*Z21)+(AA21*AB21)</f>
        <v>10.08</v>
      </c>
      <c r="AD21" s="163" t="n">
        <v>1500</v>
      </c>
      <c r="AE21" s="164" t="n">
        <v>0</v>
      </c>
      <c r="AF21" s="165" t="n">
        <v>0</v>
      </c>
      <c r="AG21" s="166"/>
      <c r="AH21" s="167"/>
      <c r="AI21" s="168"/>
      <c r="AJ21" s="169"/>
      <c r="AK21" s="170" t="n">
        <v>4</v>
      </c>
      <c r="AL21" s="169" t="n">
        <v>475</v>
      </c>
      <c r="AM21" s="171"/>
      <c r="AN21" s="172"/>
      <c r="AO21" s="173"/>
      <c r="AP21" s="133"/>
      <c r="AQ21" s="133" t="e">
        <f aca="false" t="array" ref="AQ21:AQ21">SUM(IF(AND(AJ21&lt;&gt;"pac",AJ21&lt;&gt;""),AI21),IF(AND(AM21&lt;&gt;"pac",AM21&lt;&gt;""),AL21),IF(AND(AN21&lt;&gt;"pac",AN21&lt;&gt;""),AO21))/SUM(IF(AND(AJ21&lt;&gt;"pac",AJ21&lt;&gt;""),1),IF(AND(AM21&lt;&gt;"pac",AM21&lt;&gt;""),1),IF(AND(AN21&lt;&gt;"pac",AN21&lt;&gt;""),1))</f>
        <v>#DIV/0!</v>
      </c>
      <c r="AR21" s="133" t="n">
        <f aca="false" t="array" ref="AR21:AR21">SUM(IF(AND(AJ21&lt;&gt;"pac",AJ21&lt;&gt;""),AH21),IF(AND(AM21&lt;&gt;"pac",AM21&lt;&gt;""),AK21),IF(AND(AP21&lt;&gt;"pac",AP21&lt;&gt;""),AN21))</f>
        <v>0</v>
      </c>
      <c r="AS21" s="133"/>
      <c r="AT21" s="134" t="n">
        <f aca="false">SUM(AE21,AG21,AH21,AN21,AK21)</f>
        <v>4</v>
      </c>
      <c r="AU21" s="135" t="n">
        <f aca="false">AV21/AT21</f>
        <v>475</v>
      </c>
      <c r="AV21" s="136" t="n">
        <f aca="false">SUM(AE21*AF21)+(AH21*AI21)+(AN21*AO21)+(AK21*AL21)</f>
        <v>1900</v>
      </c>
      <c r="AW21" s="137" t="n">
        <f aca="false">AT21*(F22+G22+H22)*J22/1000</f>
        <v>0</v>
      </c>
      <c r="AX21" s="137" t="n">
        <f aca="false">K22*AT21</f>
        <v>0</v>
      </c>
      <c r="AY21" s="137" t="n">
        <f aca="false">L22*(AE22+AG22)</f>
        <v>0</v>
      </c>
      <c r="AZ21" s="136" t="n">
        <f aca="false">P22</f>
        <v>1.7328</v>
      </c>
      <c r="BA21" s="137" t="n">
        <f aca="false">AC21</f>
        <v>10.08</v>
      </c>
      <c r="BB21" s="137" t="n">
        <f aca="false">T22*AT22</f>
        <v>0</v>
      </c>
      <c r="BC21" s="137"/>
      <c r="BD21" s="137" t="n">
        <f aca="false">AV21-SUM(AW21:BC21)</f>
        <v>1888.1872</v>
      </c>
      <c r="BE21" s="138"/>
      <c r="BF21" s="139" t="n">
        <f aca="false">BD21</f>
        <v>1888.1872</v>
      </c>
      <c r="BG21" s="139" t="n">
        <f aca="false">BF21*$BG$5</f>
        <v>1510.54976</v>
      </c>
      <c r="BH21" s="139" t="n">
        <f aca="false">BF21*$BH$5</f>
        <v>377.63744</v>
      </c>
      <c r="BI21" s="52"/>
      <c r="BJ21" s="140" t="s">
        <v>103</v>
      </c>
      <c r="BK21" s="141"/>
      <c r="BL21" s="54" t="n">
        <f aca="false">BL11-BL16-BL18-BL19+BL20</f>
        <v>28269.19424</v>
      </c>
      <c r="BO21" s="140" t="s">
        <v>104</v>
      </c>
      <c r="BP21" s="141"/>
      <c r="BQ21" s="54" t="e">
        <f aca="false">BQ11-BQ16-BQ18-BQ19</f>
        <v>#REF!</v>
      </c>
      <c r="BR21" s="55"/>
      <c r="BS21" s="142"/>
      <c r="BT21" s="143"/>
      <c r="BU21" s="98"/>
      <c r="BV21" s="52"/>
      <c r="BW21" s="176"/>
      <c r="BX21" s="52"/>
      <c r="BY21" s="52"/>
      <c r="BZ21" s="98"/>
      <c r="CA21" s="52"/>
      <c r="CB21" s="176"/>
      <c r="CC21" s="138"/>
      <c r="CD21" s="138"/>
      <c r="CE21" s="145"/>
      <c r="CF21" s="145"/>
      <c r="CG21" s="145"/>
      <c r="CH21" s="7"/>
      <c r="CI21" s="8"/>
      <c r="CJ21" s="7"/>
      <c r="CK21" s="29"/>
      <c r="CL21" s="7"/>
      <c r="CM21" s="7"/>
      <c r="CN21" s="8"/>
      <c r="CO21" s="7"/>
      <c r="CP21" s="29"/>
      <c r="CQ21" s="7"/>
      <c r="CR21" s="7"/>
      <c r="CS21" s="7"/>
      <c r="CT21" s="7"/>
      <c r="CU21" s="7"/>
      <c r="CV21" s="7"/>
      <c r="CW21" s="7"/>
      <c r="CX21" s="7"/>
      <c r="CY21" s="7"/>
    </row>
    <row r="22" customFormat="false" ht="15" hidden="false" customHeight="false" outlineLevel="0" collapsed="false">
      <c r="B22" s="75" t="n">
        <v>1500</v>
      </c>
      <c r="C22" s="146" t="n">
        <f aca="false">C21</f>
        <v>4</v>
      </c>
      <c r="D22" s="147" t="n">
        <f aca="false">D21</f>
        <v>0</v>
      </c>
      <c r="E22" s="174" t="n">
        <f aca="false">C22-D21</f>
        <v>4</v>
      </c>
      <c r="F22" s="149" t="n">
        <f aca="false">$F$6</f>
        <v>0</v>
      </c>
      <c r="G22" s="175" t="n">
        <f aca="false">$G$6</f>
        <v>0</v>
      </c>
      <c r="H22" s="151" t="n">
        <f aca="false">$H$6</f>
        <v>0</v>
      </c>
      <c r="I22" s="152" t="n">
        <f aca="false">F22+G22+H22</f>
        <v>0</v>
      </c>
      <c r="J22" s="153" t="n">
        <f aca="false">$J$7</f>
        <v>0</v>
      </c>
      <c r="K22" s="154" t="n">
        <f aca="false">$K$6</f>
        <v>0</v>
      </c>
      <c r="L22" s="155" t="n">
        <f aca="false">((I22*J22/1000)+K22)</f>
        <v>0</v>
      </c>
      <c r="M22" s="156" t="n">
        <f aca="false">$M$68</f>
        <v>0</v>
      </c>
      <c r="N22" s="157" t="e">
        <f aca="false">$N$7*AQ21*AR21</f>
        <v>#DIV/0!</v>
      </c>
      <c r="O22" s="156" t="n">
        <f aca="false">$O$68</f>
        <v>0</v>
      </c>
      <c r="P22" s="158" t="n">
        <f aca="false">(AT21*$P$6)*$P$3</f>
        <v>1.7328</v>
      </c>
      <c r="Q22" s="154" t="n">
        <f aca="false">$Q$68</f>
        <v>0</v>
      </c>
      <c r="R22" s="154" t="n">
        <v>0</v>
      </c>
      <c r="S22" s="155" t="n">
        <v>0</v>
      </c>
      <c r="T22" s="156" t="n">
        <f aca="false">$T$6</f>
        <v>0</v>
      </c>
      <c r="U22" s="159" t="e">
        <f aca="false">(N22/E22)+SUM(L22:M22)</f>
        <v>#DIV/0!</v>
      </c>
      <c r="W22" s="116" t="n">
        <v>4</v>
      </c>
      <c r="X22" s="117" t="n">
        <v>2.52</v>
      </c>
      <c r="Y22" s="160"/>
      <c r="Z22" s="63"/>
      <c r="AA22" s="161"/>
      <c r="AB22" s="120"/>
      <c r="AC22" s="162" t="n">
        <f aca="false">(W22*X22)+(Y22*Z22)+(AA22*AB22)</f>
        <v>10.08</v>
      </c>
      <c r="AD22" s="163" t="n">
        <v>1600</v>
      </c>
      <c r="AE22" s="164" t="n">
        <v>0</v>
      </c>
      <c r="AF22" s="165" t="n">
        <v>0</v>
      </c>
      <c r="AG22" s="166"/>
      <c r="AH22" s="167"/>
      <c r="AI22" s="168"/>
      <c r="AJ22" s="169"/>
      <c r="AK22" s="170" t="n">
        <v>4</v>
      </c>
      <c r="AL22" s="169" t="n">
        <v>475</v>
      </c>
      <c r="AM22" s="171"/>
      <c r="AN22" s="172"/>
      <c r="AO22" s="173"/>
      <c r="AP22" s="133"/>
      <c r="AQ22" s="133" t="e">
        <f aca="false" t="array" ref="AQ22:AQ22">SUM(IF(AND(AJ22&lt;&gt;"pac",AJ22&lt;&gt;""),AI22),IF(AND(AM22&lt;&gt;"pac",AM22&lt;&gt;""),AL22),IF(AND(AN22&lt;&gt;"pac",AN22&lt;&gt;""),AO22))/SUM(IF(AND(AJ22&lt;&gt;"pac",AJ22&lt;&gt;""),1),IF(AND(AM22&lt;&gt;"pac",AM22&lt;&gt;""),1),IF(AND(AN22&lt;&gt;"pac",AN22&lt;&gt;""),1))</f>
        <v>#DIV/0!</v>
      </c>
      <c r="AR22" s="133" t="n">
        <f aca="false" t="array" ref="AR22:AR22">SUM(IF(AND(AJ22&lt;&gt;"pac",AJ22&lt;&gt;""),AH22),IF(AND(AM22&lt;&gt;"pac",AM22&lt;&gt;""),AK22),IF(AND(AP22&lt;&gt;"pac",AP22&lt;&gt;""),AN22))</f>
        <v>0</v>
      </c>
      <c r="AS22" s="133"/>
      <c r="AT22" s="134" t="n">
        <f aca="false">SUM(AE22,AG22,AH22,AN22,AK22)</f>
        <v>4</v>
      </c>
      <c r="AU22" s="135" t="n">
        <f aca="false">AV22/AT22</f>
        <v>475</v>
      </c>
      <c r="AV22" s="136" t="n">
        <f aca="false">SUM(AE22*AF22)+(AH22*AI22)+(AN22*AO22)+(AK22*AL22)</f>
        <v>1900</v>
      </c>
      <c r="AW22" s="137" t="n">
        <f aca="false">AT22*(F23+G23+H23)*J23/1000</f>
        <v>0</v>
      </c>
      <c r="AX22" s="137" t="n">
        <f aca="false">K23*AT22</f>
        <v>0</v>
      </c>
      <c r="AY22" s="137" t="n">
        <f aca="false">L23*(AE23+AG23)</f>
        <v>0</v>
      </c>
      <c r="AZ22" s="136" t="n">
        <f aca="false">P23</f>
        <v>1.7328</v>
      </c>
      <c r="BA22" s="137" t="n">
        <f aca="false">AC22</f>
        <v>10.08</v>
      </c>
      <c r="BB22" s="137" t="n">
        <f aca="false">T23*AT23</f>
        <v>0</v>
      </c>
      <c r="BC22" s="137"/>
      <c r="BD22" s="137" t="n">
        <f aca="false">AV22-SUM(AW22:BC22)</f>
        <v>1888.1872</v>
      </c>
      <c r="BE22" s="138"/>
      <c r="BF22" s="139" t="n">
        <f aca="false">BD22</f>
        <v>1888.1872</v>
      </c>
      <c r="BG22" s="139" t="n">
        <f aca="false">BF22*$BG$5</f>
        <v>1510.54976</v>
      </c>
      <c r="BH22" s="139" t="n">
        <f aca="false">BF22*$BH$5</f>
        <v>377.63744</v>
      </c>
      <c r="BI22" s="52"/>
      <c r="BR22" s="55"/>
      <c r="BS22" s="142"/>
      <c r="BT22" s="143"/>
      <c r="BU22" s="98"/>
      <c r="BV22" s="52"/>
      <c r="BW22" s="185"/>
      <c r="BX22" s="52"/>
      <c r="BY22" s="52"/>
      <c r="BZ22" s="98"/>
      <c r="CA22" s="52"/>
      <c r="CB22" s="185"/>
      <c r="CC22" s="138"/>
      <c r="CD22" s="138"/>
      <c r="CE22" s="145"/>
      <c r="CF22" s="145"/>
      <c r="CG22" s="145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</row>
    <row r="23" customFormat="false" ht="12.75" hidden="false" customHeight="false" outlineLevel="0" collapsed="false">
      <c r="B23" s="75" t="n">
        <v>1600</v>
      </c>
      <c r="C23" s="146" t="n">
        <f aca="false">C22</f>
        <v>4</v>
      </c>
      <c r="D23" s="147" t="n">
        <f aca="false">D22</f>
        <v>0</v>
      </c>
      <c r="E23" s="174" t="n">
        <f aca="false">C23-D22</f>
        <v>4</v>
      </c>
      <c r="F23" s="149" t="n">
        <f aca="false">$F$6</f>
        <v>0</v>
      </c>
      <c r="G23" s="175" t="n">
        <f aca="false">$G$6</f>
        <v>0</v>
      </c>
      <c r="H23" s="151" t="n">
        <f aca="false">$H$6</f>
        <v>0</v>
      </c>
      <c r="I23" s="152" t="n">
        <f aca="false">F23+G23+H23</f>
        <v>0</v>
      </c>
      <c r="J23" s="153" t="n">
        <f aca="false">$J$7</f>
        <v>0</v>
      </c>
      <c r="K23" s="154" t="n">
        <f aca="false">$K$6</f>
        <v>0</v>
      </c>
      <c r="L23" s="155" t="n">
        <f aca="false">((I23*J23/1000)+K23)</f>
        <v>0</v>
      </c>
      <c r="M23" s="156" t="n">
        <f aca="false">$M$68</f>
        <v>0</v>
      </c>
      <c r="N23" s="157" t="e">
        <f aca="false">$N$7*AQ22*AR22</f>
        <v>#DIV/0!</v>
      </c>
      <c r="O23" s="156" t="n">
        <f aca="false">$O$68</f>
        <v>0</v>
      </c>
      <c r="P23" s="158" t="n">
        <f aca="false">(AT22*$P$6)*$P$3</f>
        <v>1.7328</v>
      </c>
      <c r="Q23" s="154" t="n">
        <f aca="false">$Q$68</f>
        <v>0</v>
      </c>
      <c r="R23" s="154" t="n">
        <v>0</v>
      </c>
      <c r="S23" s="155" t="n">
        <v>0</v>
      </c>
      <c r="T23" s="156" t="n">
        <f aca="false">$T$6</f>
        <v>0</v>
      </c>
      <c r="U23" s="159" t="e">
        <f aca="false">(N23/E23)+SUM(L23:M23)</f>
        <v>#DIV/0!</v>
      </c>
      <c r="W23" s="116" t="n">
        <v>4</v>
      </c>
      <c r="X23" s="117" t="n">
        <v>2.52</v>
      </c>
      <c r="Y23" s="160"/>
      <c r="Z23" s="63"/>
      <c r="AA23" s="161"/>
      <c r="AB23" s="120"/>
      <c r="AC23" s="162" t="n">
        <f aca="false">(W23*X23)+(Y23*Z23)+(AA23*AB23)</f>
        <v>10.08</v>
      </c>
      <c r="AD23" s="163" t="n">
        <v>1700</v>
      </c>
      <c r="AE23" s="164" t="n">
        <v>0</v>
      </c>
      <c r="AF23" s="165" t="n">
        <v>0</v>
      </c>
      <c r="AG23" s="166"/>
      <c r="AH23" s="167"/>
      <c r="AI23" s="168"/>
      <c r="AJ23" s="169"/>
      <c r="AK23" s="170" t="n">
        <v>4</v>
      </c>
      <c r="AL23" s="169" t="n">
        <v>450</v>
      </c>
      <c r="AM23" s="171"/>
      <c r="AN23" s="172"/>
      <c r="AO23" s="173"/>
      <c r="AP23" s="133"/>
      <c r="AQ23" s="133" t="e">
        <f aca="false" t="array" ref="AQ23:AQ23">SUM(IF(AND(AJ23&lt;&gt;"pac",AJ23&lt;&gt;""),AI23),IF(AND(AM23&lt;&gt;"pac",AM23&lt;&gt;""),AL23),IF(AND(AN23&lt;&gt;"pac",AN23&lt;&gt;""),AO23))/SUM(IF(AND(AJ23&lt;&gt;"pac",AJ23&lt;&gt;""),1),IF(AND(AM23&lt;&gt;"pac",AM23&lt;&gt;""),1),IF(AND(AN23&lt;&gt;"pac",AN23&lt;&gt;""),1))</f>
        <v>#DIV/0!</v>
      </c>
      <c r="AR23" s="133" t="n">
        <f aca="false" t="array" ref="AR23:AR23">SUM(IF(AND(AJ23&lt;&gt;"pac",AJ23&lt;&gt;""),AH23),IF(AND(AM23&lt;&gt;"pac",AM23&lt;&gt;""),AK23),IF(AND(AP23&lt;&gt;"pac",AP23&lt;&gt;""),AN23))</f>
        <v>0</v>
      </c>
      <c r="AS23" s="133"/>
      <c r="AT23" s="134" t="n">
        <f aca="false">SUM(AE23,AG23,AH23,AN23,AK23)</f>
        <v>4</v>
      </c>
      <c r="AU23" s="135" t="n">
        <f aca="false">AV23/AT23</f>
        <v>450</v>
      </c>
      <c r="AV23" s="136" t="n">
        <f aca="false">SUM(AE23*AF23)+(AH23*AI23)+(AN23*AO23)+(AK23*AL23)</f>
        <v>1800</v>
      </c>
      <c r="AW23" s="137" t="n">
        <f aca="false">AT23*(F24+G24+H24)*J24/1000</f>
        <v>0</v>
      </c>
      <c r="AX23" s="137" t="n">
        <f aca="false">K24*AT23</f>
        <v>0</v>
      </c>
      <c r="AY23" s="137" t="n">
        <f aca="false">L24*(AE24+AG24)</f>
        <v>0</v>
      </c>
      <c r="AZ23" s="136" t="n">
        <f aca="false">P24</f>
        <v>1.7328</v>
      </c>
      <c r="BA23" s="137" t="n">
        <f aca="false">AC23</f>
        <v>10.08</v>
      </c>
      <c r="BB23" s="137" t="n">
        <f aca="false">T24*AT24</f>
        <v>0</v>
      </c>
      <c r="BC23" s="137"/>
      <c r="BD23" s="137" t="n">
        <f aca="false">AV23-SUM(AW23:BC23)</f>
        <v>1788.1872</v>
      </c>
      <c r="BE23" s="138"/>
      <c r="BF23" s="139" t="n">
        <f aca="false">BD23</f>
        <v>1788.1872</v>
      </c>
      <c r="BG23" s="139" t="n">
        <f aca="false">BF23*$BG$5</f>
        <v>1430.54976</v>
      </c>
      <c r="BH23" s="139" t="n">
        <f aca="false">BF23*$BH$5</f>
        <v>357.63744</v>
      </c>
      <c r="BI23" s="52"/>
      <c r="BR23" s="55"/>
      <c r="BS23" s="142"/>
      <c r="BT23" s="143"/>
      <c r="BU23" s="98"/>
      <c r="BV23" s="52"/>
      <c r="BW23" s="176"/>
      <c r="BX23" s="52"/>
      <c r="BY23" s="52"/>
      <c r="BZ23" s="98"/>
      <c r="CA23" s="52"/>
      <c r="CB23" s="176"/>
      <c r="CC23" s="138"/>
      <c r="CD23" s="138"/>
      <c r="CE23" s="145"/>
      <c r="CF23" s="145"/>
      <c r="CG23" s="145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</row>
    <row r="24" customFormat="false" ht="12.75" hidden="false" customHeight="false" outlineLevel="0" collapsed="false">
      <c r="B24" s="75" t="n">
        <v>1700</v>
      </c>
      <c r="C24" s="146" t="n">
        <f aca="false">C23</f>
        <v>4</v>
      </c>
      <c r="D24" s="147" t="n">
        <f aca="false">D23</f>
        <v>0</v>
      </c>
      <c r="E24" s="174" t="n">
        <f aca="false">C24-D23</f>
        <v>4</v>
      </c>
      <c r="F24" s="149" t="n">
        <f aca="false">$F$6</f>
        <v>0</v>
      </c>
      <c r="G24" s="175" t="n">
        <f aca="false">$G$6</f>
        <v>0</v>
      </c>
      <c r="H24" s="151" t="n">
        <f aca="false">$H$6</f>
        <v>0</v>
      </c>
      <c r="I24" s="152" t="n">
        <f aca="false">F24+G24+H24</f>
        <v>0</v>
      </c>
      <c r="J24" s="153" t="n">
        <f aca="false">$J$7</f>
        <v>0</v>
      </c>
      <c r="K24" s="154" t="n">
        <f aca="false">$K$6</f>
        <v>0</v>
      </c>
      <c r="L24" s="155" t="n">
        <f aca="false">((I24*J24/1000)+K24)</f>
        <v>0</v>
      </c>
      <c r="M24" s="156" t="n">
        <f aca="false">$M$68</f>
        <v>0</v>
      </c>
      <c r="N24" s="157" t="e">
        <f aca="false">$N$7*AQ23*AR23</f>
        <v>#DIV/0!</v>
      </c>
      <c r="O24" s="156" t="n">
        <f aca="false">$O$68</f>
        <v>0</v>
      </c>
      <c r="P24" s="158" t="n">
        <f aca="false">(AT23*$P$6)*$P$3</f>
        <v>1.7328</v>
      </c>
      <c r="Q24" s="154" t="n">
        <f aca="false">$Q$68</f>
        <v>0</v>
      </c>
      <c r="R24" s="154" t="n">
        <v>0</v>
      </c>
      <c r="S24" s="155" t="n">
        <v>0</v>
      </c>
      <c r="T24" s="156" t="n">
        <f aca="false">$T$6</f>
        <v>0</v>
      </c>
      <c r="U24" s="159" t="e">
        <f aca="false">(N24/E24)+SUM(L24:M24)</f>
        <v>#DIV/0!</v>
      </c>
      <c r="W24" s="116" t="n">
        <v>4</v>
      </c>
      <c r="X24" s="117" t="n">
        <v>2.52</v>
      </c>
      <c r="Y24" s="160"/>
      <c r="Z24" s="63"/>
      <c r="AA24" s="161"/>
      <c r="AB24" s="120"/>
      <c r="AC24" s="162" t="n">
        <f aca="false">(W24*X24)+(Y24*Z24)+(AA24*AB24)</f>
        <v>10.08</v>
      </c>
      <c r="AD24" s="163" t="n">
        <v>1800</v>
      </c>
      <c r="AE24" s="164" t="n">
        <v>0</v>
      </c>
      <c r="AF24" s="165" t="n">
        <v>0</v>
      </c>
      <c r="AG24" s="166"/>
      <c r="AH24" s="167"/>
      <c r="AI24" s="168"/>
      <c r="AJ24" s="169"/>
      <c r="AK24" s="170" t="n">
        <v>4</v>
      </c>
      <c r="AL24" s="169" t="n">
        <v>450</v>
      </c>
      <c r="AM24" s="171"/>
      <c r="AN24" s="172"/>
      <c r="AO24" s="173"/>
      <c r="AP24" s="133"/>
      <c r="AQ24" s="133" t="e">
        <f aca="false" t="array" ref="AQ24:AQ24">SUM(IF(AND(AJ24&lt;&gt;"pac",AJ24&lt;&gt;""),AI24),IF(AND(AM24&lt;&gt;"pac",AM24&lt;&gt;""),AL24),IF(AND(AN24&lt;&gt;"pac",AN24&lt;&gt;""),AO24))/SUM(IF(AND(AJ24&lt;&gt;"pac",AJ24&lt;&gt;""),1),IF(AND(AM24&lt;&gt;"pac",AM24&lt;&gt;""),1),IF(AND(AN24&lt;&gt;"pac",AN24&lt;&gt;""),1))</f>
        <v>#DIV/0!</v>
      </c>
      <c r="AR24" s="133" t="n">
        <f aca="false" t="array" ref="AR24:AR24">SUM(IF(AND(AJ24&lt;&gt;"pac",AJ24&lt;&gt;""),AH24),IF(AND(AM24&lt;&gt;"pac",AM24&lt;&gt;""),AK24),IF(AND(AP24&lt;&gt;"pac",AP24&lt;&gt;""),AN24))</f>
        <v>0</v>
      </c>
      <c r="AS24" s="133"/>
      <c r="AT24" s="134" t="n">
        <f aca="false">SUM(AE24,AG24,AH24,AN24,AK24)</f>
        <v>4</v>
      </c>
      <c r="AU24" s="135" t="n">
        <f aca="false">AV24/AT24</f>
        <v>450</v>
      </c>
      <c r="AV24" s="136" t="n">
        <f aca="false">SUM(AE24*AF24)+(AH24*AI24)+(AN24*AO24)+(AK24*AL24)</f>
        <v>1800</v>
      </c>
      <c r="AW24" s="137" t="n">
        <f aca="false">AT24*(F25+G25+H25)*J25/1000</f>
        <v>0</v>
      </c>
      <c r="AX24" s="137" t="n">
        <f aca="false">K25*AT24</f>
        <v>0</v>
      </c>
      <c r="AY24" s="137" t="n">
        <f aca="false">L25*(AE25+AG25)</f>
        <v>0</v>
      </c>
      <c r="AZ24" s="136" t="n">
        <f aca="false">P25</f>
        <v>1.7328</v>
      </c>
      <c r="BA24" s="137" t="n">
        <f aca="false">AC24</f>
        <v>10.08</v>
      </c>
      <c r="BB24" s="137" t="n">
        <f aca="false">T25*AT25</f>
        <v>0</v>
      </c>
      <c r="BC24" s="137"/>
      <c r="BD24" s="137" t="n">
        <f aca="false">AV24-SUM(AW24:BC24)</f>
        <v>1788.1872</v>
      </c>
      <c r="BE24" s="138"/>
      <c r="BF24" s="139" t="n">
        <f aca="false">BD24</f>
        <v>1788.1872</v>
      </c>
      <c r="BG24" s="139" t="n">
        <f aca="false">BF24*$BG$5</f>
        <v>1430.54976</v>
      </c>
      <c r="BH24" s="139" t="n">
        <f aca="false">BF24*$BH$5</f>
        <v>357.63744</v>
      </c>
      <c r="BI24" s="52"/>
      <c r="BJ24" s="6" t="s">
        <v>105</v>
      </c>
      <c r="BO24" s="6" t="s">
        <v>106</v>
      </c>
      <c r="BR24" s="55"/>
      <c r="BS24" s="142"/>
      <c r="BT24" s="143"/>
      <c r="BU24" s="52"/>
      <c r="BV24" s="52"/>
      <c r="BW24" s="52"/>
      <c r="BX24" s="52"/>
      <c r="BY24" s="52"/>
      <c r="BZ24" s="52"/>
      <c r="CA24" s="52"/>
      <c r="CB24" s="52"/>
      <c r="CC24" s="138"/>
      <c r="CD24" s="138"/>
      <c r="CE24" s="145"/>
      <c r="CF24" s="145"/>
      <c r="CG24" s="145"/>
      <c r="CH24" s="7"/>
      <c r="CI24" s="8"/>
      <c r="CJ24" s="7"/>
      <c r="CK24" s="7"/>
      <c r="CL24" s="7"/>
      <c r="CM24" s="7"/>
      <c r="CN24" s="8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</row>
    <row r="25" customFormat="false" ht="12.75" hidden="false" customHeight="false" outlineLevel="0" collapsed="false">
      <c r="B25" s="75" t="n">
        <v>1800</v>
      </c>
      <c r="C25" s="146" t="n">
        <f aca="false">C24</f>
        <v>4</v>
      </c>
      <c r="D25" s="147" t="n">
        <f aca="false">D24</f>
        <v>0</v>
      </c>
      <c r="E25" s="174" t="n">
        <f aca="false">C25-D24</f>
        <v>4</v>
      </c>
      <c r="F25" s="149" t="n">
        <f aca="false">$F$6</f>
        <v>0</v>
      </c>
      <c r="G25" s="175" t="n">
        <f aca="false">$G$6</f>
        <v>0</v>
      </c>
      <c r="H25" s="151" t="n">
        <f aca="false">$H$6</f>
        <v>0</v>
      </c>
      <c r="I25" s="152" t="n">
        <f aca="false">F25+G25+H25</f>
        <v>0</v>
      </c>
      <c r="J25" s="153" t="n">
        <f aca="false">$J$7</f>
        <v>0</v>
      </c>
      <c r="K25" s="154" t="n">
        <f aca="false">$K$6</f>
        <v>0</v>
      </c>
      <c r="L25" s="155" t="n">
        <f aca="false">((I25*J25/1000)+K25)</f>
        <v>0</v>
      </c>
      <c r="M25" s="156" t="n">
        <f aca="false">$M$68</f>
        <v>0</v>
      </c>
      <c r="N25" s="157" t="e">
        <f aca="false">$N$7*AQ24*AR24</f>
        <v>#DIV/0!</v>
      </c>
      <c r="O25" s="156" t="n">
        <f aca="false">$O$68</f>
        <v>0</v>
      </c>
      <c r="P25" s="158" t="n">
        <f aca="false">(AT24*$P$6)*$P$3</f>
        <v>1.7328</v>
      </c>
      <c r="Q25" s="154" t="n">
        <f aca="false">$Q$68</f>
        <v>0</v>
      </c>
      <c r="R25" s="154" t="n">
        <v>0</v>
      </c>
      <c r="S25" s="155" t="n">
        <v>0</v>
      </c>
      <c r="T25" s="156" t="n">
        <f aca="false">$T$6</f>
        <v>0</v>
      </c>
      <c r="U25" s="159" t="e">
        <f aca="false">(N25/E25)+SUM(L25:M25)</f>
        <v>#DIV/0!</v>
      </c>
      <c r="W25" s="116" t="n">
        <v>4</v>
      </c>
      <c r="X25" s="117" t="n">
        <v>2.52</v>
      </c>
      <c r="Y25" s="160"/>
      <c r="Z25" s="63"/>
      <c r="AA25" s="161"/>
      <c r="AB25" s="120"/>
      <c r="AC25" s="162" t="n">
        <f aca="false">(W25*X25)+(Y25*Z25)+(AA25*AB25)</f>
        <v>10.08</v>
      </c>
      <c r="AD25" s="163" t="n">
        <v>1900</v>
      </c>
      <c r="AE25" s="164" t="n">
        <v>0</v>
      </c>
      <c r="AF25" s="165" t="n">
        <v>0</v>
      </c>
      <c r="AG25" s="166"/>
      <c r="AH25" s="167"/>
      <c r="AI25" s="168"/>
      <c r="AJ25" s="169"/>
      <c r="AK25" s="170" t="n">
        <v>4</v>
      </c>
      <c r="AL25" s="169" t="n">
        <v>450</v>
      </c>
      <c r="AM25" s="171"/>
      <c r="AN25" s="172"/>
      <c r="AO25" s="173"/>
      <c r="AP25" s="133"/>
      <c r="AQ25" s="133" t="e">
        <f aca="false" t="array" ref="AQ25:AQ25">SUM(IF(AND(AJ25&lt;&gt;"pac",AJ25&lt;&gt;""),AI25),IF(AND(AM25&lt;&gt;"pac",AM25&lt;&gt;""),AL25),IF(AND(AN25&lt;&gt;"pac",AN25&lt;&gt;""),AO25))/SUM(IF(AND(AJ25&lt;&gt;"pac",AJ25&lt;&gt;""),1),IF(AND(AM25&lt;&gt;"pac",AM25&lt;&gt;""),1),IF(AND(AN25&lt;&gt;"pac",AN25&lt;&gt;""),1))</f>
        <v>#DIV/0!</v>
      </c>
      <c r="AR25" s="133" t="n">
        <f aca="false" t="array" ref="AR25:AR25">SUM(IF(AND(AJ25&lt;&gt;"pac",AJ25&lt;&gt;""),AH25),IF(AND(AM25&lt;&gt;"pac",AM25&lt;&gt;""),AK25),IF(AND(AP25&lt;&gt;"pac",AP25&lt;&gt;""),AN25))</f>
        <v>0</v>
      </c>
      <c r="AS25" s="133"/>
      <c r="AT25" s="134" t="n">
        <f aca="false">SUM(AE25,AG25,AH25,AN25,AK25)</f>
        <v>4</v>
      </c>
      <c r="AU25" s="135" t="n">
        <f aca="false">AV25/AT25</f>
        <v>450</v>
      </c>
      <c r="AV25" s="136" t="n">
        <f aca="false">SUM(AE25*AF25)+(AH25*AI25)+(AN25*AO25)+(AK25*AL25)</f>
        <v>1800</v>
      </c>
      <c r="AW25" s="137" t="n">
        <f aca="false">AT25*(F26+G26+H26)*J26/1000</f>
        <v>0</v>
      </c>
      <c r="AX25" s="137" t="n">
        <f aca="false">K26*AT25</f>
        <v>0</v>
      </c>
      <c r="AY25" s="137" t="n">
        <f aca="false">L26*(AE26+AG26)</f>
        <v>0</v>
      </c>
      <c r="AZ25" s="136" t="n">
        <f aca="false">P26</f>
        <v>1.7328</v>
      </c>
      <c r="BA25" s="137" t="n">
        <f aca="false">AC25</f>
        <v>10.08</v>
      </c>
      <c r="BB25" s="137" t="n">
        <f aca="false">T26*AT26</f>
        <v>0</v>
      </c>
      <c r="BC25" s="137"/>
      <c r="BD25" s="137" t="n">
        <f aca="false">AV25-SUM(AW25:BC25)</f>
        <v>1788.1872</v>
      </c>
      <c r="BE25" s="138"/>
      <c r="BF25" s="139" t="n">
        <f aca="false">BD25</f>
        <v>1788.1872</v>
      </c>
      <c r="BG25" s="139" t="n">
        <f aca="false">BF25*$BG$5</f>
        <v>1430.54976</v>
      </c>
      <c r="BH25" s="139" t="n">
        <f aca="false">BF25*$BH$5</f>
        <v>357.63744</v>
      </c>
      <c r="BI25" s="52"/>
      <c r="BJ25" s="25" t="s">
        <v>107</v>
      </c>
      <c r="BK25" s="26"/>
      <c r="BL25" s="27" t="n">
        <f aca="false">BL21</f>
        <v>28269.19424</v>
      </c>
      <c r="BO25" s="25" t="s">
        <v>107</v>
      </c>
      <c r="BP25" s="26"/>
      <c r="BQ25" s="27" t="e">
        <f aca="true">(INDIRECT(TEXT((DAY($A$1)-1),"0")&amp;"!Bq25"))+BL25</f>
        <v>#REF!</v>
      </c>
      <c r="BR25" s="55"/>
      <c r="BS25" s="142"/>
      <c r="BT25" s="143"/>
      <c r="BU25" s="98"/>
      <c r="BV25" s="52"/>
      <c r="BW25" s="176"/>
      <c r="BX25" s="52"/>
      <c r="BY25" s="52"/>
      <c r="BZ25" s="98"/>
      <c r="CA25" s="52"/>
      <c r="CB25" s="176"/>
      <c r="CC25" s="138"/>
      <c r="CD25" s="138"/>
      <c r="CE25" s="145"/>
      <c r="CF25" s="145"/>
      <c r="CG25" s="145"/>
      <c r="CH25" s="7"/>
      <c r="CI25" s="8"/>
      <c r="CJ25" s="7"/>
      <c r="CK25" s="29"/>
      <c r="CL25" s="7"/>
      <c r="CM25" s="7"/>
      <c r="CN25" s="8"/>
      <c r="CO25" s="7"/>
      <c r="CP25" s="29"/>
      <c r="CQ25" s="7"/>
      <c r="CR25" s="7"/>
      <c r="CS25" s="7"/>
      <c r="CT25" s="7"/>
      <c r="CU25" s="7"/>
      <c r="CV25" s="7"/>
      <c r="CW25" s="7"/>
      <c r="CX25" s="7"/>
      <c r="CY25" s="7"/>
    </row>
    <row r="26" customFormat="false" ht="12.75" hidden="false" customHeight="false" outlineLevel="0" collapsed="false">
      <c r="B26" s="75" t="n">
        <v>1900</v>
      </c>
      <c r="C26" s="146" t="n">
        <f aca="false">C25</f>
        <v>4</v>
      </c>
      <c r="D26" s="147" t="n">
        <f aca="false">D25</f>
        <v>0</v>
      </c>
      <c r="E26" s="174" t="n">
        <f aca="false">C26-D25</f>
        <v>4</v>
      </c>
      <c r="F26" s="149" t="n">
        <f aca="false">$F$6</f>
        <v>0</v>
      </c>
      <c r="G26" s="175" t="n">
        <f aca="false">$G$6</f>
        <v>0</v>
      </c>
      <c r="H26" s="151" t="n">
        <f aca="false">$H$6</f>
        <v>0</v>
      </c>
      <c r="I26" s="152" t="n">
        <f aca="false">F26+G26+H26</f>
        <v>0</v>
      </c>
      <c r="J26" s="153" t="n">
        <f aca="false">$J$7</f>
        <v>0</v>
      </c>
      <c r="K26" s="154" t="n">
        <f aca="false">$K$6</f>
        <v>0</v>
      </c>
      <c r="L26" s="155" t="n">
        <f aca="false">((I26*J26/1000)+K26)</f>
        <v>0</v>
      </c>
      <c r="M26" s="156" t="n">
        <f aca="false">$M$68</f>
        <v>0</v>
      </c>
      <c r="N26" s="157" t="e">
        <f aca="false">$N$7*AQ25*AR25</f>
        <v>#DIV/0!</v>
      </c>
      <c r="O26" s="156" t="n">
        <f aca="false">$O$68</f>
        <v>0</v>
      </c>
      <c r="P26" s="158" t="n">
        <f aca="false">(AT25*$P$6)*$P$3</f>
        <v>1.7328</v>
      </c>
      <c r="Q26" s="154" t="n">
        <f aca="false">$Q$68</f>
        <v>0</v>
      </c>
      <c r="R26" s="154" t="n">
        <v>0</v>
      </c>
      <c r="S26" s="155" t="n">
        <v>0</v>
      </c>
      <c r="T26" s="156" t="n">
        <f aca="false">$T$6</f>
        <v>0</v>
      </c>
      <c r="U26" s="159" t="e">
        <f aca="false">(N26/E26)+SUM(L26:M26)</f>
        <v>#DIV/0!</v>
      </c>
      <c r="W26" s="116" t="n">
        <v>4</v>
      </c>
      <c r="X26" s="117" t="n">
        <v>2.52</v>
      </c>
      <c r="Y26" s="160"/>
      <c r="Z26" s="63"/>
      <c r="AA26" s="161"/>
      <c r="AB26" s="120"/>
      <c r="AC26" s="162" t="n">
        <f aca="false">(W26*X26)+(Y26*Z26)+(AA26*AB26)</f>
        <v>10.08</v>
      </c>
      <c r="AD26" s="163" t="n">
        <v>2000</v>
      </c>
      <c r="AE26" s="164" t="n">
        <v>0</v>
      </c>
      <c r="AF26" s="165" t="n">
        <v>0</v>
      </c>
      <c r="AG26" s="166"/>
      <c r="AH26" s="167"/>
      <c r="AI26" s="168"/>
      <c r="AJ26" s="169"/>
      <c r="AK26" s="170" t="n">
        <v>4</v>
      </c>
      <c r="AL26" s="169" t="n">
        <v>475</v>
      </c>
      <c r="AM26" s="171"/>
      <c r="AN26" s="172"/>
      <c r="AO26" s="173"/>
      <c r="AP26" s="133"/>
      <c r="AQ26" s="133" t="e">
        <f aca="false" t="array" ref="AQ26:AQ26">SUM(IF(AND(AJ26&lt;&gt;"pac",AJ26&lt;&gt;""),AI26),IF(AND(AM26&lt;&gt;"pac",AM26&lt;&gt;""),AL26),IF(AND(AN26&lt;&gt;"pac",AN26&lt;&gt;""),AO26))/SUM(IF(AND(AJ26&lt;&gt;"pac",AJ26&lt;&gt;""),1),IF(AND(AM26&lt;&gt;"pac",AM26&lt;&gt;""),1),IF(AND(AN26&lt;&gt;"pac",AN26&lt;&gt;""),1))</f>
        <v>#DIV/0!</v>
      </c>
      <c r="AR26" s="133" t="n">
        <f aca="false" t="array" ref="AR26:AR26">SUM(IF(AND(AJ26&lt;&gt;"pac",AJ26&lt;&gt;""),AH26),IF(AND(AM26&lt;&gt;"pac",AM26&lt;&gt;""),AK26),IF(AND(AP26&lt;&gt;"pac",AP26&lt;&gt;""),AN26))</f>
        <v>0</v>
      </c>
      <c r="AS26" s="133"/>
      <c r="AT26" s="134" t="n">
        <f aca="false">SUM(AE26,AG26,AH26,AN26,AK26)</f>
        <v>4</v>
      </c>
      <c r="AU26" s="135" t="n">
        <f aca="false">AV26/AT26</f>
        <v>475</v>
      </c>
      <c r="AV26" s="136" t="n">
        <f aca="false">SUM(AE26*AF26)+(AH26*AI26)+(AN26*AO26)+(AK26*AL26)</f>
        <v>1900</v>
      </c>
      <c r="AW26" s="137" t="n">
        <f aca="false">AT26*(F27+G27+H27)*J27/1000</f>
        <v>0</v>
      </c>
      <c r="AX26" s="137" t="n">
        <f aca="false">K27*AT26</f>
        <v>0</v>
      </c>
      <c r="AY26" s="137" t="n">
        <f aca="false">L27*(AE27+AG27)</f>
        <v>0</v>
      </c>
      <c r="AZ26" s="136" t="n">
        <f aca="false">P27</f>
        <v>1.7328</v>
      </c>
      <c r="BA26" s="137" t="n">
        <f aca="false">AC26</f>
        <v>10.08</v>
      </c>
      <c r="BB26" s="137" t="n">
        <f aca="false">T27*AT27</f>
        <v>0</v>
      </c>
      <c r="BC26" s="137"/>
      <c r="BD26" s="137" t="n">
        <f aca="false">AV26-SUM(AW26:BC26)</f>
        <v>1888.1872</v>
      </c>
      <c r="BE26" s="138"/>
      <c r="BF26" s="139" t="n">
        <f aca="false">BD26</f>
        <v>1888.1872</v>
      </c>
      <c r="BG26" s="139" t="n">
        <f aca="false">BF26*$BG$5</f>
        <v>1510.54976</v>
      </c>
      <c r="BH26" s="139" t="n">
        <f aca="false">BF26*$BH$5</f>
        <v>377.63744</v>
      </c>
      <c r="BI26" s="52"/>
      <c r="BJ26" s="183"/>
      <c r="BK26" s="52"/>
      <c r="BL26" s="171"/>
      <c r="BO26" s="183"/>
      <c r="BP26" s="52"/>
      <c r="BQ26" s="171"/>
      <c r="BR26" s="55"/>
      <c r="BS26" s="142"/>
      <c r="BT26" s="143"/>
      <c r="BU26" s="98"/>
      <c r="BV26" s="52"/>
      <c r="BW26" s="176"/>
      <c r="BX26" s="52"/>
      <c r="BY26" s="52"/>
      <c r="BZ26" s="98"/>
      <c r="CA26" s="52"/>
      <c r="CB26" s="176"/>
      <c r="CC26" s="138"/>
      <c r="CD26" s="138"/>
      <c r="CE26" s="145"/>
      <c r="CF26" s="145"/>
      <c r="CG26" s="145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</row>
    <row r="27" customFormat="false" ht="12.75" hidden="false" customHeight="false" outlineLevel="0" collapsed="false">
      <c r="B27" s="75" t="n">
        <v>2000</v>
      </c>
      <c r="C27" s="146" t="n">
        <f aca="false">C26</f>
        <v>4</v>
      </c>
      <c r="D27" s="147" t="n">
        <f aca="false">D26</f>
        <v>0</v>
      </c>
      <c r="E27" s="174" t="n">
        <f aca="false">C27-D26</f>
        <v>4</v>
      </c>
      <c r="F27" s="149" t="n">
        <f aca="false">$F$6</f>
        <v>0</v>
      </c>
      <c r="G27" s="175" t="n">
        <f aca="false">$G$6</f>
        <v>0</v>
      </c>
      <c r="H27" s="151" t="n">
        <f aca="false">$H$6</f>
        <v>0</v>
      </c>
      <c r="I27" s="152" t="n">
        <f aca="false">F27+G27+H27</f>
        <v>0</v>
      </c>
      <c r="J27" s="153" t="n">
        <f aca="false">$J$7</f>
        <v>0</v>
      </c>
      <c r="K27" s="154" t="n">
        <f aca="false">$K$6</f>
        <v>0</v>
      </c>
      <c r="L27" s="155" t="n">
        <f aca="false">((I27*J27/1000)+K27)</f>
        <v>0</v>
      </c>
      <c r="M27" s="156" t="n">
        <f aca="false">$M$68</f>
        <v>0</v>
      </c>
      <c r="N27" s="157" t="e">
        <f aca="false">$N$7*AQ26*AR26</f>
        <v>#DIV/0!</v>
      </c>
      <c r="O27" s="156" t="n">
        <f aca="false">$O$68</f>
        <v>0</v>
      </c>
      <c r="P27" s="158" t="n">
        <f aca="false">(AT26*$P$6)*$P$3</f>
        <v>1.7328</v>
      </c>
      <c r="Q27" s="154" t="n">
        <f aca="false">$Q$68</f>
        <v>0</v>
      </c>
      <c r="R27" s="154" t="n">
        <v>0</v>
      </c>
      <c r="S27" s="155" t="n">
        <v>0</v>
      </c>
      <c r="T27" s="156" t="n">
        <f aca="false">$T$6</f>
        <v>0</v>
      </c>
      <c r="U27" s="159" t="e">
        <f aca="false">(N27/E27)+SUM(L27:M27)</f>
        <v>#DIV/0!</v>
      </c>
      <c r="W27" s="116" t="n">
        <v>4</v>
      </c>
      <c r="X27" s="117" t="n">
        <v>2.52</v>
      </c>
      <c r="Y27" s="160"/>
      <c r="Z27" s="63"/>
      <c r="AA27" s="161"/>
      <c r="AB27" s="120"/>
      <c r="AC27" s="162" t="n">
        <f aca="false">(W27*X27)+(Y27*Z27)+(AA27*AB27)</f>
        <v>10.08</v>
      </c>
      <c r="AD27" s="163" t="n">
        <v>2100</v>
      </c>
      <c r="AE27" s="164" t="n">
        <v>0</v>
      </c>
      <c r="AF27" s="165" t="n">
        <v>0</v>
      </c>
      <c r="AG27" s="166"/>
      <c r="AH27" s="167"/>
      <c r="AI27" s="168"/>
      <c r="AJ27" s="169"/>
      <c r="AK27" s="170" t="n">
        <v>4</v>
      </c>
      <c r="AL27" s="169" t="n">
        <v>475</v>
      </c>
      <c r="AM27" s="171"/>
      <c r="AN27" s="172"/>
      <c r="AO27" s="173"/>
      <c r="AP27" s="133"/>
      <c r="AQ27" s="133" t="e">
        <f aca="false" t="array" ref="AQ27:AQ27">SUM(IF(AND(AJ27&lt;&gt;"pac",AJ27&lt;&gt;""),AI27),IF(AND(AM27&lt;&gt;"pac",AM27&lt;&gt;""),AL27),IF(AND(AN27&lt;&gt;"pac",AN27&lt;&gt;""),AO27))/SUM(IF(AND(AJ27&lt;&gt;"pac",AJ27&lt;&gt;""),1),IF(AND(AM27&lt;&gt;"pac",AM27&lt;&gt;""),1),IF(AND(AN27&lt;&gt;"pac",AN27&lt;&gt;""),1))</f>
        <v>#DIV/0!</v>
      </c>
      <c r="AR27" s="133" t="n">
        <f aca="false" t="array" ref="AR27:AR27">SUM(IF(AND(AJ27&lt;&gt;"pac",AJ27&lt;&gt;""),AH27),IF(AND(AM27&lt;&gt;"pac",AM27&lt;&gt;""),AK27),IF(AND(AP27&lt;&gt;"pac",AP27&lt;&gt;""),AN27))</f>
        <v>0</v>
      </c>
      <c r="AS27" s="133"/>
      <c r="AT27" s="134" t="n">
        <f aca="false">SUM(AE27,AG27,AH27,AN27,AK27)</f>
        <v>4</v>
      </c>
      <c r="AU27" s="135" t="n">
        <f aca="false">AV27/AT27</f>
        <v>475</v>
      </c>
      <c r="AV27" s="136" t="n">
        <f aca="false">SUM(AE27*AF27)+(AH27*AI27)+(AN27*AO27)+(AK27*AL27)</f>
        <v>1900</v>
      </c>
      <c r="AW27" s="137" t="n">
        <f aca="false">AT27*(F28+G28+H28)*J28/1000</f>
        <v>0</v>
      </c>
      <c r="AX27" s="137" t="n">
        <f aca="false">K28*AT27</f>
        <v>0</v>
      </c>
      <c r="AY27" s="137" t="n">
        <f aca="false">L28*(AE28+AG28)</f>
        <v>0</v>
      </c>
      <c r="AZ27" s="136" t="n">
        <f aca="false">P28</f>
        <v>1.7328</v>
      </c>
      <c r="BA27" s="137" t="n">
        <f aca="false">AC27</f>
        <v>10.08</v>
      </c>
      <c r="BB27" s="137" t="n">
        <f aca="false">T28*AT28</f>
        <v>0</v>
      </c>
      <c r="BC27" s="137"/>
      <c r="BD27" s="137" t="n">
        <f aca="false">AV27-SUM(AW27:BC27)</f>
        <v>1888.1872</v>
      </c>
      <c r="BE27" s="138"/>
      <c r="BF27" s="139" t="n">
        <f aca="false">BD27</f>
        <v>1888.1872</v>
      </c>
      <c r="BG27" s="139" t="n">
        <f aca="false">BF27*$BG$5</f>
        <v>1510.54976</v>
      </c>
      <c r="BH27" s="139" t="n">
        <f aca="false">BF27*$BH$5</f>
        <v>377.63744</v>
      </c>
      <c r="BI27" s="52"/>
      <c r="BJ27" s="53" t="s">
        <v>32</v>
      </c>
      <c r="BK27" s="52"/>
      <c r="BL27" s="73" t="n">
        <f aca="false">BL4</f>
        <v>0</v>
      </c>
      <c r="BO27" s="53" t="s">
        <v>32</v>
      </c>
      <c r="BP27" s="52"/>
      <c r="BQ27" s="73" t="e">
        <f aca="true">(INDIRECT(TEXT((DAY($A$1)-1),"0")&amp;"!BK27"))+BL27</f>
        <v>#REF!</v>
      </c>
      <c r="BR27" s="55"/>
      <c r="BS27" s="142"/>
      <c r="BT27" s="143"/>
      <c r="BU27" s="98"/>
      <c r="BV27" s="52"/>
      <c r="BW27" s="176"/>
      <c r="BX27" s="52"/>
      <c r="BY27" s="52"/>
      <c r="BZ27" s="52"/>
      <c r="CA27" s="52"/>
      <c r="CB27" s="52"/>
      <c r="CC27" s="138"/>
      <c r="CD27" s="138"/>
      <c r="CE27" s="145"/>
      <c r="CF27" s="145"/>
      <c r="CG27" s="145"/>
      <c r="CH27" s="7"/>
      <c r="CI27" s="8"/>
      <c r="CJ27" s="7"/>
      <c r="CK27" s="29"/>
      <c r="CL27" s="7"/>
      <c r="CM27" s="7"/>
      <c r="CN27" s="8"/>
      <c r="CO27" s="7"/>
      <c r="CP27" s="29"/>
      <c r="CQ27" s="7"/>
      <c r="CR27" s="7"/>
      <c r="CS27" s="7"/>
      <c r="CT27" s="7"/>
      <c r="CU27" s="7"/>
      <c r="CV27" s="7"/>
      <c r="CW27" s="7"/>
      <c r="CX27" s="7"/>
      <c r="CY27" s="7"/>
    </row>
    <row r="28" customFormat="false" ht="12.75" hidden="false" customHeight="false" outlineLevel="0" collapsed="false">
      <c r="B28" s="75" t="n">
        <v>2100</v>
      </c>
      <c r="C28" s="146" t="n">
        <f aca="false">C27</f>
        <v>4</v>
      </c>
      <c r="D28" s="147" t="n">
        <f aca="false">D27</f>
        <v>0</v>
      </c>
      <c r="E28" s="174" t="n">
        <f aca="false">C28-D27</f>
        <v>4</v>
      </c>
      <c r="F28" s="149" t="n">
        <f aca="false">$F$6</f>
        <v>0</v>
      </c>
      <c r="G28" s="175" t="n">
        <f aca="false">$G$6</f>
        <v>0</v>
      </c>
      <c r="H28" s="151" t="n">
        <f aca="false">$H$6</f>
        <v>0</v>
      </c>
      <c r="I28" s="152" t="n">
        <f aca="false">F28+G28+H28</f>
        <v>0</v>
      </c>
      <c r="J28" s="153" t="n">
        <f aca="false">$J$7</f>
        <v>0</v>
      </c>
      <c r="K28" s="154" t="n">
        <f aca="false">$K$6</f>
        <v>0</v>
      </c>
      <c r="L28" s="155" t="n">
        <f aca="false">((I28*J28/1000)+K28)</f>
        <v>0</v>
      </c>
      <c r="M28" s="156" t="n">
        <f aca="false">$M$68</f>
        <v>0</v>
      </c>
      <c r="N28" s="157" t="e">
        <f aca="false">$N$7*AQ27*AR27</f>
        <v>#DIV/0!</v>
      </c>
      <c r="O28" s="156" t="n">
        <f aca="false">$O$68</f>
        <v>0</v>
      </c>
      <c r="P28" s="158" t="n">
        <f aca="false">(AT27*$P$6)*$P$3</f>
        <v>1.7328</v>
      </c>
      <c r="Q28" s="154" t="n">
        <f aca="false">$Q$68</f>
        <v>0</v>
      </c>
      <c r="R28" s="154" t="n">
        <v>0</v>
      </c>
      <c r="S28" s="155" t="n">
        <v>0</v>
      </c>
      <c r="T28" s="156" t="n">
        <v>0</v>
      </c>
      <c r="U28" s="159" t="e">
        <f aca="false">(N28/E28)+SUM(L28:M28)</f>
        <v>#DIV/0!</v>
      </c>
      <c r="W28" s="116" t="n">
        <v>4</v>
      </c>
      <c r="X28" s="117" t="n">
        <v>2.52</v>
      </c>
      <c r="Y28" s="160"/>
      <c r="Z28" s="63"/>
      <c r="AA28" s="161"/>
      <c r="AB28" s="120"/>
      <c r="AC28" s="162" t="n">
        <f aca="false">(W28*X28)+(Y28*Z28)+(AA28*AB28)</f>
        <v>10.08</v>
      </c>
      <c r="AD28" s="163" t="n">
        <v>2200</v>
      </c>
      <c r="AE28" s="164" t="n">
        <v>0</v>
      </c>
      <c r="AF28" s="165" t="n">
        <v>0</v>
      </c>
      <c r="AG28" s="166"/>
      <c r="AH28" s="167"/>
      <c r="AI28" s="168"/>
      <c r="AJ28" s="169"/>
      <c r="AK28" s="170" t="n">
        <v>4</v>
      </c>
      <c r="AL28" s="169" t="n">
        <v>475</v>
      </c>
      <c r="AM28" s="171"/>
      <c r="AN28" s="172"/>
      <c r="AO28" s="173"/>
      <c r="AP28" s="133"/>
      <c r="AQ28" s="133" t="e">
        <f aca="false" t="array" ref="AQ28:AQ28">SUM(IF(AND(AJ28&lt;&gt;"pac",AJ28&lt;&gt;""),AI28),IF(AND(AM28&lt;&gt;"pac",AM28&lt;&gt;""),AL28),IF(AND(AN28&lt;&gt;"pac",AN28&lt;&gt;""),AO28))/SUM(IF(AND(AJ28&lt;&gt;"pac",AJ28&lt;&gt;""),1),IF(AND(AM28&lt;&gt;"pac",AM28&lt;&gt;""),1),IF(AND(AN28&lt;&gt;"pac",AN28&lt;&gt;""),1))</f>
        <v>#DIV/0!</v>
      </c>
      <c r="AR28" s="133" t="n">
        <f aca="false" t="array" ref="AR28:AR28">SUM(IF(AND(AJ28&lt;&gt;"pac",AJ28&lt;&gt;""),AH28),IF(AND(AM28&lt;&gt;"pac",AM28&lt;&gt;""),AK28),IF(AND(AP28&lt;&gt;"pac",AP28&lt;&gt;""),AN28))</f>
        <v>0</v>
      </c>
      <c r="AS28" s="133"/>
      <c r="AT28" s="134" t="n">
        <f aca="false">SUM(AE28,AG28,AH28,AN28,AK28)</f>
        <v>4</v>
      </c>
      <c r="AU28" s="135" t="n">
        <f aca="false">AV28/AT28</f>
        <v>475</v>
      </c>
      <c r="AV28" s="136" t="n">
        <f aca="false">SUM(AE28*AF28)+(AH28*AI28)+(AN28*AO28)+(AK28*AL28)</f>
        <v>1900</v>
      </c>
      <c r="AW28" s="137" t="n">
        <f aca="false">AT28*(F29+G29+H29)*J29/1000</f>
        <v>0</v>
      </c>
      <c r="AX28" s="137" t="n">
        <f aca="false">K29*AT28</f>
        <v>0</v>
      </c>
      <c r="AY28" s="137" t="n">
        <f aca="false">L29*(AE29+AG29)</f>
        <v>0</v>
      </c>
      <c r="AZ28" s="136" t="n">
        <f aca="false">P29</f>
        <v>1.7328</v>
      </c>
      <c r="BA28" s="137" t="n">
        <f aca="false">AC28</f>
        <v>10.08</v>
      </c>
      <c r="BB28" s="137" t="n">
        <f aca="false">T29*AT29</f>
        <v>0</v>
      </c>
      <c r="BC28" s="137"/>
      <c r="BD28" s="137" t="n">
        <f aca="false">AV28-SUM(AW28:BC28)</f>
        <v>1888.1872</v>
      </c>
      <c r="BE28" s="138"/>
      <c r="BF28" s="139" t="n">
        <f aca="false">BD28</f>
        <v>1888.1872</v>
      </c>
      <c r="BG28" s="139" t="n">
        <f aca="false">BF28*$BG$5</f>
        <v>1510.54976</v>
      </c>
      <c r="BH28" s="139" t="n">
        <f aca="false">BF28*$BH$5</f>
        <v>377.63744</v>
      </c>
      <c r="BI28" s="52"/>
      <c r="BJ28" s="53"/>
      <c r="BK28" s="52"/>
      <c r="BL28" s="73"/>
      <c r="BO28" s="53"/>
      <c r="BP28" s="52"/>
      <c r="BQ28" s="73"/>
      <c r="BR28" s="55"/>
      <c r="BS28" s="142"/>
      <c r="BT28" s="143"/>
      <c r="BU28" s="98"/>
      <c r="BV28" s="52"/>
      <c r="BW28" s="176"/>
      <c r="BX28" s="52"/>
      <c r="BY28" s="52"/>
      <c r="BZ28" s="98"/>
      <c r="CA28" s="52"/>
      <c r="CB28" s="176"/>
      <c r="CC28" s="138"/>
      <c r="CD28" s="138"/>
      <c r="CE28" s="145"/>
      <c r="CF28" s="145"/>
      <c r="CG28" s="145"/>
      <c r="CH28" s="7"/>
      <c r="CI28" s="8"/>
      <c r="CJ28" s="7"/>
      <c r="CK28" s="29"/>
      <c r="CL28" s="7"/>
      <c r="CM28" s="7"/>
      <c r="CN28" s="8"/>
      <c r="CO28" s="7"/>
      <c r="CP28" s="29"/>
      <c r="CQ28" s="7"/>
      <c r="CR28" s="7"/>
      <c r="CS28" s="7"/>
      <c r="CT28" s="7"/>
      <c r="CU28" s="7"/>
      <c r="CV28" s="7"/>
      <c r="CW28" s="7"/>
      <c r="CX28" s="7"/>
      <c r="CY28" s="7"/>
    </row>
    <row r="29" customFormat="false" ht="12.75" hidden="false" customHeight="false" outlineLevel="0" collapsed="false">
      <c r="B29" s="75" t="n">
        <v>2200</v>
      </c>
      <c r="C29" s="146" t="n">
        <f aca="false">C28</f>
        <v>4</v>
      </c>
      <c r="D29" s="147" t="n">
        <f aca="false">D28</f>
        <v>0</v>
      </c>
      <c r="E29" s="174" t="n">
        <f aca="false">C29-D28</f>
        <v>4</v>
      </c>
      <c r="F29" s="149" t="n">
        <f aca="false">$F$6</f>
        <v>0</v>
      </c>
      <c r="G29" s="175" t="n">
        <f aca="false">$G$6</f>
        <v>0</v>
      </c>
      <c r="H29" s="151" t="n">
        <f aca="false">$H$6</f>
        <v>0</v>
      </c>
      <c r="I29" s="152" t="n">
        <f aca="false">F29+G29+H29</f>
        <v>0</v>
      </c>
      <c r="J29" s="153" t="n">
        <f aca="false">$J$7</f>
        <v>0</v>
      </c>
      <c r="K29" s="154" t="n">
        <f aca="false">$K$6</f>
        <v>0</v>
      </c>
      <c r="L29" s="155" t="n">
        <f aca="false">((I29*J29/1000)+K29)</f>
        <v>0</v>
      </c>
      <c r="M29" s="156" t="n">
        <f aca="false">$M$68</f>
        <v>0</v>
      </c>
      <c r="N29" s="157" t="e">
        <f aca="false">$N$7*AQ28*AR28</f>
        <v>#DIV/0!</v>
      </c>
      <c r="O29" s="156" t="n">
        <f aca="false">$O$68</f>
        <v>0</v>
      </c>
      <c r="P29" s="158" t="n">
        <f aca="false">(AT28*$P$6)*$P$3</f>
        <v>1.7328</v>
      </c>
      <c r="Q29" s="154" t="n">
        <f aca="false">$Q$68</f>
        <v>0</v>
      </c>
      <c r="R29" s="154" t="n">
        <v>0</v>
      </c>
      <c r="S29" s="155" t="n">
        <v>0</v>
      </c>
      <c r="T29" s="156" t="n">
        <v>0</v>
      </c>
      <c r="U29" s="159" t="e">
        <f aca="false">(N29/E29)+SUM(L29:M29)</f>
        <v>#DIV/0!</v>
      </c>
      <c r="W29" s="116" t="n">
        <v>4</v>
      </c>
      <c r="X29" s="117" t="n">
        <v>2.52</v>
      </c>
      <c r="Y29" s="160"/>
      <c r="Z29" s="63"/>
      <c r="AA29" s="161"/>
      <c r="AB29" s="120"/>
      <c r="AC29" s="162" t="n">
        <f aca="false">(W29*X29)+(Y29*Z29)+(AA29*AB29)</f>
        <v>10.08</v>
      </c>
      <c r="AD29" s="163" t="n">
        <v>2300</v>
      </c>
      <c r="AE29" s="164" t="n">
        <v>0</v>
      </c>
      <c r="AF29" s="165" t="n">
        <v>0</v>
      </c>
      <c r="AG29" s="166"/>
      <c r="AH29" s="167"/>
      <c r="AI29" s="168"/>
      <c r="AJ29" s="169"/>
      <c r="AK29" s="170" t="n">
        <v>4</v>
      </c>
      <c r="AL29" s="169" t="n">
        <v>220</v>
      </c>
      <c r="AM29" s="171"/>
      <c r="AN29" s="172"/>
      <c r="AO29" s="173"/>
      <c r="AP29" s="133"/>
      <c r="AQ29" s="133" t="e">
        <f aca="false" t="array" ref="AQ29:AQ29">SUM(IF(AND(AJ29&lt;&gt;"pac",AJ29&lt;&gt;""),AI29),IF(AND(AM29&lt;&gt;"pac",AM29&lt;&gt;""),AL29),IF(AND(AN29&lt;&gt;"pac",AN29&lt;&gt;""),AO29))/SUM(IF(AND(AJ29&lt;&gt;"pac",AJ29&lt;&gt;""),1),IF(AND(AM29&lt;&gt;"pac",AM29&lt;&gt;""),1),IF(AND(AN29&lt;&gt;"pac",AN29&lt;&gt;""),1))</f>
        <v>#DIV/0!</v>
      </c>
      <c r="AR29" s="133" t="n">
        <f aca="false" t="array" ref="AR29:AR29">SUM(IF(AND(AJ29&lt;&gt;"pac",AJ29&lt;&gt;""),AH29),IF(AND(AM29&lt;&gt;"pac",AM29&lt;&gt;""),AK29),IF(AND(AP29&lt;&gt;"pac",AP29&lt;&gt;""),AN29))</f>
        <v>0</v>
      </c>
      <c r="AS29" s="133"/>
      <c r="AT29" s="134" t="n">
        <f aca="false">SUM(AE29,AG29,AH29,AN29,AK29)</f>
        <v>4</v>
      </c>
      <c r="AU29" s="135" t="n">
        <f aca="false">AV29/AT29</f>
        <v>220</v>
      </c>
      <c r="AV29" s="136" t="n">
        <f aca="false">SUM(AE29*AF29)+(AH29*AI29)+(AN29*AO29)+(AK29*AL29)</f>
        <v>880</v>
      </c>
      <c r="AW29" s="137" t="n">
        <f aca="false">AT29*(F30+G30+H30)*J30/1000</f>
        <v>0</v>
      </c>
      <c r="AX29" s="137" t="n">
        <f aca="false">K30*AT29</f>
        <v>0</v>
      </c>
      <c r="AY29" s="137" t="n">
        <f aca="false">L30*(AE30+AG30)</f>
        <v>0</v>
      </c>
      <c r="AZ29" s="136" t="n">
        <f aca="false">P30</f>
        <v>1.7328</v>
      </c>
      <c r="BA29" s="137" t="n">
        <f aca="false">AC29</f>
        <v>10.08</v>
      </c>
      <c r="BB29" s="137" t="n">
        <f aca="false">T30*AT30</f>
        <v>0</v>
      </c>
      <c r="BC29" s="137"/>
      <c r="BD29" s="137" t="n">
        <f aca="false">AV29-SUM(AW29:BC29)</f>
        <v>868.1872</v>
      </c>
      <c r="BE29" s="138"/>
      <c r="BF29" s="139" t="n">
        <f aca="false">BD29</f>
        <v>868.1872</v>
      </c>
      <c r="BG29" s="139" t="n">
        <f aca="false">BF29*$BG$5</f>
        <v>694.54976</v>
      </c>
      <c r="BH29" s="139" t="n">
        <f aca="false">BF29*$BH$5</f>
        <v>173.63744</v>
      </c>
      <c r="BI29" s="52"/>
      <c r="BJ29" s="53" t="s">
        <v>109</v>
      </c>
      <c r="BK29" s="52"/>
      <c r="BL29" s="73" t="n">
        <f aca="false">BL25-BL27</f>
        <v>28269.19424</v>
      </c>
      <c r="BO29" s="53" t="s">
        <v>109</v>
      </c>
      <c r="BP29" s="52"/>
      <c r="BQ29" s="73" t="e">
        <f aca="false">BQ25-BQ27</f>
        <v>#REF!</v>
      </c>
      <c r="BR29" s="55"/>
      <c r="BS29" s="142"/>
      <c r="BT29" s="143"/>
      <c r="BU29" s="52"/>
      <c r="BV29" s="52"/>
      <c r="BW29" s="52"/>
      <c r="BX29" s="52"/>
      <c r="BY29" s="52"/>
      <c r="BZ29" s="52"/>
      <c r="CA29" s="52"/>
      <c r="CB29" s="52"/>
      <c r="CC29" s="138"/>
      <c r="CD29" s="138"/>
      <c r="CE29" s="145"/>
      <c r="CF29" s="145"/>
      <c r="CG29" s="145"/>
      <c r="CH29" s="7"/>
      <c r="CI29" s="8"/>
      <c r="CJ29" s="7"/>
      <c r="CK29" s="29"/>
      <c r="CL29" s="7"/>
      <c r="CM29" s="7"/>
      <c r="CN29" s="8"/>
      <c r="CO29" s="7"/>
      <c r="CP29" s="29"/>
      <c r="CQ29" s="7"/>
      <c r="CR29" s="7"/>
      <c r="CS29" s="7"/>
      <c r="CT29" s="7"/>
      <c r="CU29" s="7"/>
      <c r="CV29" s="7"/>
      <c r="CW29" s="7"/>
      <c r="CX29" s="7"/>
      <c r="CY29" s="7"/>
    </row>
    <row r="30" customFormat="false" ht="12.75" hidden="false" customHeight="false" outlineLevel="0" collapsed="false">
      <c r="B30" s="75" t="n">
        <v>2300</v>
      </c>
      <c r="C30" s="146" t="n">
        <f aca="false">C29</f>
        <v>4</v>
      </c>
      <c r="D30" s="147" t="n">
        <f aca="false">D29</f>
        <v>0</v>
      </c>
      <c r="E30" s="174" t="n">
        <f aca="false">C30-D29</f>
        <v>4</v>
      </c>
      <c r="F30" s="149" t="n">
        <f aca="false">$F$6</f>
        <v>0</v>
      </c>
      <c r="G30" s="175" t="n">
        <f aca="false">$G$6</f>
        <v>0</v>
      </c>
      <c r="H30" s="151" t="n">
        <f aca="false">$H$6</f>
        <v>0</v>
      </c>
      <c r="I30" s="152" t="n">
        <f aca="false">F30+G30+H30</f>
        <v>0</v>
      </c>
      <c r="J30" s="153" t="n">
        <f aca="false">$J$7</f>
        <v>0</v>
      </c>
      <c r="K30" s="154" t="n">
        <f aca="false">$K$6</f>
        <v>0</v>
      </c>
      <c r="L30" s="155" t="n">
        <f aca="false">((I30*J30/1000)+K30)</f>
        <v>0</v>
      </c>
      <c r="M30" s="156" t="n">
        <f aca="false">$M$68</f>
        <v>0</v>
      </c>
      <c r="N30" s="157" t="e">
        <f aca="false">$N$7*AQ29*AR29</f>
        <v>#DIV/0!</v>
      </c>
      <c r="O30" s="156" t="n">
        <f aca="false">$O$68</f>
        <v>0</v>
      </c>
      <c r="P30" s="158" t="n">
        <f aca="false">(AT29*$P$6)*$P$3</f>
        <v>1.7328</v>
      </c>
      <c r="Q30" s="154" t="n">
        <f aca="false">$Q$68</f>
        <v>0</v>
      </c>
      <c r="R30" s="154" t="n">
        <v>0</v>
      </c>
      <c r="S30" s="155" t="n">
        <v>0</v>
      </c>
      <c r="T30" s="156" t="n">
        <f aca="false">$T$6</f>
        <v>0</v>
      </c>
      <c r="U30" s="159" t="e">
        <f aca="false">(N30/E30)+SUM(L30:M30)</f>
        <v>#DIV/0!</v>
      </c>
      <c r="W30" s="116" t="n">
        <v>4</v>
      </c>
      <c r="X30" s="117" t="n">
        <v>2.52</v>
      </c>
      <c r="Y30" s="160"/>
      <c r="Z30" s="90"/>
      <c r="AA30" s="186"/>
      <c r="AB30" s="187"/>
      <c r="AC30" s="188" t="n">
        <f aca="false">(W30*X30)+(Y30*Z30)+(AA30*AB30)</f>
        <v>10.08</v>
      </c>
      <c r="AD30" s="189" t="n">
        <v>2400</v>
      </c>
      <c r="AE30" s="190" t="n">
        <v>0</v>
      </c>
      <c r="AF30" s="191" t="n">
        <v>0</v>
      </c>
      <c r="AG30" s="192"/>
      <c r="AH30" s="167"/>
      <c r="AI30" s="168"/>
      <c r="AJ30" s="169"/>
      <c r="AK30" s="170" t="n">
        <v>4</v>
      </c>
      <c r="AL30" s="201" t="n">
        <v>220</v>
      </c>
      <c r="AM30" s="194"/>
      <c r="AN30" s="172"/>
      <c r="AO30" s="173"/>
      <c r="AP30" s="195"/>
      <c r="AQ30" s="195" t="e">
        <f aca="false" t="array" ref="AQ30:AQ30">SUM(IF(AND(AJ30&lt;&gt;"pac",AJ30&lt;&gt;""),AI30),IF(AND(AM30&lt;&gt;"pac",AM30&lt;&gt;""),AL30),IF(AND(AN30&lt;&gt;"pac",AN30&lt;&gt;""),AO30))/SUM(IF(AND(AJ30&lt;&gt;"pac",AJ30&lt;&gt;""),1),IF(AND(AM30&lt;&gt;"pac",AM30&lt;&gt;""),1),IF(AND(AN30&lt;&gt;"pac",AN30&lt;&gt;""),1))</f>
        <v>#DIV/0!</v>
      </c>
      <c r="AR30" s="195" t="n">
        <f aca="false" t="array" ref="AR30:AR30">SUM(IF(AND(AJ30&lt;&gt;"pac",AJ30&lt;&gt;""),AH30),IF(AND(AM30&lt;&gt;"pac",AM30&lt;&gt;""),AK30),IF(AND(AP30&lt;&gt;"pac",AP30&lt;&gt;""),AN30))</f>
        <v>0</v>
      </c>
      <c r="AS30" s="55"/>
      <c r="AT30" s="134" t="n">
        <f aca="false">SUM(AE30,AG30,AH30,AN30,AK30)</f>
        <v>4</v>
      </c>
      <c r="AU30" s="135" t="n">
        <f aca="false">AV30/AT30</f>
        <v>220</v>
      </c>
      <c r="AV30" s="136" t="n">
        <f aca="false">SUM(AE30*AF30)+(AH30*AI30)+(AN30*AO30)+(AK30*AL30)</f>
        <v>880</v>
      </c>
      <c r="AW30" s="137" t="n">
        <f aca="false">AT30*(F31+G31+H31)*J31/1000</f>
        <v>0</v>
      </c>
      <c r="AX30" s="137" t="n">
        <f aca="false">K31*AT30</f>
        <v>0</v>
      </c>
      <c r="AY30" s="137" t="n">
        <f aca="false">L31*(AE31+AG31)</f>
        <v>0</v>
      </c>
      <c r="AZ30" s="136" t="n">
        <f aca="false">P31</f>
        <v>1.7328</v>
      </c>
      <c r="BA30" s="137" t="n">
        <f aca="false">AC30</f>
        <v>10.08</v>
      </c>
      <c r="BB30" s="137" t="n">
        <f aca="false">T31*AT31</f>
        <v>0</v>
      </c>
      <c r="BC30" s="137"/>
      <c r="BD30" s="137" t="n">
        <f aca="false">AV30-SUM(AW30:BC30)</f>
        <v>868.1872</v>
      </c>
      <c r="BE30" s="138"/>
      <c r="BF30" s="139" t="n">
        <f aca="false">BD30</f>
        <v>868.1872</v>
      </c>
      <c r="BG30" s="139" t="n">
        <f aca="false">BF30*$BG$5</f>
        <v>694.54976</v>
      </c>
      <c r="BH30" s="139" t="n">
        <f aca="false">BF30*$BH$5</f>
        <v>173.63744</v>
      </c>
      <c r="BI30" s="52"/>
      <c r="BJ30" s="53"/>
      <c r="BK30" s="52"/>
      <c r="BL30" s="73"/>
      <c r="BO30" s="53"/>
      <c r="BP30" s="52"/>
      <c r="BQ30" s="73"/>
      <c r="BR30" s="55"/>
      <c r="BS30" s="142"/>
      <c r="BT30" s="143"/>
      <c r="BU30" s="52"/>
      <c r="BV30" s="52"/>
      <c r="BW30" s="52"/>
      <c r="BX30" s="52"/>
      <c r="BY30" s="52"/>
      <c r="BZ30" s="52"/>
      <c r="CA30" s="52"/>
      <c r="CB30" s="52"/>
      <c r="CC30" s="138"/>
      <c r="CD30" s="138"/>
      <c r="CE30" s="145"/>
      <c r="CF30" s="145"/>
      <c r="CG30" s="145"/>
      <c r="CH30" s="7"/>
      <c r="CI30" s="8"/>
      <c r="CJ30" s="7"/>
      <c r="CK30" s="29"/>
      <c r="CL30" s="7"/>
      <c r="CM30" s="7"/>
      <c r="CN30" s="8"/>
      <c r="CO30" s="7"/>
      <c r="CP30" s="29"/>
      <c r="CQ30" s="7"/>
      <c r="CR30" s="7"/>
      <c r="CS30" s="7"/>
      <c r="CT30" s="7"/>
      <c r="CU30" s="7"/>
      <c r="CV30" s="7"/>
      <c r="CW30" s="7"/>
      <c r="CX30" s="7"/>
      <c r="CY30" s="7"/>
    </row>
    <row r="31" customFormat="false" ht="13.5" hidden="false" customHeight="false" outlineLevel="0" collapsed="false">
      <c r="B31" s="75" t="n">
        <v>2400</v>
      </c>
      <c r="C31" s="146" t="n">
        <f aca="false">C30</f>
        <v>4</v>
      </c>
      <c r="D31" s="147" t="n">
        <f aca="false">D30</f>
        <v>0</v>
      </c>
      <c r="E31" s="174" t="n">
        <f aca="false">C31-D30</f>
        <v>4</v>
      </c>
      <c r="F31" s="149" t="n">
        <f aca="false">$F$6</f>
        <v>0</v>
      </c>
      <c r="G31" s="196" t="n">
        <f aca="false">$G$6</f>
        <v>0</v>
      </c>
      <c r="H31" s="151" t="n">
        <f aca="false">$H$6</f>
        <v>0</v>
      </c>
      <c r="I31" s="152" t="n">
        <f aca="false">F31+G31+H31</f>
        <v>0</v>
      </c>
      <c r="J31" s="153" t="n">
        <f aca="false">$J$7</f>
        <v>0</v>
      </c>
      <c r="K31" s="154" t="n">
        <f aca="false">$K$6</f>
        <v>0</v>
      </c>
      <c r="L31" s="155" t="n">
        <f aca="false">((I31*J31/1000)+K31)</f>
        <v>0</v>
      </c>
      <c r="M31" s="156" t="n">
        <f aca="false">$M$68</f>
        <v>0</v>
      </c>
      <c r="N31" s="157" t="e">
        <f aca="false">$N$7*AQ30*AR30</f>
        <v>#DIV/0!</v>
      </c>
      <c r="O31" s="156" t="n">
        <f aca="false">$O$68</f>
        <v>0</v>
      </c>
      <c r="P31" s="158" t="n">
        <f aca="false">(AT30*$P$6)*$P$3</f>
        <v>1.7328</v>
      </c>
      <c r="Q31" s="154" t="n">
        <f aca="false">$Q$68</f>
        <v>0</v>
      </c>
      <c r="R31" s="154" t="n">
        <v>0</v>
      </c>
      <c r="S31" s="155" t="n">
        <v>0</v>
      </c>
      <c r="T31" s="156" t="n">
        <f aca="false">$T$6</f>
        <v>0</v>
      </c>
      <c r="U31" s="159" t="e">
        <f aca="false">(N31/E31)+SUM(L31:M31)</f>
        <v>#DIV/0!</v>
      </c>
      <c r="W31" s="197" t="n">
        <f aca="false">SUM(W7:W30)</f>
        <v>96</v>
      </c>
      <c r="X31" s="26"/>
      <c r="Y31" s="197" t="n">
        <f aca="false">SUM(Y7:Y30)</f>
        <v>0</v>
      </c>
      <c r="AA31" s="195" t="n">
        <f aca="false">SUM(AA7:AA30)</f>
        <v>0</v>
      </c>
      <c r="AB31" s="176"/>
      <c r="AD31" s="51"/>
      <c r="AE31" s="198" t="n">
        <f aca="false">SUM(AE7:AE30)</f>
        <v>0</v>
      </c>
      <c r="AF31" s="51"/>
      <c r="AG31" s="199"/>
      <c r="AH31" s="200" t="n">
        <f aca="false">SUM(AH7:AH30)</f>
        <v>0</v>
      </c>
      <c r="AI31" s="199"/>
      <c r="AJ31" s="51"/>
      <c r="AK31" s="201" t="n">
        <f aca="false">SUM(AK7:AK30)</f>
        <v>96</v>
      </c>
      <c r="AL31" s="52"/>
      <c r="AM31" s="51"/>
      <c r="AN31" s="313" t="n">
        <f aca="false">SUM(AN7:AN30)</f>
        <v>0</v>
      </c>
      <c r="AO31" s="26"/>
      <c r="AP31" s="52"/>
      <c r="AT31" s="202" t="n">
        <f aca="false">SUM(AT7:AT30)</f>
        <v>96</v>
      </c>
      <c r="AU31" s="203" t="n">
        <f aca="false">AV31/AT31</f>
        <v>371.041666666667</v>
      </c>
      <c r="AV31" s="203" t="n">
        <f aca="false">SUM(AV7:AV30)</f>
        <v>35620</v>
      </c>
      <c r="AW31" s="203" t="n">
        <f aca="false">SUM(AW7:AW30)</f>
        <v>0</v>
      </c>
      <c r="AX31" s="203" t="n">
        <f aca="false">SUM(AX7:AX30)</f>
        <v>0</v>
      </c>
      <c r="AY31" s="203" t="n">
        <f aca="false">SUM(AY7:AY30)</f>
        <v>0</v>
      </c>
      <c r="AZ31" s="203" t="n">
        <f aca="false">SUM(AZ7:AZ30)</f>
        <v>41.5872</v>
      </c>
      <c r="BA31" s="204" t="n">
        <f aca="false">SUM(BA7:BA30)</f>
        <v>241.92</v>
      </c>
      <c r="BB31" s="204" t="n">
        <f aca="false">SUM(BB7:BB30)</f>
        <v>0</v>
      </c>
      <c r="BC31" s="204" t="n">
        <f aca="false">SUM(BC7:BC30)</f>
        <v>0</v>
      </c>
      <c r="BD31" s="204" t="n">
        <f aca="false">SUM(BD7:BD30)</f>
        <v>35336.4928</v>
      </c>
      <c r="BF31" s="205" t="n">
        <f aca="false">SUM(BF7:BF30)</f>
        <v>35336.4928</v>
      </c>
      <c r="BG31" s="205" t="n">
        <f aca="false">SUM(BG7:BG30)</f>
        <v>28269.19424</v>
      </c>
      <c r="BH31" s="205" t="n">
        <f aca="false">SUM(BH7:BH30)</f>
        <v>7067.29856</v>
      </c>
      <c r="BJ31" s="53" t="s">
        <v>110</v>
      </c>
      <c r="BK31" s="52"/>
      <c r="BL31" s="171"/>
      <c r="BO31" s="53" t="s">
        <v>110</v>
      </c>
      <c r="BP31" s="52"/>
      <c r="BQ31" s="171"/>
      <c r="BR31" s="7"/>
      <c r="BS31" s="28"/>
      <c r="BT31" s="206"/>
      <c r="BU31" s="98"/>
      <c r="BV31" s="52"/>
      <c r="BW31" s="52"/>
      <c r="BX31" s="52"/>
      <c r="BY31" s="52"/>
      <c r="BZ31" s="98"/>
      <c r="CA31" s="52"/>
      <c r="CB31" s="52"/>
      <c r="CC31" s="101"/>
      <c r="CD31" s="7"/>
      <c r="CE31" s="29"/>
      <c r="CF31" s="29"/>
      <c r="CG31" s="29"/>
      <c r="CH31" s="7"/>
      <c r="CI31" s="8"/>
      <c r="CJ31" s="7"/>
      <c r="CK31" s="7"/>
      <c r="CL31" s="7"/>
      <c r="CM31" s="7"/>
      <c r="CN31" s="8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</row>
    <row r="32" customFormat="false" ht="13.5" hidden="false" customHeight="false" outlineLevel="0" collapsed="false">
      <c r="B32" s="207"/>
      <c r="C32" s="208"/>
      <c r="D32" s="208"/>
      <c r="E32" s="209" t="n">
        <f aca="false">SUM(E8:E31)</f>
        <v>96</v>
      </c>
      <c r="F32" s="210"/>
      <c r="G32" s="211"/>
      <c r="H32" s="210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BJ32" s="53" t="s">
        <v>111</v>
      </c>
      <c r="BK32" s="52"/>
      <c r="BL32" s="212" t="n">
        <f aca="false">AW31</f>
        <v>0</v>
      </c>
      <c r="BO32" s="53" t="s">
        <v>111</v>
      </c>
      <c r="BP32" s="52"/>
      <c r="BQ32" s="213" t="e">
        <f aca="true">(INDIRECT(TEXT((DAY($A$1)-1),"0")&amp;"!BQ32"))+BL32</f>
        <v>#REF!</v>
      </c>
      <c r="BR32" s="7"/>
      <c r="BS32" s="7"/>
      <c r="BT32" s="7"/>
      <c r="BU32" s="98"/>
      <c r="BV32" s="52"/>
      <c r="BW32" s="176"/>
      <c r="BX32" s="52"/>
      <c r="BY32" s="52"/>
      <c r="BZ32" s="98"/>
      <c r="CA32" s="52"/>
      <c r="CB32" s="176"/>
      <c r="CC32" s="7"/>
      <c r="CD32" s="7"/>
      <c r="CE32" s="7"/>
      <c r="CF32" s="7"/>
      <c r="CG32" s="7"/>
      <c r="CH32" s="7"/>
      <c r="CI32" s="8"/>
      <c r="CJ32" s="7"/>
      <c r="CK32" s="214"/>
      <c r="CL32" s="7"/>
      <c r="CM32" s="7"/>
      <c r="CN32" s="8"/>
      <c r="CO32" s="7"/>
      <c r="CP32" s="215"/>
      <c r="CQ32" s="7"/>
      <c r="CR32" s="7"/>
      <c r="CS32" s="7"/>
      <c r="CT32" s="7"/>
      <c r="CU32" s="7"/>
      <c r="CV32" s="7"/>
      <c r="CW32" s="7"/>
      <c r="CX32" s="7"/>
      <c r="CY32" s="7"/>
    </row>
    <row r="33" customFormat="false" ht="12.75" hidden="false" customHeight="false" outlineLevel="0" collapsed="false">
      <c r="P33" s="52"/>
      <c r="V33" s="52"/>
      <c r="AI33" s="216"/>
      <c r="AJ33" s="216"/>
      <c r="AK33" s="216"/>
      <c r="AL33" s="6"/>
      <c r="BJ33" s="53" t="s">
        <v>112</v>
      </c>
      <c r="BK33" s="52"/>
      <c r="BL33" s="213" t="n">
        <f aca="false">AX31</f>
        <v>0</v>
      </c>
      <c r="BO33" s="53" t="s">
        <v>112</v>
      </c>
      <c r="BP33" s="52"/>
      <c r="BQ33" s="213" t="e">
        <f aca="true">(INDIRECT(TEXT((DAY($A$1)-1),"0")&amp;"!BQ33"))+BL33</f>
        <v>#REF!</v>
      </c>
      <c r="BR33" s="7"/>
      <c r="BS33" s="7"/>
      <c r="BT33" s="7"/>
      <c r="BU33" s="52"/>
      <c r="BV33" s="52"/>
      <c r="BW33" s="52"/>
      <c r="BX33" s="52"/>
      <c r="BY33" s="52"/>
      <c r="BZ33" s="52"/>
      <c r="CA33" s="52"/>
      <c r="CB33" s="52"/>
      <c r="CC33" s="7"/>
      <c r="CD33" s="7"/>
      <c r="CE33" s="7"/>
      <c r="CF33" s="7"/>
      <c r="CG33" s="7"/>
      <c r="CH33" s="7"/>
      <c r="CI33" s="8"/>
      <c r="CJ33" s="7"/>
      <c r="CK33" s="215"/>
      <c r="CL33" s="7"/>
      <c r="CM33" s="7"/>
      <c r="CN33" s="8"/>
      <c r="CO33" s="7"/>
      <c r="CP33" s="215"/>
      <c r="CQ33" s="7"/>
      <c r="CR33" s="7"/>
      <c r="CS33" s="7"/>
      <c r="CT33" s="7"/>
      <c r="CU33" s="7"/>
      <c r="CV33" s="7"/>
      <c r="CW33" s="7"/>
      <c r="CX33" s="7"/>
      <c r="CY33" s="7"/>
    </row>
    <row r="34" customFormat="false" ht="13.5" hidden="false" customHeight="false" outlineLevel="0" collapsed="false">
      <c r="P34" s="52"/>
      <c r="AC34" s="217"/>
      <c r="AI34" s="218"/>
      <c r="AJ34" s="218"/>
      <c r="AK34" s="218"/>
      <c r="AN34" s="0" t="s">
        <v>153</v>
      </c>
      <c r="BJ34" s="53"/>
      <c r="BK34" s="52"/>
      <c r="BL34" s="171"/>
      <c r="BO34" s="183"/>
      <c r="BP34" s="52"/>
      <c r="BQ34" s="219"/>
      <c r="BR34" s="7"/>
      <c r="BS34" s="7"/>
      <c r="BT34" s="7"/>
      <c r="BU34" s="98"/>
      <c r="BV34" s="52"/>
      <c r="BW34" s="176"/>
      <c r="BX34" s="52"/>
      <c r="BY34" s="52"/>
      <c r="BZ34" s="98"/>
      <c r="CA34" s="52"/>
      <c r="CB34" s="176"/>
      <c r="CC34" s="7"/>
      <c r="CD34" s="7"/>
      <c r="CE34" s="7"/>
      <c r="CF34" s="7"/>
      <c r="CG34" s="7"/>
      <c r="CH34" s="7"/>
      <c r="CI34" s="8"/>
      <c r="CJ34" s="7"/>
      <c r="CK34" s="7"/>
      <c r="CL34" s="7"/>
      <c r="CM34" s="7"/>
      <c r="CN34" s="7"/>
      <c r="CO34" s="7"/>
      <c r="CP34" s="8"/>
      <c r="CQ34" s="7"/>
      <c r="CR34" s="7"/>
      <c r="CS34" s="7"/>
      <c r="CT34" s="7"/>
      <c r="CU34" s="7"/>
      <c r="CV34" s="7"/>
      <c r="CW34" s="7"/>
      <c r="CX34" s="7"/>
      <c r="CY34" s="7"/>
    </row>
    <row r="35" customFormat="false" ht="12.75" hidden="false" customHeight="false" outlineLevel="0" collapsed="false">
      <c r="P35" s="52"/>
      <c r="AE35" s="220" t="s">
        <v>113</v>
      </c>
      <c r="AF35" s="221" t="s">
        <v>114</v>
      </c>
      <c r="AG35" s="221"/>
      <c r="AH35" s="222"/>
      <c r="AJ35" s="220" t="s">
        <v>113</v>
      </c>
      <c r="AK35" s="221" t="s">
        <v>115</v>
      </c>
      <c r="AL35" s="221"/>
      <c r="AM35" s="222"/>
      <c r="BJ35" s="140" t="s">
        <v>116</v>
      </c>
      <c r="BK35" s="141"/>
      <c r="BL35" s="223" t="n">
        <f aca="false">BL25-BL27-BL32-BL33</f>
        <v>28269.19424</v>
      </c>
      <c r="BO35" s="140" t="s">
        <v>117</v>
      </c>
      <c r="BP35" s="141"/>
      <c r="BQ35" s="223" t="e">
        <f aca="false">BQ29-SUM(BQ32:BQ33)</f>
        <v>#REF!</v>
      </c>
      <c r="BR35" s="7"/>
      <c r="BS35" s="7"/>
      <c r="BT35" s="7"/>
      <c r="BU35" s="98"/>
      <c r="BV35" s="52"/>
      <c r="BW35" s="176"/>
      <c r="BX35" s="52"/>
      <c r="BY35" s="52"/>
      <c r="BZ35" s="98"/>
      <c r="CA35" s="52"/>
      <c r="CB35" s="176"/>
      <c r="CC35" s="7"/>
      <c r="CD35" s="7"/>
      <c r="CE35" s="7"/>
      <c r="CF35" s="7"/>
      <c r="CG35" s="7"/>
      <c r="CH35" s="7"/>
      <c r="CI35" s="8"/>
      <c r="CJ35" s="7"/>
      <c r="CK35" s="215"/>
      <c r="CL35" s="7"/>
      <c r="CM35" s="7"/>
      <c r="CN35" s="8"/>
      <c r="CO35" s="7"/>
      <c r="CP35" s="215"/>
      <c r="CQ35" s="7"/>
      <c r="CR35" s="7"/>
      <c r="CS35" s="7"/>
      <c r="CT35" s="7"/>
      <c r="CU35" s="7"/>
      <c r="CV35" s="7"/>
      <c r="CW35" s="7"/>
      <c r="CX35" s="7"/>
      <c r="CY35" s="7"/>
    </row>
    <row r="36" customFormat="false" ht="12.75" hidden="false" customHeight="false" outlineLevel="0" collapsed="false">
      <c r="P36" s="52"/>
      <c r="AE36" s="224"/>
      <c r="AF36" s="52"/>
      <c r="AG36" s="52" t="s">
        <v>118</v>
      </c>
      <c r="AH36" s="225" t="s">
        <v>119</v>
      </c>
      <c r="AJ36" s="224"/>
      <c r="AK36" s="52"/>
      <c r="AL36" s="52" t="s">
        <v>118</v>
      </c>
      <c r="AM36" s="225" t="s">
        <v>119</v>
      </c>
      <c r="AV36" s="226" t="s">
        <v>120</v>
      </c>
      <c r="AW36" s="226" t="s">
        <v>121</v>
      </c>
      <c r="AX36" s="226" t="s">
        <v>122</v>
      </c>
      <c r="AY36" s="226" t="s">
        <v>123</v>
      </c>
      <c r="AZ36" s="226" t="s">
        <v>124</v>
      </c>
      <c r="BA36" s="226" t="s">
        <v>46</v>
      </c>
      <c r="BF36" s="98"/>
      <c r="BG36" s="52"/>
      <c r="BH36" s="176"/>
      <c r="BJ36" s="98"/>
      <c r="BK36" s="52"/>
      <c r="BL36" s="176"/>
      <c r="BO36" s="98"/>
      <c r="BP36" s="52"/>
      <c r="BQ36" s="176"/>
      <c r="BR36" s="7"/>
      <c r="BS36" s="7"/>
      <c r="BT36" s="7"/>
      <c r="BU36" s="98"/>
      <c r="BV36" s="52"/>
      <c r="BW36" s="176"/>
      <c r="BX36" s="52"/>
      <c r="BY36" s="52"/>
      <c r="BZ36" s="98"/>
      <c r="CA36" s="52"/>
      <c r="CB36" s="176"/>
      <c r="CC36" s="7"/>
      <c r="CD36" s="7"/>
      <c r="CE36" s="8"/>
      <c r="CF36" s="7"/>
      <c r="CG36" s="29"/>
      <c r="CH36" s="7"/>
      <c r="CI36" s="8"/>
      <c r="CJ36" s="7"/>
      <c r="CK36" s="29"/>
      <c r="CL36" s="7"/>
      <c r="CM36" s="7"/>
      <c r="CN36" s="8"/>
      <c r="CO36" s="7"/>
      <c r="CP36" s="29"/>
      <c r="CQ36" s="7"/>
      <c r="CR36" s="7"/>
      <c r="CS36" s="7"/>
      <c r="CT36" s="7"/>
      <c r="CU36" s="7"/>
      <c r="CV36" s="7"/>
      <c r="CW36" s="7"/>
      <c r="CX36" s="7"/>
      <c r="CY36" s="7"/>
    </row>
    <row r="37" customFormat="false" ht="16.5" hidden="false" customHeight="false" outlineLevel="0" collapsed="false">
      <c r="A37" s="7"/>
      <c r="B37" s="7"/>
      <c r="C37" s="7"/>
      <c r="D37" s="7"/>
      <c r="E37" s="7"/>
      <c r="F37" s="7"/>
      <c r="G37" s="7"/>
      <c r="H37" s="227"/>
      <c r="I37" s="227"/>
      <c r="J37" s="227"/>
      <c r="K37" s="227"/>
      <c r="L37" s="7"/>
      <c r="M37" s="7"/>
      <c r="N37" s="7"/>
      <c r="O37" s="7"/>
      <c r="P37" s="100"/>
      <c r="Q37" s="7"/>
      <c r="R37" s="7"/>
      <c r="S37" s="7"/>
      <c r="T37" s="7"/>
      <c r="U37" s="7"/>
      <c r="V37" s="7"/>
      <c r="W37" s="7"/>
      <c r="X37" s="7"/>
      <c r="Y37" s="7"/>
      <c r="AE37" s="224" t="s">
        <v>125</v>
      </c>
      <c r="AF37" s="52"/>
      <c r="AG37" s="52" t="s">
        <v>126</v>
      </c>
      <c r="AH37" s="225" t="s">
        <v>127</v>
      </c>
      <c r="AJ37" s="224" t="s">
        <v>125</v>
      </c>
      <c r="AK37" s="52"/>
      <c r="AL37" s="52" t="s">
        <v>128</v>
      </c>
      <c r="AM37" s="225" t="s">
        <v>129</v>
      </c>
      <c r="AS37" s="226" t="s">
        <v>130</v>
      </c>
      <c r="AT37" s="226" t="s">
        <v>131</v>
      </c>
      <c r="AU37" s="226" t="s">
        <v>132</v>
      </c>
      <c r="AV37" s="226" t="s">
        <v>133</v>
      </c>
      <c r="AW37" s="226" t="s">
        <v>133</v>
      </c>
      <c r="AX37" s="226" t="s">
        <v>134</v>
      </c>
      <c r="AY37" s="226" t="s">
        <v>134</v>
      </c>
      <c r="AZ37" s="226" t="s">
        <v>135</v>
      </c>
      <c r="BA37" s="0" t="s">
        <v>136</v>
      </c>
      <c r="BR37" s="55"/>
      <c r="BS37" s="55"/>
      <c r="BT37" s="55"/>
      <c r="BU37" s="98"/>
      <c r="BV37" s="52"/>
      <c r="BW37" s="176"/>
      <c r="BX37" s="52"/>
      <c r="BY37" s="52"/>
      <c r="BZ37" s="98"/>
      <c r="CA37" s="52"/>
      <c r="CB37" s="176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</row>
    <row r="38" customFormat="false" ht="12.75" hidden="false" customHeight="false" outlineLevel="0" collapsed="false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AE38" s="224" t="s">
        <v>137</v>
      </c>
      <c r="AF38" s="52"/>
      <c r="AG38" s="52" t="s">
        <v>138</v>
      </c>
      <c r="AH38" s="225" t="s">
        <v>138</v>
      </c>
      <c r="AJ38" s="224" t="s">
        <v>137</v>
      </c>
      <c r="AK38" s="52"/>
      <c r="AL38" s="52" t="s">
        <v>83</v>
      </c>
      <c r="AM38" s="225" t="s">
        <v>82</v>
      </c>
      <c r="AS38" s="228"/>
      <c r="AT38" s="229" t="n">
        <f aca="false">AT7</f>
        <v>4</v>
      </c>
      <c r="AU38" s="229" t="n">
        <f aca="false">AS38-AT38</f>
        <v>-4</v>
      </c>
      <c r="AV38" s="230" t="n">
        <f aca="false">IF(AND(AU38&lt;=0,AU38&gt;=-2),AU38,IF(AU38&lt;-2,-2,0))</f>
        <v>-2</v>
      </c>
      <c r="AW38" s="231" t="n">
        <f aca="false">IF(AND(AU38&gt;=0,AU38&lt;=2),AU38,IF(AU38&gt;2,2,0))</f>
        <v>0</v>
      </c>
      <c r="AX38" s="232" t="n">
        <f aca="false">IF(AU38&gt;2,(AU38-2)*13.66,0)</f>
        <v>0</v>
      </c>
      <c r="AY38" s="232" t="n">
        <f aca="false">IF(AU38&lt;-2,(ABS(AU38)-2)*100,0)</f>
        <v>200</v>
      </c>
      <c r="AZ38" s="233" t="n">
        <f aca="false">AV38+AW38</f>
        <v>-2</v>
      </c>
      <c r="BA38" s="234" t="n">
        <f aca="false">AX38+AY38</f>
        <v>200</v>
      </c>
      <c r="BB38" s="142"/>
      <c r="BJ38" s="6" t="s">
        <v>139</v>
      </c>
      <c r="BP38" s="6" t="s">
        <v>140</v>
      </c>
      <c r="BR38" s="235"/>
      <c r="BS38" s="142"/>
      <c r="BT38" s="142"/>
      <c r="BU38" s="98"/>
      <c r="BV38" s="52"/>
      <c r="BW38" s="52"/>
      <c r="BX38" s="52"/>
      <c r="BY38" s="52"/>
      <c r="BZ38" s="98"/>
      <c r="CA38" s="52"/>
      <c r="CB38" s="52"/>
      <c r="CC38" s="7"/>
      <c r="CD38" s="7"/>
      <c r="CE38" s="7"/>
      <c r="CF38" s="7"/>
      <c r="CG38" s="7"/>
      <c r="CH38" s="7"/>
      <c r="CI38" s="7"/>
      <c r="CJ38" s="8"/>
      <c r="CK38" s="7"/>
      <c r="CL38" s="7"/>
      <c r="CM38" s="7"/>
      <c r="CN38" s="7"/>
      <c r="CO38" s="8"/>
      <c r="CP38" s="7"/>
      <c r="CQ38" s="7"/>
      <c r="CR38" s="7"/>
      <c r="CS38" s="7"/>
      <c r="CT38" s="7"/>
      <c r="CU38" s="7"/>
      <c r="CV38" s="7"/>
      <c r="CW38" s="7"/>
      <c r="CX38" s="7"/>
      <c r="CY38" s="7"/>
    </row>
    <row r="39" customFormat="false" ht="13.5" hidden="false" customHeight="false" outlineLevel="0" collapsed="false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AE39" s="236" t="n">
        <f aca="false">AE31</f>
        <v>0</v>
      </c>
      <c r="AF39" s="237" t="n">
        <f aca="false">AG31</f>
        <v>0</v>
      </c>
      <c r="AG39" s="237" t="n">
        <f aca="false">AH31+AK31</f>
        <v>96</v>
      </c>
      <c r="AH39" s="238" t="n">
        <f aca="false">AN31</f>
        <v>0</v>
      </c>
      <c r="AJ39" s="236" t="n">
        <f aca="false">AJ31</f>
        <v>0</v>
      </c>
      <c r="AK39" s="237" t="n">
        <f aca="false">AL31</f>
        <v>0</v>
      </c>
      <c r="AL39" s="239" t="n">
        <f aca="false">AVERAGE(AL7:AL30,AI7:AI30)</f>
        <v>371.041666666667</v>
      </c>
      <c r="AM39" s="240" t="e">
        <f aca="false">AVERAGE(AO7:AO30)</f>
        <v>#DIV/0!</v>
      </c>
      <c r="AS39" s="241"/>
      <c r="AT39" s="242" t="n">
        <f aca="false">AT8</f>
        <v>4</v>
      </c>
      <c r="AU39" s="242" t="n">
        <f aca="false">AS39-AT39</f>
        <v>-4</v>
      </c>
      <c r="AV39" s="243" t="n">
        <f aca="false">IF(AND(AU39&lt;=0,AU39&gt;=-2),AU39,IF(AU39&lt;-2,-2,0))</f>
        <v>-2</v>
      </c>
      <c r="AW39" s="244" t="n">
        <f aca="false">IF(AND(AU39&gt;=0,AU39&lt;=2),AU39,IF(AU39&gt;2,2,0))</f>
        <v>0</v>
      </c>
      <c r="AX39" s="245" t="n">
        <f aca="false">IF(AU39&gt;2,(AU39-2)*13.66,0)</f>
        <v>0</v>
      </c>
      <c r="AY39" s="245" t="n">
        <f aca="false">IF(AU39&lt;-2,(ABS(AU39)-2)*100,0)</f>
        <v>200</v>
      </c>
      <c r="AZ39" s="246" t="n">
        <f aca="false">AV39+AW39</f>
        <v>-2</v>
      </c>
      <c r="BA39" s="247" t="n">
        <f aca="false">AX39+AY39</f>
        <v>200</v>
      </c>
      <c r="BJ39" s="25" t="s">
        <v>141</v>
      </c>
      <c r="BK39" s="26"/>
      <c r="BL39" s="248" t="n">
        <v>0</v>
      </c>
      <c r="BM39" s="249"/>
      <c r="BR39" s="235"/>
      <c r="BS39" s="142"/>
      <c r="BT39" s="142"/>
      <c r="BU39" s="98"/>
      <c r="BV39" s="52"/>
      <c r="BW39" s="214"/>
      <c r="BX39" s="52"/>
      <c r="BY39" s="52"/>
      <c r="BZ39" s="98"/>
      <c r="CA39" s="52"/>
      <c r="CB39" s="250"/>
      <c r="CC39" s="7"/>
      <c r="CD39" s="7"/>
      <c r="CE39" s="7"/>
      <c r="CF39" s="7"/>
      <c r="CG39" s="7"/>
      <c r="CH39" s="7"/>
      <c r="CI39" s="7"/>
      <c r="CJ39" s="8"/>
      <c r="CK39" s="7"/>
      <c r="CL39" s="249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</row>
    <row r="40" customFormat="false" ht="15.75" hidden="false" customHeight="false" outlineLevel="0" collapsed="false">
      <c r="A40" s="7"/>
      <c r="B40" s="7"/>
      <c r="C40" s="7"/>
      <c r="D40" s="7"/>
      <c r="E40" s="227"/>
      <c r="F40" s="227"/>
      <c r="G40" s="227"/>
      <c r="H40" s="227"/>
      <c r="I40" s="227"/>
      <c r="J40" s="227"/>
      <c r="K40" s="227"/>
      <c r="L40" s="227"/>
      <c r="M40" s="227"/>
      <c r="N40" s="227"/>
      <c r="O40" s="227"/>
      <c r="P40" s="7"/>
      <c r="Q40" s="7"/>
      <c r="R40" s="7"/>
      <c r="S40" s="7"/>
      <c r="T40" s="7"/>
      <c r="U40" s="7"/>
      <c r="V40" s="7"/>
      <c r="W40" s="7"/>
      <c r="X40" s="7"/>
      <c r="Y40" s="7"/>
      <c r="AS40" s="241"/>
      <c r="AT40" s="242" t="n">
        <f aca="false">AT9</f>
        <v>4</v>
      </c>
      <c r="AU40" s="242" t="n">
        <f aca="false">AS40-AT40</f>
        <v>-4</v>
      </c>
      <c r="AV40" s="243" t="n">
        <f aca="false">IF(AND(AU40&lt;=0,AU40&gt;=-2),AU40,IF(AU40&lt;-2,-2,0))</f>
        <v>-2</v>
      </c>
      <c r="AW40" s="244" t="n">
        <f aca="false">IF(AND(AU40&gt;=0,AU40&lt;=2),AU40,IF(AU40&gt;2,2,0))</f>
        <v>0</v>
      </c>
      <c r="AX40" s="245" t="n">
        <f aca="false">IF(AU40&gt;2,(AU40-2)*13.66,0)</f>
        <v>0</v>
      </c>
      <c r="AY40" s="245" t="n">
        <f aca="false">IF(AU40&lt;-2,(ABS(AU40)-2)*100,0)</f>
        <v>200</v>
      </c>
      <c r="AZ40" s="246" t="n">
        <f aca="false">AV40+AW40</f>
        <v>-2</v>
      </c>
      <c r="BA40" s="247" t="n">
        <f aca="false">AX40+AY40</f>
        <v>200</v>
      </c>
      <c r="BJ40" s="183"/>
      <c r="BK40" s="52"/>
      <c r="BL40" s="251"/>
      <c r="BM40" s="252"/>
      <c r="BR40" s="235"/>
      <c r="BS40" s="142"/>
      <c r="BT40" s="142"/>
      <c r="BU40" s="98"/>
      <c r="BV40" s="52"/>
      <c r="BW40" s="250"/>
      <c r="BX40" s="52"/>
      <c r="BY40" s="52"/>
      <c r="BZ40" s="98"/>
      <c r="CA40" s="52"/>
      <c r="CB40" s="250"/>
      <c r="CC40" s="7"/>
      <c r="CD40" s="7"/>
      <c r="CE40" s="7"/>
      <c r="CF40" s="7"/>
      <c r="CG40" s="7"/>
      <c r="CH40" s="7"/>
      <c r="CI40" s="7"/>
      <c r="CJ40" s="7"/>
      <c r="CK40" s="7"/>
      <c r="CL40" s="252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</row>
    <row r="41" customFormat="false" ht="15.75" hidden="false" customHeight="false" outlineLevel="0" collapsed="false">
      <c r="A41" s="7"/>
      <c r="B41" s="7"/>
      <c r="C41" s="7"/>
      <c r="D41" s="7"/>
      <c r="E41" s="253"/>
      <c r="F41" s="253"/>
      <c r="G41" s="254"/>
      <c r="H41" s="253"/>
      <c r="I41" s="254"/>
      <c r="J41" s="253"/>
      <c r="K41" s="254"/>
      <c r="L41" s="253"/>
      <c r="M41" s="254"/>
      <c r="N41" s="253"/>
      <c r="O41" s="253"/>
      <c r="P41" s="7"/>
      <c r="Q41" s="7"/>
      <c r="R41" s="7"/>
      <c r="S41" s="7"/>
      <c r="T41" s="7"/>
      <c r="U41" s="7"/>
      <c r="V41" s="7"/>
      <c r="W41" s="7"/>
      <c r="X41" s="7"/>
      <c r="Y41" s="7"/>
      <c r="AS41" s="241"/>
      <c r="AT41" s="242" t="n">
        <f aca="false">AT10</f>
        <v>4</v>
      </c>
      <c r="AU41" s="242" t="n">
        <f aca="false">AS41-AT41</f>
        <v>-4</v>
      </c>
      <c r="AV41" s="243" t="n">
        <f aca="false">IF(AND(AU41&lt;=0,AU41&gt;=-2),AU41,IF(AU41&lt;-2,-2,0))</f>
        <v>-2</v>
      </c>
      <c r="AW41" s="244" t="n">
        <f aca="false">IF(AND(AU41&gt;=0,AU41&lt;=2),AU41,IF(AU41&gt;2,2,0))</f>
        <v>0</v>
      </c>
      <c r="AX41" s="245" t="n">
        <f aca="false">IF(AU41&gt;2,(AU41-2)*13.66,0)</f>
        <v>0</v>
      </c>
      <c r="AY41" s="245" t="n">
        <f aca="false">IF(AU41&lt;-2,(ABS(AU41)-2)*100,0)</f>
        <v>200</v>
      </c>
      <c r="AZ41" s="246" t="n">
        <f aca="false">AV41+AW41</f>
        <v>-2</v>
      </c>
      <c r="BA41" s="247" t="n">
        <f aca="false">AX41+AY41</f>
        <v>200</v>
      </c>
      <c r="BJ41" s="53" t="s">
        <v>142</v>
      </c>
      <c r="BK41" s="98"/>
      <c r="BL41" s="255" t="n">
        <v>0</v>
      </c>
      <c r="BM41" s="249"/>
      <c r="BR41" s="235"/>
      <c r="BS41" s="142"/>
      <c r="BT41" s="142"/>
      <c r="BU41" s="98"/>
      <c r="BV41" s="52"/>
      <c r="BW41" s="52"/>
      <c r="BX41" s="52"/>
      <c r="BY41" s="52"/>
      <c r="BZ41" s="52"/>
      <c r="CA41" s="52"/>
      <c r="CB41" s="98"/>
      <c r="CC41" s="7"/>
      <c r="CD41" s="7"/>
      <c r="CE41" s="7"/>
      <c r="CF41" s="7"/>
      <c r="CG41" s="7"/>
      <c r="CH41" s="7"/>
      <c r="CI41" s="7"/>
      <c r="CJ41" s="8"/>
      <c r="CK41" s="8"/>
      <c r="CL41" s="249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</row>
    <row r="42" customFormat="false" ht="15" hidden="false" customHeight="false" outlineLevel="0" collapsed="false">
      <c r="A42" s="7"/>
      <c r="B42" s="7"/>
      <c r="C42" s="7"/>
      <c r="D42" s="7"/>
      <c r="E42" s="253"/>
      <c r="F42" s="253"/>
      <c r="G42" s="254"/>
      <c r="H42" s="253"/>
      <c r="I42" s="254"/>
      <c r="J42" s="253"/>
      <c r="K42" s="254"/>
      <c r="L42" s="253"/>
      <c r="M42" s="254"/>
      <c r="N42" s="253"/>
      <c r="O42" s="253"/>
      <c r="P42" s="7"/>
      <c r="Q42" s="7"/>
      <c r="R42" s="7"/>
      <c r="S42" s="7"/>
      <c r="T42" s="7"/>
      <c r="U42" s="7"/>
      <c r="V42" s="7"/>
      <c r="W42" s="7"/>
      <c r="X42" s="7"/>
      <c r="Y42" s="7"/>
      <c r="AE42" s="220" t="s">
        <v>143</v>
      </c>
      <c r="AF42" s="221" t="s">
        <v>114</v>
      </c>
      <c r="AG42" s="221"/>
      <c r="AH42" s="222"/>
      <c r="AJ42" s="220" t="s">
        <v>143</v>
      </c>
      <c r="AK42" s="221" t="s">
        <v>115</v>
      </c>
      <c r="AL42" s="221"/>
      <c r="AM42" s="222"/>
      <c r="AS42" s="241"/>
      <c r="AT42" s="242" t="n">
        <f aca="false">AT11</f>
        <v>4</v>
      </c>
      <c r="AU42" s="242" t="n">
        <f aca="false">AS42-AT42</f>
        <v>-4</v>
      </c>
      <c r="AV42" s="243" t="n">
        <f aca="false">IF(AND(AU42&lt;=0,AU42&gt;=-2),AU42,IF(AU42&lt;-2,-2,0))</f>
        <v>-2</v>
      </c>
      <c r="AW42" s="244" t="n">
        <f aca="false">IF(AND(AU42&gt;=0,AU42&lt;=2),AU42,IF(AU42&gt;2,2,0))</f>
        <v>0</v>
      </c>
      <c r="AX42" s="245" t="n">
        <f aca="false">IF(AU42&gt;2,(AU42-2)*13.66,0)</f>
        <v>0</v>
      </c>
      <c r="AY42" s="245" t="n">
        <f aca="false">IF(AU42&lt;-2,(ABS(AU42)-2)*100,0)</f>
        <v>200</v>
      </c>
      <c r="AZ42" s="246" t="n">
        <f aca="false">AV42+AW42</f>
        <v>-2</v>
      </c>
      <c r="BA42" s="247" t="n">
        <f aca="false">AX42+AY42</f>
        <v>200</v>
      </c>
      <c r="BJ42" s="53" t="s">
        <v>144</v>
      </c>
      <c r="BK42" s="256" t="n">
        <f aca="false">A1</f>
        <v>36970</v>
      </c>
      <c r="BL42" s="255" t="n">
        <v>0</v>
      </c>
      <c r="BM42" s="249"/>
      <c r="BR42" s="235"/>
      <c r="BS42" s="142"/>
      <c r="BT42" s="142"/>
      <c r="BU42" s="98"/>
      <c r="BV42" s="52"/>
      <c r="BW42" s="250"/>
      <c r="BX42" s="52"/>
      <c r="BY42" s="52"/>
      <c r="BZ42" s="98"/>
      <c r="CA42" s="52"/>
      <c r="CB42" s="250"/>
      <c r="CC42" s="7"/>
      <c r="CD42" s="7"/>
      <c r="CE42" s="7"/>
      <c r="CF42" s="7"/>
      <c r="CG42" s="7"/>
      <c r="CH42" s="7"/>
      <c r="CI42" s="7"/>
      <c r="CJ42" s="8"/>
      <c r="CK42" s="257"/>
      <c r="CL42" s="249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</row>
    <row r="43" customFormat="false" ht="15" hidden="false" customHeight="false" outlineLevel="0" collapsed="false">
      <c r="A43" s="7"/>
      <c r="B43" s="7"/>
      <c r="C43" s="7"/>
      <c r="D43" s="7"/>
      <c r="E43" s="253"/>
      <c r="F43" s="253"/>
      <c r="G43" s="254"/>
      <c r="H43" s="253"/>
      <c r="I43" s="253"/>
      <c r="J43" s="253"/>
      <c r="K43" s="254"/>
      <c r="L43" s="253"/>
      <c r="M43" s="253"/>
      <c r="N43" s="253"/>
      <c r="O43" s="253"/>
      <c r="P43" s="7"/>
      <c r="Q43" s="7"/>
      <c r="R43" s="7"/>
      <c r="S43" s="7"/>
      <c r="T43" s="7"/>
      <c r="U43" s="7"/>
      <c r="V43" s="7"/>
      <c r="W43" s="7"/>
      <c r="X43" s="7"/>
      <c r="Y43" s="7"/>
      <c r="AE43" s="224"/>
      <c r="AF43" s="52"/>
      <c r="AG43" s="52" t="s">
        <v>118</v>
      </c>
      <c r="AH43" s="225"/>
      <c r="AJ43" s="224"/>
      <c r="AK43" s="52"/>
      <c r="AL43" s="52" t="s">
        <v>118</v>
      </c>
      <c r="AM43" s="225"/>
      <c r="AS43" s="241"/>
      <c r="AT43" s="242" t="n">
        <f aca="false">AT12</f>
        <v>4</v>
      </c>
      <c r="AU43" s="242" t="n">
        <f aca="false">AS43-AT43</f>
        <v>-4</v>
      </c>
      <c r="AV43" s="243" t="n">
        <f aca="false">IF(AND(AU43&lt;=0,AU43&gt;=-2),AU43,IF(AU43&lt;-2,-2,0))</f>
        <v>-2</v>
      </c>
      <c r="AW43" s="244" t="n">
        <f aca="false">IF(AND(AU43&gt;=0,AU43&lt;=2),AU43,IF(AU43&gt;2,2,0))</f>
        <v>0</v>
      </c>
      <c r="AX43" s="245" t="n">
        <f aca="false">IF(AU43&gt;2,(AU43-2)*13.66,0)</f>
        <v>0</v>
      </c>
      <c r="AY43" s="245" t="n">
        <f aca="false">IF(AU43&lt;-2,(ABS(AU43)-2)*100,0)</f>
        <v>200</v>
      </c>
      <c r="AZ43" s="246" t="n">
        <f aca="false">AV43+AW43</f>
        <v>-2</v>
      </c>
      <c r="BA43" s="247" t="n">
        <f aca="false">AX43+AY43</f>
        <v>200</v>
      </c>
      <c r="BJ43" s="53" t="s">
        <v>145</v>
      </c>
      <c r="BK43" s="52"/>
      <c r="BL43" s="255" t="n">
        <f aca="false">SUM(BL39:BL42)</f>
        <v>0</v>
      </c>
      <c r="BM43" s="249"/>
      <c r="BR43" s="235"/>
      <c r="BS43" s="142"/>
      <c r="BT43" s="142"/>
      <c r="BU43" s="98"/>
      <c r="BV43" s="52"/>
      <c r="BW43" s="176"/>
      <c r="BX43" s="52"/>
      <c r="BY43" s="52"/>
      <c r="BZ43" s="98"/>
      <c r="CA43" s="52"/>
      <c r="CB43" s="176"/>
      <c r="CC43" s="7"/>
      <c r="CD43" s="7"/>
      <c r="CE43" s="7"/>
      <c r="CF43" s="7"/>
      <c r="CG43" s="7"/>
      <c r="CH43" s="7"/>
      <c r="CI43" s="7"/>
      <c r="CJ43" s="8"/>
      <c r="CK43" s="7"/>
      <c r="CL43" s="249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</row>
    <row r="44" customFormat="false" ht="15" hidden="false" customHeight="false" outlineLevel="0" collapsed="false">
      <c r="A44" s="7"/>
      <c r="B44" s="7"/>
      <c r="C44" s="7"/>
      <c r="D44" s="7"/>
      <c r="E44" s="253"/>
      <c r="F44" s="253"/>
      <c r="G44" s="254"/>
      <c r="H44" s="253"/>
      <c r="I44" s="254"/>
      <c r="J44" s="253"/>
      <c r="K44" s="254"/>
      <c r="L44" s="253"/>
      <c r="M44" s="254"/>
      <c r="N44" s="254"/>
      <c r="O44" s="254"/>
      <c r="P44" s="7"/>
      <c r="Q44" s="7"/>
      <c r="R44" s="7"/>
      <c r="S44" s="7"/>
      <c r="T44" s="7"/>
      <c r="U44" s="7"/>
      <c r="V44" s="7"/>
      <c r="W44" s="7"/>
      <c r="X44" s="7"/>
      <c r="Y44" s="7"/>
      <c r="AE44" s="224" t="s">
        <v>125</v>
      </c>
      <c r="AF44" s="52" t="s">
        <v>146</v>
      </c>
      <c r="AG44" s="52" t="s">
        <v>126</v>
      </c>
      <c r="AH44" s="225" t="s">
        <v>119</v>
      </c>
      <c r="AJ44" s="224" t="s">
        <v>125</v>
      </c>
      <c r="AK44" s="52" t="s">
        <v>146</v>
      </c>
      <c r="AL44" s="52" t="s">
        <v>126</v>
      </c>
      <c r="AM44" s="225" t="s">
        <v>119</v>
      </c>
      <c r="AS44" s="241"/>
      <c r="AT44" s="242" t="n">
        <f aca="false">AT13</f>
        <v>4</v>
      </c>
      <c r="AU44" s="242" t="n">
        <f aca="false">AS44-AT44</f>
        <v>-4</v>
      </c>
      <c r="AV44" s="243" t="n">
        <f aca="false">IF(AND(AU44&lt;=0,AU44&gt;=-2),AU44,IF(AU44&lt;-2,-2,0))</f>
        <v>-2</v>
      </c>
      <c r="AW44" s="244" t="n">
        <f aca="false">IF(AND(AU44&gt;=0,AU44&lt;=2),AU44,IF(AU44&gt;2,2,0))</f>
        <v>0</v>
      </c>
      <c r="AX44" s="245" t="n">
        <f aca="false">IF(AU44&gt;2,(AU44-2)*13.66,0)</f>
        <v>0</v>
      </c>
      <c r="AY44" s="245" t="n">
        <f aca="false">IF(AU44&lt;-2,(ABS(AU44)-2)*100,0)</f>
        <v>200</v>
      </c>
      <c r="AZ44" s="246" t="n">
        <f aca="false">AV44+AW44</f>
        <v>-2</v>
      </c>
      <c r="BA44" s="247" t="n">
        <f aca="false">AX44+AY44</f>
        <v>200</v>
      </c>
      <c r="BJ44" s="183"/>
      <c r="BK44" s="52"/>
      <c r="BL44" s="251"/>
      <c r="BM44" s="252"/>
      <c r="BR44" s="235"/>
      <c r="BS44" s="142"/>
      <c r="BT44" s="142"/>
      <c r="BU44" s="52"/>
      <c r="BV44" s="52"/>
      <c r="BW44" s="52"/>
      <c r="BX44" s="52"/>
      <c r="BY44" s="52"/>
      <c r="BZ44" s="52"/>
      <c r="CA44" s="52"/>
      <c r="CB44" s="52"/>
      <c r="CC44" s="7"/>
      <c r="CD44" s="7"/>
      <c r="CE44" s="7"/>
      <c r="CF44" s="7"/>
      <c r="CG44" s="7"/>
      <c r="CH44" s="7"/>
      <c r="CI44" s="7"/>
      <c r="CJ44" s="7"/>
      <c r="CK44" s="7"/>
      <c r="CL44" s="252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</row>
    <row r="45" customFormat="false" ht="15.75" hidden="false" customHeight="false" outlineLevel="0" collapsed="false">
      <c r="A45" s="7"/>
      <c r="B45" s="7"/>
      <c r="C45" s="7"/>
      <c r="D45" s="7"/>
      <c r="E45" s="253"/>
      <c r="F45" s="253"/>
      <c r="G45" s="253"/>
      <c r="H45" s="253"/>
      <c r="I45" s="253"/>
      <c r="J45" s="253"/>
      <c r="K45" s="253"/>
      <c r="L45" s="253"/>
      <c r="M45" s="253"/>
      <c r="N45" s="253"/>
      <c r="O45" s="253"/>
      <c r="P45" s="7"/>
      <c r="Q45" s="7"/>
      <c r="R45" s="7"/>
      <c r="S45" s="7"/>
      <c r="T45" s="7"/>
      <c r="U45" s="7"/>
      <c r="V45" s="7"/>
      <c r="W45" s="7"/>
      <c r="X45" s="7"/>
      <c r="Y45" s="7"/>
      <c r="AE45" s="258" t="s">
        <v>137</v>
      </c>
      <c r="AF45" s="259" t="s">
        <v>137</v>
      </c>
      <c r="AG45" s="259" t="s">
        <v>138</v>
      </c>
      <c r="AH45" s="260" t="s">
        <v>138</v>
      </c>
      <c r="AJ45" s="224" t="s">
        <v>137</v>
      </c>
      <c r="AK45" s="52" t="s">
        <v>137</v>
      </c>
      <c r="AL45" s="52" t="s">
        <v>138</v>
      </c>
      <c r="AM45" s="225" t="s">
        <v>138</v>
      </c>
      <c r="AS45" s="241"/>
      <c r="AT45" s="242" t="n">
        <f aca="false">AT14</f>
        <v>4</v>
      </c>
      <c r="AU45" s="242" t="n">
        <f aca="false">AS45-AT45</f>
        <v>-4</v>
      </c>
      <c r="AV45" s="243" t="n">
        <f aca="false">IF(AND(AU45&lt;=0,AU45&gt;=-2),AU45,IF(AU45&lt;-2,-2,0))</f>
        <v>-2</v>
      </c>
      <c r="AW45" s="244" t="n">
        <f aca="false">IF(AND(AU45&gt;=0,AU45&lt;=2),AU45,IF(AU45&gt;2,2,0))</f>
        <v>0</v>
      </c>
      <c r="AX45" s="245" t="n">
        <f aca="false">IF(AU45&gt;2,(AU45-2)*13.66,0)</f>
        <v>0</v>
      </c>
      <c r="AY45" s="245" t="n">
        <f aca="false">IF(AU45&lt;-2,(ABS(AU45)-2)*100,0)</f>
        <v>200</v>
      </c>
      <c r="AZ45" s="246" t="n">
        <f aca="false">AV45+AW45</f>
        <v>-2</v>
      </c>
      <c r="BA45" s="247" t="n">
        <f aca="false">AX45+AY45</f>
        <v>200</v>
      </c>
      <c r="BJ45" s="53" t="s">
        <v>147</v>
      </c>
      <c r="BK45" s="98"/>
      <c r="BL45" s="255" t="n">
        <v>0</v>
      </c>
      <c r="BM45" s="249"/>
      <c r="BR45" s="235"/>
      <c r="BS45" s="142"/>
      <c r="BT45" s="142"/>
      <c r="BU45" s="98"/>
      <c r="BV45" s="52"/>
      <c r="BW45" s="52"/>
      <c r="BX45" s="52"/>
      <c r="BY45" s="52"/>
      <c r="BZ45" s="52"/>
      <c r="CA45" s="98"/>
      <c r="CB45" s="52"/>
      <c r="CC45" s="7"/>
      <c r="CD45" s="7"/>
      <c r="CE45" s="7"/>
      <c r="CF45" s="7"/>
      <c r="CG45" s="7"/>
      <c r="CH45" s="7"/>
      <c r="CI45" s="7"/>
      <c r="CJ45" s="8"/>
      <c r="CK45" s="8"/>
      <c r="CL45" s="249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</row>
    <row r="46" customFormat="false" ht="15.75" hidden="false" customHeight="false" outlineLevel="0" collapsed="false">
      <c r="A46" s="7"/>
      <c r="B46" s="7"/>
      <c r="C46" s="7"/>
      <c r="D46" s="7"/>
      <c r="E46" s="253"/>
      <c r="F46" s="253"/>
      <c r="G46" s="253"/>
      <c r="H46" s="253"/>
      <c r="I46" s="253"/>
      <c r="J46" s="253"/>
      <c r="K46" s="253"/>
      <c r="L46" s="253"/>
      <c r="M46" s="253"/>
      <c r="N46" s="253"/>
      <c r="O46" s="253"/>
      <c r="P46" s="7"/>
      <c r="Q46" s="7"/>
      <c r="R46" s="7"/>
      <c r="S46" s="7"/>
      <c r="T46" s="7"/>
      <c r="U46" s="7"/>
      <c r="V46" s="7"/>
      <c r="W46" s="7"/>
      <c r="X46" s="7"/>
      <c r="Y46" s="7"/>
      <c r="AE46" s="261" t="n">
        <f aca="false">AE39</f>
        <v>0</v>
      </c>
      <c r="AF46" s="262" t="n">
        <f aca="false">AF39</f>
        <v>0</v>
      </c>
      <c r="AG46" s="263" t="e">
        <f aca="true">(INDIRECT(TEXT((DAY($A$1)-1),"0")&amp;"!AG46"))+AG39</f>
        <v>#REF!</v>
      </c>
      <c r="AH46" s="263" t="e">
        <f aca="true">(INDIRECT(TEXT((DAY($A$1)-1),"0")&amp;"!AH46"))+AH39</f>
        <v>#REF!</v>
      </c>
      <c r="AJ46" s="261" t="n">
        <f aca="false">AJ39</f>
        <v>0</v>
      </c>
      <c r="AK46" s="262" t="n">
        <f aca="false">AK39</f>
        <v>0</v>
      </c>
      <c r="AL46" s="264" t="e">
        <f aca="true">(INDIRECT(TEXT((DAY($A$1)-1),"0")&amp;"!AH46"))+AL39</f>
        <v>#REF!</v>
      </c>
      <c r="AM46" s="265" t="e">
        <f aca="true">(INDIRECT(TEXT((DAY($A$1)-1),"0")&amp;"!Am46"))+AM39</f>
        <v>#REF!</v>
      </c>
      <c r="AS46" s="241"/>
      <c r="AT46" s="242" t="n">
        <f aca="false">AT15</f>
        <v>4</v>
      </c>
      <c r="AU46" s="242" t="n">
        <f aca="false">AS46-AT46</f>
        <v>-4</v>
      </c>
      <c r="AV46" s="243" t="n">
        <f aca="false">IF(AND(AU46&lt;=0,AU46&gt;=-2),AU46,IF(AU46&lt;-2,-2,0))</f>
        <v>-2</v>
      </c>
      <c r="AW46" s="244" t="n">
        <f aca="false">IF(AND(AU46&gt;=0,AU46&lt;=2),AU46,IF(AU46&gt;2,2,0))</f>
        <v>0</v>
      </c>
      <c r="AX46" s="245" t="n">
        <f aca="false">IF(AU46&gt;2,(AU46-2)*13.66,0)</f>
        <v>0</v>
      </c>
      <c r="AY46" s="245" t="n">
        <f aca="false">IF(AU46&lt;-2,(ABS(AU46)-2)*100,0)</f>
        <v>200</v>
      </c>
      <c r="AZ46" s="246" t="n">
        <f aca="false">AV46+AW46</f>
        <v>-2</v>
      </c>
      <c r="BA46" s="247" t="n">
        <f aca="false">AX46+AY46</f>
        <v>200</v>
      </c>
      <c r="BJ46" s="53" t="s">
        <v>148</v>
      </c>
      <c r="BK46" s="256" t="n">
        <f aca="false">BK42</f>
        <v>36970</v>
      </c>
      <c r="BL46" s="266" t="n">
        <f aca="false">AT31*J7/1000</f>
        <v>0</v>
      </c>
      <c r="BM46" s="249"/>
      <c r="BR46" s="235"/>
      <c r="BS46" s="142"/>
      <c r="BT46" s="142"/>
      <c r="BU46" s="98"/>
      <c r="BV46" s="52"/>
      <c r="BW46" s="249"/>
      <c r="BX46" s="249"/>
      <c r="BY46" s="52"/>
      <c r="BZ46" s="52"/>
      <c r="CA46" s="52"/>
      <c r="CB46" s="52"/>
      <c r="CC46" s="7"/>
      <c r="CD46" s="7"/>
      <c r="CE46" s="7"/>
      <c r="CF46" s="7"/>
      <c r="CG46" s="7"/>
      <c r="CH46" s="7"/>
      <c r="CI46" s="7"/>
      <c r="CJ46" s="8"/>
      <c r="CK46" s="257"/>
      <c r="CL46" s="249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</row>
    <row r="47" customFormat="false" ht="15" hidden="false" customHeight="false" outlineLevel="0" collapsed="false">
      <c r="A47" s="7"/>
      <c r="B47" s="7"/>
      <c r="C47" s="7"/>
      <c r="D47" s="7"/>
      <c r="E47" s="253"/>
      <c r="F47" s="253"/>
      <c r="G47" s="253"/>
      <c r="H47" s="253"/>
      <c r="I47" s="253"/>
      <c r="J47" s="253"/>
      <c r="K47" s="253"/>
      <c r="L47" s="253"/>
      <c r="M47" s="253"/>
      <c r="N47" s="253"/>
      <c r="O47" s="253"/>
      <c r="P47" s="7"/>
      <c r="Q47" s="7"/>
      <c r="R47" s="7"/>
      <c r="S47" s="7"/>
      <c r="T47" s="7"/>
      <c r="U47" s="7"/>
      <c r="V47" s="7"/>
      <c r="W47" s="7"/>
      <c r="X47" s="7"/>
      <c r="Y47" s="7"/>
      <c r="AS47" s="241"/>
      <c r="AT47" s="242" t="n">
        <f aca="false">AT16</f>
        <v>4</v>
      </c>
      <c r="AU47" s="242" t="n">
        <f aca="false">AS47-AT47</f>
        <v>-4</v>
      </c>
      <c r="AV47" s="243" t="n">
        <f aca="false">IF(AND(AU47&lt;=0,AU47&gt;=-2),AU47,IF(AU47&lt;-2,-2,0))</f>
        <v>-2</v>
      </c>
      <c r="AW47" s="244" t="n">
        <f aca="false">IF(AND(AU47&gt;=0,AU47&lt;=2),AU47,IF(AU47&gt;2,2,0))</f>
        <v>0</v>
      </c>
      <c r="AX47" s="245" t="n">
        <f aca="false">IF(AU47&gt;2,(AU47-2)*13.66,0)</f>
        <v>0</v>
      </c>
      <c r="AY47" s="245" t="n">
        <f aca="false">IF(AU47&lt;-2,(ABS(AU47)-2)*100,0)</f>
        <v>200</v>
      </c>
      <c r="AZ47" s="246" t="n">
        <f aca="false">AV47+AW47</f>
        <v>-2</v>
      </c>
      <c r="BA47" s="247" t="n">
        <f aca="false">AX47+AY47</f>
        <v>200</v>
      </c>
      <c r="BJ47" s="53" t="s">
        <v>149</v>
      </c>
      <c r="BK47" s="98"/>
      <c r="BL47" s="255" t="n">
        <f aca="false">SUM(BL45:BL46)</f>
        <v>0</v>
      </c>
      <c r="BM47" s="249"/>
      <c r="BR47" s="235"/>
      <c r="BS47" s="142"/>
      <c r="BT47" s="142"/>
      <c r="BU47" s="52"/>
      <c r="BV47" s="52"/>
      <c r="BW47" s="252"/>
      <c r="BX47" s="252"/>
      <c r="BY47" s="52"/>
      <c r="BZ47" s="52"/>
      <c r="CA47" s="52"/>
      <c r="CB47" s="52"/>
      <c r="CC47" s="7"/>
      <c r="CD47" s="7"/>
      <c r="CE47" s="7"/>
      <c r="CF47" s="7"/>
      <c r="CG47" s="7"/>
      <c r="CH47" s="7"/>
      <c r="CI47" s="7"/>
      <c r="CJ47" s="8"/>
      <c r="CK47" s="8"/>
      <c r="CL47" s="249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</row>
    <row r="48" customFormat="false" ht="15" hidden="false" customHeight="false" outlineLevel="0" collapsed="false">
      <c r="A48" s="7"/>
      <c r="B48" s="7"/>
      <c r="C48" s="7"/>
      <c r="D48" s="7"/>
      <c r="E48" s="253"/>
      <c r="F48" s="253"/>
      <c r="G48" s="254"/>
      <c r="H48" s="253"/>
      <c r="I48" s="254"/>
      <c r="J48" s="253"/>
      <c r="K48" s="254"/>
      <c r="L48" s="253"/>
      <c r="M48" s="254"/>
      <c r="N48" s="253"/>
      <c r="O48" s="253"/>
      <c r="P48" s="7"/>
      <c r="Q48" s="7"/>
      <c r="R48" s="7"/>
      <c r="S48" s="7"/>
      <c r="T48" s="7"/>
      <c r="U48" s="7"/>
      <c r="V48" s="7"/>
      <c r="W48" s="7"/>
      <c r="X48" s="7"/>
      <c r="Y48" s="7"/>
      <c r="AS48" s="241"/>
      <c r="AT48" s="242" t="n">
        <f aca="false">AT17</f>
        <v>4</v>
      </c>
      <c r="AU48" s="242" t="n">
        <f aca="false">AS48-AT48</f>
        <v>-4</v>
      </c>
      <c r="AV48" s="243" t="n">
        <f aca="false">IF(AND(AU48&lt;=0,AU48&gt;=-2),AU48,IF(AU48&lt;-2,-2,0))</f>
        <v>-2</v>
      </c>
      <c r="AW48" s="244" t="n">
        <f aca="false">IF(AND(AU48&gt;=0,AU48&lt;=2),AU48,IF(AU48&gt;2,2,0))</f>
        <v>0</v>
      </c>
      <c r="AX48" s="245" t="n">
        <f aca="false">IF(AU48&gt;2,(AU48-2)*13.66,0)</f>
        <v>0</v>
      </c>
      <c r="AY48" s="245" t="n">
        <f aca="false">IF(AU48&lt;-2,(ABS(AU48)-2)*100,0)</f>
        <v>200</v>
      </c>
      <c r="AZ48" s="246" t="n">
        <f aca="false">AV48+AW48</f>
        <v>-2</v>
      </c>
      <c r="BA48" s="247" t="n">
        <f aca="false">AX48+AY48</f>
        <v>200</v>
      </c>
      <c r="BJ48" s="183"/>
      <c r="BK48" s="52"/>
      <c r="BL48" s="251"/>
      <c r="BM48" s="252"/>
      <c r="BR48" s="235"/>
      <c r="BS48" s="142"/>
      <c r="BT48" s="142"/>
      <c r="BU48" s="98"/>
      <c r="BV48" s="98"/>
      <c r="BW48" s="249"/>
      <c r="BX48" s="249"/>
      <c r="BY48" s="52"/>
      <c r="BZ48" s="52"/>
      <c r="CA48" s="52"/>
      <c r="CB48" s="52"/>
      <c r="CC48" s="7"/>
      <c r="CD48" s="7"/>
      <c r="CE48" s="7"/>
      <c r="CF48" s="7"/>
      <c r="CG48" s="7"/>
      <c r="CH48" s="7"/>
      <c r="CI48" s="7"/>
      <c r="CJ48" s="7"/>
      <c r="CK48" s="7"/>
      <c r="CL48" s="252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</row>
    <row r="49" customFormat="false" ht="15" hidden="false" customHeight="false" outlineLevel="0" collapsed="false">
      <c r="A49" s="7"/>
      <c r="B49" s="7"/>
      <c r="C49" s="7"/>
      <c r="D49" s="7"/>
      <c r="E49" s="253"/>
      <c r="F49" s="253"/>
      <c r="G49" s="254"/>
      <c r="H49" s="253"/>
      <c r="I49" s="254"/>
      <c r="J49" s="253"/>
      <c r="K49" s="254"/>
      <c r="L49" s="253"/>
      <c r="M49" s="254"/>
      <c r="N49" s="253"/>
      <c r="O49" s="253"/>
      <c r="P49" s="7"/>
      <c r="Q49" s="7"/>
      <c r="R49" s="7"/>
      <c r="S49" s="7"/>
      <c r="T49" s="7"/>
      <c r="U49" s="7"/>
      <c r="V49" s="7"/>
      <c r="W49" s="7"/>
      <c r="X49" s="7"/>
      <c r="Y49" s="7"/>
      <c r="AS49" s="241"/>
      <c r="AT49" s="242" t="n">
        <f aca="false">AT18</f>
        <v>4</v>
      </c>
      <c r="AU49" s="242" t="n">
        <f aca="false">AS49-AT49</f>
        <v>-4</v>
      </c>
      <c r="AV49" s="243" t="n">
        <f aca="false">IF(AND(AU49&lt;=0,AU49&gt;=-2),AU49,IF(AU49&lt;-2,-2,0))</f>
        <v>-2</v>
      </c>
      <c r="AW49" s="244" t="n">
        <f aca="false">IF(AND(AU49&gt;=0,AU49&lt;=2),AU49,IF(AU49&gt;2,2,0))</f>
        <v>0</v>
      </c>
      <c r="AX49" s="245" t="n">
        <f aca="false">IF(AU49&gt;2,(AU49-2)*13.66,0)</f>
        <v>0</v>
      </c>
      <c r="AY49" s="245" t="n">
        <f aca="false">IF(AU49&lt;-2,(ABS(AU49)-2)*100,0)</f>
        <v>200</v>
      </c>
      <c r="AZ49" s="246" t="n">
        <f aca="false">AV49+AW49</f>
        <v>-2</v>
      </c>
      <c r="BA49" s="247" t="n">
        <f aca="false">AX49+AY49</f>
        <v>200</v>
      </c>
      <c r="BJ49" s="140" t="s">
        <v>150</v>
      </c>
      <c r="BK49" s="141"/>
      <c r="BL49" s="267" t="n">
        <f aca="false">BL43-BL47</f>
        <v>0</v>
      </c>
      <c r="BM49" s="249"/>
      <c r="BR49" s="235"/>
      <c r="BS49" s="142"/>
      <c r="BT49" s="142"/>
      <c r="BU49" s="98"/>
      <c r="BV49" s="256"/>
      <c r="BW49" s="249"/>
      <c r="BX49" s="249"/>
      <c r="BY49" s="52"/>
      <c r="BZ49" s="52"/>
      <c r="CA49" s="52"/>
      <c r="CB49" s="52"/>
      <c r="CC49" s="7"/>
      <c r="CD49" s="7"/>
      <c r="CE49" s="7"/>
      <c r="CF49" s="7"/>
      <c r="CG49" s="7"/>
      <c r="CH49" s="7"/>
      <c r="CI49" s="7"/>
      <c r="CJ49" s="8"/>
      <c r="CK49" s="7"/>
      <c r="CL49" s="249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</row>
    <row r="50" customFormat="false" ht="15" hidden="false" customHeight="false" outlineLevel="0" collapsed="false">
      <c r="A50" s="7"/>
      <c r="B50" s="7"/>
      <c r="C50" s="7"/>
      <c r="D50" s="7"/>
      <c r="E50" s="253"/>
      <c r="F50" s="253"/>
      <c r="G50" s="253"/>
      <c r="H50" s="253"/>
      <c r="I50" s="253"/>
      <c r="J50" s="253"/>
      <c r="K50" s="254"/>
      <c r="L50" s="253"/>
      <c r="M50" s="253"/>
      <c r="N50" s="253"/>
      <c r="O50" s="253"/>
      <c r="P50" s="7"/>
      <c r="Q50" s="7"/>
      <c r="R50" s="7"/>
      <c r="S50" s="7"/>
      <c r="T50" s="7"/>
      <c r="U50" s="7"/>
      <c r="V50" s="7"/>
      <c r="W50" s="7"/>
      <c r="X50" s="7"/>
      <c r="Y50" s="7"/>
      <c r="AS50" s="241"/>
      <c r="AT50" s="242" t="n">
        <f aca="false">AT19</f>
        <v>4</v>
      </c>
      <c r="AU50" s="242" t="n">
        <f aca="false">AS50-AT50</f>
        <v>-4</v>
      </c>
      <c r="AV50" s="243" t="n">
        <f aca="false">IF(AND(AU50&lt;=0,AU50&gt;=-2),AU50,IF(AU50&lt;-2,-2,0))</f>
        <v>-2</v>
      </c>
      <c r="AW50" s="244" t="n">
        <f aca="false">IF(AND(AU50&gt;=0,AU50&lt;=2),AU50,IF(AU50&gt;2,2,0))</f>
        <v>0</v>
      </c>
      <c r="AX50" s="245" t="n">
        <f aca="false">IF(AU50&gt;2,(AU50-2)*13.66,0)</f>
        <v>0</v>
      </c>
      <c r="AY50" s="245" t="n">
        <f aca="false">IF(AU50&lt;-2,(ABS(AU50)-2)*100,0)</f>
        <v>200</v>
      </c>
      <c r="AZ50" s="246" t="n">
        <f aca="false">AV50+AW50</f>
        <v>-2</v>
      </c>
      <c r="BA50" s="247" t="n">
        <f aca="false">AX50+AY50</f>
        <v>200</v>
      </c>
      <c r="BJ50" s="140"/>
      <c r="BK50" s="141"/>
      <c r="BL50" s="267"/>
      <c r="BM50" s="249"/>
      <c r="BR50" s="235"/>
      <c r="BS50" s="142"/>
      <c r="BT50" s="142"/>
      <c r="BU50" s="98"/>
      <c r="BV50" s="52"/>
      <c r="BW50" s="249"/>
      <c r="BX50" s="249"/>
      <c r="BY50" s="52"/>
      <c r="BZ50" s="52"/>
      <c r="CA50" s="52"/>
      <c r="CB50" s="52"/>
      <c r="CC50" s="7"/>
      <c r="CD50" s="7"/>
      <c r="CE50" s="7"/>
      <c r="CF50" s="7"/>
      <c r="CG50" s="7"/>
      <c r="CH50" s="7"/>
      <c r="CI50" s="7"/>
      <c r="CJ50" s="8"/>
      <c r="CK50" s="7"/>
      <c r="CL50" s="249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</row>
    <row r="51" customFormat="false" ht="15" hidden="false" customHeight="false" outlineLevel="0" collapsed="false">
      <c r="A51" s="7"/>
      <c r="B51" s="7"/>
      <c r="C51" s="7"/>
      <c r="D51" s="7"/>
      <c r="E51" s="253"/>
      <c r="F51" s="253"/>
      <c r="G51" s="253"/>
      <c r="H51" s="253"/>
      <c r="I51" s="254"/>
      <c r="J51" s="253"/>
      <c r="K51" s="254"/>
      <c r="L51" s="253"/>
      <c r="M51" s="254"/>
      <c r="N51" s="254"/>
      <c r="O51" s="254"/>
      <c r="P51" s="7"/>
      <c r="Q51" s="7"/>
      <c r="R51" s="7"/>
      <c r="S51" s="7"/>
      <c r="T51" s="7"/>
      <c r="U51" s="7"/>
      <c r="V51" s="7"/>
      <c r="W51" s="7"/>
      <c r="X51" s="7"/>
      <c r="Y51" s="7"/>
      <c r="AS51" s="241"/>
      <c r="AT51" s="242" t="n">
        <f aca="false">AT20</f>
        <v>4</v>
      </c>
      <c r="AU51" s="242" t="n">
        <f aca="false">AS51-AT51</f>
        <v>-4</v>
      </c>
      <c r="AV51" s="243" t="n">
        <f aca="false">IF(AND(AU51&lt;=0,AU51&gt;=-2),AU51,IF(AU51&lt;-2,-2,0))</f>
        <v>-2</v>
      </c>
      <c r="AW51" s="244" t="n">
        <f aca="false">IF(AND(AU51&gt;=0,AU51&lt;=2),AU51,IF(AU51&gt;2,2,0))</f>
        <v>0</v>
      </c>
      <c r="AX51" s="245" t="n">
        <f aca="false">IF(AU51&gt;2,(AU51-2)*13.66,0)</f>
        <v>0</v>
      </c>
      <c r="AY51" s="245" t="n">
        <f aca="false">IF(AU51&lt;-2,(ABS(AU51)-2)*100,0)</f>
        <v>200</v>
      </c>
      <c r="AZ51" s="246" t="n">
        <f aca="false">AV51+AW51</f>
        <v>-2</v>
      </c>
      <c r="BA51" s="247" t="n">
        <f aca="false">AX51+AY51</f>
        <v>200</v>
      </c>
      <c r="BR51" s="235"/>
      <c r="BS51" s="142"/>
      <c r="BT51" s="142"/>
      <c r="BU51" s="52"/>
      <c r="BV51" s="52"/>
      <c r="BW51" s="252"/>
      <c r="BX51" s="252"/>
      <c r="BY51" s="52"/>
      <c r="BZ51" s="52"/>
      <c r="CA51" s="52"/>
      <c r="CB51" s="52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</row>
    <row r="52" customFormat="false" ht="12.75" hidden="false" customHeight="false" outlineLevel="0" collapsed="false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AS52" s="241"/>
      <c r="AT52" s="242" t="n">
        <f aca="false">AT21</f>
        <v>4</v>
      </c>
      <c r="AU52" s="242" t="n">
        <f aca="false">AS52-AT52</f>
        <v>-4</v>
      </c>
      <c r="AV52" s="243" t="n">
        <f aca="false">IF(AND(AU52&lt;=0,AU52&gt;=-2),AU52,IF(AU52&lt;-2,-2,0))</f>
        <v>-2</v>
      </c>
      <c r="AW52" s="244" t="n">
        <f aca="false">IF(AND(AU52&gt;=0,AU52&lt;=2),AU52,IF(AU52&gt;2,2,0))</f>
        <v>0</v>
      </c>
      <c r="AX52" s="245" t="n">
        <f aca="false">IF(AU52&gt;2,(AU52-2)*13.66,0)</f>
        <v>0</v>
      </c>
      <c r="AY52" s="245" t="n">
        <f aca="false">IF(AU52&lt;-2,(ABS(AU52)-2)*100,0)</f>
        <v>200</v>
      </c>
      <c r="AZ52" s="246" t="n">
        <f aca="false">AV52+AW52</f>
        <v>-2</v>
      </c>
      <c r="BA52" s="247" t="n">
        <f aca="false">AX52+AY52</f>
        <v>200</v>
      </c>
      <c r="BR52" s="235"/>
      <c r="BS52" s="142"/>
      <c r="BT52" s="142"/>
      <c r="BU52" s="98"/>
      <c r="BV52" s="98"/>
      <c r="BW52" s="249"/>
      <c r="BX52" s="249"/>
      <c r="BY52" s="52"/>
      <c r="BZ52" s="52"/>
      <c r="CA52" s="52"/>
      <c r="CB52" s="52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</row>
    <row r="53" customFormat="false" ht="15.75" hidden="false" customHeight="false" outlineLevel="0" collapsed="false">
      <c r="A53" s="7"/>
      <c r="B53" s="7"/>
      <c r="C53" s="7"/>
      <c r="D53" s="7"/>
      <c r="E53" s="7"/>
      <c r="F53" s="7"/>
      <c r="G53" s="7"/>
      <c r="H53" s="22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AS53" s="241"/>
      <c r="AT53" s="242" t="n">
        <f aca="false">AT22</f>
        <v>4</v>
      </c>
      <c r="AU53" s="242" t="n">
        <f aca="false">AS53-AT53</f>
        <v>-4</v>
      </c>
      <c r="AV53" s="243" t="n">
        <f aca="false">IF(AND(AU53&lt;=0,AU53&gt;=-2),AU53,IF(AU53&lt;-2,-2,0))</f>
        <v>-2</v>
      </c>
      <c r="AW53" s="244" t="n">
        <f aca="false">IF(AND(AU53&gt;=0,AU53&lt;=2),AU53,IF(AU53&gt;2,2,0))</f>
        <v>0</v>
      </c>
      <c r="AX53" s="245" t="n">
        <f aca="false">IF(AU53&gt;2,(AU53-2)*13.66,0)</f>
        <v>0</v>
      </c>
      <c r="AY53" s="245" t="n">
        <f aca="false">IF(AU53&lt;-2,(ABS(AU53)-2)*100,0)</f>
        <v>200</v>
      </c>
      <c r="AZ53" s="246" t="n">
        <f aca="false">AV53+AW53</f>
        <v>-2</v>
      </c>
      <c r="BA53" s="247" t="n">
        <f aca="false">AX53+AY53</f>
        <v>200</v>
      </c>
      <c r="BR53" s="235"/>
      <c r="BS53" s="142"/>
      <c r="BT53" s="142"/>
      <c r="BU53" s="98"/>
      <c r="BV53" s="256"/>
      <c r="BW53" s="268"/>
      <c r="BX53" s="249"/>
      <c r="BY53" s="52"/>
      <c r="BZ53" s="52"/>
      <c r="CA53" s="52"/>
      <c r="CB53" s="52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</row>
    <row r="54" customFormat="false" ht="15.75" hidden="false" customHeight="false" outlineLevel="0" collapsed="false">
      <c r="A54" s="7"/>
      <c r="B54" s="7"/>
      <c r="C54" s="7"/>
      <c r="D54" s="7"/>
      <c r="E54" s="7"/>
      <c r="F54" s="7"/>
      <c r="G54" s="7"/>
      <c r="H54" s="227"/>
      <c r="I54" s="227"/>
      <c r="J54" s="227"/>
      <c r="K54" s="22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AS54" s="241"/>
      <c r="AT54" s="242" t="n">
        <f aca="false">AT23</f>
        <v>4</v>
      </c>
      <c r="AU54" s="242" t="n">
        <f aca="false">AS54-AT54</f>
        <v>-4</v>
      </c>
      <c r="AV54" s="243" t="n">
        <f aca="false">IF(AND(AU54&lt;=0,AU54&gt;=-2),AU54,IF(AU54&lt;-2,-2,0))</f>
        <v>-2</v>
      </c>
      <c r="AW54" s="244" t="n">
        <f aca="false">IF(AND(AU54&gt;=0,AU54&lt;=2),AU54,IF(AU54&gt;2,2,0))</f>
        <v>0</v>
      </c>
      <c r="AX54" s="245" t="n">
        <f aca="false">IF(AU54&gt;2,(AU54-2)*13.66,0)</f>
        <v>0</v>
      </c>
      <c r="AY54" s="245" t="n">
        <f aca="false">IF(AU54&lt;-2,(ABS(AU54)-2)*100,0)</f>
        <v>200</v>
      </c>
      <c r="AZ54" s="246" t="n">
        <f aca="false">AV54+AW54</f>
        <v>-2</v>
      </c>
      <c r="BA54" s="247" t="n">
        <f aca="false">AX54+AY54</f>
        <v>200</v>
      </c>
      <c r="BR54" s="235"/>
      <c r="BS54" s="142"/>
      <c r="BT54" s="142"/>
      <c r="BU54" s="98"/>
      <c r="BV54" s="98"/>
      <c r="BW54" s="249"/>
      <c r="BX54" s="249"/>
      <c r="BY54" s="52"/>
      <c r="BZ54" s="52"/>
      <c r="CA54" s="52"/>
      <c r="CB54" s="52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</row>
    <row r="55" customFormat="false" ht="15.75" hidden="false" customHeight="false" outlineLevel="0" collapsed="false">
      <c r="A55" s="7"/>
      <c r="B55" s="7"/>
      <c r="C55" s="7"/>
      <c r="D55" s="7"/>
      <c r="E55" s="227"/>
      <c r="F55" s="227"/>
      <c r="G55" s="7"/>
      <c r="H55" s="227"/>
      <c r="I55" s="227"/>
      <c r="J55" s="7"/>
      <c r="K55" s="227"/>
      <c r="L55" s="7"/>
      <c r="M55" s="7"/>
      <c r="N55" s="22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AS55" s="241"/>
      <c r="AT55" s="242" t="n">
        <f aca="false">AT24</f>
        <v>4</v>
      </c>
      <c r="AU55" s="242" t="n">
        <f aca="false">AS55-AT55</f>
        <v>-4</v>
      </c>
      <c r="AV55" s="243" t="n">
        <f aca="false">IF(AND(AU55&lt;=0,AU55&gt;=-2),AU55,IF(AU55&lt;-2,-2,0))</f>
        <v>-2</v>
      </c>
      <c r="AW55" s="244" t="n">
        <f aca="false">IF(AND(AU55&gt;=0,AU55&lt;=2),AU55,IF(AU55&gt;2,2,0))</f>
        <v>0</v>
      </c>
      <c r="AX55" s="245" t="n">
        <f aca="false">IF(AU55&gt;2,(AU55-2)*13.66,0)</f>
        <v>0</v>
      </c>
      <c r="AY55" s="245" t="n">
        <f aca="false">IF(AU55&lt;-2,(ABS(AU55)-2)*100,0)</f>
        <v>200</v>
      </c>
      <c r="AZ55" s="246" t="n">
        <f aca="false">AV55+AW55</f>
        <v>-2</v>
      </c>
      <c r="BA55" s="247" t="n">
        <f aca="false">AX55+AY55</f>
        <v>200</v>
      </c>
      <c r="BR55" s="235"/>
      <c r="BS55" s="142"/>
      <c r="BT55" s="142"/>
      <c r="BU55" s="52"/>
      <c r="BV55" s="52"/>
      <c r="BW55" s="252"/>
      <c r="BX55" s="252"/>
      <c r="BY55" s="52"/>
      <c r="BZ55" s="52"/>
      <c r="CA55" s="52"/>
      <c r="CB55" s="52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</row>
    <row r="56" customFormat="false" ht="15.75" hidden="false" customHeight="false" outlineLevel="0" collapsed="false">
      <c r="A56" s="7"/>
      <c r="B56" s="7"/>
      <c r="C56" s="7"/>
      <c r="D56" s="7"/>
      <c r="E56" s="227"/>
      <c r="F56" s="7"/>
      <c r="G56" s="7"/>
      <c r="H56" s="7"/>
      <c r="I56" s="7"/>
      <c r="J56" s="7"/>
      <c r="K56" s="269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AS56" s="241"/>
      <c r="AT56" s="242" t="n">
        <f aca="false">AT25</f>
        <v>4</v>
      </c>
      <c r="AU56" s="242" t="n">
        <f aca="false">AS56-AT56</f>
        <v>-4</v>
      </c>
      <c r="AV56" s="243" t="n">
        <f aca="false">IF(AND(AU56&lt;=0,AU56&gt;=-2),AU56,IF(AU56&lt;-2,-2,0))</f>
        <v>-2</v>
      </c>
      <c r="AW56" s="244" t="n">
        <f aca="false">IF(AND(AU56&gt;=0,AU56&lt;=2),AU56,IF(AU56&gt;2,2,0))</f>
        <v>0</v>
      </c>
      <c r="AX56" s="245" t="n">
        <f aca="false">IF(AU56&gt;2,(AU56-2)*13.66,0)</f>
        <v>0</v>
      </c>
      <c r="AY56" s="245" t="n">
        <f aca="false">IF(AU56&lt;-2,(ABS(AU56)-2)*100,0)</f>
        <v>200</v>
      </c>
      <c r="AZ56" s="246" t="n">
        <f aca="false">AV56+AW56</f>
        <v>-2</v>
      </c>
      <c r="BA56" s="247" t="n">
        <f aca="false">AX56+AY56</f>
        <v>200</v>
      </c>
      <c r="BR56" s="235"/>
      <c r="BS56" s="142"/>
      <c r="BT56" s="142"/>
      <c r="BU56" s="98"/>
      <c r="BV56" s="52"/>
      <c r="BW56" s="249"/>
      <c r="BX56" s="249"/>
      <c r="BY56" s="52"/>
      <c r="BZ56" s="52"/>
      <c r="CA56" s="52"/>
      <c r="CB56" s="52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</row>
    <row r="57" customFormat="false" ht="15" hidden="false" customHeight="false" outlineLevel="0" collapsed="false">
      <c r="A57" s="7"/>
      <c r="B57" s="7"/>
      <c r="C57" s="7"/>
      <c r="D57" s="7"/>
      <c r="E57" s="253"/>
      <c r="F57" s="253"/>
      <c r="G57" s="7"/>
      <c r="H57" s="254"/>
      <c r="I57" s="7"/>
      <c r="J57" s="253"/>
      <c r="K57" s="270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AS57" s="241"/>
      <c r="AT57" s="242" t="n">
        <f aca="false">AT26</f>
        <v>4</v>
      </c>
      <c r="AU57" s="242" t="n">
        <f aca="false">AS57-AT57</f>
        <v>-4</v>
      </c>
      <c r="AV57" s="243" t="n">
        <f aca="false">IF(AND(AU57&lt;=0,AU57&gt;=-2),AU57,IF(AU57&lt;-2,-2,0))</f>
        <v>-2</v>
      </c>
      <c r="AW57" s="244" t="n">
        <f aca="false">IF(AND(AU57&gt;=0,AU57&lt;=2),AU57,IF(AU57&gt;2,2,0))</f>
        <v>0</v>
      </c>
      <c r="AX57" s="245" t="n">
        <f aca="false">IF(AU57&gt;2,(AU57-2)*13.66,0)</f>
        <v>0</v>
      </c>
      <c r="AY57" s="245" t="n">
        <f aca="false">IF(AU57&lt;-2,(ABS(AU57)-2)*100,0)</f>
        <v>200</v>
      </c>
      <c r="AZ57" s="246" t="n">
        <f aca="false">AV57+AW57</f>
        <v>-2</v>
      </c>
      <c r="BA57" s="247" t="n">
        <f aca="false">AX57+AY57</f>
        <v>200</v>
      </c>
      <c r="BR57" s="235"/>
      <c r="BS57" s="142"/>
      <c r="BT57" s="142"/>
      <c r="BU57" s="98"/>
      <c r="BV57" s="52"/>
      <c r="BW57" s="249"/>
      <c r="BX57" s="249"/>
      <c r="BY57" s="52"/>
      <c r="BZ57" s="52"/>
      <c r="CA57" s="52"/>
      <c r="CB57" s="52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</row>
    <row r="58" customFormat="false" ht="15.75" hidden="false" customHeight="false" outlineLevel="0" collapsed="false">
      <c r="A58" s="7"/>
      <c r="B58" s="7"/>
      <c r="C58" s="7"/>
      <c r="D58" s="7"/>
      <c r="E58" s="253"/>
      <c r="F58" s="253"/>
      <c r="G58" s="7"/>
      <c r="H58" s="254"/>
      <c r="I58" s="7"/>
      <c r="J58" s="7"/>
      <c r="K58" s="269"/>
      <c r="L58" s="7"/>
      <c r="M58" s="7"/>
      <c r="N58" s="271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AS58" s="241"/>
      <c r="AT58" s="242" t="n">
        <f aca="false">AT27</f>
        <v>4</v>
      </c>
      <c r="AU58" s="242" t="n">
        <f aca="false">AS58-AT58</f>
        <v>-4</v>
      </c>
      <c r="AV58" s="243" t="n">
        <f aca="false">IF(AND(AU58&lt;=0,AU58&gt;=-2),AU58,IF(AU58&lt;-2,-2,0))</f>
        <v>-2</v>
      </c>
      <c r="AW58" s="244" t="n">
        <f aca="false">IF(AND(AU58&gt;=0,AU58&lt;=2),AU58,IF(AU58&gt;2,2,0))</f>
        <v>0</v>
      </c>
      <c r="AX58" s="245" t="n">
        <f aca="false">IF(AU58&gt;2,(AU58-2)*13.66,0)</f>
        <v>0</v>
      </c>
      <c r="AY58" s="245" t="n">
        <f aca="false">IF(AU58&lt;-2,(ABS(AU58)-2)*100,0)</f>
        <v>200</v>
      </c>
      <c r="AZ58" s="246" t="n">
        <f aca="false">AV58+AW58</f>
        <v>-2</v>
      </c>
      <c r="BA58" s="247" t="n">
        <f aca="false">AX58+AY58</f>
        <v>200</v>
      </c>
      <c r="BR58" s="235"/>
      <c r="BS58" s="142"/>
      <c r="BT58" s="142"/>
      <c r="BU58" s="272"/>
      <c r="BV58" s="272"/>
      <c r="BW58" s="270"/>
      <c r="BX58" s="270"/>
      <c r="BY58" s="273"/>
      <c r="BZ58" s="269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</row>
    <row r="59" customFormat="false" ht="15" hidden="false" customHeight="false" outlineLevel="0" collapsed="false">
      <c r="A59" s="7"/>
      <c r="B59" s="7"/>
      <c r="C59" s="7"/>
      <c r="D59" s="7"/>
      <c r="E59" s="253"/>
      <c r="F59" s="7"/>
      <c r="G59" s="7"/>
      <c r="H59" s="254"/>
      <c r="I59" s="7"/>
      <c r="J59" s="7"/>
      <c r="K59" s="274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AS59" s="241"/>
      <c r="AT59" s="242" t="n">
        <f aca="false">AT28</f>
        <v>4</v>
      </c>
      <c r="AU59" s="242" t="n">
        <f aca="false">AS59-AT59</f>
        <v>-4</v>
      </c>
      <c r="AV59" s="243" t="n">
        <f aca="false">IF(AND(AU59&lt;=0,AU59&gt;=-2),AU59,IF(AU59&lt;-2,-2,0))</f>
        <v>-2</v>
      </c>
      <c r="AW59" s="244" t="n">
        <f aca="false">IF(AND(AU59&gt;=0,AU59&lt;=2),AU59,IF(AU59&gt;2,2,0))</f>
        <v>0</v>
      </c>
      <c r="AX59" s="245" t="n">
        <f aca="false">IF(AU59&gt;2,(AU59-2)*13.66,0)</f>
        <v>0</v>
      </c>
      <c r="AY59" s="245" t="n">
        <f aca="false">IF(AU59&lt;-2,(ABS(AU59)-2)*100,0)</f>
        <v>200</v>
      </c>
      <c r="AZ59" s="246" t="n">
        <f aca="false">AV59+AW59</f>
        <v>-2</v>
      </c>
      <c r="BA59" s="247" t="n">
        <f aca="false">AX59+AY59</f>
        <v>200</v>
      </c>
      <c r="BR59" s="235"/>
      <c r="BS59" s="142"/>
      <c r="BT59" s="142"/>
      <c r="BU59" s="272"/>
      <c r="BV59" s="272"/>
      <c r="BW59" s="270"/>
      <c r="BX59" s="270"/>
      <c r="BY59" s="273"/>
      <c r="BZ59" s="269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</row>
    <row r="60" customFormat="false" ht="15" hidden="false" customHeight="false" outlineLevel="0" collapsed="false">
      <c r="A60" s="7"/>
      <c r="B60" s="7"/>
      <c r="C60" s="7"/>
      <c r="D60" s="7"/>
      <c r="E60" s="253"/>
      <c r="F60" s="7"/>
      <c r="G60" s="7"/>
      <c r="H60" s="274"/>
      <c r="I60" s="7"/>
      <c r="J60" s="7"/>
      <c r="K60" s="269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AS60" s="241"/>
      <c r="AT60" s="242" t="n">
        <f aca="false">AT29</f>
        <v>4</v>
      </c>
      <c r="AU60" s="242" t="n">
        <f aca="false">AS60-AT60</f>
        <v>-4</v>
      </c>
      <c r="AV60" s="243" t="n">
        <f aca="false">IF(AND(AU60&lt;=0,AU60&gt;=-2),AU60,IF(AU60&lt;-2,-2,0))</f>
        <v>-2</v>
      </c>
      <c r="AW60" s="244" t="n">
        <f aca="false">IF(AND(AU60&gt;=0,AU60&lt;=2),AU60,IF(AU60&gt;2,2,0))</f>
        <v>0</v>
      </c>
      <c r="AX60" s="245" t="n">
        <f aca="false">IF(AU60&gt;2,(AU60-2)*13.66,0)</f>
        <v>0</v>
      </c>
      <c r="AY60" s="245" t="n">
        <f aca="false">IF(AU60&lt;-2,(ABS(AU60)-2)*100,0)</f>
        <v>200</v>
      </c>
      <c r="AZ60" s="246" t="n">
        <f aca="false">AV60+AW60</f>
        <v>-2</v>
      </c>
      <c r="BA60" s="247" t="n">
        <f aca="false">AX60+AY60</f>
        <v>200</v>
      </c>
      <c r="BR60" s="235"/>
      <c r="BS60" s="142"/>
      <c r="BT60" s="142"/>
      <c r="BU60" s="272"/>
      <c r="BV60" s="272"/>
      <c r="BW60" s="270"/>
      <c r="BX60" s="270"/>
      <c r="BY60" s="273"/>
      <c r="BZ60" s="269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</row>
    <row r="61" customFormat="false" ht="15.75" hidden="false" customHeight="false" outlineLevel="0" collapsed="false">
      <c r="A61" s="7"/>
      <c r="B61" s="7"/>
      <c r="C61" s="7"/>
      <c r="D61" s="7"/>
      <c r="E61" s="254"/>
      <c r="F61" s="7"/>
      <c r="G61" s="7"/>
      <c r="H61" s="274"/>
      <c r="I61" s="7"/>
      <c r="J61" s="7"/>
      <c r="K61" s="274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AS61" s="275"/>
      <c r="AT61" s="276" t="n">
        <f aca="false">AT30</f>
        <v>4</v>
      </c>
      <c r="AU61" s="276" t="n">
        <f aca="false">AS61-AT61</f>
        <v>-4</v>
      </c>
      <c r="AV61" s="277" t="n">
        <f aca="false">IF(AND(AU61&lt;=0,AU61&gt;=-2),AU61,IF(AU61&lt;-2,-2,0))</f>
        <v>-2</v>
      </c>
      <c r="AW61" s="278" t="n">
        <f aca="false">IF(AND(AU61&gt;=0,AU61&lt;=2),AU61,IF(AU61&gt;2,2,0))</f>
        <v>0</v>
      </c>
      <c r="AX61" s="279" t="n">
        <f aca="false">IF(AU61&gt;2,(AU61-2)*13.66,0)</f>
        <v>0</v>
      </c>
      <c r="AY61" s="279" t="n">
        <f aca="false">IF(AU61&lt;-2,(ABS(AU61)-2)*100,0)</f>
        <v>200</v>
      </c>
      <c r="AZ61" s="280" t="n">
        <f aca="false">AV61+AW61</f>
        <v>-2</v>
      </c>
      <c r="BA61" s="281" t="n">
        <f aca="false">AX61+AY61</f>
        <v>200</v>
      </c>
      <c r="BR61" s="235"/>
      <c r="BS61" s="142"/>
      <c r="BT61" s="142"/>
      <c r="BU61" s="272"/>
      <c r="BV61" s="272"/>
      <c r="BW61" s="270"/>
      <c r="BX61" s="270"/>
      <c r="BY61" s="273"/>
      <c r="BZ61" s="269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</row>
    <row r="62" customFormat="false" ht="15.75" hidden="false" customHeight="false" outlineLevel="0" collapsed="false">
      <c r="A62" s="7"/>
      <c r="B62" s="7"/>
      <c r="C62" s="7"/>
      <c r="D62" s="7"/>
      <c r="E62" s="254"/>
      <c r="F62" s="7"/>
      <c r="G62" s="7"/>
      <c r="H62" s="282"/>
      <c r="I62" s="7"/>
      <c r="J62" s="7"/>
      <c r="K62" s="269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AT62" s="283" t="n">
        <f aca="false">AT31</f>
        <v>96</v>
      </c>
      <c r="BR62" s="7"/>
      <c r="BS62" s="142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</row>
    <row r="63" customFormat="false" ht="15.75" hidden="false" customHeight="false" outlineLevel="0" collapsed="false">
      <c r="A63" s="7"/>
      <c r="B63" s="7"/>
      <c r="C63" s="7"/>
      <c r="D63" s="7"/>
      <c r="E63" s="254"/>
      <c r="F63" s="7"/>
      <c r="G63" s="7"/>
      <c r="H63" s="7"/>
      <c r="I63" s="7"/>
      <c r="J63" s="7"/>
      <c r="K63" s="274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AX63" s="0" t="s">
        <v>151</v>
      </c>
      <c r="AZ63" s="284" t="n">
        <f aca="false">SUM(AZ38:AZ62)</f>
        <v>-48</v>
      </c>
      <c r="BA63" s="285" t="n">
        <f aca="false">SUM(BA38:BA62)</f>
        <v>4800</v>
      </c>
      <c r="BR63" s="7"/>
      <c r="BS63" s="7"/>
      <c r="BT63" s="7"/>
      <c r="BU63" s="7"/>
      <c r="BV63" s="7"/>
      <c r="BW63" s="7"/>
      <c r="BX63" s="7"/>
      <c r="BY63" s="273"/>
      <c r="BZ63" s="269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</row>
    <row r="64" customFormat="false" ht="12.75" hidden="false" customHeight="false" outlineLevel="0" collapsed="false">
      <c r="A64" s="7"/>
      <c r="B64" s="7"/>
      <c r="C64" s="7"/>
      <c r="D64" s="7"/>
      <c r="E64" s="7"/>
      <c r="F64" s="7"/>
      <c r="G64" s="7"/>
      <c r="H64" s="7"/>
      <c r="I64" s="7"/>
      <c r="J64" s="7"/>
      <c r="K64" s="269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</row>
    <row r="65" customFormat="false" ht="12.75" hidden="false" customHeight="false" outlineLevel="0" collapsed="false">
      <c r="A65" s="7"/>
      <c r="B65" s="7"/>
      <c r="C65" s="7"/>
      <c r="D65" s="7"/>
      <c r="E65" s="7"/>
      <c r="F65" s="7"/>
      <c r="G65" s="7"/>
      <c r="H65" s="7"/>
      <c r="I65" s="7"/>
      <c r="J65" s="7"/>
      <c r="K65" s="274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</row>
    <row r="66" customFormat="false" ht="12.75" hidden="false" customHeight="false" outlineLevel="0" collapsed="false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</row>
    <row r="67" customFormat="false" ht="12.75" hidden="false" customHeight="false" outlineLevel="0" collapsed="false">
      <c r="A67" s="286"/>
      <c r="B67" s="287"/>
      <c r="C67" s="287"/>
      <c r="D67" s="287"/>
      <c r="E67" s="287"/>
      <c r="F67" s="287"/>
      <c r="G67" s="287"/>
      <c r="H67" s="287"/>
      <c r="I67" s="287"/>
      <c r="J67" s="287"/>
      <c r="K67" s="287"/>
      <c r="L67" s="287"/>
      <c r="M67" s="287"/>
      <c r="N67" s="287"/>
      <c r="O67" s="287"/>
      <c r="P67" s="287"/>
      <c r="Q67" s="287"/>
      <c r="R67" s="287"/>
      <c r="S67" s="287"/>
      <c r="T67" s="287"/>
      <c r="U67" s="287"/>
      <c r="V67" s="7"/>
      <c r="W67" s="7"/>
      <c r="X67" s="7"/>
      <c r="Y67" s="7"/>
    </row>
    <row r="68" customFormat="false" ht="12.75" hidden="false" customHeight="false" outlineLevel="0" collapsed="false">
      <c r="A68" s="288"/>
      <c r="B68" s="9"/>
      <c r="C68" s="10"/>
      <c r="D68" s="10"/>
      <c r="E68" s="10"/>
      <c r="F68" s="288"/>
      <c r="G68" s="288"/>
      <c r="H68" s="12"/>
      <c r="I68" s="12"/>
      <c r="J68" s="288"/>
      <c r="K68" s="288"/>
      <c r="L68" s="288"/>
      <c r="M68" s="289"/>
      <c r="N68" s="288"/>
      <c r="O68" s="289"/>
      <c r="P68" s="287"/>
      <c r="Q68" s="289"/>
      <c r="R68" s="289"/>
      <c r="S68" s="289"/>
      <c r="T68" s="289"/>
      <c r="U68" s="287"/>
      <c r="V68" s="7"/>
      <c r="W68" s="7"/>
      <c r="X68" s="7"/>
      <c r="Y68" s="7"/>
    </row>
    <row r="69" customFormat="false" ht="12.75" hidden="false" customHeight="false" outlineLevel="0" collapsed="false">
      <c r="A69" s="287"/>
      <c r="B69" s="9"/>
      <c r="C69" s="290"/>
      <c r="D69" s="291"/>
      <c r="E69" s="290"/>
      <c r="F69" s="289"/>
      <c r="G69" s="289"/>
      <c r="H69" s="289"/>
      <c r="I69" s="289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7"/>
      <c r="W69" s="7"/>
      <c r="X69" s="7"/>
      <c r="Y69" s="7"/>
    </row>
    <row r="70" customFormat="false" ht="12.75" hidden="false" customHeight="false" outlineLevel="0" collapsed="false">
      <c r="A70" s="293"/>
      <c r="B70" s="9"/>
      <c r="C70" s="291"/>
      <c r="D70" s="291"/>
      <c r="E70" s="290"/>
      <c r="F70" s="289"/>
      <c r="G70" s="289"/>
      <c r="H70" s="289"/>
      <c r="I70" s="289"/>
      <c r="J70" s="289"/>
      <c r="K70" s="289"/>
      <c r="L70" s="289"/>
      <c r="M70" s="289"/>
      <c r="N70" s="289"/>
      <c r="O70" s="289"/>
      <c r="P70" s="289"/>
      <c r="Q70" s="289"/>
      <c r="R70" s="289"/>
      <c r="S70" s="289"/>
      <c r="T70" s="289"/>
      <c r="U70" s="289"/>
      <c r="V70" s="7"/>
      <c r="W70" s="7"/>
      <c r="X70" s="7"/>
      <c r="Y70" s="7"/>
    </row>
    <row r="71" customFormat="false" ht="12.75" hidden="false" customHeight="false" outlineLevel="0" collapsed="false">
      <c r="A71" s="287"/>
      <c r="B71" s="9"/>
      <c r="C71" s="291"/>
      <c r="D71" s="291"/>
      <c r="E71" s="10"/>
      <c r="F71" s="206"/>
      <c r="G71" s="294"/>
      <c r="H71" s="294"/>
      <c r="I71" s="289"/>
      <c r="J71" s="289"/>
      <c r="K71" s="294"/>
      <c r="L71" s="294"/>
      <c r="M71" s="294"/>
      <c r="N71" s="295"/>
      <c r="O71" s="294"/>
      <c r="P71" s="296"/>
      <c r="Q71" s="294"/>
      <c r="R71" s="294"/>
      <c r="S71" s="294"/>
      <c r="T71" s="294"/>
      <c r="U71" s="289"/>
      <c r="V71" s="7"/>
      <c r="W71" s="7"/>
      <c r="X71" s="7"/>
      <c r="Y71" s="7"/>
    </row>
    <row r="72" customFormat="false" ht="12.75" hidden="false" customHeight="false" outlineLevel="0" collapsed="false">
      <c r="A72" s="287"/>
      <c r="B72" s="297"/>
      <c r="C72" s="298"/>
      <c r="D72" s="298"/>
      <c r="E72" s="298"/>
      <c r="F72" s="299"/>
      <c r="G72" s="299"/>
      <c r="H72" s="299"/>
      <c r="I72" s="299"/>
      <c r="J72" s="298"/>
      <c r="K72" s="299"/>
      <c r="L72" s="299"/>
      <c r="M72" s="299"/>
      <c r="N72" s="300"/>
      <c r="O72" s="299"/>
      <c r="P72" s="300"/>
      <c r="Q72" s="299"/>
      <c r="R72" s="300"/>
      <c r="S72" s="301"/>
      <c r="T72" s="299"/>
      <c r="U72" s="299"/>
      <c r="V72" s="7"/>
      <c r="W72" s="7"/>
      <c r="X72" s="7"/>
      <c r="Y72" s="7"/>
    </row>
    <row r="73" customFormat="false" ht="12.75" hidden="false" customHeight="false" outlineLevel="0" collapsed="false">
      <c r="A73" s="287"/>
      <c r="B73" s="9"/>
      <c r="C73" s="290"/>
      <c r="D73" s="290"/>
      <c r="E73" s="290"/>
      <c r="F73" s="302"/>
      <c r="G73" s="302"/>
      <c r="H73" s="302"/>
      <c r="I73" s="302"/>
      <c r="J73" s="290"/>
      <c r="K73" s="303"/>
      <c r="L73" s="303"/>
      <c r="M73" s="303"/>
      <c r="N73" s="303"/>
      <c r="O73" s="303"/>
      <c r="P73" s="303"/>
      <c r="Q73" s="303"/>
      <c r="R73" s="303"/>
      <c r="S73" s="303"/>
      <c r="T73" s="303"/>
      <c r="U73" s="304"/>
      <c r="V73" s="7"/>
      <c r="W73" s="7"/>
      <c r="X73" s="7"/>
      <c r="Y73" s="7"/>
    </row>
    <row r="74" customFormat="false" ht="12.75" hidden="false" customHeight="false" outlineLevel="0" collapsed="false">
      <c r="A74" s="287"/>
      <c r="B74" s="9"/>
      <c r="C74" s="290"/>
      <c r="D74" s="290"/>
      <c r="E74" s="290"/>
      <c r="F74" s="302"/>
      <c r="G74" s="302"/>
      <c r="H74" s="302"/>
      <c r="I74" s="302"/>
      <c r="J74" s="290"/>
      <c r="K74" s="303"/>
      <c r="L74" s="303"/>
      <c r="M74" s="303"/>
      <c r="N74" s="303"/>
      <c r="O74" s="303"/>
      <c r="P74" s="303"/>
      <c r="Q74" s="303"/>
      <c r="R74" s="303"/>
      <c r="S74" s="303"/>
      <c r="T74" s="303"/>
      <c r="U74" s="304"/>
      <c r="V74" s="7"/>
      <c r="W74" s="7"/>
      <c r="X74" s="7"/>
      <c r="Y74" s="7"/>
    </row>
    <row r="75" customFormat="false" ht="12.75" hidden="false" customHeight="false" outlineLevel="0" collapsed="false">
      <c r="A75" s="305"/>
      <c r="B75" s="9"/>
      <c r="C75" s="290"/>
      <c r="D75" s="290"/>
      <c r="E75" s="290"/>
      <c r="F75" s="302"/>
      <c r="G75" s="302"/>
      <c r="H75" s="302"/>
      <c r="I75" s="302"/>
      <c r="J75" s="290"/>
      <c r="K75" s="303"/>
      <c r="L75" s="303"/>
      <c r="M75" s="303"/>
      <c r="N75" s="303"/>
      <c r="O75" s="303"/>
      <c r="P75" s="303"/>
      <c r="Q75" s="303"/>
      <c r="R75" s="303"/>
      <c r="S75" s="303"/>
      <c r="T75" s="303"/>
      <c r="U75" s="304"/>
      <c r="V75" s="7"/>
      <c r="W75" s="7"/>
      <c r="X75" s="7"/>
      <c r="Y75" s="7"/>
    </row>
    <row r="76" customFormat="false" ht="12.75" hidden="false" customHeight="false" outlineLevel="0" collapsed="false">
      <c r="A76" s="287"/>
      <c r="B76" s="9"/>
      <c r="C76" s="290"/>
      <c r="D76" s="290"/>
      <c r="E76" s="290"/>
      <c r="F76" s="302"/>
      <c r="G76" s="302"/>
      <c r="H76" s="302"/>
      <c r="I76" s="302"/>
      <c r="J76" s="290"/>
      <c r="K76" s="303"/>
      <c r="L76" s="303"/>
      <c r="M76" s="303"/>
      <c r="N76" s="303"/>
      <c r="O76" s="303"/>
      <c r="P76" s="303"/>
      <c r="Q76" s="303"/>
      <c r="R76" s="303"/>
      <c r="S76" s="303"/>
      <c r="T76" s="303"/>
      <c r="U76" s="304"/>
      <c r="V76" s="7"/>
      <c r="W76" s="7"/>
      <c r="X76" s="7"/>
      <c r="Y76" s="7"/>
    </row>
    <row r="77" customFormat="false" ht="12.75" hidden="false" customHeight="false" outlineLevel="0" collapsed="false">
      <c r="A77" s="287"/>
      <c r="B77" s="9"/>
      <c r="C77" s="290"/>
      <c r="D77" s="290"/>
      <c r="E77" s="290"/>
      <c r="F77" s="302"/>
      <c r="G77" s="302"/>
      <c r="H77" s="302"/>
      <c r="I77" s="302"/>
      <c r="J77" s="290"/>
      <c r="K77" s="303"/>
      <c r="L77" s="303"/>
      <c r="M77" s="303"/>
      <c r="N77" s="303"/>
      <c r="O77" s="303"/>
      <c r="P77" s="303"/>
      <c r="Q77" s="303"/>
      <c r="R77" s="303"/>
      <c r="S77" s="303"/>
      <c r="T77" s="303"/>
      <c r="U77" s="304"/>
      <c r="V77" s="7"/>
      <c r="W77" s="7"/>
      <c r="X77" s="7"/>
      <c r="Y77" s="7"/>
    </row>
    <row r="78" customFormat="false" ht="12.75" hidden="false" customHeight="false" outlineLevel="0" collapsed="false">
      <c r="A78" s="287"/>
      <c r="B78" s="9"/>
      <c r="C78" s="290"/>
      <c r="D78" s="290"/>
      <c r="E78" s="290"/>
      <c r="F78" s="302"/>
      <c r="G78" s="302"/>
      <c r="H78" s="302"/>
      <c r="I78" s="302"/>
      <c r="J78" s="290"/>
      <c r="K78" s="303"/>
      <c r="L78" s="303"/>
      <c r="M78" s="303"/>
      <c r="N78" s="303"/>
      <c r="O78" s="303"/>
      <c r="P78" s="303"/>
      <c r="Q78" s="303"/>
      <c r="R78" s="303"/>
      <c r="S78" s="303"/>
      <c r="T78" s="303"/>
      <c r="U78" s="304"/>
      <c r="V78" s="7"/>
      <c r="W78" s="7"/>
      <c r="X78" s="7"/>
      <c r="Y78" s="7"/>
    </row>
    <row r="79" customFormat="false" ht="12.75" hidden="false" customHeight="false" outlineLevel="0" collapsed="false">
      <c r="A79" s="287"/>
      <c r="B79" s="9"/>
      <c r="C79" s="290"/>
      <c r="D79" s="290"/>
      <c r="E79" s="290"/>
      <c r="F79" s="302"/>
      <c r="G79" s="302"/>
      <c r="H79" s="302"/>
      <c r="I79" s="302"/>
      <c r="J79" s="290"/>
      <c r="K79" s="303"/>
      <c r="L79" s="303"/>
      <c r="M79" s="303"/>
      <c r="N79" s="303"/>
      <c r="O79" s="303"/>
      <c r="P79" s="303"/>
      <c r="Q79" s="303"/>
      <c r="R79" s="303"/>
      <c r="S79" s="303"/>
      <c r="T79" s="303"/>
      <c r="U79" s="304"/>
      <c r="V79" s="7"/>
      <c r="W79" s="7"/>
      <c r="X79" s="7"/>
      <c r="Y79" s="7"/>
    </row>
    <row r="80" customFormat="false" ht="12.75" hidden="false" customHeight="false" outlineLevel="0" collapsed="false">
      <c r="A80" s="287"/>
      <c r="B80" s="9"/>
      <c r="C80" s="290"/>
      <c r="D80" s="290"/>
      <c r="E80" s="290"/>
      <c r="F80" s="302"/>
      <c r="G80" s="302"/>
      <c r="H80" s="302"/>
      <c r="I80" s="302"/>
      <c r="J80" s="290"/>
      <c r="K80" s="303"/>
      <c r="L80" s="303"/>
      <c r="M80" s="303"/>
      <c r="N80" s="303"/>
      <c r="O80" s="303"/>
      <c r="P80" s="303"/>
      <c r="Q80" s="303"/>
      <c r="R80" s="303"/>
      <c r="S80" s="303"/>
      <c r="T80" s="303"/>
      <c r="U80" s="304"/>
      <c r="V80" s="7"/>
      <c r="W80" s="7"/>
      <c r="X80" s="7"/>
      <c r="Y80" s="7"/>
    </row>
    <row r="81" customFormat="false" ht="12.75" hidden="false" customHeight="false" outlineLevel="0" collapsed="false">
      <c r="A81" s="287"/>
      <c r="B81" s="9"/>
      <c r="C81" s="290"/>
      <c r="D81" s="290"/>
      <c r="E81" s="290"/>
      <c r="F81" s="302"/>
      <c r="G81" s="302"/>
      <c r="H81" s="302"/>
      <c r="I81" s="302"/>
      <c r="J81" s="290"/>
      <c r="K81" s="303"/>
      <c r="L81" s="303"/>
      <c r="M81" s="303"/>
      <c r="N81" s="303"/>
      <c r="O81" s="303"/>
      <c r="P81" s="303"/>
      <c r="Q81" s="303"/>
      <c r="R81" s="303"/>
      <c r="S81" s="303"/>
      <c r="T81" s="303"/>
      <c r="U81" s="304"/>
      <c r="V81" s="7"/>
      <c r="W81" s="7"/>
      <c r="X81" s="7"/>
      <c r="Y81" s="7"/>
    </row>
    <row r="82" customFormat="false" ht="12.75" hidden="false" customHeight="false" outlineLevel="0" collapsed="false">
      <c r="A82" s="287"/>
      <c r="B82" s="9"/>
      <c r="C82" s="290"/>
      <c r="D82" s="290"/>
      <c r="E82" s="290"/>
      <c r="F82" s="302"/>
      <c r="G82" s="302"/>
      <c r="H82" s="302"/>
      <c r="I82" s="302"/>
      <c r="J82" s="290"/>
      <c r="K82" s="303"/>
      <c r="L82" s="303"/>
      <c r="M82" s="303"/>
      <c r="N82" s="303"/>
      <c r="O82" s="303"/>
      <c r="P82" s="303"/>
      <c r="Q82" s="303"/>
      <c r="R82" s="303"/>
      <c r="S82" s="303"/>
      <c r="T82" s="303"/>
      <c r="U82" s="304"/>
      <c r="V82" s="7"/>
      <c r="W82" s="8"/>
      <c r="X82" s="7"/>
      <c r="Y82" s="8"/>
    </row>
    <row r="83" customFormat="false" ht="12.75" hidden="false" customHeight="false" outlineLevel="0" collapsed="false">
      <c r="A83" s="287"/>
      <c r="B83" s="9"/>
      <c r="C83" s="290"/>
      <c r="D83" s="290"/>
      <c r="E83" s="290"/>
      <c r="F83" s="302"/>
      <c r="G83" s="302"/>
      <c r="H83" s="302"/>
      <c r="I83" s="302"/>
      <c r="J83" s="290"/>
      <c r="K83" s="303"/>
      <c r="L83" s="303"/>
      <c r="M83" s="303"/>
      <c r="N83" s="303"/>
      <c r="O83" s="303"/>
      <c r="P83" s="303"/>
      <c r="Q83" s="303"/>
      <c r="R83" s="303"/>
      <c r="S83" s="303"/>
      <c r="T83" s="303"/>
      <c r="U83" s="304"/>
      <c r="V83" s="7"/>
      <c r="W83" s="7"/>
      <c r="X83" s="7"/>
      <c r="Y83" s="7"/>
    </row>
    <row r="84" customFormat="false" ht="12.75" hidden="false" customHeight="false" outlineLevel="0" collapsed="false">
      <c r="A84" s="287"/>
      <c r="B84" s="9"/>
      <c r="C84" s="290"/>
      <c r="D84" s="290"/>
      <c r="E84" s="290"/>
      <c r="F84" s="302"/>
      <c r="G84" s="302"/>
      <c r="H84" s="302"/>
      <c r="I84" s="302"/>
      <c r="J84" s="290"/>
      <c r="K84" s="303"/>
      <c r="L84" s="303"/>
      <c r="M84" s="303"/>
      <c r="N84" s="303"/>
      <c r="O84" s="303"/>
      <c r="P84" s="303"/>
      <c r="Q84" s="303"/>
      <c r="R84" s="303"/>
      <c r="S84" s="303"/>
      <c r="T84" s="303"/>
      <c r="U84" s="304"/>
      <c r="V84" s="7"/>
      <c r="W84" s="7"/>
      <c r="X84" s="7"/>
      <c r="Y84" s="7"/>
    </row>
    <row r="85" customFormat="false" ht="12.75" hidden="false" customHeight="false" outlineLevel="0" collapsed="false">
      <c r="A85" s="287"/>
      <c r="B85" s="9"/>
      <c r="C85" s="290"/>
      <c r="D85" s="290"/>
      <c r="E85" s="290"/>
      <c r="F85" s="302"/>
      <c r="G85" s="302"/>
      <c r="H85" s="302"/>
      <c r="I85" s="302"/>
      <c r="J85" s="290"/>
      <c r="K85" s="303"/>
      <c r="L85" s="303"/>
      <c r="M85" s="303"/>
      <c r="N85" s="303"/>
      <c r="O85" s="303"/>
      <c r="P85" s="303"/>
      <c r="Q85" s="303"/>
      <c r="R85" s="303"/>
      <c r="S85" s="303"/>
      <c r="T85" s="303"/>
      <c r="U85" s="304"/>
      <c r="V85" s="7"/>
      <c r="W85" s="7"/>
      <c r="X85" s="7"/>
      <c r="Y85" s="7"/>
    </row>
    <row r="86" customFormat="false" ht="12.75" hidden="false" customHeight="false" outlineLevel="0" collapsed="false">
      <c r="A86" s="287"/>
      <c r="B86" s="9"/>
      <c r="C86" s="290"/>
      <c r="D86" s="290"/>
      <c r="E86" s="290"/>
      <c r="F86" s="302"/>
      <c r="G86" s="302"/>
      <c r="H86" s="302"/>
      <c r="I86" s="302"/>
      <c r="J86" s="290"/>
      <c r="K86" s="303"/>
      <c r="L86" s="303"/>
      <c r="M86" s="303"/>
      <c r="N86" s="303"/>
      <c r="O86" s="303"/>
      <c r="P86" s="303"/>
      <c r="Q86" s="303"/>
      <c r="R86" s="303"/>
      <c r="S86" s="303"/>
      <c r="T86" s="303"/>
      <c r="U86" s="304"/>
      <c r="V86" s="7"/>
      <c r="W86" s="7"/>
      <c r="X86" s="7"/>
      <c r="Y86" s="7"/>
    </row>
    <row r="87" customFormat="false" ht="12.75" hidden="false" customHeight="false" outlineLevel="0" collapsed="false">
      <c r="A87" s="287"/>
      <c r="B87" s="9"/>
      <c r="C87" s="290"/>
      <c r="D87" s="290"/>
      <c r="E87" s="290"/>
      <c r="F87" s="302"/>
      <c r="G87" s="302"/>
      <c r="H87" s="302"/>
      <c r="I87" s="302"/>
      <c r="J87" s="290"/>
      <c r="K87" s="303"/>
      <c r="L87" s="303"/>
      <c r="M87" s="303"/>
      <c r="N87" s="303"/>
      <c r="O87" s="303"/>
      <c r="P87" s="303"/>
      <c r="Q87" s="303"/>
      <c r="R87" s="303"/>
      <c r="S87" s="303"/>
      <c r="T87" s="303"/>
      <c r="U87" s="304"/>
      <c r="V87" s="7"/>
      <c r="W87" s="7"/>
      <c r="X87" s="7"/>
      <c r="Y87" s="7"/>
      <c r="AH87" s="6"/>
    </row>
    <row r="88" customFormat="false" ht="12.75" hidden="false" customHeight="false" outlineLevel="0" collapsed="false">
      <c r="A88" s="287"/>
      <c r="B88" s="9"/>
      <c r="C88" s="290"/>
      <c r="D88" s="290"/>
      <c r="E88" s="290"/>
      <c r="F88" s="302"/>
      <c r="G88" s="302"/>
      <c r="H88" s="302"/>
      <c r="I88" s="302"/>
      <c r="J88" s="290"/>
      <c r="K88" s="303"/>
      <c r="L88" s="303"/>
      <c r="M88" s="303"/>
      <c r="N88" s="303"/>
      <c r="O88" s="303"/>
      <c r="P88" s="303"/>
      <c r="Q88" s="303"/>
      <c r="R88" s="303"/>
      <c r="S88" s="303"/>
      <c r="T88" s="303"/>
      <c r="U88" s="304"/>
      <c r="V88" s="7"/>
      <c r="W88" s="7"/>
      <c r="X88" s="7"/>
      <c r="Y88" s="7"/>
    </row>
    <row r="89" customFormat="false" ht="12.75" hidden="false" customHeight="false" outlineLevel="0" collapsed="false">
      <c r="A89" s="287"/>
      <c r="B89" s="9"/>
      <c r="C89" s="290"/>
      <c r="D89" s="290"/>
      <c r="E89" s="290"/>
      <c r="F89" s="302"/>
      <c r="G89" s="302"/>
      <c r="H89" s="302"/>
      <c r="I89" s="302"/>
      <c r="J89" s="290"/>
      <c r="K89" s="303"/>
      <c r="L89" s="303"/>
      <c r="M89" s="303"/>
      <c r="N89" s="303"/>
      <c r="O89" s="303"/>
      <c r="P89" s="303"/>
      <c r="Q89" s="303"/>
      <c r="R89" s="303"/>
      <c r="S89" s="303"/>
      <c r="T89" s="303"/>
      <c r="U89" s="304"/>
      <c r="V89" s="7"/>
      <c r="W89" s="7"/>
      <c r="X89" s="7"/>
      <c r="Y89" s="7"/>
    </row>
    <row r="90" customFormat="false" ht="12.75" hidden="false" customHeight="false" outlineLevel="0" collapsed="false">
      <c r="A90" s="287"/>
      <c r="B90" s="9"/>
      <c r="C90" s="290"/>
      <c r="D90" s="290"/>
      <c r="E90" s="290"/>
      <c r="F90" s="302"/>
      <c r="G90" s="302"/>
      <c r="H90" s="302"/>
      <c r="I90" s="302"/>
      <c r="J90" s="290"/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4"/>
      <c r="V90" s="7"/>
      <c r="W90" s="7"/>
      <c r="X90" s="7"/>
      <c r="Y90" s="7"/>
    </row>
    <row r="91" customFormat="false" ht="12.75" hidden="false" customHeight="false" outlineLevel="0" collapsed="false">
      <c r="A91" s="287"/>
      <c r="B91" s="9"/>
      <c r="C91" s="290"/>
      <c r="D91" s="290"/>
      <c r="E91" s="290"/>
      <c r="F91" s="302"/>
      <c r="G91" s="302"/>
      <c r="H91" s="302"/>
      <c r="I91" s="302"/>
      <c r="J91" s="290"/>
      <c r="K91" s="303"/>
      <c r="L91" s="303"/>
      <c r="M91" s="303"/>
      <c r="N91" s="303"/>
      <c r="O91" s="303"/>
      <c r="P91" s="303"/>
      <c r="Q91" s="303"/>
      <c r="R91" s="303"/>
      <c r="S91" s="303"/>
      <c r="T91" s="303"/>
      <c r="U91" s="304"/>
      <c r="V91" s="7"/>
      <c r="W91" s="7"/>
      <c r="X91" s="7"/>
      <c r="Y91" s="7"/>
    </row>
    <row r="92" customFormat="false" ht="12.75" hidden="false" customHeight="false" outlineLevel="0" collapsed="false">
      <c r="A92" s="287"/>
      <c r="B92" s="9"/>
      <c r="C92" s="290"/>
      <c r="D92" s="290"/>
      <c r="E92" s="290"/>
      <c r="F92" s="302"/>
      <c r="G92" s="302"/>
      <c r="H92" s="302"/>
      <c r="I92" s="302"/>
      <c r="J92" s="290"/>
      <c r="K92" s="303"/>
      <c r="L92" s="303"/>
      <c r="M92" s="303"/>
      <c r="N92" s="303"/>
      <c r="O92" s="303"/>
      <c r="P92" s="303"/>
      <c r="Q92" s="303"/>
      <c r="R92" s="303"/>
      <c r="S92" s="303"/>
      <c r="T92" s="303"/>
      <c r="U92" s="304"/>
      <c r="V92" s="7"/>
      <c r="W92" s="7"/>
      <c r="X92" s="7"/>
      <c r="Y92" s="7"/>
    </row>
    <row r="93" customFormat="false" ht="12.75" hidden="false" customHeight="false" outlineLevel="0" collapsed="false">
      <c r="A93" s="287"/>
      <c r="B93" s="9"/>
      <c r="C93" s="290"/>
      <c r="D93" s="290"/>
      <c r="E93" s="290"/>
      <c r="F93" s="302"/>
      <c r="G93" s="302"/>
      <c r="H93" s="302"/>
      <c r="I93" s="302"/>
      <c r="J93" s="290"/>
      <c r="K93" s="303"/>
      <c r="L93" s="303"/>
      <c r="M93" s="303"/>
      <c r="N93" s="303"/>
      <c r="O93" s="303"/>
      <c r="P93" s="303"/>
      <c r="Q93" s="303"/>
      <c r="R93" s="303"/>
      <c r="S93" s="303"/>
      <c r="T93" s="303"/>
      <c r="U93" s="304"/>
      <c r="V93" s="7"/>
      <c r="W93" s="7"/>
      <c r="X93" s="7"/>
      <c r="Y93" s="7"/>
    </row>
    <row r="94" customFormat="false" ht="12.75" hidden="false" customHeight="false" outlineLevel="0" collapsed="false">
      <c r="A94" s="287"/>
      <c r="B94" s="9"/>
      <c r="C94" s="290"/>
      <c r="D94" s="290"/>
      <c r="E94" s="290"/>
      <c r="F94" s="302"/>
      <c r="G94" s="302"/>
      <c r="H94" s="302"/>
      <c r="I94" s="302"/>
      <c r="J94" s="290"/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304"/>
      <c r="V94" s="7"/>
      <c r="W94" s="7"/>
      <c r="X94" s="7"/>
      <c r="Y94" s="7"/>
    </row>
    <row r="95" customFormat="false" ht="12.75" hidden="false" customHeight="false" outlineLevel="0" collapsed="false">
      <c r="A95" s="287"/>
      <c r="B95" s="9"/>
      <c r="C95" s="290"/>
      <c r="D95" s="290"/>
      <c r="E95" s="290"/>
      <c r="F95" s="302"/>
      <c r="G95" s="302"/>
      <c r="H95" s="302"/>
      <c r="I95" s="302"/>
      <c r="J95" s="290"/>
      <c r="K95" s="303"/>
      <c r="L95" s="303"/>
      <c r="M95" s="303"/>
      <c r="N95" s="303"/>
      <c r="O95" s="303"/>
      <c r="P95" s="303"/>
      <c r="Q95" s="303"/>
      <c r="R95" s="303"/>
      <c r="S95" s="303"/>
      <c r="T95" s="303"/>
      <c r="U95" s="304"/>
      <c r="V95" s="7"/>
      <c r="W95" s="7"/>
      <c r="X95" s="7"/>
      <c r="Y95" s="7"/>
    </row>
    <row r="96" customFormat="false" ht="12.75" hidden="false" customHeight="false" outlineLevel="0" collapsed="false">
      <c r="A96" s="287"/>
      <c r="B96" s="9"/>
      <c r="C96" s="290"/>
      <c r="D96" s="290"/>
      <c r="E96" s="290"/>
      <c r="F96" s="302"/>
      <c r="G96" s="302"/>
      <c r="H96" s="302"/>
      <c r="I96" s="302"/>
      <c r="J96" s="290"/>
      <c r="K96" s="303"/>
      <c r="L96" s="303"/>
      <c r="M96" s="303"/>
      <c r="N96" s="303"/>
      <c r="O96" s="303"/>
      <c r="P96" s="303"/>
      <c r="Q96" s="303"/>
      <c r="R96" s="303"/>
      <c r="S96" s="303"/>
      <c r="T96" s="303"/>
      <c r="U96" s="304"/>
      <c r="V96" s="7"/>
      <c r="W96" s="7"/>
      <c r="X96" s="7"/>
      <c r="Y96" s="7"/>
    </row>
    <row r="97" customFormat="false" ht="12.75" hidden="false" customHeight="false" outlineLevel="0" collapsed="false">
      <c r="A97" s="287"/>
      <c r="B97" s="9"/>
      <c r="C97" s="290"/>
      <c r="D97" s="290"/>
      <c r="E97" s="291"/>
      <c r="F97" s="287"/>
      <c r="G97" s="287"/>
      <c r="H97" s="287"/>
      <c r="I97" s="287"/>
      <c r="J97" s="287"/>
      <c r="K97" s="287"/>
      <c r="L97" s="287"/>
      <c r="M97" s="287"/>
      <c r="N97" s="287"/>
      <c r="O97" s="287"/>
      <c r="P97" s="287"/>
      <c r="Q97" s="287"/>
      <c r="R97" s="287"/>
      <c r="S97" s="287"/>
      <c r="T97" s="287"/>
      <c r="U97" s="287"/>
      <c r="V97" s="7"/>
      <c r="W97" s="7"/>
      <c r="X97" s="7"/>
      <c r="Y97" s="7"/>
    </row>
    <row r="98" customFormat="false" ht="12.75" hidden="false" customHeight="false" outlineLevel="0" collapsed="false">
      <c r="A98" s="287"/>
      <c r="B98" s="287"/>
      <c r="C98" s="287"/>
      <c r="D98" s="287"/>
      <c r="E98" s="287"/>
      <c r="F98" s="287"/>
      <c r="G98" s="287"/>
      <c r="H98" s="287"/>
      <c r="I98" s="287"/>
      <c r="J98" s="287"/>
      <c r="K98" s="287"/>
      <c r="L98" s="287"/>
      <c r="M98" s="287"/>
      <c r="N98" s="287"/>
      <c r="O98" s="287"/>
      <c r="P98" s="287"/>
      <c r="Q98" s="287"/>
      <c r="R98" s="287"/>
      <c r="S98" s="287"/>
      <c r="T98" s="287"/>
      <c r="U98" s="287"/>
      <c r="V98" s="7"/>
      <c r="W98" s="7"/>
      <c r="X98" s="7"/>
      <c r="Y98" s="7"/>
    </row>
    <row r="99" customFormat="false" ht="12.75" hidden="false" customHeight="false" outlineLevel="0" collapsed="false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customFormat="false" ht="12.75" hidden="false" customHeight="false" outlineLevel="0" collapsed="false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customFormat="false" ht="12.75" hidden="false" customHeight="false" outlineLevel="0" collapsed="false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customFormat="false" ht="12.75" hidden="false" customHeight="false" outlineLevel="0" collapsed="false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customFormat="false" ht="12.75" hidden="false" customHeight="false" outlineLevel="0" collapsed="false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customFormat="false" ht="12.75" hidden="false" customHeight="false" outlineLevel="0" collapsed="false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customFormat="false" ht="12.75" hidden="false" customHeight="false" outlineLevel="0" collapsed="false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customFormat="false" ht="12.75" hidden="false" customHeight="false" outlineLevel="0" collapsed="false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customFormat="false" ht="12.75" hidden="false" customHeight="false" outlineLevel="0" collapsed="false">
      <c r="A107" s="7"/>
      <c r="B107" s="7"/>
      <c r="C107" s="7"/>
      <c r="D107" s="7"/>
      <c r="E107" s="287"/>
      <c r="F107" s="287"/>
      <c r="G107" s="287"/>
      <c r="H107" s="287"/>
      <c r="I107" s="287"/>
      <c r="J107" s="287"/>
      <c r="K107" s="287"/>
      <c r="L107" s="287"/>
      <c r="M107" s="287"/>
      <c r="N107" s="287"/>
      <c r="O107" s="287"/>
      <c r="P107" s="287"/>
      <c r="Q107" s="287"/>
      <c r="R107" s="287"/>
      <c r="S107" s="287"/>
      <c r="T107" s="287"/>
      <c r="U107" s="287"/>
      <c r="V107" s="287"/>
      <c r="W107" s="287"/>
      <c r="X107" s="287"/>
      <c r="Y107" s="7"/>
    </row>
    <row r="108" customFormat="false" ht="12.75" hidden="false" customHeight="false" outlineLevel="0" collapsed="false">
      <c r="A108" s="7"/>
      <c r="B108" s="7"/>
      <c r="C108" s="7"/>
      <c r="D108" s="7"/>
      <c r="E108" s="9"/>
      <c r="F108" s="10"/>
      <c r="G108" s="10"/>
      <c r="H108" s="10"/>
      <c r="I108" s="288"/>
      <c r="J108" s="288"/>
      <c r="K108" s="12"/>
      <c r="L108" s="12"/>
      <c r="M108" s="288"/>
      <c r="N108" s="288"/>
      <c r="O108" s="288"/>
      <c r="P108" s="289"/>
      <c r="Q108" s="288"/>
      <c r="R108" s="289"/>
      <c r="S108" s="287"/>
      <c r="T108" s="289"/>
      <c r="U108" s="289"/>
      <c r="V108" s="289"/>
      <c r="W108" s="289"/>
      <c r="X108" s="287"/>
      <c r="Y108" s="7"/>
    </row>
    <row r="109" customFormat="false" ht="12.75" hidden="false" customHeight="false" outlineLevel="0" collapsed="false">
      <c r="A109" s="7"/>
      <c r="B109" s="7"/>
      <c r="C109" s="7"/>
      <c r="D109" s="7"/>
      <c r="E109" s="9"/>
      <c r="F109" s="290"/>
      <c r="G109" s="291"/>
      <c r="H109" s="290"/>
      <c r="I109" s="289"/>
      <c r="J109" s="289"/>
      <c r="K109" s="289"/>
      <c r="L109" s="289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7"/>
    </row>
    <row r="110" customFormat="false" ht="12.75" hidden="false" customHeight="false" outlineLevel="0" collapsed="false">
      <c r="A110" s="7"/>
      <c r="B110" s="7"/>
      <c r="C110" s="7"/>
      <c r="D110" s="7"/>
      <c r="E110" s="9"/>
      <c r="F110" s="291"/>
      <c r="G110" s="291"/>
      <c r="H110" s="290"/>
      <c r="I110" s="289"/>
      <c r="J110" s="289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89"/>
      <c r="Y110" s="7"/>
    </row>
    <row r="111" customFormat="false" ht="12.75" hidden="false" customHeight="false" outlineLevel="0" collapsed="false">
      <c r="A111" s="7"/>
      <c r="B111" s="7"/>
      <c r="C111" s="7"/>
      <c r="D111" s="7"/>
      <c r="E111" s="9"/>
      <c r="F111" s="291"/>
      <c r="G111" s="291"/>
      <c r="H111" s="10"/>
      <c r="I111" s="206"/>
      <c r="J111" s="294"/>
      <c r="K111" s="294"/>
      <c r="L111" s="289"/>
      <c r="M111" s="289"/>
      <c r="N111" s="294"/>
      <c r="O111" s="294"/>
      <c r="P111" s="294"/>
      <c r="Q111" s="295"/>
      <c r="R111" s="294"/>
      <c r="S111" s="296"/>
      <c r="T111" s="294"/>
      <c r="U111" s="294"/>
      <c r="V111" s="294"/>
      <c r="W111" s="294"/>
      <c r="X111" s="289"/>
      <c r="Y111" s="7"/>
    </row>
    <row r="112" customFormat="false" ht="12.75" hidden="false" customHeight="false" outlineLevel="0" collapsed="false">
      <c r="A112" s="7"/>
      <c r="B112" s="7"/>
      <c r="C112" s="7"/>
      <c r="D112" s="7"/>
      <c r="E112" s="297"/>
      <c r="F112" s="298"/>
      <c r="G112" s="298"/>
      <c r="H112" s="298"/>
      <c r="I112" s="299"/>
      <c r="J112" s="299"/>
      <c r="K112" s="299"/>
      <c r="L112" s="299"/>
      <c r="M112" s="298"/>
      <c r="N112" s="299"/>
      <c r="O112" s="299"/>
      <c r="P112" s="299"/>
      <c r="Q112" s="300"/>
      <c r="R112" s="299"/>
      <c r="S112" s="300"/>
      <c r="T112" s="299"/>
      <c r="U112" s="300"/>
      <c r="V112" s="301"/>
      <c r="W112" s="299"/>
      <c r="X112" s="299"/>
      <c r="Y112" s="7"/>
    </row>
    <row r="113" customFormat="false" ht="12.75" hidden="false" customHeight="false" outlineLevel="0" collapsed="false">
      <c r="A113" s="7"/>
      <c r="B113" s="7"/>
      <c r="C113" s="7"/>
      <c r="D113" s="7"/>
      <c r="E113" s="9"/>
      <c r="F113" s="290"/>
      <c r="G113" s="290"/>
      <c r="H113" s="290"/>
      <c r="I113" s="302"/>
      <c r="J113" s="302"/>
      <c r="K113" s="302"/>
      <c r="L113" s="302"/>
      <c r="M113" s="290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  <c r="X113" s="304"/>
      <c r="Y113" s="7"/>
    </row>
    <row r="114" customFormat="false" ht="12.75" hidden="false" customHeight="false" outlineLevel="0" collapsed="false">
      <c r="A114" s="7"/>
      <c r="B114" s="7"/>
      <c r="C114" s="7"/>
      <c r="D114" s="7"/>
      <c r="E114" s="9"/>
      <c r="F114" s="290"/>
      <c r="G114" s="290"/>
      <c r="H114" s="290"/>
      <c r="I114" s="302"/>
      <c r="J114" s="302"/>
      <c r="K114" s="302"/>
      <c r="L114" s="302"/>
      <c r="M114" s="290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  <c r="X114" s="304"/>
      <c r="Y114" s="7"/>
    </row>
    <row r="115" customFormat="false" ht="12.75" hidden="false" customHeight="false" outlineLevel="0" collapsed="false">
      <c r="A115" s="7"/>
      <c r="B115" s="7"/>
      <c r="C115" s="7"/>
      <c r="D115" s="7"/>
      <c r="E115" s="9"/>
      <c r="F115" s="290"/>
      <c r="G115" s="290"/>
      <c r="H115" s="290"/>
      <c r="I115" s="302"/>
      <c r="J115" s="302"/>
      <c r="K115" s="302"/>
      <c r="L115" s="302"/>
      <c r="M115" s="290"/>
      <c r="N115" s="303"/>
      <c r="O115" s="303"/>
      <c r="P115" s="303"/>
      <c r="Q115" s="303"/>
      <c r="R115" s="303"/>
      <c r="S115" s="303"/>
      <c r="T115" s="303"/>
      <c r="U115" s="303"/>
      <c r="V115" s="303"/>
      <c r="W115" s="303"/>
      <c r="X115" s="304"/>
      <c r="Y115" s="7"/>
    </row>
    <row r="116" customFormat="false" ht="12.75" hidden="false" customHeight="false" outlineLevel="0" collapsed="false">
      <c r="A116" s="7"/>
      <c r="B116" s="7"/>
      <c r="C116" s="7"/>
      <c r="D116" s="7"/>
      <c r="E116" s="9"/>
      <c r="F116" s="290"/>
      <c r="G116" s="290"/>
      <c r="H116" s="290"/>
      <c r="I116" s="302"/>
      <c r="J116" s="302"/>
      <c r="K116" s="302"/>
      <c r="L116" s="302"/>
      <c r="M116" s="290"/>
      <c r="N116" s="303"/>
      <c r="O116" s="303"/>
      <c r="P116" s="303"/>
      <c r="Q116" s="303"/>
      <c r="R116" s="303"/>
      <c r="S116" s="303"/>
      <c r="T116" s="303"/>
      <c r="U116" s="303"/>
      <c r="V116" s="303"/>
      <c r="W116" s="303"/>
      <c r="X116" s="304"/>
      <c r="Y116" s="7"/>
    </row>
    <row r="117" customFormat="false" ht="12.75" hidden="false" customHeight="false" outlineLevel="0" collapsed="false">
      <c r="A117" s="7"/>
      <c r="B117" s="7"/>
      <c r="C117" s="7"/>
      <c r="D117" s="7"/>
      <c r="E117" s="9"/>
      <c r="F117" s="290"/>
      <c r="G117" s="290"/>
      <c r="H117" s="290"/>
      <c r="I117" s="302"/>
      <c r="J117" s="302"/>
      <c r="K117" s="302"/>
      <c r="L117" s="302"/>
      <c r="M117" s="290"/>
      <c r="N117" s="303"/>
      <c r="O117" s="303"/>
      <c r="P117" s="303"/>
      <c r="Q117" s="303"/>
      <c r="R117" s="303"/>
      <c r="S117" s="303"/>
      <c r="T117" s="303"/>
      <c r="U117" s="303"/>
      <c r="V117" s="303"/>
      <c r="W117" s="303"/>
      <c r="X117" s="304"/>
      <c r="Y117" s="7"/>
    </row>
    <row r="118" customFormat="false" ht="12.75" hidden="false" customHeight="false" outlineLevel="0" collapsed="false">
      <c r="A118" s="7"/>
      <c r="B118" s="7"/>
      <c r="C118" s="7"/>
      <c r="D118" s="7"/>
      <c r="E118" s="9"/>
      <c r="F118" s="290"/>
      <c r="G118" s="290"/>
      <c r="H118" s="290"/>
      <c r="I118" s="302"/>
      <c r="J118" s="302"/>
      <c r="K118" s="302"/>
      <c r="L118" s="302"/>
      <c r="M118" s="290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  <c r="X118" s="304"/>
      <c r="Y118" s="7"/>
    </row>
    <row r="119" customFormat="false" ht="12.75" hidden="false" customHeight="false" outlineLevel="0" collapsed="false">
      <c r="A119" s="7"/>
      <c r="B119" s="7"/>
      <c r="C119" s="7"/>
      <c r="D119" s="7"/>
      <c r="E119" s="9"/>
      <c r="F119" s="290"/>
      <c r="G119" s="290"/>
      <c r="H119" s="290"/>
      <c r="I119" s="302"/>
      <c r="J119" s="302"/>
      <c r="K119" s="302"/>
      <c r="L119" s="302"/>
      <c r="M119" s="290"/>
      <c r="N119" s="303"/>
      <c r="O119" s="303"/>
      <c r="P119" s="303"/>
      <c r="Q119" s="303"/>
      <c r="R119" s="303"/>
      <c r="S119" s="303"/>
      <c r="T119" s="303"/>
      <c r="U119" s="303"/>
      <c r="V119" s="303"/>
      <c r="W119" s="303"/>
      <c r="X119" s="304"/>
      <c r="Y119" s="7"/>
    </row>
    <row r="120" customFormat="false" ht="12.75" hidden="false" customHeight="false" outlineLevel="0" collapsed="false">
      <c r="A120" s="7"/>
      <c r="B120" s="7"/>
      <c r="C120" s="7"/>
      <c r="D120" s="7"/>
      <c r="E120" s="9"/>
      <c r="F120" s="290"/>
      <c r="G120" s="290"/>
      <c r="H120" s="290"/>
      <c r="I120" s="302"/>
      <c r="J120" s="302"/>
      <c r="K120" s="302"/>
      <c r="L120" s="302"/>
      <c r="M120" s="290"/>
      <c r="N120" s="303"/>
      <c r="O120" s="303"/>
      <c r="P120" s="303"/>
      <c r="Q120" s="303"/>
      <c r="R120" s="303"/>
      <c r="S120" s="303"/>
      <c r="T120" s="303"/>
      <c r="U120" s="303"/>
      <c r="V120" s="303"/>
      <c r="W120" s="303"/>
      <c r="X120" s="304"/>
      <c r="Y120" s="7"/>
    </row>
    <row r="121" customFormat="false" ht="12.75" hidden="false" customHeight="false" outlineLevel="0" collapsed="false">
      <c r="A121" s="7"/>
      <c r="B121" s="7"/>
      <c r="C121" s="7"/>
      <c r="D121" s="7"/>
      <c r="E121" s="9"/>
      <c r="F121" s="290"/>
      <c r="G121" s="290"/>
      <c r="H121" s="290"/>
      <c r="I121" s="302"/>
      <c r="J121" s="302"/>
      <c r="K121" s="302"/>
      <c r="L121" s="302"/>
      <c r="M121" s="290"/>
      <c r="N121" s="303"/>
      <c r="O121" s="303"/>
      <c r="P121" s="303"/>
      <c r="Q121" s="303"/>
      <c r="R121" s="303"/>
      <c r="S121" s="303"/>
      <c r="T121" s="303"/>
      <c r="U121" s="303"/>
      <c r="V121" s="303"/>
      <c r="W121" s="303"/>
      <c r="X121" s="304"/>
      <c r="Y121" s="7"/>
    </row>
    <row r="122" customFormat="false" ht="12.75" hidden="false" customHeight="false" outlineLevel="0" collapsed="false">
      <c r="A122" s="7"/>
      <c r="B122" s="7"/>
      <c r="C122" s="7"/>
      <c r="D122" s="7"/>
      <c r="E122" s="9"/>
      <c r="F122" s="290"/>
      <c r="G122" s="290"/>
      <c r="H122" s="290"/>
      <c r="I122" s="302"/>
      <c r="J122" s="302"/>
      <c r="K122" s="302"/>
      <c r="L122" s="302"/>
      <c r="M122" s="290"/>
      <c r="N122" s="303"/>
      <c r="O122" s="303"/>
      <c r="P122" s="303"/>
      <c r="Q122" s="303"/>
      <c r="R122" s="303"/>
      <c r="S122" s="303"/>
      <c r="T122" s="303"/>
      <c r="U122" s="303"/>
      <c r="V122" s="303"/>
      <c r="W122" s="303"/>
      <c r="X122" s="304"/>
      <c r="Y122" s="7"/>
    </row>
    <row r="123" customFormat="false" ht="12.75" hidden="false" customHeight="false" outlineLevel="0" collapsed="false">
      <c r="A123" s="7"/>
      <c r="B123" s="7"/>
      <c r="C123" s="7"/>
      <c r="D123" s="7"/>
      <c r="E123" s="9"/>
      <c r="F123" s="290"/>
      <c r="G123" s="290"/>
      <c r="H123" s="290"/>
      <c r="I123" s="302"/>
      <c r="J123" s="302"/>
      <c r="K123" s="302"/>
      <c r="L123" s="302"/>
      <c r="M123" s="290"/>
      <c r="N123" s="303"/>
      <c r="O123" s="303"/>
      <c r="P123" s="303"/>
      <c r="Q123" s="303"/>
      <c r="R123" s="303"/>
      <c r="S123" s="303"/>
      <c r="T123" s="303"/>
      <c r="U123" s="303"/>
      <c r="V123" s="303"/>
      <c r="W123" s="303"/>
      <c r="X123" s="304"/>
      <c r="Y123" s="7"/>
    </row>
    <row r="124" customFormat="false" ht="12.75" hidden="false" customHeight="false" outlineLevel="0" collapsed="false">
      <c r="A124" s="7"/>
      <c r="B124" s="7"/>
      <c r="C124" s="7"/>
      <c r="D124" s="7"/>
      <c r="E124" s="9"/>
      <c r="F124" s="290"/>
      <c r="G124" s="290"/>
      <c r="H124" s="290"/>
      <c r="I124" s="302"/>
      <c r="J124" s="302"/>
      <c r="K124" s="302"/>
      <c r="L124" s="302"/>
      <c r="M124" s="290"/>
      <c r="N124" s="303"/>
      <c r="O124" s="303"/>
      <c r="P124" s="303"/>
      <c r="Q124" s="303"/>
      <c r="R124" s="303"/>
      <c r="S124" s="303"/>
      <c r="T124" s="303"/>
      <c r="U124" s="303"/>
      <c r="V124" s="303"/>
      <c r="W124" s="303"/>
      <c r="X124" s="304"/>
      <c r="Y124" s="7"/>
    </row>
    <row r="125" customFormat="false" ht="12.75" hidden="false" customHeight="false" outlineLevel="0" collapsed="false">
      <c r="A125" s="7"/>
      <c r="B125" s="7"/>
      <c r="C125" s="7"/>
      <c r="D125" s="7"/>
      <c r="E125" s="9"/>
      <c r="F125" s="290"/>
      <c r="G125" s="290"/>
      <c r="H125" s="290"/>
      <c r="I125" s="302"/>
      <c r="J125" s="302"/>
      <c r="K125" s="302"/>
      <c r="L125" s="302"/>
      <c r="M125" s="290"/>
      <c r="N125" s="303"/>
      <c r="O125" s="303"/>
      <c r="P125" s="303"/>
      <c r="Q125" s="303"/>
      <c r="R125" s="303"/>
      <c r="S125" s="303"/>
      <c r="T125" s="303"/>
      <c r="U125" s="303"/>
      <c r="V125" s="303"/>
      <c r="W125" s="303"/>
      <c r="X125" s="304"/>
      <c r="Y125" s="7"/>
    </row>
    <row r="126" customFormat="false" ht="12.75" hidden="false" customHeight="false" outlineLevel="0" collapsed="false">
      <c r="A126" s="7"/>
      <c r="B126" s="7"/>
      <c r="C126" s="7"/>
      <c r="D126" s="7"/>
      <c r="E126" s="9"/>
      <c r="F126" s="290"/>
      <c r="G126" s="290"/>
      <c r="H126" s="290"/>
      <c r="I126" s="302"/>
      <c r="J126" s="302"/>
      <c r="K126" s="302"/>
      <c r="L126" s="302"/>
      <c r="M126" s="290"/>
      <c r="N126" s="303"/>
      <c r="O126" s="303"/>
      <c r="P126" s="303"/>
      <c r="Q126" s="303"/>
      <c r="R126" s="303"/>
      <c r="S126" s="303"/>
      <c r="T126" s="303"/>
      <c r="U126" s="303"/>
      <c r="V126" s="303"/>
      <c r="W126" s="303"/>
      <c r="X126" s="304"/>
      <c r="Y126" s="7"/>
    </row>
    <row r="127" customFormat="false" ht="12.75" hidden="false" customHeight="false" outlineLevel="0" collapsed="false">
      <c r="A127" s="7"/>
      <c r="B127" s="7"/>
      <c r="C127" s="7"/>
      <c r="D127" s="7"/>
      <c r="E127" s="9"/>
      <c r="F127" s="290"/>
      <c r="G127" s="290"/>
      <c r="H127" s="290"/>
      <c r="I127" s="302"/>
      <c r="J127" s="302"/>
      <c r="K127" s="302"/>
      <c r="L127" s="302"/>
      <c r="M127" s="290"/>
      <c r="N127" s="303"/>
      <c r="O127" s="303"/>
      <c r="P127" s="303"/>
      <c r="Q127" s="303"/>
      <c r="R127" s="303"/>
      <c r="S127" s="303"/>
      <c r="T127" s="303"/>
      <c r="U127" s="303"/>
      <c r="V127" s="303"/>
      <c r="W127" s="303"/>
      <c r="X127" s="304"/>
      <c r="Y127" s="7"/>
    </row>
    <row r="128" customFormat="false" ht="12.75" hidden="false" customHeight="false" outlineLevel="0" collapsed="false">
      <c r="A128" s="7"/>
      <c r="B128" s="7"/>
      <c r="C128" s="7"/>
      <c r="D128" s="7"/>
      <c r="E128" s="9"/>
      <c r="F128" s="290"/>
      <c r="G128" s="290"/>
      <c r="H128" s="290"/>
      <c r="I128" s="302"/>
      <c r="J128" s="302"/>
      <c r="K128" s="302"/>
      <c r="L128" s="302"/>
      <c r="M128" s="290"/>
      <c r="N128" s="303"/>
      <c r="O128" s="303"/>
      <c r="P128" s="303"/>
      <c r="Q128" s="303"/>
      <c r="R128" s="303"/>
      <c r="S128" s="303"/>
      <c r="T128" s="303"/>
      <c r="U128" s="303"/>
      <c r="V128" s="303"/>
      <c r="W128" s="303"/>
      <c r="X128" s="304"/>
      <c r="Y128" s="7"/>
    </row>
    <row r="129" customFormat="false" ht="12.75" hidden="false" customHeight="false" outlineLevel="0" collapsed="false">
      <c r="A129" s="7"/>
      <c r="B129" s="7"/>
      <c r="C129" s="7"/>
      <c r="D129" s="7"/>
      <c r="E129" s="9"/>
      <c r="F129" s="290"/>
      <c r="G129" s="290"/>
      <c r="H129" s="290"/>
      <c r="I129" s="302"/>
      <c r="J129" s="302"/>
      <c r="K129" s="302"/>
      <c r="L129" s="302"/>
      <c r="M129" s="290"/>
      <c r="N129" s="303"/>
      <c r="O129" s="303"/>
      <c r="P129" s="303"/>
      <c r="Q129" s="303"/>
      <c r="R129" s="303"/>
      <c r="S129" s="303"/>
      <c r="T129" s="303"/>
      <c r="U129" s="303"/>
      <c r="V129" s="303"/>
      <c r="W129" s="303"/>
      <c r="X129" s="304"/>
      <c r="Y129" s="7"/>
    </row>
    <row r="130" customFormat="false" ht="12.75" hidden="false" customHeight="false" outlineLevel="0" collapsed="false">
      <c r="A130" s="7"/>
      <c r="B130" s="7"/>
      <c r="C130" s="7"/>
      <c r="D130" s="7"/>
      <c r="E130" s="9"/>
      <c r="F130" s="290"/>
      <c r="G130" s="290"/>
      <c r="H130" s="290"/>
      <c r="I130" s="302"/>
      <c r="J130" s="302"/>
      <c r="K130" s="302"/>
      <c r="L130" s="302"/>
      <c r="M130" s="290"/>
      <c r="N130" s="303"/>
      <c r="O130" s="303"/>
      <c r="P130" s="303"/>
      <c r="Q130" s="303"/>
      <c r="R130" s="303"/>
      <c r="S130" s="303"/>
      <c r="T130" s="303"/>
      <c r="U130" s="303"/>
      <c r="V130" s="303"/>
      <c r="W130" s="303"/>
      <c r="X130" s="304"/>
      <c r="Y130" s="7"/>
    </row>
    <row r="131" customFormat="false" ht="12.75" hidden="false" customHeight="false" outlineLevel="0" collapsed="false">
      <c r="A131" s="7"/>
      <c r="B131" s="7"/>
      <c r="C131" s="7"/>
      <c r="D131" s="7"/>
      <c r="E131" s="9"/>
      <c r="F131" s="290"/>
      <c r="G131" s="290"/>
      <c r="H131" s="290"/>
      <c r="I131" s="302"/>
      <c r="J131" s="302"/>
      <c r="K131" s="302"/>
      <c r="L131" s="302"/>
      <c r="M131" s="290"/>
      <c r="N131" s="303"/>
      <c r="O131" s="303"/>
      <c r="P131" s="303"/>
      <c r="Q131" s="303"/>
      <c r="R131" s="303"/>
      <c r="S131" s="303"/>
      <c r="T131" s="303"/>
      <c r="U131" s="303"/>
      <c r="V131" s="303"/>
      <c r="W131" s="303"/>
      <c r="X131" s="304"/>
      <c r="Y131" s="7"/>
    </row>
    <row r="132" customFormat="false" ht="12.75" hidden="false" customHeight="false" outlineLevel="0" collapsed="false">
      <c r="A132" s="7"/>
      <c r="B132" s="7"/>
      <c r="C132" s="7"/>
      <c r="D132" s="7"/>
      <c r="E132" s="9"/>
      <c r="F132" s="290"/>
      <c r="G132" s="290"/>
      <c r="H132" s="290"/>
      <c r="I132" s="302"/>
      <c r="J132" s="302"/>
      <c r="K132" s="302"/>
      <c r="L132" s="302"/>
      <c r="M132" s="290"/>
      <c r="N132" s="303"/>
      <c r="O132" s="303"/>
      <c r="P132" s="303"/>
      <c r="Q132" s="303"/>
      <c r="R132" s="303"/>
      <c r="S132" s="303"/>
      <c r="T132" s="303"/>
      <c r="U132" s="303"/>
      <c r="V132" s="303"/>
      <c r="W132" s="303"/>
      <c r="X132" s="304"/>
      <c r="Y132" s="7"/>
    </row>
    <row r="133" customFormat="false" ht="12.75" hidden="false" customHeight="false" outlineLevel="0" collapsed="false">
      <c r="A133" s="7"/>
      <c r="B133" s="7"/>
      <c r="C133" s="7"/>
      <c r="D133" s="7"/>
      <c r="E133" s="9"/>
      <c r="F133" s="290"/>
      <c r="G133" s="290"/>
      <c r="H133" s="290"/>
      <c r="I133" s="302"/>
      <c r="J133" s="302"/>
      <c r="K133" s="302"/>
      <c r="L133" s="302"/>
      <c r="M133" s="290"/>
      <c r="N133" s="303"/>
      <c r="O133" s="303"/>
      <c r="P133" s="303"/>
      <c r="Q133" s="303"/>
      <c r="R133" s="303"/>
      <c r="S133" s="303"/>
      <c r="T133" s="303"/>
      <c r="U133" s="303"/>
      <c r="V133" s="303"/>
      <c r="W133" s="303"/>
      <c r="X133" s="304"/>
      <c r="Y133" s="7"/>
    </row>
    <row r="134" customFormat="false" ht="12.75" hidden="false" customHeight="false" outlineLevel="0" collapsed="false">
      <c r="A134" s="7"/>
      <c r="B134" s="7"/>
      <c r="C134" s="7"/>
      <c r="D134" s="7"/>
      <c r="E134" s="9"/>
      <c r="F134" s="290"/>
      <c r="G134" s="290"/>
      <c r="H134" s="290"/>
      <c r="I134" s="302"/>
      <c r="J134" s="302"/>
      <c r="K134" s="302"/>
      <c r="L134" s="302"/>
      <c r="M134" s="290"/>
      <c r="N134" s="303"/>
      <c r="O134" s="303"/>
      <c r="P134" s="303"/>
      <c r="Q134" s="303"/>
      <c r="R134" s="303"/>
      <c r="S134" s="303"/>
      <c r="T134" s="303"/>
      <c r="U134" s="303"/>
      <c r="V134" s="303"/>
      <c r="W134" s="303"/>
      <c r="X134" s="304"/>
      <c r="Y134" s="7"/>
    </row>
    <row r="135" customFormat="false" ht="12.75" hidden="false" customHeight="false" outlineLevel="0" collapsed="false">
      <c r="A135" s="7"/>
      <c r="B135" s="7"/>
      <c r="C135" s="7"/>
      <c r="D135" s="7"/>
      <c r="E135" s="9"/>
      <c r="F135" s="290"/>
      <c r="G135" s="290"/>
      <c r="H135" s="290"/>
      <c r="I135" s="302"/>
      <c r="J135" s="302"/>
      <c r="K135" s="302"/>
      <c r="L135" s="302"/>
      <c r="M135" s="290"/>
      <c r="N135" s="303"/>
      <c r="O135" s="303"/>
      <c r="P135" s="303"/>
      <c r="Q135" s="303"/>
      <c r="R135" s="303"/>
      <c r="S135" s="303"/>
      <c r="T135" s="303"/>
      <c r="U135" s="303"/>
      <c r="V135" s="303"/>
      <c r="W135" s="303"/>
      <c r="X135" s="304"/>
      <c r="Y135" s="7"/>
    </row>
    <row r="136" customFormat="false" ht="12.75" hidden="false" customHeight="false" outlineLevel="0" collapsed="false">
      <c r="A136" s="7"/>
      <c r="B136" s="7"/>
      <c r="C136" s="7"/>
      <c r="D136" s="7"/>
      <c r="E136" s="9"/>
      <c r="F136" s="290"/>
      <c r="G136" s="290"/>
      <c r="H136" s="290"/>
      <c r="I136" s="302"/>
      <c r="J136" s="302"/>
      <c r="K136" s="302"/>
      <c r="L136" s="302"/>
      <c r="M136" s="290"/>
      <c r="N136" s="303"/>
      <c r="O136" s="303"/>
      <c r="P136" s="303"/>
      <c r="Q136" s="303"/>
      <c r="R136" s="303"/>
      <c r="S136" s="303"/>
      <c r="T136" s="303"/>
      <c r="U136" s="303"/>
      <c r="V136" s="303"/>
      <c r="W136" s="303"/>
      <c r="X136" s="304"/>
      <c r="Y136" s="7"/>
    </row>
    <row r="137" customFormat="false" ht="12.75" hidden="false" customHeight="false" outlineLevel="0" collapsed="false">
      <c r="A137" s="7"/>
      <c r="B137" s="7"/>
      <c r="C137" s="7"/>
      <c r="D137" s="7"/>
      <c r="E137" s="9"/>
      <c r="F137" s="290"/>
      <c r="G137" s="290"/>
      <c r="H137" s="291"/>
      <c r="I137" s="287"/>
      <c r="J137" s="287"/>
      <c r="K137" s="287"/>
      <c r="L137" s="287"/>
      <c r="M137" s="287"/>
      <c r="N137" s="287"/>
      <c r="O137" s="287"/>
      <c r="P137" s="287"/>
      <c r="Q137" s="287"/>
      <c r="R137" s="287"/>
      <c r="S137" s="287"/>
      <c r="T137" s="287"/>
      <c r="U137" s="287"/>
      <c r="V137" s="287"/>
      <c r="W137" s="287"/>
      <c r="X137" s="287"/>
      <c r="Y137" s="7"/>
    </row>
    <row r="138" customFormat="false" ht="12.75" hidden="false" customHeight="false" outlineLevel="0" collapsed="false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customFormat="false" ht="12.75" hidden="false" customHeight="false" outlineLevel="0" collapsed="false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customFormat="false" ht="12.75" hidden="false" customHeight="false" outlineLevel="0" collapsed="false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customFormat="false" ht="12.75" hidden="false" customHeight="false" outlineLevel="0" collapsed="false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customFormat="false" ht="12.75" hidden="false" customHeight="false" outlineLevel="0" collapsed="false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customFormat="false" ht="12.75" hidden="false" customHeight="false" outlineLevel="0" collapsed="false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customFormat="false" ht="12.75" hidden="false" customHeight="false" outlineLevel="0" collapsed="false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customFormat="false" ht="12.75" hidden="false" customHeight="false" outlineLevel="0" collapsed="false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</sheetData>
  <mergeCells count="13">
    <mergeCell ref="AQ1:AR1"/>
    <mergeCell ref="BC1:BD1"/>
    <mergeCell ref="W3:AB3"/>
    <mergeCell ref="AD3:AL3"/>
    <mergeCell ref="BF3:BH3"/>
    <mergeCell ref="CE3:CG3"/>
    <mergeCell ref="F4:I4"/>
    <mergeCell ref="AK4:AM4"/>
    <mergeCell ref="AN4:AP4"/>
    <mergeCell ref="AK5:AM5"/>
    <mergeCell ref="AN5:AP5"/>
    <mergeCell ref="F69:I69"/>
    <mergeCell ref="I109:L109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Y145"/>
  <sheetViews>
    <sheetView showFormulas="false" showGridLines="true" showRowColHeaders="true" showZeros="true" rightToLeft="false" tabSelected="false" showOutlineSymbols="true" defaultGridColor="true" view="normal" topLeftCell="AC1" colorId="64" zoomScale="75" zoomScaleNormal="75" zoomScalePageLayoutView="100" workbookViewId="0">
      <selection pane="topLeft" activeCell="AL26" activeCellId="0" sqref="AL2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9.99"/>
    <col collapsed="false" customWidth="true" hidden="false" outlineLevel="0" max="4" min="4" style="0" width="10.56"/>
    <col collapsed="false" customWidth="true" hidden="false" outlineLevel="0" max="5" min="5" style="0" width="13.85"/>
    <col collapsed="false" customWidth="true" hidden="false" outlineLevel="0" max="6" min="6" style="0" width="13.41"/>
    <col collapsed="false" customWidth="true" hidden="false" outlineLevel="0" max="7" min="7" style="0" width="11.99"/>
    <col collapsed="false" customWidth="true" hidden="false" outlineLevel="0" max="8" min="8" style="0" width="14.28"/>
    <col collapsed="false" customWidth="true" hidden="false" outlineLevel="0" max="9" min="9" style="0" width="15.85"/>
    <col collapsed="false" customWidth="true" hidden="false" outlineLevel="0" max="10" min="10" style="0" width="11.56"/>
    <col collapsed="false" customWidth="true" hidden="false" outlineLevel="0" max="11" min="11" style="0" width="19.56"/>
    <col collapsed="false" customWidth="true" hidden="false" outlineLevel="0" max="12" min="12" style="0" width="16.56"/>
    <col collapsed="false" customWidth="true" hidden="false" outlineLevel="0" max="13" min="13" style="0" width="18.41"/>
    <col collapsed="false" customWidth="true" hidden="false" outlineLevel="0" max="14" min="14" style="0" width="19.99"/>
    <col collapsed="false" customWidth="true" hidden="false" outlineLevel="0" max="15" min="15" style="0" width="14.56"/>
    <col collapsed="false" customWidth="true" hidden="false" outlineLevel="0" max="16" min="16" style="0" width="11.56"/>
    <col collapsed="false" customWidth="true" hidden="false" outlineLevel="0" max="17" min="17" style="0" width="12.14"/>
    <col collapsed="false" customWidth="true" hidden="false" outlineLevel="0" max="19" min="18" style="0" width="12.85"/>
    <col collapsed="false" customWidth="true" hidden="false" outlineLevel="0" max="20" min="20" style="0" width="13.56"/>
    <col collapsed="false" customWidth="true" hidden="false" outlineLevel="0" max="21" min="21" style="0" width="15.13"/>
    <col collapsed="false" customWidth="true" hidden="false" outlineLevel="0" max="22" min="22" style="0" width="13.14"/>
    <col collapsed="false" customWidth="true" hidden="false" outlineLevel="0" max="23" min="23" style="0" width="12.56"/>
    <col collapsed="false" customWidth="true" hidden="false" outlineLevel="0" max="24" min="24" style="0" width="12.28"/>
    <col collapsed="false" customWidth="true" hidden="false" outlineLevel="0" max="25" min="25" style="0" width="13.85"/>
    <col collapsed="false" customWidth="true" hidden="false" outlineLevel="0" max="26" min="26" style="0" width="12.56"/>
    <col collapsed="false" customWidth="true" hidden="false" outlineLevel="0" max="27" min="27" style="0" width="13.99"/>
    <col collapsed="false" customWidth="true" hidden="false" outlineLevel="0" max="28" min="28" style="0" width="14.14"/>
    <col collapsed="false" customWidth="true" hidden="false" outlineLevel="0" max="29" min="29" style="0" width="14.28"/>
    <col collapsed="false" customWidth="true" hidden="false" outlineLevel="0" max="30" min="30" style="0" width="15.13"/>
    <col collapsed="false" customWidth="true" hidden="false" outlineLevel="0" max="31" min="31" style="0" width="13.14"/>
    <col collapsed="false" customWidth="true" hidden="false" outlineLevel="0" max="32" min="32" style="0" width="12.56"/>
    <col collapsed="false" customWidth="true" hidden="false" outlineLevel="0" max="33" min="33" style="0" width="12.28"/>
    <col collapsed="false" customWidth="true" hidden="false" outlineLevel="0" max="34" min="34" style="0" width="12.7"/>
    <col collapsed="false" customWidth="true" hidden="false" outlineLevel="0" max="35" min="35" style="0" width="10.99"/>
    <col collapsed="false" customWidth="true" hidden="false" outlineLevel="0" max="36" min="36" style="0" width="15.41"/>
    <col collapsed="false" customWidth="true" hidden="false" outlineLevel="0" max="37" min="37" style="0" width="13.14"/>
    <col collapsed="false" customWidth="true" hidden="false" outlineLevel="0" max="38" min="38" style="0" width="14.56"/>
    <col collapsed="false" customWidth="true" hidden="false" outlineLevel="0" max="39" min="39" style="0" width="14.85"/>
    <col collapsed="false" customWidth="true" hidden="false" outlineLevel="0" max="40" min="40" style="0" width="11.13"/>
    <col collapsed="false" customWidth="true" hidden="false" outlineLevel="0" max="41" min="41" style="0" width="14.28"/>
    <col collapsed="false" customWidth="true" hidden="false" outlineLevel="0" max="42" min="42" style="0" width="14.41"/>
    <col collapsed="false" customWidth="true" hidden="false" outlineLevel="0" max="43" min="43" style="0" width="13.99"/>
    <col collapsed="false" customWidth="true" hidden="false" outlineLevel="0" max="44" min="44" style="0" width="14.28"/>
    <col collapsed="false" customWidth="true" hidden="false" outlineLevel="0" max="45" min="45" style="0" width="16.84"/>
    <col collapsed="false" customWidth="true" hidden="false" outlineLevel="0" max="46" min="46" style="0" width="17.28"/>
    <col collapsed="false" customWidth="true" hidden="false" outlineLevel="0" max="47" min="47" style="0" width="16.56"/>
    <col collapsed="false" customWidth="true" hidden="false" outlineLevel="0" max="48" min="48" style="0" width="17.14"/>
    <col collapsed="false" customWidth="true" hidden="false" outlineLevel="0" max="49" min="49" style="0" width="14.28"/>
    <col collapsed="false" customWidth="true" hidden="false" outlineLevel="0" max="50" min="50" style="0" width="14.85"/>
    <col collapsed="false" customWidth="true" hidden="false" outlineLevel="0" max="51" min="51" style="0" width="17.7"/>
    <col collapsed="false" customWidth="true" hidden="false" outlineLevel="0" max="52" min="52" style="0" width="13.99"/>
    <col collapsed="false" customWidth="true" hidden="false" outlineLevel="0" max="53" min="53" style="0" width="15.13"/>
    <col collapsed="false" customWidth="true" hidden="false" outlineLevel="0" max="54" min="54" style="0" width="14.99"/>
    <col collapsed="false" customWidth="true" hidden="false" outlineLevel="0" max="55" min="55" style="0" width="15.7"/>
    <col collapsed="false" customWidth="true" hidden="false" outlineLevel="0" max="56" min="56" style="0" width="15.85"/>
    <col collapsed="false" customWidth="true" hidden="false" outlineLevel="0" max="58" min="57" style="0" width="14.99"/>
    <col collapsed="false" customWidth="true" hidden="false" outlineLevel="0" max="59" min="59" style="0" width="13.56"/>
    <col collapsed="false" customWidth="true" hidden="false" outlineLevel="0" max="60" min="60" style="0" width="14.99"/>
    <col collapsed="false" customWidth="true" hidden="false" outlineLevel="0" max="61" min="61" style="0" width="16.84"/>
    <col collapsed="false" customWidth="true" hidden="false" outlineLevel="0" max="62" min="62" style="0" width="16.42"/>
    <col collapsed="false" customWidth="true" hidden="false" outlineLevel="0" max="63" min="63" style="0" width="16.7"/>
    <col collapsed="false" customWidth="true" hidden="false" outlineLevel="0" max="64" min="64" style="0" width="13.28"/>
    <col collapsed="false" customWidth="true" hidden="false" outlineLevel="0" max="66" min="66" style="0" width="10.99"/>
    <col collapsed="false" customWidth="true" hidden="false" outlineLevel="0" max="67" min="67" style="0" width="16.99"/>
    <col collapsed="false" customWidth="true" hidden="false" outlineLevel="0" max="69" min="69" style="0" width="16.42"/>
  </cols>
  <sheetData>
    <row r="1" customFormat="false" ht="20.25" hidden="false" customHeight="false" outlineLevel="0" collapsed="false">
      <c r="A1" s="1" t="n">
        <f aca="true">DATE(YEAR($A$4),MONTH($A$4),DAY(RIGHT(CELL("filename",A2),2)))</f>
        <v>36969</v>
      </c>
      <c r="K1" s="2" t="s">
        <v>0</v>
      </c>
      <c r="L1" s="2"/>
      <c r="N1" s="2"/>
      <c r="AQ1" s="3" t="n">
        <f aca="false">A1</f>
        <v>36969</v>
      </c>
      <c r="AR1" s="3"/>
      <c r="BC1" s="3" t="n">
        <f aca="false">A1</f>
        <v>36969</v>
      </c>
      <c r="BD1" s="3"/>
    </row>
    <row r="2" customFormat="false" ht="13.5" hidden="false" customHeight="false" outlineLevel="0" collapsed="false"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 t="s">
        <v>1</v>
      </c>
      <c r="N2" s="4"/>
      <c r="O2" s="4" t="s">
        <v>1</v>
      </c>
      <c r="P2" s="4"/>
      <c r="Q2" s="4" t="s">
        <v>1</v>
      </c>
      <c r="R2" s="4" t="s">
        <v>1</v>
      </c>
      <c r="S2" s="4" t="s">
        <v>1</v>
      </c>
      <c r="T2" s="4" t="s">
        <v>1</v>
      </c>
      <c r="U2" s="4"/>
      <c r="AB2" s="5"/>
      <c r="BH2" s="6"/>
      <c r="BJ2" s="6" t="s">
        <v>2</v>
      </c>
      <c r="BO2" s="6" t="s">
        <v>3</v>
      </c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8"/>
      <c r="CJ2" s="7"/>
      <c r="CK2" s="7"/>
      <c r="CL2" s="7"/>
      <c r="CM2" s="7"/>
      <c r="CN2" s="8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</row>
    <row r="3" customFormat="false" ht="13.5" hidden="false" customHeight="false" outlineLevel="0" collapsed="false">
      <c r="B3" s="9" t="s">
        <v>4</v>
      </c>
      <c r="C3" s="10"/>
      <c r="D3" s="10"/>
      <c r="E3" s="10"/>
      <c r="F3" s="11"/>
      <c r="G3" s="11"/>
      <c r="H3" s="12"/>
      <c r="I3" s="12"/>
      <c r="J3" s="11"/>
      <c r="K3" s="11"/>
      <c r="L3" s="11"/>
      <c r="M3" s="13" t="n">
        <v>2.52</v>
      </c>
      <c r="N3" s="11"/>
      <c r="O3" s="13" t="n">
        <v>0</v>
      </c>
      <c r="P3" s="14" t="n">
        <v>22.8</v>
      </c>
      <c r="Q3" s="13" t="n">
        <v>0</v>
      </c>
      <c r="R3" s="13" t="n">
        <v>0</v>
      </c>
      <c r="S3" s="13" t="n">
        <v>0</v>
      </c>
      <c r="T3" s="13" t="n">
        <v>0</v>
      </c>
      <c r="U3" s="4"/>
      <c r="W3" s="15" t="s">
        <v>5</v>
      </c>
      <c r="X3" s="15"/>
      <c r="Y3" s="15"/>
      <c r="Z3" s="15"/>
      <c r="AA3" s="15"/>
      <c r="AB3" s="15"/>
      <c r="AD3" s="16" t="s">
        <v>6</v>
      </c>
      <c r="AE3" s="16"/>
      <c r="AF3" s="16"/>
      <c r="AG3" s="16"/>
      <c r="AH3" s="16"/>
      <c r="AI3" s="16"/>
      <c r="AJ3" s="16"/>
      <c r="AK3" s="16"/>
      <c r="AL3" s="16"/>
      <c r="AM3" s="17"/>
      <c r="AN3" s="17"/>
      <c r="AO3" s="17"/>
      <c r="AP3" s="18"/>
      <c r="AQ3" s="19"/>
      <c r="AR3" s="20"/>
      <c r="AS3" s="21" t="s">
        <v>7</v>
      </c>
      <c r="AT3" s="22"/>
      <c r="AU3" s="22"/>
      <c r="AV3" s="22"/>
      <c r="AW3" s="22"/>
      <c r="AX3" s="22"/>
      <c r="AY3" s="22"/>
      <c r="AZ3" s="22"/>
      <c r="BA3" s="22"/>
      <c r="BB3" s="22"/>
      <c r="BC3" s="23"/>
      <c r="BF3" s="24" t="s">
        <v>8</v>
      </c>
      <c r="BG3" s="24"/>
      <c r="BH3" s="24"/>
      <c r="BJ3" s="25" t="s">
        <v>9</v>
      </c>
      <c r="BK3" s="26"/>
      <c r="BL3" s="27" t="n">
        <f aca="false">BD31</f>
        <v>36230.3916</v>
      </c>
      <c r="BM3" s="6"/>
      <c r="BO3" s="25" t="s">
        <v>9</v>
      </c>
      <c r="BP3" s="26"/>
      <c r="BQ3" s="27" t="e">
        <f aca="true">(INDIRECT(TEXT((DAY($A$1)-1),"0")&amp;"!Bq3"))+BL3</f>
        <v>#REF!</v>
      </c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7"/>
      <c r="CD3" s="7"/>
      <c r="CE3" s="28"/>
      <c r="CF3" s="28"/>
      <c r="CG3" s="28"/>
      <c r="CH3" s="7"/>
      <c r="CI3" s="8"/>
      <c r="CJ3" s="7"/>
      <c r="CK3" s="29"/>
      <c r="CL3" s="8"/>
      <c r="CM3" s="7"/>
      <c r="CN3" s="8"/>
      <c r="CO3" s="7"/>
      <c r="CP3" s="29"/>
      <c r="CQ3" s="7"/>
      <c r="CR3" s="7"/>
      <c r="CS3" s="7"/>
      <c r="CT3" s="7"/>
      <c r="CU3" s="7"/>
      <c r="CV3" s="7"/>
      <c r="CW3" s="7"/>
      <c r="CX3" s="7"/>
      <c r="CY3" s="7"/>
    </row>
    <row r="4" customFormat="false" ht="13.5" hidden="false" customHeight="false" outlineLevel="0" collapsed="false">
      <c r="A4" s="30" t="n">
        <f aca="false">'1'!A4</f>
        <v>36951</v>
      </c>
      <c r="B4" s="31"/>
      <c r="C4" s="32"/>
      <c r="D4" s="33" t="s">
        <v>10</v>
      </c>
      <c r="E4" s="34"/>
      <c r="F4" s="35" t="s">
        <v>11</v>
      </c>
      <c r="G4" s="35"/>
      <c r="H4" s="35"/>
      <c r="I4" s="35"/>
      <c r="J4" s="36" t="s">
        <v>12</v>
      </c>
      <c r="K4" s="37"/>
      <c r="L4" s="38"/>
      <c r="M4" s="36" t="s">
        <v>13</v>
      </c>
      <c r="N4" s="37"/>
      <c r="O4" s="37"/>
      <c r="P4" s="39"/>
      <c r="Q4" s="37"/>
      <c r="R4" s="37"/>
      <c r="S4" s="38"/>
      <c r="T4" s="36"/>
      <c r="U4" s="38"/>
      <c r="W4" s="40" t="s">
        <v>14</v>
      </c>
      <c r="X4" s="40"/>
      <c r="Y4" s="40" t="s">
        <v>14</v>
      </c>
      <c r="Z4" s="41"/>
      <c r="AA4" s="42" t="s">
        <v>15</v>
      </c>
      <c r="AB4" s="40"/>
      <c r="AC4" s="43" t="s">
        <v>16</v>
      </c>
      <c r="AE4" s="44" t="s">
        <v>17</v>
      </c>
      <c r="AF4" s="44" t="s">
        <v>17</v>
      </c>
      <c r="AG4" s="44"/>
      <c r="AH4" s="45"/>
      <c r="AI4" s="26" t="s">
        <v>18</v>
      </c>
      <c r="AJ4" s="46"/>
      <c r="AK4" s="47" t="s">
        <v>18</v>
      </c>
      <c r="AL4" s="47"/>
      <c r="AM4" s="47"/>
      <c r="AN4" s="47" t="s">
        <v>19</v>
      </c>
      <c r="AO4" s="47"/>
      <c r="AP4" s="47"/>
      <c r="AQ4" s="48" t="s">
        <v>20</v>
      </c>
      <c r="AR4" s="48" t="s">
        <v>21</v>
      </c>
      <c r="AS4" s="49"/>
      <c r="AT4" s="50" t="s">
        <v>21</v>
      </c>
      <c r="AU4" s="50" t="s">
        <v>22</v>
      </c>
      <c r="AV4" s="50" t="s">
        <v>21</v>
      </c>
      <c r="AW4" s="50" t="s">
        <v>11</v>
      </c>
      <c r="AX4" s="50" t="s">
        <v>23</v>
      </c>
      <c r="AY4" s="50" t="s">
        <v>24</v>
      </c>
      <c r="AZ4" s="50" t="s">
        <v>25</v>
      </c>
      <c r="BA4" s="50" t="s">
        <v>16</v>
      </c>
      <c r="BB4" s="50" t="s">
        <v>26</v>
      </c>
      <c r="BC4" s="50" t="s">
        <v>27</v>
      </c>
      <c r="BD4" s="50" t="s">
        <v>28</v>
      </c>
      <c r="BE4" s="51"/>
      <c r="BF4" s="40" t="s">
        <v>29</v>
      </c>
      <c r="BG4" s="40" t="s">
        <v>30</v>
      </c>
      <c r="BH4" s="40" t="s">
        <v>31</v>
      </c>
      <c r="BI4" s="52"/>
      <c r="BJ4" s="53" t="s">
        <v>32</v>
      </c>
      <c r="BK4" s="52"/>
      <c r="BL4" s="54"/>
      <c r="BO4" s="53" t="s">
        <v>32</v>
      </c>
      <c r="BP4" s="52"/>
      <c r="BQ4" s="54" t="e">
        <f aca="true">(INDIRECT(TEXT((DAY($A$1)-1),"0")&amp;"!BK4"))+BL4</f>
        <v>#REF!</v>
      </c>
      <c r="BR4" s="55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55"/>
      <c r="CE4" s="28"/>
      <c r="CF4" s="28"/>
      <c r="CG4" s="28"/>
      <c r="CH4" s="7"/>
      <c r="CI4" s="8"/>
      <c r="CJ4" s="7"/>
      <c r="CK4" s="29"/>
      <c r="CL4" s="7"/>
      <c r="CM4" s="7"/>
      <c r="CN4" s="8"/>
      <c r="CO4" s="7"/>
      <c r="CP4" s="29"/>
      <c r="CQ4" s="7"/>
      <c r="CR4" s="7"/>
      <c r="CS4" s="7"/>
      <c r="CT4" s="7"/>
      <c r="CU4" s="7"/>
      <c r="CV4" s="7"/>
      <c r="CW4" s="7"/>
      <c r="CX4" s="7"/>
      <c r="CY4" s="7"/>
    </row>
    <row r="5" customFormat="false" ht="12.75" hidden="false" customHeight="false" outlineLevel="0" collapsed="false">
      <c r="B5" s="56"/>
      <c r="C5" s="57" t="s">
        <v>33</v>
      </c>
      <c r="D5" s="57" t="s">
        <v>34</v>
      </c>
      <c r="E5" s="58"/>
      <c r="F5" s="59" t="s">
        <v>35</v>
      </c>
      <c r="G5" s="60" t="s">
        <v>36</v>
      </c>
      <c r="H5" s="60" t="s">
        <v>37</v>
      </c>
      <c r="I5" s="61" t="s">
        <v>38</v>
      </c>
      <c r="J5" s="59" t="s">
        <v>39</v>
      </c>
      <c r="K5" s="60" t="s">
        <v>23</v>
      </c>
      <c r="L5" s="61" t="s">
        <v>40</v>
      </c>
      <c r="M5" s="59" t="s">
        <v>25</v>
      </c>
      <c r="N5" s="60" t="s">
        <v>25</v>
      </c>
      <c r="O5" s="60" t="s">
        <v>41</v>
      </c>
      <c r="P5" s="60" t="s">
        <v>42</v>
      </c>
      <c r="Q5" s="60" t="s">
        <v>43</v>
      </c>
      <c r="R5" s="60" t="s">
        <v>43</v>
      </c>
      <c r="S5" s="61" t="s">
        <v>44</v>
      </c>
      <c r="T5" s="59" t="s">
        <v>45</v>
      </c>
      <c r="U5" s="62" t="s">
        <v>46</v>
      </c>
      <c r="W5" s="50" t="s">
        <v>24</v>
      </c>
      <c r="X5" s="50"/>
      <c r="Y5" s="50" t="s">
        <v>24</v>
      </c>
      <c r="Z5" s="63"/>
      <c r="AA5" s="64" t="s">
        <v>24</v>
      </c>
      <c r="AB5" s="65"/>
      <c r="AC5" s="66" t="s">
        <v>47</v>
      </c>
      <c r="AE5" s="67" t="s">
        <v>48</v>
      </c>
      <c r="AF5" s="67" t="s">
        <v>48</v>
      </c>
      <c r="AG5" s="67"/>
      <c r="AH5" s="68"/>
      <c r="AI5" s="52" t="s">
        <v>49</v>
      </c>
      <c r="AJ5" s="69"/>
      <c r="AK5" s="70" t="s">
        <v>49</v>
      </c>
      <c r="AL5" s="70"/>
      <c r="AM5" s="70"/>
      <c r="AN5" s="70" t="s">
        <v>49</v>
      </c>
      <c r="AO5" s="70"/>
      <c r="AP5" s="70"/>
      <c r="AQ5" s="71" t="s">
        <v>50</v>
      </c>
      <c r="AR5" s="71" t="s">
        <v>51</v>
      </c>
      <c r="AS5" s="49"/>
      <c r="AT5" s="50" t="s">
        <v>52</v>
      </c>
      <c r="AU5" s="50" t="s">
        <v>53</v>
      </c>
      <c r="AV5" s="50" t="s">
        <v>54</v>
      </c>
      <c r="AW5" s="50" t="s">
        <v>55</v>
      </c>
      <c r="AX5" s="50"/>
      <c r="AY5" s="50" t="s">
        <v>56</v>
      </c>
      <c r="AZ5" s="50" t="s">
        <v>57</v>
      </c>
      <c r="BA5" s="50" t="s">
        <v>47</v>
      </c>
      <c r="BB5" s="50" t="s">
        <v>58</v>
      </c>
      <c r="BC5" s="50"/>
      <c r="BD5" s="50" t="s">
        <v>59</v>
      </c>
      <c r="BE5" s="51"/>
      <c r="BF5" s="72" t="s">
        <v>60</v>
      </c>
      <c r="BG5" s="72" t="n">
        <v>0.8</v>
      </c>
      <c r="BH5" s="72" t="n">
        <v>0.2</v>
      </c>
      <c r="BI5" s="52"/>
      <c r="BJ5" s="53" t="s">
        <v>61</v>
      </c>
      <c r="BK5" s="52"/>
      <c r="BL5" s="73" t="n">
        <f aca="false">BL3-BL4</f>
        <v>36230.3916</v>
      </c>
      <c r="BO5" s="53" t="s">
        <v>61</v>
      </c>
      <c r="BP5" s="52"/>
      <c r="BQ5" s="73" t="e">
        <f aca="false">BQ3-BQ4</f>
        <v>#REF!</v>
      </c>
      <c r="BR5" s="55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55"/>
      <c r="CE5" s="74"/>
      <c r="CF5" s="74"/>
      <c r="CG5" s="74"/>
      <c r="CH5" s="7"/>
      <c r="CI5" s="8"/>
      <c r="CJ5" s="7"/>
      <c r="CK5" s="29"/>
      <c r="CL5" s="7"/>
      <c r="CM5" s="7"/>
      <c r="CN5" s="8"/>
      <c r="CO5" s="7"/>
      <c r="CP5" s="29"/>
      <c r="CQ5" s="7"/>
      <c r="CR5" s="7"/>
      <c r="CS5" s="7"/>
      <c r="CT5" s="7"/>
      <c r="CU5" s="7"/>
      <c r="CV5" s="7"/>
      <c r="CW5" s="7"/>
      <c r="CX5" s="7"/>
      <c r="CY5" s="7"/>
    </row>
    <row r="6" customFormat="false" ht="17.25" hidden="false" customHeight="true" outlineLevel="0" collapsed="false">
      <c r="B6" s="75"/>
      <c r="C6" s="76" t="s">
        <v>62</v>
      </c>
      <c r="D6" s="76" t="s">
        <v>63</v>
      </c>
      <c r="E6" s="77" t="s">
        <v>64</v>
      </c>
      <c r="F6" s="78" t="n">
        <f aca="false">Variables!C2</f>
        <v>0</v>
      </c>
      <c r="G6" s="79" t="n">
        <v>0</v>
      </c>
      <c r="H6" s="79" t="n">
        <v>0</v>
      </c>
      <c r="I6" s="80" t="s">
        <v>65</v>
      </c>
      <c r="J6" s="81" t="s">
        <v>66</v>
      </c>
      <c r="K6" s="79" t="n">
        <v>0</v>
      </c>
      <c r="L6" s="82" t="s">
        <v>65</v>
      </c>
      <c r="M6" s="83" t="n">
        <v>0</v>
      </c>
      <c r="N6" s="84" t="s">
        <v>67</v>
      </c>
      <c r="O6" s="85" t="n">
        <v>0</v>
      </c>
      <c r="P6" s="84" t="n">
        <v>0.019</v>
      </c>
      <c r="Q6" s="85" t="n">
        <v>0</v>
      </c>
      <c r="R6" s="85" t="s">
        <v>67</v>
      </c>
      <c r="S6" s="82" t="s">
        <v>68</v>
      </c>
      <c r="T6" s="86" t="n">
        <v>0</v>
      </c>
      <c r="U6" s="87" t="s">
        <v>69</v>
      </c>
      <c r="W6" s="88" t="s">
        <v>62</v>
      </c>
      <c r="X6" s="89"/>
      <c r="Y6" s="88" t="s">
        <v>62</v>
      </c>
      <c r="Z6" s="90"/>
      <c r="AA6" s="91" t="s">
        <v>62</v>
      </c>
      <c r="AB6" s="92"/>
      <c r="AC6" s="93" t="s">
        <v>70</v>
      </c>
      <c r="AD6" s="94" t="s">
        <v>71</v>
      </c>
      <c r="AE6" s="67" t="s">
        <v>72</v>
      </c>
      <c r="AF6" s="67" t="s">
        <v>73</v>
      </c>
      <c r="AG6" s="67"/>
      <c r="AH6" s="95" t="s">
        <v>72</v>
      </c>
      <c r="AI6" s="309" t="s">
        <v>50</v>
      </c>
      <c r="AJ6" s="310" t="s">
        <v>74</v>
      </c>
      <c r="AK6" s="67" t="s">
        <v>72</v>
      </c>
      <c r="AL6" s="51" t="s">
        <v>50</v>
      </c>
      <c r="AM6" s="49" t="s">
        <v>74</v>
      </c>
      <c r="AN6" s="311" t="s">
        <v>72</v>
      </c>
      <c r="AO6" s="312" t="s">
        <v>50</v>
      </c>
      <c r="AP6" s="49" t="s">
        <v>74</v>
      </c>
      <c r="AQ6" s="96" t="s">
        <v>75</v>
      </c>
      <c r="AR6" s="96" t="s">
        <v>76</v>
      </c>
      <c r="AS6" s="49"/>
      <c r="AT6" s="97" t="s">
        <v>76</v>
      </c>
      <c r="AU6" s="97" t="s">
        <v>77</v>
      </c>
      <c r="AV6" s="97" t="s">
        <v>70</v>
      </c>
      <c r="AW6" s="97" t="s">
        <v>78</v>
      </c>
      <c r="AX6" s="97" t="s">
        <v>70</v>
      </c>
      <c r="AY6" s="97" t="s">
        <v>70</v>
      </c>
      <c r="AZ6" s="97" t="s">
        <v>70</v>
      </c>
      <c r="BA6" s="97" t="s">
        <v>70</v>
      </c>
      <c r="BB6" s="97" t="s">
        <v>70</v>
      </c>
      <c r="BC6" s="97" t="s">
        <v>70</v>
      </c>
      <c r="BD6" s="97" t="s">
        <v>79</v>
      </c>
      <c r="BE6" s="52"/>
      <c r="BF6" s="92" t="s">
        <v>70</v>
      </c>
      <c r="BG6" s="92" t="s">
        <v>80</v>
      </c>
      <c r="BH6" s="92" t="s">
        <v>80</v>
      </c>
      <c r="BI6" s="98"/>
      <c r="BJ6" s="53" t="s">
        <v>32</v>
      </c>
      <c r="BK6" s="52"/>
      <c r="BL6" s="99"/>
      <c r="BM6" s="6"/>
      <c r="BN6" s="6"/>
      <c r="BO6" s="53" t="s">
        <v>32</v>
      </c>
      <c r="BP6" s="52"/>
      <c r="BQ6" s="99" t="e">
        <f aca="true">-ABS(INDIRECT(TEXT((DAY($A$1)-1),"0")&amp;"!BK6"))+BL6</f>
        <v>#REF!</v>
      </c>
      <c r="BR6" s="55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7"/>
      <c r="CE6" s="100"/>
      <c r="CF6" s="100"/>
      <c r="CG6" s="100"/>
      <c r="CH6" s="8"/>
      <c r="CI6" s="8"/>
      <c r="CJ6" s="7"/>
      <c r="CK6" s="101"/>
      <c r="CL6" s="8"/>
      <c r="CM6" s="8"/>
      <c r="CN6" s="8"/>
      <c r="CO6" s="7"/>
      <c r="CP6" s="101"/>
      <c r="CQ6" s="7"/>
      <c r="CR6" s="7"/>
      <c r="CS6" s="7"/>
      <c r="CT6" s="7"/>
      <c r="CU6" s="7"/>
      <c r="CV6" s="7"/>
      <c r="CW6" s="7"/>
      <c r="CX6" s="7"/>
      <c r="CY6" s="7"/>
    </row>
    <row r="7" customFormat="false" ht="13.5" hidden="false" customHeight="false" outlineLevel="0" collapsed="false">
      <c r="B7" s="102" t="s">
        <v>71</v>
      </c>
      <c r="C7" s="103" t="n">
        <v>4</v>
      </c>
      <c r="D7" s="104" t="n">
        <v>0</v>
      </c>
      <c r="E7" s="105" t="s">
        <v>62</v>
      </c>
      <c r="F7" s="106" t="s">
        <v>81</v>
      </c>
      <c r="G7" s="107" t="s">
        <v>81</v>
      </c>
      <c r="H7" s="107" t="s">
        <v>81</v>
      </c>
      <c r="I7" s="108" t="s">
        <v>81</v>
      </c>
      <c r="J7" s="109" t="n">
        <v>0</v>
      </c>
      <c r="K7" s="110" t="s">
        <v>82</v>
      </c>
      <c r="L7" s="111" t="s">
        <v>83</v>
      </c>
      <c r="M7" s="112" t="s">
        <v>82</v>
      </c>
      <c r="N7" s="113" t="n">
        <v>0.03</v>
      </c>
      <c r="O7" s="114" t="s">
        <v>83</v>
      </c>
      <c r="P7" s="113" t="s">
        <v>83</v>
      </c>
      <c r="Q7" s="114" t="s">
        <v>83</v>
      </c>
      <c r="R7" s="113" t="n">
        <v>0</v>
      </c>
      <c r="S7" s="115" t="n">
        <v>0</v>
      </c>
      <c r="T7" s="106" t="s">
        <v>82</v>
      </c>
      <c r="U7" s="111" t="s">
        <v>82</v>
      </c>
      <c r="W7" s="116" t="n">
        <v>4</v>
      </c>
      <c r="X7" s="117" t="n">
        <v>2.52</v>
      </c>
      <c r="Y7" s="118"/>
      <c r="Z7" s="41"/>
      <c r="AA7" s="119"/>
      <c r="AB7" s="120"/>
      <c r="AC7" s="121" t="n">
        <f aca="false">(W7*X7)+(Y7*Z7)+(AA7*AB7)</f>
        <v>10.08</v>
      </c>
      <c r="AD7" s="122" t="n">
        <v>100</v>
      </c>
      <c r="AE7" s="123" t="n">
        <v>0</v>
      </c>
      <c r="AF7" s="124" t="n">
        <v>0</v>
      </c>
      <c r="AG7" s="125"/>
      <c r="AH7" s="126"/>
      <c r="AI7" s="127"/>
      <c r="AJ7" s="128"/>
      <c r="AK7" s="129" t="n">
        <v>4</v>
      </c>
      <c r="AL7" s="41" t="n">
        <v>380</v>
      </c>
      <c r="AM7" s="46"/>
      <c r="AN7" s="130"/>
      <c r="AO7" s="131"/>
      <c r="AP7" s="132"/>
      <c r="AQ7" s="132" t="e">
        <f aca="false" t="array" ref="AQ7:AQ7">SUM(IF(AND(AJ7&lt;&gt;"pac",AJ7&lt;&gt;""),AI7),IF(AND(AM7&lt;&gt;"pac",AM7&lt;&gt;""),AL7),IF(AND(AN7&lt;&gt;"pac",AN7&lt;&gt;""),AO7))/SUM(IF(AND(AJ7&lt;&gt;"pac",AJ7&lt;&gt;""),1),IF(AND(AM7&lt;&gt;"pac",AM7&lt;&gt;""),1),IF(AND(AN7&lt;&gt;"pac",AN7&lt;&gt;""),1))</f>
        <v>#DIV/0!</v>
      </c>
      <c r="AR7" s="132" t="n">
        <f aca="false" t="array" ref="AR7:AR7">SUM(IF(AND(AJ7&lt;&gt;"pac",AJ7&lt;&gt;""),AH7),IF(AND(AM7&lt;&gt;"pac",AM7&lt;&gt;""),AK7),IF(AND(AP7&lt;&gt;"pac",AP7&lt;&gt;""),AN7))</f>
        <v>0</v>
      </c>
      <c r="AS7" s="133"/>
      <c r="AT7" s="134" t="n">
        <f aca="false">SUM(AE7,AG7,AH7,AN7,AK7)</f>
        <v>4</v>
      </c>
      <c r="AU7" s="135" t="n">
        <f aca="false">AV7/AT7</f>
        <v>380</v>
      </c>
      <c r="AV7" s="136" t="n">
        <f aca="false">SUM(AE7*AF7)+(AH7*AI7)+(AN7*AO7)+(AK7*AL7)</f>
        <v>1520</v>
      </c>
      <c r="AW7" s="137" t="n">
        <f aca="false">AT7*(F8+G8+H8)*J8/1000</f>
        <v>0</v>
      </c>
      <c r="AX7" s="137" t="n">
        <f aca="false">K8*AT7</f>
        <v>0</v>
      </c>
      <c r="AY7" s="137" t="n">
        <f aca="false">L8*(AE8+AG8)</f>
        <v>0</v>
      </c>
      <c r="AZ7" s="136" t="n">
        <f aca="false">P8</f>
        <v>1.7328</v>
      </c>
      <c r="BA7" s="137" t="n">
        <f aca="false">AC7</f>
        <v>10.08</v>
      </c>
      <c r="BB7" s="137" t="n">
        <f aca="false">T8*AT8</f>
        <v>0</v>
      </c>
      <c r="BC7" s="137"/>
      <c r="BD7" s="137" t="n">
        <f aca="false">AV7-SUM(AW7:BC7)</f>
        <v>1508.1872</v>
      </c>
      <c r="BE7" s="138"/>
      <c r="BF7" s="139" t="n">
        <f aca="false">BD7</f>
        <v>1508.1872</v>
      </c>
      <c r="BG7" s="139" t="n">
        <f aca="false">BF7*$BG$5</f>
        <v>1206.54976</v>
      </c>
      <c r="BH7" s="139" t="n">
        <f aca="false">BF7*$BH$5</f>
        <v>301.63744</v>
      </c>
      <c r="BI7" s="52"/>
      <c r="BJ7" s="140" t="s">
        <v>84</v>
      </c>
      <c r="BK7" s="141"/>
      <c r="BL7" s="54" t="n">
        <f aca="false">BL5+BL6</f>
        <v>36230.3916</v>
      </c>
      <c r="BO7" s="140" t="s">
        <v>84</v>
      </c>
      <c r="BP7" s="141"/>
      <c r="BQ7" s="54" t="e">
        <f aca="false">BQ5+BQ6</f>
        <v>#REF!</v>
      </c>
      <c r="BR7" s="55"/>
      <c r="BS7" s="142"/>
      <c r="BT7" s="143"/>
      <c r="BU7" s="144"/>
      <c r="BV7" s="138"/>
      <c r="BW7" s="138"/>
      <c r="BX7" s="138"/>
      <c r="BY7" s="144"/>
      <c r="BZ7" s="138"/>
      <c r="CA7" s="138"/>
      <c r="CB7" s="138"/>
      <c r="CC7" s="138"/>
      <c r="CD7" s="138"/>
      <c r="CE7" s="145"/>
      <c r="CF7" s="145"/>
      <c r="CG7" s="145"/>
      <c r="CH7" s="7"/>
      <c r="CI7" s="8"/>
      <c r="CJ7" s="7"/>
      <c r="CK7" s="29"/>
      <c r="CL7" s="7"/>
      <c r="CM7" s="7"/>
      <c r="CN7" s="8"/>
      <c r="CO7" s="7"/>
      <c r="CP7" s="29"/>
      <c r="CQ7" s="7"/>
      <c r="CR7" s="7"/>
      <c r="CS7" s="7"/>
      <c r="CT7" s="7"/>
      <c r="CU7" s="7"/>
      <c r="CV7" s="7"/>
      <c r="CW7" s="7"/>
      <c r="CX7" s="7"/>
      <c r="CY7" s="7"/>
    </row>
    <row r="8" customFormat="false" ht="12.75" hidden="false" customHeight="false" outlineLevel="0" collapsed="false">
      <c r="B8" s="75" t="n">
        <v>100</v>
      </c>
      <c r="C8" s="146" t="n">
        <f aca="false">C7</f>
        <v>4</v>
      </c>
      <c r="D8" s="147" t="n">
        <f aca="false">D7</f>
        <v>0</v>
      </c>
      <c r="E8" s="148" t="n">
        <f aca="false">C8-D7</f>
        <v>4</v>
      </c>
      <c r="F8" s="149" t="n">
        <f aca="false">$F$6</f>
        <v>0</v>
      </c>
      <c r="G8" s="150" t="n">
        <f aca="false">$G$6</f>
        <v>0</v>
      </c>
      <c r="H8" s="151" t="n">
        <f aca="false">$H$6</f>
        <v>0</v>
      </c>
      <c r="I8" s="152" t="n">
        <f aca="false">F8+G8+H8</f>
        <v>0</v>
      </c>
      <c r="J8" s="153" t="n">
        <f aca="false">$J$7</f>
        <v>0</v>
      </c>
      <c r="K8" s="154" t="n">
        <f aca="false">$K$6</f>
        <v>0</v>
      </c>
      <c r="L8" s="155" t="n">
        <f aca="false">((I8*J8/1000)+K8)</f>
        <v>0</v>
      </c>
      <c r="M8" s="156" t="n">
        <f aca="false">$M$68</f>
        <v>0</v>
      </c>
      <c r="N8" s="157" t="e">
        <f aca="false">$N$7*AQ7*AR7</f>
        <v>#DIV/0!</v>
      </c>
      <c r="O8" s="156" t="n">
        <f aca="false">$O$68</f>
        <v>0</v>
      </c>
      <c r="P8" s="158" t="n">
        <f aca="false">(AT7*$P$6)*$P$3</f>
        <v>1.7328</v>
      </c>
      <c r="Q8" s="154" t="n">
        <f aca="false">$Q$68</f>
        <v>0</v>
      </c>
      <c r="R8" s="154" t="n">
        <v>0</v>
      </c>
      <c r="S8" s="155" t="n">
        <v>0</v>
      </c>
      <c r="T8" s="156" t="n">
        <f aca="false">$T$6</f>
        <v>0</v>
      </c>
      <c r="U8" s="159" t="e">
        <f aca="false">(N8/E8)+SUM(L8:M8)</f>
        <v>#DIV/0!</v>
      </c>
      <c r="W8" s="116" t="n">
        <v>4</v>
      </c>
      <c r="X8" s="117" t="n">
        <v>2.52</v>
      </c>
      <c r="Y8" s="160"/>
      <c r="Z8" s="63"/>
      <c r="AA8" s="161"/>
      <c r="AB8" s="120"/>
      <c r="AC8" s="162" t="n">
        <f aca="false">(W8*X8)+(Y8*Z8)+(AA8*AB8)</f>
        <v>10.08</v>
      </c>
      <c r="AD8" s="163" t="n">
        <v>200</v>
      </c>
      <c r="AE8" s="164" t="n">
        <v>0</v>
      </c>
      <c r="AF8" s="165" t="n">
        <v>0</v>
      </c>
      <c r="AG8" s="166"/>
      <c r="AH8" s="167"/>
      <c r="AI8" s="168"/>
      <c r="AJ8" s="169"/>
      <c r="AK8" s="170" t="n">
        <v>4</v>
      </c>
      <c r="AL8" s="63" t="n">
        <v>380</v>
      </c>
      <c r="AM8" s="171"/>
      <c r="AN8" s="172"/>
      <c r="AO8" s="173"/>
      <c r="AP8" s="133"/>
      <c r="AQ8" s="133" t="e">
        <f aca="false" t="array" ref="AQ8:AQ8">SUM(IF(AND(AJ8&lt;&gt;"pac",AJ8&lt;&gt;""),AI8),IF(AND(AM8&lt;&gt;"pac",AM8&lt;&gt;""),AL8),IF(AND(AN8&lt;&gt;"pac",AN8&lt;&gt;""),AO8))/SUM(IF(AND(AJ8&lt;&gt;"pac",AJ8&lt;&gt;""),1),IF(AND(AM8&lt;&gt;"pac",AM8&lt;&gt;""),1),IF(AND(AN8&lt;&gt;"pac",AN8&lt;&gt;""),1))</f>
        <v>#DIV/0!</v>
      </c>
      <c r="AR8" s="133" t="n">
        <f aca="false" t="array" ref="AR8:AR8">SUM(IF(AND(AJ8&lt;&gt;"pac",AJ8&lt;&gt;""),AH8),IF(AND(AM8&lt;&gt;"pac",AM8&lt;&gt;""),AK8),IF(AND(AP8&lt;&gt;"pac",AP8&lt;&gt;""),AN8))</f>
        <v>0</v>
      </c>
      <c r="AS8" s="133"/>
      <c r="AT8" s="134" t="n">
        <f aca="false">SUM(AE8,AG8,AH8,AN8,AK8)</f>
        <v>4</v>
      </c>
      <c r="AU8" s="135" t="n">
        <f aca="false">AV8/AT8</f>
        <v>380</v>
      </c>
      <c r="AV8" s="136" t="n">
        <f aca="false">SUM(AE8*AF8)+(AH8*AI8)+(AN8*AO8)+(AK8*AL8)</f>
        <v>1520</v>
      </c>
      <c r="AW8" s="137" t="n">
        <f aca="false">AT8*(F9+G9+H9)*J9/1000</f>
        <v>0</v>
      </c>
      <c r="AX8" s="137" t="n">
        <f aca="false">K9*AT8</f>
        <v>0</v>
      </c>
      <c r="AY8" s="137" t="n">
        <f aca="false">L9*(AE9+AG9)</f>
        <v>0</v>
      </c>
      <c r="AZ8" s="136" t="n">
        <f aca="false">P9</f>
        <v>1.7328</v>
      </c>
      <c r="BA8" s="137" t="n">
        <f aca="false">AC8</f>
        <v>10.08</v>
      </c>
      <c r="BB8" s="137" t="n">
        <f aca="false">T9*AT9</f>
        <v>0</v>
      </c>
      <c r="BC8" s="137"/>
      <c r="BD8" s="137" t="n">
        <f aca="false">AV8-SUM(AW8:BC8)</f>
        <v>1508.1872</v>
      </c>
      <c r="BE8" s="138"/>
      <c r="BF8" s="139" t="n">
        <f aca="false">BD8</f>
        <v>1508.1872</v>
      </c>
      <c r="BG8" s="139" t="n">
        <f aca="false">BF8*$BG$5</f>
        <v>1206.54976</v>
      </c>
      <c r="BH8" s="139" t="n">
        <f aca="false">BF8*$BH$5</f>
        <v>301.63744</v>
      </c>
      <c r="BI8" s="52"/>
      <c r="BR8" s="55"/>
      <c r="BS8" s="142"/>
      <c r="BT8" s="143"/>
      <c r="BU8" s="144"/>
      <c r="BV8" s="138"/>
      <c r="BW8" s="138"/>
      <c r="BX8" s="138"/>
      <c r="BY8" s="144"/>
      <c r="BZ8" s="138"/>
      <c r="CA8" s="138"/>
      <c r="CB8" s="138"/>
      <c r="CC8" s="138"/>
      <c r="CD8" s="138"/>
      <c r="CE8" s="145"/>
      <c r="CF8" s="145"/>
      <c r="CG8" s="145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</row>
    <row r="9" customFormat="false" ht="12.75" hidden="false" customHeight="false" outlineLevel="0" collapsed="false">
      <c r="B9" s="75" t="n">
        <v>200</v>
      </c>
      <c r="C9" s="146" t="n">
        <f aca="false">C8</f>
        <v>4</v>
      </c>
      <c r="D9" s="147" t="n">
        <f aca="false">D8</f>
        <v>0</v>
      </c>
      <c r="E9" s="174" t="n">
        <f aca="false">C9-D8</f>
        <v>4</v>
      </c>
      <c r="F9" s="149" t="n">
        <f aca="false">$F$6</f>
        <v>0</v>
      </c>
      <c r="G9" s="175" t="n">
        <f aca="false">$G$6</f>
        <v>0</v>
      </c>
      <c r="H9" s="151" t="n">
        <f aca="false">$H$6</f>
        <v>0</v>
      </c>
      <c r="I9" s="152" t="n">
        <f aca="false">F9+G9+H9</f>
        <v>0</v>
      </c>
      <c r="J9" s="153" t="n">
        <f aca="false">$J$7</f>
        <v>0</v>
      </c>
      <c r="K9" s="154" t="n">
        <f aca="false">$K$6</f>
        <v>0</v>
      </c>
      <c r="L9" s="155" t="n">
        <f aca="false">((I9*J9/1000)+K9)</f>
        <v>0</v>
      </c>
      <c r="M9" s="156" t="n">
        <f aca="false">$M$68</f>
        <v>0</v>
      </c>
      <c r="N9" s="157" t="e">
        <f aca="false">$N$7*AQ8*AR8</f>
        <v>#DIV/0!</v>
      </c>
      <c r="O9" s="156" t="n">
        <f aca="false">$O$68</f>
        <v>0</v>
      </c>
      <c r="P9" s="158" t="n">
        <f aca="false">(AT8*$P$6)*$P$3</f>
        <v>1.7328</v>
      </c>
      <c r="Q9" s="154" t="n">
        <f aca="false">$Q$68</f>
        <v>0</v>
      </c>
      <c r="R9" s="154" t="n">
        <v>0</v>
      </c>
      <c r="S9" s="155" t="n">
        <v>0</v>
      </c>
      <c r="T9" s="156" t="n">
        <f aca="false">$T$6</f>
        <v>0</v>
      </c>
      <c r="U9" s="159" t="e">
        <f aca="false">(N9/E9)+SUM(L9:M9)</f>
        <v>#DIV/0!</v>
      </c>
      <c r="W9" s="116" t="n">
        <v>4</v>
      </c>
      <c r="X9" s="117" t="n">
        <v>2.52</v>
      </c>
      <c r="Y9" s="160"/>
      <c r="Z9" s="63"/>
      <c r="AA9" s="161"/>
      <c r="AB9" s="120"/>
      <c r="AC9" s="162" t="n">
        <f aca="false">(W9*X9)+(Y9*Z9)+(AA9*AB9)</f>
        <v>10.08</v>
      </c>
      <c r="AD9" s="163" t="n">
        <v>300</v>
      </c>
      <c r="AE9" s="164" t="n">
        <v>0</v>
      </c>
      <c r="AF9" s="165" t="n">
        <v>0</v>
      </c>
      <c r="AG9" s="166"/>
      <c r="AH9" s="167"/>
      <c r="AI9" s="168"/>
      <c r="AJ9" s="169"/>
      <c r="AK9" s="170" t="n">
        <v>4</v>
      </c>
      <c r="AL9" s="63" t="n">
        <v>380</v>
      </c>
      <c r="AM9" s="171"/>
      <c r="AN9" s="172"/>
      <c r="AO9" s="173"/>
      <c r="AP9" s="133"/>
      <c r="AQ9" s="133" t="e">
        <f aca="false" t="array" ref="AQ9:AQ9">SUM(IF(AND(AJ9&lt;&gt;"pac",AJ9&lt;&gt;""),AI9),IF(AND(AM9&lt;&gt;"pac",AM9&lt;&gt;""),AL9),IF(AND(AN9&lt;&gt;"pac",AN9&lt;&gt;""),AO9))/SUM(IF(AND(AJ9&lt;&gt;"pac",AJ9&lt;&gt;""),1),IF(AND(AM9&lt;&gt;"pac",AM9&lt;&gt;""),1),IF(AND(AN9&lt;&gt;"pac",AN9&lt;&gt;""),1))</f>
        <v>#DIV/0!</v>
      </c>
      <c r="AR9" s="133" t="n">
        <f aca="false" t="array" ref="AR9:AR9">SUM(IF(AND(AJ9&lt;&gt;"pac",AJ9&lt;&gt;""),AH9),IF(AND(AM9&lt;&gt;"pac",AM9&lt;&gt;""),AK9),IF(AND(AP9&lt;&gt;"pac",AP9&lt;&gt;""),AN9))</f>
        <v>0</v>
      </c>
      <c r="AS9" s="133"/>
      <c r="AT9" s="134" t="n">
        <f aca="false">SUM(AE9,AG9,AH9,AN9,AK9)</f>
        <v>4</v>
      </c>
      <c r="AU9" s="135" t="n">
        <f aca="false">AV9/AT9</f>
        <v>380</v>
      </c>
      <c r="AV9" s="136" t="n">
        <f aca="false">SUM(AE9*AF9)+(AH9*AI9)+(AN9*AO9)+(AK9*AL9)</f>
        <v>1520</v>
      </c>
      <c r="AW9" s="137" t="n">
        <f aca="false">AT9*(F10+G10+H10)*J10/1000</f>
        <v>0</v>
      </c>
      <c r="AX9" s="137" t="n">
        <f aca="false">K10*AT9</f>
        <v>0</v>
      </c>
      <c r="AY9" s="137" t="n">
        <f aca="false">L10*(AE10+AG10)</f>
        <v>0</v>
      </c>
      <c r="AZ9" s="136" t="n">
        <f aca="false">P10</f>
        <v>1.7328</v>
      </c>
      <c r="BA9" s="137" t="n">
        <f aca="false">AC9</f>
        <v>10.08</v>
      </c>
      <c r="BB9" s="137" t="n">
        <f aca="false">T10*AT10</f>
        <v>0</v>
      </c>
      <c r="BC9" s="137"/>
      <c r="BD9" s="137" t="n">
        <f aca="false">AV9-SUM(AW9:BC9)</f>
        <v>1508.1872</v>
      </c>
      <c r="BE9" s="138"/>
      <c r="BF9" s="139" t="n">
        <f aca="false">BD9</f>
        <v>1508.1872</v>
      </c>
      <c r="BG9" s="139" t="n">
        <f aca="false">BF9*$BG$5</f>
        <v>1206.54976</v>
      </c>
      <c r="BH9" s="139" t="n">
        <f aca="false">BF9*$BH$5</f>
        <v>301.63744</v>
      </c>
      <c r="BI9" s="52"/>
      <c r="BR9" s="55"/>
      <c r="BS9" s="142"/>
      <c r="BT9" s="143"/>
      <c r="BU9" s="98"/>
      <c r="BV9" s="52"/>
      <c r="BW9" s="52"/>
      <c r="BX9" s="52"/>
      <c r="BY9" s="52"/>
      <c r="BZ9" s="98"/>
      <c r="CA9" s="52"/>
      <c r="CB9" s="52"/>
      <c r="CC9" s="138"/>
      <c r="CD9" s="138"/>
      <c r="CE9" s="145"/>
      <c r="CF9" s="145"/>
      <c r="CG9" s="145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</row>
    <row r="10" customFormat="false" ht="12.75" hidden="false" customHeight="false" outlineLevel="0" collapsed="false">
      <c r="B10" s="75" t="n">
        <v>300</v>
      </c>
      <c r="C10" s="146" t="n">
        <f aca="false">C9</f>
        <v>4</v>
      </c>
      <c r="D10" s="147" t="n">
        <f aca="false">D9</f>
        <v>0</v>
      </c>
      <c r="E10" s="174" t="n">
        <f aca="false">C10-D9</f>
        <v>4</v>
      </c>
      <c r="F10" s="149" t="n">
        <f aca="false">$F$6</f>
        <v>0</v>
      </c>
      <c r="G10" s="175" t="n">
        <f aca="false">$G$6</f>
        <v>0</v>
      </c>
      <c r="H10" s="151" t="n">
        <f aca="false">$H$6</f>
        <v>0</v>
      </c>
      <c r="I10" s="152" t="n">
        <f aca="false">F10+G10+H10</f>
        <v>0</v>
      </c>
      <c r="J10" s="153" t="n">
        <f aca="false">$J$7</f>
        <v>0</v>
      </c>
      <c r="K10" s="154" t="n">
        <f aca="false">$K$6</f>
        <v>0</v>
      </c>
      <c r="L10" s="155" t="n">
        <f aca="false">((I10*J10/1000)+K10)</f>
        <v>0</v>
      </c>
      <c r="M10" s="156" t="n">
        <f aca="false">$M$68</f>
        <v>0</v>
      </c>
      <c r="N10" s="157" t="e">
        <f aca="false">$N$7*AQ9*AR9</f>
        <v>#DIV/0!</v>
      </c>
      <c r="O10" s="156" t="n">
        <f aca="false">$O$68</f>
        <v>0</v>
      </c>
      <c r="P10" s="158" t="n">
        <f aca="false">(AT9*$P$6)*$P$3</f>
        <v>1.7328</v>
      </c>
      <c r="Q10" s="154" t="n">
        <f aca="false">$Q$68</f>
        <v>0</v>
      </c>
      <c r="R10" s="154" t="n">
        <v>0</v>
      </c>
      <c r="S10" s="155" t="n">
        <v>0</v>
      </c>
      <c r="T10" s="156" t="n">
        <f aca="false">$T$6</f>
        <v>0</v>
      </c>
      <c r="U10" s="159" t="e">
        <f aca="false">(N10/E10)+SUM(L10:M10)</f>
        <v>#DIV/0!</v>
      </c>
      <c r="W10" s="116" t="n">
        <v>4</v>
      </c>
      <c r="X10" s="117" t="n">
        <v>2.52</v>
      </c>
      <c r="Y10" s="160"/>
      <c r="Z10" s="63"/>
      <c r="AA10" s="161"/>
      <c r="AB10" s="120"/>
      <c r="AC10" s="162" t="n">
        <f aca="false">(W10*X10)+(Y10*Z10)+(AA10*AB10)</f>
        <v>10.08</v>
      </c>
      <c r="AD10" s="163" t="n">
        <v>400</v>
      </c>
      <c r="AE10" s="164" t="n">
        <v>0</v>
      </c>
      <c r="AF10" s="165" t="n">
        <v>0</v>
      </c>
      <c r="AG10" s="166"/>
      <c r="AH10" s="167"/>
      <c r="AI10" s="168"/>
      <c r="AJ10" s="169"/>
      <c r="AK10" s="170" t="n">
        <v>4</v>
      </c>
      <c r="AL10" s="63" t="n">
        <v>380</v>
      </c>
      <c r="AM10" s="171"/>
      <c r="AN10" s="172"/>
      <c r="AO10" s="173"/>
      <c r="AP10" s="133"/>
      <c r="AQ10" s="133" t="e">
        <f aca="false" t="array" ref="AQ10:AQ10">SUM(IF(AND(AJ10&lt;&gt;"pac",AJ10&lt;&gt;""),AI10),IF(AND(AM10&lt;&gt;"pac",AM10&lt;&gt;""),AL10),IF(AND(AN10&lt;&gt;"pac",AN10&lt;&gt;""),AO10))/SUM(IF(AND(AJ10&lt;&gt;"pac",AJ10&lt;&gt;""),1),IF(AND(AM10&lt;&gt;"pac",AM10&lt;&gt;""),1),IF(AND(AN10&lt;&gt;"pac",AN10&lt;&gt;""),1))</f>
        <v>#DIV/0!</v>
      </c>
      <c r="AR10" s="133" t="n">
        <f aca="false" t="array" ref="AR10:AR10">SUM(IF(AND(AJ10&lt;&gt;"pac",AJ10&lt;&gt;""),AH10),IF(AND(AM10&lt;&gt;"pac",AM10&lt;&gt;""),AK10),IF(AND(AP10&lt;&gt;"pac",AP10&lt;&gt;""),AN10))</f>
        <v>0</v>
      </c>
      <c r="AS10" s="133"/>
      <c r="AT10" s="134" t="n">
        <f aca="false">SUM(AE10,AG10,AH10,AN10,AK10)</f>
        <v>4</v>
      </c>
      <c r="AU10" s="135" t="n">
        <f aca="false">AV10/AT10</f>
        <v>380</v>
      </c>
      <c r="AV10" s="136" t="n">
        <f aca="false">SUM(AE10*AF10)+(AH10*AI10)+(AN10*AO10)+(AK10*AL10)</f>
        <v>1520</v>
      </c>
      <c r="AW10" s="137" t="n">
        <f aca="false">AT10*(F11+G11+H11)*J11/1000</f>
        <v>0</v>
      </c>
      <c r="AX10" s="137" t="n">
        <f aca="false">K11*AT10</f>
        <v>0</v>
      </c>
      <c r="AY10" s="137" t="n">
        <f aca="false">L11*(AE11+AG11)</f>
        <v>0</v>
      </c>
      <c r="AZ10" s="136" t="n">
        <f aca="false">P11</f>
        <v>1.7328</v>
      </c>
      <c r="BA10" s="137" t="n">
        <f aca="false">AC10</f>
        <v>10.08</v>
      </c>
      <c r="BB10" s="137" t="n">
        <f aca="false">T11*AT11</f>
        <v>0</v>
      </c>
      <c r="BC10" s="137"/>
      <c r="BD10" s="137" t="n">
        <f aca="false">AV10-SUM(AW10:BC10)</f>
        <v>1508.1872</v>
      </c>
      <c r="BE10" s="138"/>
      <c r="BF10" s="139" t="n">
        <f aca="false">BD10</f>
        <v>1508.1872</v>
      </c>
      <c r="BG10" s="139" t="n">
        <f aca="false">BF10*$BG$5</f>
        <v>1206.54976</v>
      </c>
      <c r="BH10" s="139" t="n">
        <f aca="false">BF10*$BH$5</f>
        <v>301.63744</v>
      </c>
      <c r="BI10" s="52"/>
      <c r="BJ10" s="6" t="s">
        <v>86</v>
      </c>
      <c r="BO10" s="6" t="s">
        <v>87</v>
      </c>
      <c r="BR10" s="55"/>
      <c r="BS10" s="142"/>
      <c r="BT10" s="143"/>
      <c r="BU10" s="98"/>
      <c r="BV10" s="52"/>
      <c r="BW10" s="176"/>
      <c r="BX10" s="98"/>
      <c r="BY10" s="52"/>
      <c r="BZ10" s="98"/>
      <c r="CA10" s="52"/>
      <c r="CB10" s="176"/>
      <c r="CC10" s="138"/>
      <c r="CD10" s="138"/>
      <c r="CE10" s="145"/>
      <c r="CF10" s="145"/>
      <c r="CG10" s="145"/>
      <c r="CH10" s="7"/>
      <c r="CI10" s="8"/>
      <c r="CJ10" s="7"/>
      <c r="CK10" s="7"/>
      <c r="CL10" s="7"/>
      <c r="CM10" s="7"/>
      <c r="CN10" s="8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</row>
    <row r="11" customFormat="false" ht="12.75" hidden="false" customHeight="false" outlineLevel="0" collapsed="false">
      <c r="B11" s="75" t="n">
        <v>400</v>
      </c>
      <c r="C11" s="146" t="n">
        <f aca="false">C10</f>
        <v>4</v>
      </c>
      <c r="D11" s="147" t="n">
        <f aca="false">D10</f>
        <v>0</v>
      </c>
      <c r="E11" s="174" t="n">
        <f aca="false">C11-D10</f>
        <v>4</v>
      </c>
      <c r="F11" s="149" t="n">
        <f aca="false">$F$6</f>
        <v>0</v>
      </c>
      <c r="G11" s="175" t="n">
        <f aca="false">$G$6</f>
        <v>0</v>
      </c>
      <c r="H11" s="151" t="n">
        <f aca="false">$H$6</f>
        <v>0</v>
      </c>
      <c r="I11" s="152" t="n">
        <f aca="false">F11+G11+H11</f>
        <v>0</v>
      </c>
      <c r="J11" s="153" t="n">
        <f aca="false">$J$7</f>
        <v>0</v>
      </c>
      <c r="K11" s="154" t="n">
        <f aca="false">$K$6</f>
        <v>0</v>
      </c>
      <c r="L11" s="155" t="n">
        <f aca="false">((I11*J11/1000)+K11)</f>
        <v>0</v>
      </c>
      <c r="M11" s="156" t="n">
        <f aca="false">$M$68</f>
        <v>0</v>
      </c>
      <c r="N11" s="157" t="e">
        <f aca="false">$N$7*AQ10*AR10</f>
        <v>#DIV/0!</v>
      </c>
      <c r="O11" s="156" t="n">
        <f aca="false">$O$68</f>
        <v>0</v>
      </c>
      <c r="P11" s="158" t="n">
        <f aca="false">(AT10*$P$6)*$P$3</f>
        <v>1.7328</v>
      </c>
      <c r="Q11" s="154" t="n">
        <f aca="false">$Q$68</f>
        <v>0</v>
      </c>
      <c r="R11" s="154" t="n">
        <v>0</v>
      </c>
      <c r="S11" s="155" t="n">
        <v>0</v>
      </c>
      <c r="T11" s="156" t="n">
        <f aca="false">$T$6</f>
        <v>0</v>
      </c>
      <c r="U11" s="159" t="e">
        <f aca="false">(N11/E11)+SUM(L11:M11)</f>
        <v>#DIV/0!</v>
      </c>
      <c r="W11" s="116" t="n">
        <v>4</v>
      </c>
      <c r="X11" s="117" t="n">
        <v>2.52</v>
      </c>
      <c r="Y11" s="160"/>
      <c r="Z11" s="63"/>
      <c r="AA11" s="161"/>
      <c r="AB11" s="120"/>
      <c r="AC11" s="162" t="n">
        <f aca="false">(W11*X11)+(Y11*Z11)+(AA11*AB11)</f>
        <v>10.08</v>
      </c>
      <c r="AD11" s="163" t="n">
        <v>500</v>
      </c>
      <c r="AE11" s="164" t="n">
        <v>0</v>
      </c>
      <c r="AF11" s="165" t="n">
        <v>0</v>
      </c>
      <c r="AG11" s="166"/>
      <c r="AH11" s="167"/>
      <c r="AI11" s="168"/>
      <c r="AJ11" s="169"/>
      <c r="AK11" s="170" t="n">
        <v>4</v>
      </c>
      <c r="AL11" s="63" t="n">
        <v>380</v>
      </c>
      <c r="AM11" s="171"/>
      <c r="AN11" s="172"/>
      <c r="AO11" s="173"/>
      <c r="AP11" s="133"/>
      <c r="AQ11" s="133" t="e">
        <f aca="false" t="array" ref="AQ11:AQ11">SUM(IF(AND(AJ11&lt;&gt;"pac",AJ11&lt;&gt;""),AI11),IF(AND(AM11&lt;&gt;"pac",AM11&lt;&gt;""),AL11),IF(AND(AN11&lt;&gt;"pac",AN11&lt;&gt;""),AO11))/SUM(IF(AND(AJ11&lt;&gt;"pac",AJ11&lt;&gt;""),1),IF(AND(AM11&lt;&gt;"pac",AM11&lt;&gt;""),1),IF(AND(AN11&lt;&gt;"pac",AN11&lt;&gt;""),1))</f>
        <v>#DIV/0!</v>
      </c>
      <c r="AR11" s="133" t="n">
        <f aca="false" t="array" ref="AR11:AR11">SUM(IF(AND(AJ11&lt;&gt;"pac",AJ11&lt;&gt;""),AH11),IF(AND(AM11&lt;&gt;"pac",AM11&lt;&gt;""),AK11),IF(AND(AP11&lt;&gt;"pac",AP11&lt;&gt;""),AN11))</f>
        <v>0</v>
      </c>
      <c r="AS11" s="133"/>
      <c r="AT11" s="134" t="n">
        <f aca="false">SUM(AE11,AG11,AH11,AN11,AK11)</f>
        <v>4</v>
      </c>
      <c r="AU11" s="135" t="n">
        <f aca="false">AV11/AT11</f>
        <v>380</v>
      </c>
      <c r="AV11" s="136" t="n">
        <f aca="false">SUM(AE11*AF11)+(AH11*AI11)+(AN11*AO11)+(AK11*AL11)</f>
        <v>1520</v>
      </c>
      <c r="AW11" s="137" t="n">
        <f aca="false">AT11*(F12+G12+H12)*J12/1000</f>
        <v>0</v>
      </c>
      <c r="AX11" s="137" t="n">
        <f aca="false">K12*AT11</f>
        <v>0</v>
      </c>
      <c r="AY11" s="137" t="n">
        <f aca="false">L12*(AE12+AG12)</f>
        <v>0</v>
      </c>
      <c r="AZ11" s="136" t="n">
        <f aca="false">P12</f>
        <v>1.7328</v>
      </c>
      <c r="BA11" s="137" t="n">
        <f aca="false">AC11</f>
        <v>10.08</v>
      </c>
      <c r="BB11" s="137" t="n">
        <f aca="false">T12*AT12</f>
        <v>0</v>
      </c>
      <c r="BC11" s="137"/>
      <c r="BD11" s="137" t="n">
        <f aca="false">AV11-SUM(AW11:BC11)</f>
        <v>1508.1872</v>
      </c>
      <c r="BE11" s="138"/>
      <c r="BF11" s="139" t="n">
        <f aca="false">BD11</f>
        <v>1508.1872</v>
      </c>
      <c r="BG11" s="139" t="n">
        <f aca="false">BF11*$BG$5</f>
        <v>1206.54976</v>
      </c>
      <c r="BH11" s="139" t="n">
        <f aca="false">BF11*$BH$5</f>
        <v>301.63744</v>
      </c>
      <c r="BI11" s="52"/>
      <c r="BJ11" s="25" t="s">
        <v>88</v>
      </c>
      <c r="BK11" s="26"/>
      <c r="BL11" s="27" t="n">
        <f aca="false">AV31</f>
        <v>36510</v>
      </c>
      <c r="BO11" s="25" t="s">
        <v>88</v>
      </c>
      <c r="BP11" s="26"/>
      <c r="BQ11" s="27" t="e">
        <f aca="true">(INDIRECT(TEXT((DAY($A$1)-1),"0")&amp;"!Bq11"))+BL11</f>
        <v>#REF!</v>
      </c>
      <c r="BR11" s="55"/>
      <c r="BS11" s="142"/>
      <c r="BT11" s="143"/>
      <c r="BU11" s="98"/>
      <c r="BV11" s="52"/>
      <c r="BW11" s="176"/>
      <c r="BX11" s="52"/>
      <c r="BY11" s="52"/>
      <c r="BZ11" s="98"/>
      <c r="CA11" s="52"/>
      <c r="CB11" s="176"/>
      <c r="CC11" s="138"/>
      <c r="CD11" s="138"/>
      <c r="CE11" s="145"/>
      <c r="CF11" s="145"/>
      <c r="CG11" s="145"/>
      <c r="CH11" s="7"/>
      <c r="CI11" s="8"/>
      <c r="CJ11" s="7"/>
      <c r="CK11" s="29"/>
      <c r="CL11" s="7"/>
      <c r="CM11" s="7"/>
      <c r="CN11" s="8"/>
      <c r="CO11" s="7"/>
      <c r="CP11" s="29"/>
      <c r="CQ11" s="7"/>
      <c r="CR11" s="7"/>
      <c r="CS11" s="7"/>
      <c r="CT11" s="7"/>
      <c r="CU11" s="7"/>
      <c r="CV11" s="7"/>
      <c r="CW11" s="7"/>
      <c r="CX11" s="7"/>
      <c r="CY11" s="7"/>
    </row>
    <row r="12" customFormat="false" ht="12.75" hidden="false" customHeight="false" outlineLevel="0" collapsed="false">
      <c r="B12" s="75" t="n">
        <v>500</v>
      </c>
      <c r="C12" s="146" t="n">
        <f aca="false">C11</f>
        <v>4</v>
      </c>
      <c r="D12" s="147" t="n">
        <f aca="false">D11</f>
        <v>0</v>
      </c>
      <c r="E12" s="174" t="n">
        <f aca="false">C12-D11</f>
        <v>4</v>
      </c>
      <c r="F12" s="149" t="n">
        <f aca="false">$F$6</f>
        <v>0</v>
      </c>
      <c r="G12" s="175" t="n">
        <f aca="false">$G$6</f>
        <v>0</v>
      </c>
      <c r="H12" s="151" t="n">
        <f aca="false">$H$6</f>
        <v>0</v>
      </c>
      <c r="I12" s="152" t="n">
        <f aca="false">F12+G12+H12</f>
        <v>0</v>
      </c>
      <c r="J12" s="153" t="n">
        <f aca="false">$J$7</f>
        <v>0</v>
      </c>
      <c r="K12" s="154" t="n">
        <f aca="false">$K$6</f>
        <v>0</v>
      </c>
      <c r="L12" s="155" t="n">
        <f aca="false">((I12*J12/1000)+K12)</f>
        <v>0</v>
      </c>
      <c r="M12" s="156" t="n">
        <f aca="false">$M$68</f>
        <v>0</v>
      </c>
      <c r="N12" s="157" t="e">
        <f aca="false">$N$7*AQ11*AR11</f>
        <v>#DIV/0!</v>
      </c>
      <c r="O12" s="156" t="n">
        <f aca="false">$O$68</f>
        <v>0</v>
      </c>
      <c r="P12" s="158" t="n">
        <f aca="false">(AT11*$P$6)*$P$3</f>
        <v>1.7328</v>
      </c>
      <c r="Q12" s="154" t="n">
        <f aca="false">$Q$68</f>
        <v>0</v>
      </c>
      <c r="R12" s="154" t="n">
        <v>0</v>
      </c>
      <c r="S12" s="155" t="n">
        <v>0</v>
      </c>
      <c r="T12" s="156" t="n">
        <f aca="false">$T$6</f>
        <v>0</v>
      </c>
      <c r="U12" s="159" t="e">
        <f aca="false">(N12/E12)+SUM(L12:M12)</f>
        <v>#DIV/0!</v>
      </c>
      <c r="W12" s="116" t="n">
        <v>4</v>
      </c>
      <c r="X12" s="117" t="n">
        <v>2.52</v>
      </c>
      <c r="Y12" s="160"/>
      <c r="Z12" s="63"/>
      <c r="AA12" s="161"/>
      <c r="AB12" s="120"/>
      <c r="AC12" s="162" t="n">
        <f aca="false">(W12*X12)+(Y12*Z12)+(AA12*AB12)</f>
        <v>10.08</v>
      </c>
      <c r="AD12" s="163" t="n">
        <v>600</v>
      </c>
      <c r="AE12" s="164" t="n">
        <v>0</v>
      </c>
      <c r="AF12" s="165" t="n">
        <v>0</v>
      </c>
      <c r="AG12" s="166"/>
      <c r="AH12" s="167"/>
      <c r="AI12" s="168"/>
      <c r="AJ12" s="169"/>
      <c r="AK12" s="170" t="n">
        <v>4</v>
      </c>
      <c r="AL12" s="63" t="n">
        <v>380</v>
      </c>
      <c r="AM12" s="171"/>
      <c r="AN12" s="172"/>
      <c r="AO12" s="173"/>
      <c r="AP12" s="133"/>
      <c r="AQ12" s="133" t="e">
        <f aca="false" t="array" ref="AQ12:AQ12">SUM(IF(AND(AJ12&lt;&gt;"pac",AJ12&lt;&gt;""),AI12),IF(AND(AM12&lt;&gt;"pac",AM12&lt;&gt;""),AL12),IF(AND(AN12&lt;&gt;"pac",AN12&lt;&gt;""),AO12))/SUM(IF(AND(AJ12&lt;&gt;"pac",AJ12&lt;&gt;""),1),IF(AND(AM12&lt;&gt;"pac",AM12&lt;&gt;""),1),IF(AND(AN12&lt;&gt;"pac",AN12&lt;&gt;""),1))</f>
        <v>#DIV/0!</v>
      </c>
      <c r="AR12" s="133" t="n">
        <f aca="false" t="array" ref="AR12:AR12">SUM(IF(AND(AJ12&lt;&gt;"pac",AJ12&lt;&gt;""),AH12),IF(AND(AM12&lt;&gt;"pac",AM12&lt;&gt;""),AK12),IF(AND(AP12&lt;&gt;"pac",AP12&lt;&gt;""),AN12))</f>
        <v>0</v>
      </c>
      <c r="AS12" s="133"/>
      <c r="AT12" s="134" t="n">
        <f aca="false">SUM(AE12,AG12,AH12,AN12,AK12)</f>
        <v>4</v>
      </c>
      <c r="AU12" s="135" t="n">
        <f aca="false">AV12/AT12</f>
        <v>380</v>
      </c>
      <c r="AV12" s="136" t="n">
        <f aca="false">SUM(AE12*AF12)+(AH12*AI12)+(AN12*AO12)+(AK12*AL12)</f>
        <v>1520</v>
      </c>
      <c r="AW12" s="137" t="n">
        <f aca="false">AT12*(F13+G13+H13)*J13/1000</f>
        <v>0</v>
      </c>
      <c r="AX12" s="137" t="n">
        <f aca="false">K13*AT12</f>
        <v>0</v>
      </c>
      <c r="AY12" s="137" t="n">
        <f aca="false">L13*(AE13+AG13)</f>
        <v>0</v>
      </c>
      <c r="AZ12" s="136" t="n">
        <f aca="false">P13</f>
        <v>1.7328</v>
      </c>
      <c r="BA12" s="137" t="n">
        <f aca="false">AC12</f>
        <v>10.08</v>
      </c>
      <c r="BB12" s="137" t="n">
        <f aca="false">T13*AT13</f>
        <v>0</v>
      </c>
      <c r="BC12" s="137"/>
      <c r="BD12" s="137" t="n">
        <f aca="false">AV12-SUM(AW12:BC12)</f>
        <v>1508.1872</v>
      </c>
      <c r="BE12" s="138"/>
      <c r="BF12" s="139" t="n">
        <f aca="false">BD12</f>
        <v>1508.1872</v>
      </c>
      <c r="BG12" s="139" t="n">
        <f aca="false">BF12*$BG$5</f>
        <v>1206.54976</v>
      </c>
      <c r="BH12" s="139" t="n">
        <f aca="false">BF12*$BH$5</f>
        <v>301.63744</v>
      </c>
      <c r="BI12" s="52"/>
      <c r="BJ12" s="53" t="s">
        <v>92</v>
      </c>
      <c r="BK12" s="52"/>
      <c r="BL12" s="73"/>
      <c r="BO12" s="53" t="s">
        <v>92</v>
      </c>
      <c r="BP12" s="52"/>
      <c r="BQ12" s="73"/>
      <c r="BR12" s="55"/>
      <c r="BS12" s="142"/>
      <c r="BT12" s="143"/>
      <c r="BU12" s="98"/>
      <c r="BV12" s="52"/>
      <c r="BW12" s="176"/>
      <c r="BX12" s="52"/>
      <c r="BY12" s="52"/>
      <c r="BZ12" s="98"/>
      <c r="CA12" s="52"/>
      <c r="CB12" s="176"/>
      <c r="CC12" s="138"/>
      <c r="CD12" s="138"/>
      <c r="CE12" s="145"/>
      <c r="CF12" s="145"/>
      <c r="CG12" s="145"/>
      <c r="CH12" s="7"/>
      <c r="CI12" s="8"/>
      <c r="CJ12" s="7"/>
      <c r="CK12" s="29"/>
      <c r="CL12" s="7"/>
      <c r="CM12" s="7"/>
      <c r="CN12" s="8"/>
      <c r="CO12" s="7"/>
      <c r="CP12" s="29"/>
      <c r="CQ12" s="7"/>
      <c r="CR12" s="7"/>
      <c r="CS12" s="7"/>
      <c r="CT12" s="7"/>
      <c r="CU12" s="7"/>
      <c r="CV12" s="7"/>
      <c r="CW12" s="7"/>
      <c r="CX12" s="7"/>
      <c r="CY12" s="7"/>
    </row>
    <row r="13" customFormat="false" ht="12.75" hidden="false" customHeight="false" outlineLevel="0" collapsed="false">
      <c r="B13" s="75" t="n">
        <v>600</v>
      </c>
      <c r="C13" s="146" t="n">
        <f aca="false">C12</f>
        <v>4</v>
      </c>
      <c r="D13" s="147" t="n">
        <f aca="false">D12</f>
        <v>0</v>
      </c>
      <c r="E13" s="174" t="n">
        <f aca="false">C13-D12</f>
        <v>4</v>
      </c>
      <c r="F13" s="149" t="n">
        <f aca="false">$F$6</f>
        <v>0</v>
      </c>
      <c r="G13" s="175" t="n">
        <f aca="false">$G$6</f>
        <v>0</v>
      </c>
      <c r="H13" s="151" t="n">
        <f aca="false">$H$6</f>
        <v>0</v>
      </c>
      <c r="I13" s="152" t="n">
        <f aca="false">F13+G13+H13</f>
        <v>0</v>
      </c>
      <c r="J13" s="153" t="n">
        <f aca="false">$J$7</f>
        <v>0</v>
      </c>
      <c r="K13" s="154" t="n">
        <f aca="false">$K$6</f>
        <v>0</v>
      </c>
      <c r="L13" s="155" t="n">
        <f aca="false">((I13*J13/1000)+K13)</f>
        <v>0</v>
      </c>
      <c r="M13" s="156" t="n">
        <f aca="false">$M$68</f>
        <v>0</v>
      </c>
      <c r="N13" s="157" t="e">
        <f aca="false">$N$7*AQ12*AR12</f>
        <v>#DIV/0!</v>
      </c>
      <c r="O13" s="156" t="n">
        <f aca="false">$O$68</f>
        <v>0</v>
      </c>
      <c r="P13" s="158" t="n">
        <f aca="false">(AT12*$P$6)*$P$3</f>
        <v>1.7328</v>
      </c>
      <c r="Q13" s="154" t="n">
        <f aca="false">$Q$68</f>
        <v>0</v>
      </c>
      <c r="R13" s="154" t="n">
        <v>0</v>
      </c>
      <c r="S13" s="155" t="n">
        <v>0</v>
      </c>
      <c r="T13" s="156" t="n">
        <f aca="false">$T$6</f>
        <v>0</v>
      </c>
      <c r="U13" s="159" t="e">
        <f aca="false">(N13/E13)+SUM(L13:M13)</f>
        <v>#DIV/0!</v>
      </c>
      <c r="W13" s="116" t="n">
        <v>4</v>
      </c>
      <c r="X13" s="117" t="n">
        <v>2.52</v>
      </c>
      <c r="Y13" s="160"/>
      <c r="Z13" s="63"/>
      <c r="AA13" s="161"/>
      <c r="AB13" s="120"/>
      <c r="AC13" s="162" t="n">
        <f aca="false">(W13*X13)+(Y13*Z13)+(AA13*AB13)</f>
        <v>10.08</v>
      </c>
      <c r="AD13" s="163" t="n">
        <v>700</v>
      </c>
      <c r="AE13" s="164" t="n">
        <v>0</v>
      </c>
      <c r="AF13" s="165" t="n">
        <v>0</v>
      </c>
      <c r="AG13" s="166"/>
      <c r="AH13" s="167"/>
      <c r="AI13" s="168"/>
      <c r="AJ13" s="169"/>
      <c r="AK13" s="170" t="n">
        <v>4</v>
      </c>
      <c r="AL13" s="63" t="n">
        <v>325</v>
      </c>
      <c r="AM13" s="171"/>
      <c r="AN13" s="172"/>
      <c r="AO13" s="173"/>
      <c r="AP13" s="133"/>
      <c r="AQ13" s="133" t="e">
        <f aca="false" t="array" ref="AQ13:AQ13">SUM(IF(AND(AJ13&lt;&gt;"pac",AJ13&lt;&gt;""),AI13),IF(AND(AM13&lt;&gt;"pac",AM13&lt;&gt;""),AL13),IF(AND(AN13&lt;&gt;"pac",AN13&lt;&gt;""),AO13))/SUM(IF(AND(AJ13&lt;&gt;"pac",AJ13&lt;&gt;""),1),IF(AND(AM13&lt;&gt;"pac",AM13&lt;&gt;""),1),IF(AND(AN13&lt;&gt;"pac",AN13&lt;&gt;""),1))</f>
        <v>#DIV/0!</v>
      </c>
      <c r="AR13" s="133" t="n">
        <f aca="false" t="array" ref="AR13:AR13">SUM(IF(AND(AJ13&lt;&gt;"pac",AJ13&lt;&gt;""),AH13),IF(AND(AM13&lt;&gt;"pac",AM13&lt;&gt;""),AK13),IF(AND(AP13&lt;&gt;"pac",AP13&lt;&gt;""),AN13))</f>
        <v>0</v>
      </c>
      <c r="AS13" s="133"/>
      <c r="AT13" s="134" t="n">
        <f aca="false">SUM(AE13,AG13,AH13,AN13,AK13)</f>
        <v>4</v>
      </c>
      <c r="AU13" s="135" t="n">
        <f aca="false">AV13/AT13</f>
        <v>325</v>
      </c>
      <c r="AV13" s="136" t="n">
        <f aca="false">SUM(AE13*AF13)+(AH13*AI13)+(AN13*AO13)+(AK13*AL13)</f>
        <v>1300</v>
      </c>
      <c r="AW13" s="137" t="n">
        <f aca="false">AT13*(F14+G14+H14)*J14/1000</f>
        <v>0</v>
      </c>
      <c r="AX13" s="137" t="n">
        <f aca="false">K14*AT13</f>
        <v>0</v>
      </c>
      <c r="AY13" s="137" t="n">
        <f aca="false">L14*(AE14+AG14)</f>
        <v>0</v>
      </c>
      <c r="AZ13" s="136" t="n">
        <f aca="false">P14</f>
        <v>1.7328</v>
      </c>
      <c r="BA13" s="137" t="n">
        <f aca="false">AC13</f>
        <v>10.08</v>
      </c>
      <c r="BB13" s="137" t="n">
        <f aca="false">T14*AT14</f>
        <v>0</v>
      </c>
      <c r="BC13" s="137"/>
      <c r="BD13" s="137" t="n">
        <f aca="false">AV13-SUM(AW13:BC13)</f>
        <v>1288.1872</v>
      </c>
      <c r="BE13" s="138"/>
      <c r="BF13" s="139" t="n">
        <f aca="false">BD13</f>
        <v>1288.1872</v>
      </c>
      <c r="BG13" s="139" t="n">
        <f aca="false">BF13*$BG$5</f>
        <v>1030.54976</v>
      </c>
      <c r="BH13" s="139" t="n">
        <f aca="false">BF13*$BH$5</f>
        <v>257.63744</v>
      </c>
      <c r="BI13" s="52"/>
      <c r="BJ13" s="53" t="s">
        <v>93</v>
      </c>
      <c r="BK13" s="52"/>
      <c r="BL13" s="73" t="n">
        <f aca="false">AY31+BA31</f>
        <v>241.92</v>
      </c>
      <c r="BO13" s="53" t="s">
        <v>93</v>
      </c>
      <c r="BP13" s="52"/>
      <c r="BQ13" s="73" t="e">
        <f aca="true">(INDIRECT(TEXT((DAY($A$1)-1),"0")&amp;"!Bq13"))+BL13</f>
        <v>#REF!</v>
      </c>
      <c r="BR13" s="55"/>
      <c r="BS13" s="142"/>
      <c r="BT13" s="143"/>
      <c r="BU13" s="98"/>
      <c r="BV13" s="52"/>
      <c r="BW13" s="101"/>
      <c r="BX13" s="98"/>
      <c r="BY13" s="98"/>
      <c r="BZ13" s="98"/>
      <c r="CA13" s="52"/>
      <c r="CB13" s="101"/>
      <c r="CC13" s="138"/>
      <c r="CD13" s="138"/>
      <c r="CE13" s="145"/>
      <c r="CF13" s="145"/>
      <c r="CG13" s="145"/>
      <c r="CH13" s="7"/>
      <c r="CI13" s="8"/>
      <c r="CJ13" s="7"/>
      <c r="CK13" s="29"/>
      <c r="CL13" s="7"/>
      <c r="CM13" s="7"/>
      <c r="CN13" s="8"/>
      <c r="CO13" s="7"/>
      <c r="CP13" s="29"/>
      <c r="CQ13" s="7"/>
      <c r="CR13" s="7"/>
      <c r="CS13" s="7"/>
      <c r="CT13" s="7"/>
      <c r="CU13" s="7"/>
      <c r="CV13" s="7"/>
      <c r="CW13" s="7"/>
      <c r="CX13" s="7"/>
      <c r="CY13" s="7"/>
    </row>
    <row r="14" customFormat="false" ht="12.75" hidden="false" customHeight="false" outlineLevel="0" collapsed="false">
      <c r="B14" s="75" t="n">
        <v>700</v>
      </c>
      <c r="C14" s="146" t="n">
        <f aca="false">C13</f>
        <v>4</v>
      </c>
      <c r="D14" s="147" t="n">
        <f aca="false">D13</f>
        <v>0</v>
      </c>
      <c r="E14" s="174" t="n">
        <f aca="false">C14-D13</f>
        <v>4</v>
      </c>
      <c r="F14" s="149" t="n">
        <f aca="false">$F$6</f>
        <v>0</v>
      </c>
      <c r="G14" s="175" t="n">
        <f aca="false">$G$6</f>
        <v>0</v>
      </c>
      <c r="H14" s="151" t="n">
        <f aca="false">$H$6</f>
        <v>0</v>
      </c>
      <c r="I14" s="152" t="n">
        <f aca="false">F14+G14+H14</f>
        <v>0</v>
      </c>
      <c r="J14" s="153" t="n">
        <f aca="false">$J$7</f>
        <v>0</v>
      </c>
      <c r="K14" s="154" t="n">
        <f aca="false">$K$6</f>
        <v>0</v>
      </c>
      <c r="L14" s="155" t="n">
        <f aca="false">((I14*J14/1000)+K14)</f>
        <v>0</v>
      </c>
      <c r="M14" s="156" t="n">
        <f aca="false">$M$68</f>
        <v>0</v>
      </c>
      <c r="N14" s="157" t="e">
        <f aca="false">$N$7*AQ13*AR13</f>
        <v>#DIV/0!</v>
      </c>
      <c r="O14" s="156" t="n">
        <f aca="false">$O$68</f>
        <v>0</v>
      </c>
      <c r="P14" s="158" t="n">
        <f aca="false">(AT13*$P$6)*$P$3</f>
        <v>1.7328</v>
      </c>
      <c r="Q14" s="154" t="n">
        <f aca="false">$Q$68</f>
        <v>0</v>
      </c>
      <c r="R14" s="154" t="n">
        <v>0</v>
      </c>
      <c r="S14" s="155" t="n">
        <v>0</v>
      </c>
      <c r="T14" s="156" t="n">
        <f aca="false">$T$6</f>
        <v>0</v>
      </c>
      <c r="U14" s="159" t="e">
        <f aca="false">(N14/E14)+SUM(L14:M14)</f>
        <v>#DIV/0!</v>
      </c>
      <c r="W14" s="116" t="n">
        <v>4</v>
      </c>
      <c r="X14" s="117" t="n">
        <v>2.52</v>
      </c>
      <c r="Y14" s="160"/>
      <c r="Z14" s="63"/>
      <c r="AA14" s="161"/>
      <c r="AB14" s="120"/>
      <c r="AC14" s="162" t="n">
        <f aca="false">(W14*X14)+(Y14*Z14)+(AA14*AB14)</f>
        <v>10.08</v>
      </c>
      <c r="AD14" s="163" t="n">
        <v>800</v>
      </c>
      <c r="AE14" s="164" t="n">
        <v>0</v>
      </c>
      <c r="AF14" s="165" t="n">
        <v>0</v>
      </c>
      <c r="AG14" s="166"/>
      <c r="AH14" s="167"/>
      <c r="AI14" s="168"/>
      <c r="AJ14" s="169"/>
      <c r="AK14" s="170" t="n">
        <v>4</v>
      </c>
      <c r="AL14" s="63" t="n">
        <v>300</v>
      </c>
      <c r="AM14" s="171"/>
      <c r="AN14" s="172"/>
      <c r="AO14" s="173"/>
      <c r="AP14" s="133"/>
      <c r="AQ14" s="133" t="e">
        <f aca="false" t="array" ref="AQ14:AQ14">SUM(IF(AND(AJ14&lt;&gt;"pac",AJ14&lt;&gt;""),AI14),IF(AND(AM14&lt;&gt;"pac",AM14&lt;&gt;""),AL14),IF(AND(AN14&lt;&gt;"pac",AN14&lt;&gt;""),AO14))/SUM(IF(AND(AJ14&lt;&gt;"pac",AJ14&lt;&gt;""),1),IF(AND(AM14&lt;&gt;"pac",AM14&lt;&gt;""),1),IF(AND(AN14&lt;&gt;"pac",AN14&lt;&gt;""),1))</f>
        <v>#DIV/0!</v>
      </c>
      <c r="AR14" s="133" t="n">
        <f aca="false" t="array" ref="AR14:AR14">SUM(IF(AND(AJ14&lt;&gt;"pac",AJ14&lt;&gt;""),AH14),IF(AND(AM14&lt;&gt;"pac",AM14&lt;&gt;""),AK14),IF(AND(AP14&lt;&gt;"pac",AP14&lt;&gt;""),AN14))</f>
        <v>0</v>
      </c>
      <c r="AS14" s="133"/>
      <c r="AT14" s="134" t="n">
        <f aca="false">SUM(AE14,AG14,AH14,AN14,AK14)</f>
        <v>4</v>
      </c>
      <c r="AU14" s="135" t="n">
        <f aca="false">AV14/AT14</f>
        <v>300</v>
      </c>
      <c r="AV14" s="136" t="n">
        <f aca="false">SUM(AE14*AF14)+(AH14*AI14)+(AN14*AO14)+(AK14*AL14)</f>
        <v>1200</v>
      </c>
      <c r="AW14" s="137" t="n">
        <f aca="false">AT14*(F15+G15+H15)*J15/1000</f>
        <v>0</v>
      </c>
      <c r="AX14" s="137" t="n">
        <f aca="false">K15*AT14</f>
        <v>0</v>
      </c>
      <c r="AY14" s="137" t="n">
        <f aca="false">L15*(AE15+AG15)</f>
        <v>0</v>
      </c>
      <c r="AZ14" s="136" t="n">
        <f aca="false">P15</f>
        <v>1.7328</v>
      </c>
      <c r="BA14" s="137" t="n">
        <f aca="false">AC14</f>
        <v>10.08</v>
      </c>
      <c r="BB14" s="137" t="n">
        <f aca="false">T15*AT15</f>
        <v>0</v>
      </c>
      <c r="BC14" s="137"/>
      <c r="BD14" s="137" t="n">
        <f aca="false">AV14-SUM(AW14:BC14)</f>
        <v>1188.1872</v>
      </c>
      <c r="BE14" s="138"/>
      <c r="BF14" s="139" t="n">
        <f aca="false">BD14</f>
        <v>1188.1872</v>
      </c>
      <c r="BG14" s="139" t="n">
        <f aca="false">BF14*$BG$5</f>
        <v>950.54976</v>
      </c>
      <c r="BH14" s="139" t="n">
        <f aca="false">BF14*$BH$5</f>
        <v>237.63744</v>
      </c>
      <c r="BI14" s="52"/>
      <c r="BJ14" s="53" t="s">
        <v>67</v>
      </c>
      <c r="BK14" s="52"/>
      <c r="BL14" s="73" t="n">
        <f aca="false">AZ31</f>
        <v>37.6884</v>
      </c>
      <c r="BO14" s="53" t="s">
        <v>67</v>
      </c>
      <c r="BP14" s="52"/>
      <c r="BQ14" s="73" t="e">
        <f aca="true">(INDIRECT(TEXT((DAY($A$1)-1),"0")&amp;"!BQ14"))+BL14</f>
        <v>#REF!</v>
      </c>
      <c r="BR14" s="55"/>
      <c r="BS14" s="142"/>
      <c r="BT14" s="143"/>
      <c r="BU14" s="98"/>
      <c r="BV14" s="52"/>
      <c r="BW14" s="176"/>
      <c r="BX14" s="52"/>
      <c r="BY14" s="52"/>
      <c r="BZ14" s="98"/>
      <c r="CA14" s="52"/>
      <c r="CB14" s="176"/>
      <c r="CC14" s="138"/>
      <c r="CD14" s="138"/>
      <c r="CE14" s="145"/>
      <c r="CF14" s="145"/>
      <c r="CG14" s="145"/>
      <c r="CH14" s="7"/>
      <c r="CI14" s="8"/>
      <c r="CJ14" s="7"/>
      <c r="CK14" s="29"/>
      <c r="CL14" s="7"/>
      <c r="CM14" s="7"/>
      <c r="CN14" s="8"/>
      <c r="CO14" s="7"/>
      <c r="CP14" s="29"/>
      <c r="CQ14" s="7"/>
      <c r="CR14" s="7"/>
      <c r="CS14" s="7"/>
      <c r="CT14" s="7"/>
      <c r="CU14" s="7"/>
      <c r="CV14" s="7"/>
      <c r="CW14" s="7"/>
      <c r="CX14" s="7"/>
      <c r="CY14" s="7"/>
    </row>
    <row r="15" customFormat="false" ht="15" hidden="false" customHeight="false" outlineLevel="0" collapsed="false">
      <c r="B15" s="75" t="n">
        <v>800</v>
      </c>
      <c r="C15" s="146" t="n">
        <f aca="false">C14</f>
        <v>4</v>
      </c>
      <c r="D15" s="147" t="n">
        <f aca="false">D14</f>
        <v>0</v>
      </c>
      <c r="E15" s="174" t="n">
        <f aca="false">C15-D14</f>
        <v>4</v>
      </c>
      <c r="F15" s="149" t="n">
        <f aca="false">$F$6</f>
        <v>0</v>
      </c>
      <c r="G15" s="175" t="n">
        <f aca="false">$G$6</f>
        <v>0</v>
      </c>
      <c r="H15" s="151" t="n">
        <f aca="false">$H$6</f>
        <v>0</v>
      </c>
      <c r="I15" s="152" t="n">
        <f aca="false">F15+G15+H15</f>
        <v>0</v>
      </c>
      <c r="J15" s="153" t="n">
        <f aca="false">$J$7</f>
        <v>0</v>
      </c>
      <c r="K15" s="154" t="n">
        <f aca="false">$K$6</f>
        <v>0</v>
      </c>
      <c r="L15" s="155" t="n">
        <f aca="false">((I15*J15/1000)+K15)</f>
        <v>0</v>
      </c>
      <c r="M15" s="156" t="n">
        <f aca="false">$M$68</f>
        <v>0</v>
      </c>
      <c r="N15" s="157" t="e">
        <f aca="false">$N$7*AQ14*AR14</f>
        <v>#DIV/0!</v>
      </c>
      <c r="O15" s="156" t="n">
        <f aca="false">$O$68</f>
        <v>0</v>
      </c>
      <c r="P15" s="158" t="n">
        <f aca="false">(AT14*$P$6)*$P$3</f>
        <v>1.7328</v>
      </c>
      <c r="Q15" s="154" t="n">
        <f aca="false">$Q$68</f>
        <v>0</v>
      </c>
      <c r="R15" s="154" t="n">
        <v>0</v>
      </c>
      <c r="S15" s="155" t="n">
        <v>0</v>
      </c>
      <c r="T15" s="156" t="n">
        <f aca="false">$T$6</f>
        <v>0</v>
      </c>
      <c r="U15" s="159" t="e">
        <f aca="false">(N15/E15)+SUM(L15:M15)</f>
        <v>#DIV/0!</v>
      </c>
      <c r="W15" s="116" t="n">
        <v>4</v>
      </c>
      <c r="X15" s="117" t="n">
        <v>2.52</v>
      </c>
      <c r="Y15" s="160"/>
      <c r="Z15" s="63"/>
      <c r="AA15" s="161"/>
      <c r="AB15" s="120"/>
      <c r="AC15" s="162" t="n">
        <f aca="false">(W15*X15)+(Y15*Z15)+(AA15*AB15)</f>
        <v>10.08</v>
      </c>
      <c r="AD15" s="163" t="n">
        <v>900</v>
      </c>
      <c r="AE15" s="164" t="n">
        <v>0</v>
      </c>
      <c r="AF15" s="165" t="n">
        <v>0</v>
      </c>
      <c r="AG15" s="166"/>
      <c r="AH15" s="167"/>
      <c r="AI15" s="168"/>
      <c r="AJ15" s="169"/>
      <c r="AK15" s="170" t="n">
        <v>4</v>
      </c>
      <c r="AL15" s="63" t="n">
        <v>440</v>
      </c>
      <c r="AM15" s="171"/>
      <c r="AN15" s="172"/>
      <c r="AO15" s="173"/>
      <c r="AP15" s="133"/>
      <c r="AQ15" s="133" t="e">
        <f aca="false" t="array" ref="AQ15:AQ15">SUM(IF(AND(AJ15&lt;&gt;"pac",AJ15&lt;&gt;""),AI15),IF(AND(AM15&lt;&gt;"pac",AM15&lt;&gt;""),AL15),IF(AND(AN15&lt;&gt;"pac",AN15&lt;&gt;""),AO15))/SUM(IF(AND(AJ15&lt;&gt;"pac",AJ15&lt;&gt;""),1),IF(AND(AM15&lt;&gt;"pac",AM15&lt;&gt;""),1),IF(AND(AN15&lt;&gt;"pac",AN15&lt;&gt;""),1))</f>
        <v>#DIV/0!</v>
      </c>
      <c r="AR15" s="133" t="n">
        <f aca="false" t="array" ref="AR15:AR15">SUM(IF(AND(AJ15&lt;&gt;"pac",AJ15&lt;&gt;""),AH15),IF(AND(AM15&lt;&gt;"pac",AM15&lt;&gt;""),AK15),IF(AND(AP15&lt;&gt;"pac",AP15&lt;&gt;""),AN15))</f>
        <v>0</v>
      </c>
      <c r="AS15" s="133"/>
      <c r="AT15" s="134" t="n">
        <f aca="false">SUM(AE15,AG15,AH15,AN15,AK15)</f>
        <v>4</v>
      </c>
      <c r="AU15" s="135" t="n">
        <f aca="false">AV15/AT15</f>
        <v>440</v>
      </c>
      <c r="AV15" s="136" t="n">
        <f aca="false">SUM(AE15*AF15)+(AH15*AI15)+(AN15*AO15)+(AK15*AL15)</f>
        <v>1760</v>
      </c>
      <c r="AW15" s="137" t="n">
        <f aca="false">AT15*(F16+G16+H16)*J16/1000</f>
        <v>0</v>
      </c>
      <c r="AX15" s="137" t="n">
        <f aca="false">K16*AT15</f>
        <v>0</v>
      </c>
      <c r="AY15" s="137" t="n">
        <f aca="false">L16*(AE16+AG16)</f>
        <v>0</v>
      </c>
      <c r="AZ15" s="136" t="n">
        <f aca="false">P16</f>
        <v>1.7328</v>
      </c>
      <c r="BA15" s="137" t="n">
        <f aca="false">AC15</f>
        <v>10.08</v>
      </c>
      <c r="BB15" s="137" t="n">
        <f aca="false">T16*AT16</f>
        <v>0</v>
      </c>
      <c r="BC15" s="137"/>
      <c r="BD15" s="137" t="n">
        <f aca="false">AV15-SUM(AW15:BC15)</f>
        <v>1748.1872</v>
      </c>
      <c r="BE15" s="138"/>
      <c r="BF15" s="139" t="n">
        <f aca="false">BD15</f>
        <v>1748.1872</v>
      </c>
      <c r="BG15" s="139" t="n">
        <f aca="false">BF15*$BG$5</f>
        <v>1398.54976</v>
      </c>
      <c r="BH15" s="139" t="n">
        <f aca="false">BF15*$BH$5</f>
        <v>349.63744</v>
      </c>
      <c r="BI15" s="52"/>
      <c r="BJ15" s="53" t="s">
        <v>96</v>
      </c>
      <c r="BK15" s="52"/>
      <c r="BL15" s="181" t="n">
        <f aca="false">BC31</f>
        <v>0</v>
      </c>
      <c r="BO15" s="53" t="s">
        <v>96</v>
      </c>
      <c r="BP15" s="52"/>
      <c r="BQ15" s="181" t="e">
        <f aca="true">(INDIRECT(TEXT((DAY($A$1)-1),"0")&amp;"!BK15"))+BL15</f>
        <v>#REF!</v>
      </c>
      <c r="BR15" s="55"/>
      <c r="BS15" s="142"/>
      <c r="BT15" s="143"/>
      <c r="BU15" s="52"/>
      <c r="BV15" s="52"/>
      <c r="BW15" s="52"/>
      <c r="BX15" s="52"/>
      <c r="BY15" s="52"/>
      <c r="BZ15" s="52"/>
      <c r="CA15" s="52"/>
      <c r="CB15" s="52"/>
      <c r="CC15" s="138"/>
      <c r="CD15" s="138"/>
      <c r="CE15" s="145"/>
      <c r="CF15" s="145"/>
      <c r="CG15" s="145"/>
      <c r="CH15" s="7"/>
      <c r="CI15" s="8"/>
      <c r="CJ15" s="7"/>
      <c r="CK15" s="182"/>
      <c r="CL15" s="7"/>
      <c r="CM15" s="7"/>
      <c r="CN15" s="8"/>
      <c r="CO15" s="7"/>
      <c r="CP15" s="182"/>
      <c r="CQ15" s="7"/>
      <c r="CR15" s="7"/>
      <c r="CS15" s="7"/>
      <c r="CT15" s="7"/>
      <c r="CU15" s="7"/>
      <c r="CV15" s="7"/>
      <c r="CW15" s="7"/>
      <c r="CX15" s="7"/>
      <c r="CY15" s="7"/>
    </row>
    <row r="16" customFormat="false" ht="12.75" hidden="false" customHeight="false" outlineLevel="0" collapsed="false">
      <c r="B16" s="75" t="n">
        <v>900</v>
      </c>
      <c r="C16" s="146" t="n">
        <f aca="false">C15</f>
        <v>4</v>
      </c>
      <c r="D16" s="147" t="n">
        <f aca="false">D15</f>
        <v>0</v>
      </c>
      <c r="E16" s="174" t="n">
        <f aca="false">C16-D15</f>
        <v>4</v>
      </c>
      <c r="F16" s="149" t="n">
        <f aca="false">$F$6</f>
        <v>0</v>
      </c>
      <c r="G16" s="175" t="n">
        <f aca="false">$G$6</f>
        <v>0</v>
      </c>
      <c r="H16" s="151" t="n">
        <f aca="false">$H$6</f>
        <v>0</v>
      </c>
      <c r="I16" s="152" t="n">
        <f aca="false">F16+G16+H16</f>
        <v>0</v>
      </c>
      <c r="J16" s="153" t="n">
        <f aca="false">$J$7</f>
        <v>0</v>
      </c>
      <c r="K16" s="154" t="n">
        <f aca="false">$K$6</f>
        <v>0</v>
      </c>
      <c r="L16" s="155" t="n">
        <f aca="false">((I16*J16/1000)+K16)</f>
        <v>0</v>
      </c>
      <c r="M16" s="156" t="n">
        <f aca="false">$M$68</f>
        <v>0</v>
      </c>
      <c r="N16" s="157" t="e">
        <f aca="false">$N$7*AQ15*AR15</f>
        <v>#DIV/0!</v>
      </c>
      <c r="O16" s="156" t="n">
        <f aca="false">$O$68</f>
        <v>0</v>
      </c>
      <c r="P16" s="158" t="n">
        <f aca="false">(AT15*$P$6)*$P$3</f>
        <v>1.7328</v>
      </c>
      <c r="Q16" s="154" t="n">
        <f aca="false">$Q$68</f>
        <v>0</v>
      </c>
      <c r="R16" s="154" t="n">
        <v>0</v>
      </c>
      <c r="S16" s="155" t="n">
        <v>0</v>
      </c>
      <c r="T16" s="156" t="n">
        <f aca="false">$T$6</f>
        <v>0</v>
      </c>
      <c r="U16" s="159" t="e">
        <f aca="false">(N16/E16)+SUM(L16:M16)</f>
        <v>#DIV/0!</v>
      </c>
      <c r="W16" s="116" t="n">
        <v>4</v>
      </c>
      <c r="X16" s="117" t="n">
        <v>2.52</v>
      </c>
      <c r="Y16" s="160"/>
      <c r="Z16" s="63"/>
      <c r="AA16" s="161"/>
      <c r="AB16" s="120"/>
      <c r="AC16" s="162" t="n">
        <f aca="false">(W16*X16)+(Y16*Z16)+(AA16*AB16)</f>
        <v>10.08</v>
      </c>
      <c r="AD16" s="163" t="n">
        <v>1000</v>
      </c>
      <c r="AE16" s="164" t="n">
        <v>0</v>
      </c>
      <c r="AF16" s="165" t="n">
        <v>0</v>
      </c>
      <c r="AG16" s="166"/>
      <c r="AH16" s="167"/>
      <c r="AI16" s="168"/>
      <c r="AJ16" s="169"/>
      <c r="AK16" s="170" t="n">
        <v>4</v>
      </c>
      <c r="AL16" s="63" t="n">
        <v>440</v>
      </c>
      <c r="AM16" s="171"/>
      <c r="AN16" s="172"/>
      <c r="AO16" s="173"/>
      <c r="AP16" s="133"/>
      <c r="AQ16" s="133" t="e">
        <f aca="false" t="array" ref="AQ16:AQ16">SUM(IF(AND(AJ16&lt;&gt;"pac",AJ16&lt;&gt;""),AI16),IF(AND(AM16&lt;&gt;"pac",AM16&lt;&gt;""),AL16),IF(AND(AN16&lt;&gt;"pac",AN16&lt;&gt;""),AO16))/SUM(IF(AND(AJ16&lt;&gt;"pac",AJ16&lt;&gt;""),1),IF(AND(AM16&lt;&gt;"pac",AM16&lt;&gt;""),1),IF(AND(AN16&lt;&gt;"pac",AN16&lt;&gt;""),1))</f>
        <v>#DIV/0!</v>
      </c>
      <c r="AR16" s="133" t="n">
        <f aca="false" t="array" ref="AR16:AR16">SUM(IF(AND(AJ16&lt;&gt;"pac",AJ16&lt;&gt;""),AH16),IF(AND(AM16&lt;&gt;"pac",AM16&lt;&gt;""),AK16),IF(AND(AP16&lt;&gt;"pac",AP16&lt;&gt;""),AN16))</f>
        <v>0</v>
      </c>
      <c r="AS16" s="133"/>
      <c r="AT16" s="134" t="n">
        <f aca="false">SUM(AE16,AG16,AH16,AN16,AK16)</f>
        <v>4</v>
      </c>
      <c r="AU16" s="135" t="n">
        <f aca="false">AV16/AT16</f>
        <v>440</v>
      </c>
      <c r="AV16" s="136" t="n">
        <f aca="false">SUM(AE16*AF16)+(AH16*AI16)+(AN16*AO16)+(AK16*AL16)</f>
        <v>1760</v>
      </c>
      <c r="AW16" s="137" t="n">
        <f aca="false">AT16*(F17+G17+H17)*J17/1000</f>
        <v>0</v>
      </c>
      <c r="AX16" s="137" t="n">
        <f aca="false">K17*AT16</f>
        <v>0</v>
      </c>
      <c r="AY16" s="137" t="n">
        <f aca="false">L17*(AE17+AG17)</f>
        <v>0</v>
      </c>
      <c r="AZ16" s="136" t="n">
        <f aca="false">P17</f>
        <v>1.7328</v>
      </c>
      <c r="BA16" s="137" t="n">
        <f aca="false">AC16</f>
        <v>10.08</v>
      </c>
      <c r="BB16" s="137" t="n">
        <f aca="false">T17*AT17</f>
        <v>0</v>
      </c>
      <c r="BC16" s="137"/>
      <c r="BD16" s="137" t="n">
        <f aca="false">AV16-SUM(AW16:BC16)</f>
        <v>1748.1872</v>
      </c>
      <c r="BE16" s="138"/>
      <c r="BF16" s="139" t="n">
        <f aca="false">BD16</f>
        <v>1748.1872</v>
      </c>
      <c r="BG16" s="139" t="n">
        <f aca="false">BF16*$BG$5</f>
        <v>1398.54976</v>
      </c>
      <c r="BH16" s="139" t="n">
        <f aca="false">BF16*$BH$5</f>
        <v>349.63744</v>
      </c>
      <c r="BI16" s="52"/>
      <c r="BJ16" s="53" t="s">
        <v>98</v>
      </c>
      <c r="BK16" s="52"/>
      <c r="BL16" s="73" t="n">
        <f aca="false">SUM(BL13:BL15)</f>
        <v>279.6084</v>
      </c>
      <c r="BO16" s="53" t="s">
        <v>98</v>
      </c>
      <c r="BP16" s="52"/>
      <c r="BQ16" s="73" t="e">
        <f aca="true">(INDIRECT(TEXT((DAY($A$1)-1),"0")&amp;"!Bq16"))+BL16</f>
        <v>#REF!</v>
      </c>
      <c r="BR16" s="55"/>
      <c r="BS16" s="142"/>
      <c r="BT16" s="143"/>
      <c r="BU16" s="52"/>
      <c r="BV16" s="52"/>
      <c r="BW16" s="52"/>
      <c r="BX16" s="52"/>
      <c r="BY16" s="52"/>
      <c r="BZ16" s="52"/>
      <c r="CA16" s="52"/>
      <c r="CB16" s="52"/>
      <c r="CC16" s="138"/>
      <c r="CD16" s="138"/>
      <c r="CE16" s="145"/>
      <c r="CF16" s="145"/>
      <c r="CG16" s="145"/>
      <c r="CH16" s="7"/>
      <c r="CI16" s="8"/>
      <c r="CJ16" s="7"/>
      <c r="CK16" s="29"/>
      <c r="CL16" s="7"/>
      <c r="CM16" s="7"/>
      <c r="CN16" s="8"/>
      <c r="CO16" s="7"/>
      <c r="CP16" s="29"/>
      <c r="CQ16" s="7"/>
      <c r="CR16" s="7"/>
      <c r="CS16" s="7"/>
      <c r="CT16" s="7"/>
      <c r="CU16" s="7"/>
      <c r="CV16" s="7"/>
      <c r="CW16" s="7"/>
      <c r="CX16" s="7"/>
      <c r="CY16" s="7"/>
    </row>
    <row r="17" customFormat="false" ht="12.75" hidden="false" customHeight="false" outlineLevel="0" collapsed="false">
      <c r="B17" s="75" t="n">
        <v>1000</v>
      </c>
      <c r="C17" s="146" t="n">
        <f aca="false">C16</f>
        <v>4</v>
      </c>
      <c r="D17" s="147" t="n">
        <f aca="false">D16</f>
        <v>0</v>
      </c>
      <c r="E17" s="174" t="n">
        <f aca="false">C17-D16</f>
        <v>4</v>
      </c>
      <c r="F17" s="149" t="n">
        <f aca="false">$F$6</f>
        <v>0</v>
      </c>
      <c r="G17" s="175" t="n">
        <f aca="false">$G$6</f>
        <v>0</v>
      </c>
      <c r="H17" s="151" t="n">
        <f aca="false">$H$6</f>
        <v>0</v>
      </c>
      <c r="I17" s="152" t="n">
        <f aca="false">F17+G17+H17</f>
        <v>0</v>
      </c>
      <c r="J17" s="153" t="n">
        <f aca="false">$J$7</f>
        <v>0</v>
      </c>
      <c r="K17" s="154" t="n">
        <f aca="false">$K$6</f>
        <v>0</v>
      </c>
      <c r="L17" s="155" t="n">
        <f aca="false">((I17*J17/1000)+K17)</f>
        <v>0</v>
      </c>
      <c r="M17" s="156" t="n">
        <f aca="false">$M$68</f>
        <v>0</v>
      </c>
      <c r="N17" s="157" t="e">
        <f aca="false">$N$7*AQ16*AR16</f>
        <v>#DIV/0!</v>
      </c>
      <c r="O17" s="156" t="n">
        <f aca="false">$O$68</f>
        <v>0</v>
      </c>
      <c r="P17" s="158" t="n">
        <f aca="false">(AT16*$P$6)*$P$3</f>
        <v>1.7328</v>
      </c>
      <c r="Q17" s="154" t="n">
        <f aca="false">$Q$68</f>
        <v>0</v>
      </c>
      <c r="R17" s="154" t="n">
        <v>0</v>
      </c>
      <c r="S17" s="155" t="n">
        <v>0</v>
      </c>
      <c r="T17" s="156" t="n">
        <f aca="false">$T$6</f>
        <v>0</v>
      </c>
      <c r="U17" s="159" t="e">
        <f aca="false">(N17/E17)+SUM(L17:M17)</f>
        <v>#DIV/0!</v>
      </c>
      <c r="W17" s="116" t="n">
        <v>4</v>
      </c>
      <c r="X17" s="117" t="n">
        <v>2.52</v>
      </c>
      <c r="Y17" s="160"/>
      <c r="Z17" s="63"/>
      <c r="AA17" s="161"/>
      <c r="AB17" s="120"/>
      <c r="AC17" s="162" t="n">
        <f aca="false">(W17*X17)+(Y17*Z17)+(AA17*AB17)</f>
        <v>10.08</v>
      </c>
      <c r="AD17" s="163" t="n">
        <v>1100</v>
      </c>
      <c r="AE17" s="164" t="n">
        <v>0</v>
      </c>
      <c r="AF17" s="165" t="n">
        <v>0</v>
      </c>
      <c r="AG17" s="166"/>
      <c r="AH17" s="167"/>
      <c r="AI17" s="168"/>
      <c r="AJ17" s="169"/>
      <c r="AK17" s="170" t="n">
        <v>4</v>
      </c>
      <c r="AL17" s="63" t="n">
        <v>440</v>
      </c>
      <c r="AM17" s="171"/>
      <c r="AN17" s="172"/>
      <c r="AO17" s="173"/>
      <c r="AP17" s="133"/>
      <c r="AQ17" s="133" t="e">
        <f aca="false" t="array" ref="AQ17:AQ17">SUM(IF(AND(AJ17&lt;&gt;"pac",AJ17&lt;&gt;""),AI17),IF(AND(AM17&lt;&gt;"pac",AM17&lt;&gt;""),AL17),IF(AND(AN17&lt;&gt;"pac",AN17&lt;&gt;""),AO17))/SUM(IF(AND(AJ17&lt;&gt;"pac",AJ17&lt;&gt;""),1),IF(AND(AM17&lt;&gt;"pac",AM17&lt;&gt;""),1),IF(AND(AN17&lt;&gt;"pac",AN17&lt;&gt;""),1))</f>
        <v>#DIV/0!</v>
      </c>
      <c r="AR17" s="133" t="n">
        <f aca="false" t="array" ref="AR17:AR17">SUM(IF(AND(AJ17&lt;&gt;"pac",AJ17&lt;&gt;""),AH17),IF(AND(AM17&lt;&gt;"pac",AM17&lt;&gt;""),AK17),IF(AND(AP17&lt;&gt;"pac",AP17&lt;&gt;""),AN17))</f>
        <v>0</v>
      </c>
      <c r="AS17" s="133"/>
      <c r="AT17" s="134" t="n">
        <f aca="false">SUM(AE17,AG17,AH17,AN17,AK17)</f>
        <v>4</v>
      </c>
      <c r="AU17" s="135" t="n">
        <f aca="false">AV17/AT17</f>
        <v>440</v>
      </c>
      <c r="AV17" s="136" t="n">
        <f aca="false">SUM(AE17*AF17)+(AH17*AI17)+(AN17*AO17)+(AK17*AL17)</f>
        <v>1760</v>
      </c>
      <c r="AW17" s="137" t="n">
        <f aca="false">AT17*(F18+G18+H18)*J18/1000</f>
        <v>0</v>
      </c>
      <c r="AX17" s="137" t="n">
        <f aca="false">K18*AT17</f>
        <v>0</v>
      </c>
      <c r="AY17" s="137" t="n">
        <f aca="false">L18*(AE18+AG18)</f>
        <v>0</v>
      </c>
      <c r="AZ17" s="136" t="n">
        <f aca="false">P18</f>
        <v>1.7328</v>
      </c>
      <c r="BA17" s="137" t="n">
        <f aca="false">AC17</f>
        <v>10.08</v>
      </c>
      <c r="BB17" s="137" t="n">
        <f aca="false">T18*AT18</f>
        <v>0</v>
      </c>
      <c r="BC17" s="137"/>
      <c r="BD17" s="137" t="n">
        <f aca="false">AV17-SUM(AW17:BC17)</f>
        <v>1748.1872</v>
      </c>
      <c r="BE17" s="138"/>
      <c r="BF17" s="139" t="n">
        <f aca="false">BD17</f>
        <v>1748.1872</v>
      </c>
      <c r="BG17" s="139" t="n">
        <f aca="false">BF17*$BG$5</f>
        <v>1398.54976</v>
      </c>
      <c r="BH17" s="139" t="n">
        <f aca="false">BF17*$BH$5</f>
        <v>349.63744</v>
      </c>
      <c r="BI17" s="52"/>
      <c r="BJ17" s="183"/>
      <c r="BK17" s="52"/>
      <c r="BL17" s="171"/>
      <c r="BO17" s="183"/>
      <c r="BP17" s="52"/>
      <c r="BQ17" s="171"/>
      <c r="BR17" s="55"/>
      <c r="BS17" s="142"/>
      <c r="BT17" s="143"/>
      <c r="BU17" s="98"/>
      <c r="BV17" s="52"/>
      <c r="BW17" s="52"/>
      <c r="BX17" s="52"/>
      <c r="BY17" s="52"/>
      <c r="BZ17" s="98"/>
      <c r="CA17" s="52"/>
      <c r="CB17" s="52"/>
      <c r="CC17" s="138"/>
      <c r="CD17" s="138"/>
      <c r="CE17" s="145"/>
      <c r="CF17" s="145"/>
      <c r="CG17" s="145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</row>
    <row r="18" customFormat="false" ht="12.75" hidden="false" customHeight="false" outlineLevel="0" collapsed="false">
      <c r="B18" s="75" t="n">
        <v>1100</v>
      </c>
      <c r="C18" s="146" t="n">
        <f aca="false">C17</f>
        <v>4</v>
      </c>
      <c r="D18" s="147" t="n">
        <f aca="false">D17</f>
        <v>0</v>
      </c>
      <c r="E18" s="174" t="n">
        <f aca="false">C18-D17</f>
        <v>4</v>
      </c>
      <c r="F18" s="149" t="n">
        <f aca="false">$F$6</f>
        <v>0</v>
      </c>
      <c r="G18" s="175" t="n">
        <f aca="false">$G$6</f>
        <v>0</v>
      </c>
      <c r="H18" s="151" t="n">
        <f aca="false">$H$6</f>
        <v>0</v>
      </c>
      <c r="I18" s="152" t="n">
        <f aca="false">F18+G18+H18</f>
        <v>0</v>
      </c>
      <c r="J18" s="153" t="n">
        <f aca="false">$J$7</f>
        <v>0</v>
      </c>
      <c r="K18" s="154" t="n">
        <f aca="false">$K$6</f>
        <v>0</v>
      </c>
      <c r="L18" s="155" t="n">
        <f aca="false">((I18*J18/1000)+K18)</f>
        <v>0</v>
      </c>
      <c r="M18" s="156" t="n">
        <f aca="false">$M$68</f>
        <v>0</v>
      </c>
      <c r="N18" s="157" t="e">
        <f aca="false">$N$7*AQ17*AR17</f>
        <v>#DIV/0!</v>
      </c>
      <c r="O18" s="156" t="n">
        <f aca="false">$O$68</f>
        <v>0</v>
      </c>
      <c r="P18" s="158" t="n">
        <f aca="false">(AT17*$P$6)*$P$3</f>
        <v>1.7328</v>
      </c>
      <c r="Q18" s="154" t="n">
        <f aca="false">$Q$68</f>
        <v>0</v>
      </c>
      <c r="R18" s="154" t="n">
        <v>0</v>
      </c>
      <c r="S18" s="155" t="n">
        <v>0</v>
      </c>
      <c r="T18" s="156" t="n">
        <f aca="false">$T$6</f>
        <v>0</v>
      </c>
      <c r="U18" s="159" t="e">
        <f aca="false">(N18/E18)+SUM(L18:M18)</f>
        <v>#DIV/0!</v>
      </c>
      <c r="W18" s="116" t="n">
        <v>4</v>
      </c>
      <c r="X18" s="117" t="n">
        <v>2.52</v>
      </c>
      <c r="Y18" s="160"/>
      <c r="Z18" s="63"/>
      <c r="AA18" s="161"/>
      <c r="AB18" s="120"/>
      <c r="AC18" s="162" t="n">
        <f aca="false">(W18*X18)+(Y18*Z18)+(AA18*AB18)</f>
        <v>10.08</v>
      </c>
      <c r="AD18" s="163" t="n">
        <v>1200</v>
      </c>
      <c r="AE18" s="164" t="n">
        <v>0</v>
      </c>
      <c r="AF18" s="165" t="n">
        <v>0</v>
      </c>
      <c r="AG18" s="166"/>
      <c r="AH18" s="167"/>
      <c r="AI18" s="168"/>
      <c r="AJ18" s="169"/>
      <c r="AK18" s="170" t="n">
        <v>4</v>
      </c>
      <c r="AL18" s="63" t="n">
        <v>440</v>
      </c>
      <c r="AM18" s="171"/>
      <c r="AN18" s="172"/>
      <c r="AO18" s="173"/>
      <c r="AP18" s="133"/>
      <c r="AQ18" s="133" t="e">
        <f aca="false" t="array" ref="AQ18:AQ18">SUM(IF(AND(AJ18&lt;&gt;"pac",AJ18&lt;&gt;""),AI18),IF(AND(AM18&lt;&gt;"pac",AM18&lt;&gt;""),AL18),IF(AND(AN18&lt;&gt;"pac",AN18&lt;&gt;""),AO18))/SUM(IF(AND(AJ18&lt;&gt;"pac",AJ18&lt;&gt;""),1),IF(AND(AM18&lt;&gt;"pac",AM18&lt;&gt;""),1),IF(AND(AN18&lt;&gt;"pac",AN18&lt;&gt;""),1))</f>
        <v>#DIV/0!</v>
      </c>
      <c r="AR18" s="133" t="n">
        <f aca="false" t="array" ref="AR18:AR18">SUM(IF(AND(AJ18&lt;&gt;"pac",AJ18&lt;&gt;""),AH18),IF(AND(AM18&lt;&gt;"pac",AM18&lt;&gt;""),AK18),IF(AND(AP18&lt;&gt;"pac",AP18&lt;&gt;""),AN18))</f>
        <v>0</v>
      </c>
      <c r="AS18" s="133"/>
      <c r="AT18" s="134" t="n">
        <f aca="false">SUM(AE18,AG18,AH18,AN18,AK18)</f>
        <v>4</v>
      </c>
      <c r="AU18" s="135" t="n">
        <f aca="false">AV18/AT18</f>
        <v>440</v>
      </c>
      <c r="AV18" s="136" t="n">
        <f aca="false">SUM(AE18*AF18)+(AH18*AI18)+(AN18*AO18)+(AK18*AL18)</f>
        <v>1760</v>
      </c>
      <c r="AW18" s="137" t="n">
        <f aca="false">AT18*(F19+G19+H19)*J19/1000</f>
        <v>0</v>
      </c>
      <c r="AX18" s="137" t="n">
        <f aca="false">K19*AT18</f>
        <v>0</v>
      </c>
      <c r="AY18" s="137" t="n">
        <f aca="false">L19*(AE19+AG19)</f>
        <v>0</v>
      </c>
      <c r="AZ18" s="136" t="n">
        <f aca="false">P19</f>
        <v>1.7328</v>
      </c>
      <c r="BA18" s="137" t="n">
        <f aca="false">AC18</f>
        <v>10.08</v>
      </c>
      <c r="BB18" s="137" t="n">
        <f aca="false">T19*AT19</f>
        <v>0</v>
      </c>
      <c r="BC18" s="137"/>
      <c r="BD18" s="137" t="n">
        <f aca="false">AV18-SUM(AW18:BC18)</f>
        <v>1748.1872</v>
      </c>
      <c r="BE18" s="138"/>
      <c r="BF18" s="139" t="n">
        <f aca="false">BD18</f>
        <v>1748.1872</v>
      </c>
      <c r="BG18" s="139" t="n">
        <f aca="false">BF18*$BG$5</f>
        <v>1398.54976</v>
      </c>
      <c r="BH18" s="139" t="n">
        <f aca="false">BF18*$BH$5</f>
        <v>349.63744</v>
      </c>
      <c r="BI18" s="52"/>
      <c r="BJ18" s="53" t="s">
        <v>99</v>
      </c>
      <c r="BK18" s="52"/>
      <c r="BL18" s="73" t="n">
        <f aca="false">BH31</f>
        <v>7246.07832</v>
      </c>
      <c r="BO18" s="53" t="s">
        <v>99</v>
      </c>
      <c r="BP18" s="52"/>
      <c r="BQ18" s="73" t="e">
        <f aca="false">BQ7*$BH$5</f>
        <v>#REF!</v>
      </c>
      <c r="BR18" s="55"/>
      <c r="BS18" s="142"/>
      <c r="BT18" s="143"/>
      <c r="BU18" s="98"/>
      <c r="BV18" s="52"/>
      <c r="BW18" s="176"/>
      <c r="BX18" s="52"/>
      <c r="BY18" s="52"/>
      <c r="BZ18" s="98"/>
      <c r="CA18" s="52"/>
      <c r="CB18" s="176"/>
      <c r="CC18" s="138"/>
      <c r="CD18" s="138"/>
      <c r="CE18" s="145"/>
      <c r="CF18" s="145"/>
      <c r="CG18" s="145"/>
      <c r="CH18" s="7"/>
      <c r="CI18" s="8"/>
      <c r="CJ18" s="7"/>
      <c r="CK18" s="29"/>
      <c r="CL18" s="7"/>
      <c r="CM18" s="7"/>
      <c r="CN18" s="8"/>
      <c r="CO18" s="7"/>
      <c r="CP18" s="29"/>
      <c r="CQ18" s="7"/>
      <c r="CR18" s="7"/>
      <c r="CS18" s="7"/>
      <c r="CT18" s="7"/>
      <c r="CU18" s="7"/>
      <c r="CV18" s="7"/>
      <c r="CW18" s="7"/>
      <c r="CX18" s="7"/>
      <c r="CY18" s="7"/>
    </row>
    <row r="19" customFormat="false" ht="12.75" hidden="false" customHeight="false" outlineLevel="0" collapsed="false">
      <c r="B19" s="75" t="n">
        <v>1200</v>
      </c>
      <c r="C19" s="146" t="n">
        <f aca="false">C18</f>
        <v>4</v>
      </c>
      <c r="D19" s="147" t="n">
        <f aca="false">D18</f>
        <v>0</v>
      </c>
      <c r="E19" s="174" t="n">
        <f aca="false">C19-D18</f>
        <v>4</v>
      </c>
      <c r="F19" s="149" t="n">
        <f aca="false">$F$6</f>
        <v>0</v>
      </c>
      <c r="G19" s="175" t="n">
        <f aca="false">$G$6</f>
        <v>0</v>
      </c>
      <c r="H19" s="151" t="n">
        <f aca="false">$H$6</f>
        <v>0</v>
      </c>
      <c r="I19" s="152" t="n">
        <f aca="false">F19+G19+H19</f>
        <v>0</v>
      </c>
      <c r="J19" s="153" t="n">
        <f aca="false">$J$7</f>
        <v>0</v>
      </c>
      <c r="K19" s="154" t="n">
        <f aca="false">$K$6</f>
        <v>0</v>
      </c>
      <c r="L19" s="155" t="n">
        <f aca="false">((I19*J19/1000)+K19)</f>
        <v>0</v>
      </c>
      <c r="M19" s="156" t="n">
        <f aca="false">$M$68</f>
        <v>0</v>
      </c>
      <c r="N19" s="157" t="e">
        <f aca="false">$N$7*AQ18*AR18</f>
        <v>#DIV/0!</v>
      </c>
      <c r="O19" s="156" t="n">
        <f aca="false">$O$68</f>
        <v>0</v>
      </c>
      <c r="P19" s="158" t="n">
        <f aca="false">(AT18*$P$6)*$P$3</f>
        <v>1.7328</v>
      </c>
      <c r="Q19" s="154" t="n">
        <f aca="false">$Q$68</f>
        <v>0</v>
      </c>
      <c r="R19" s="154" t="n">
        <v>0</v>
      </c>
      <c r="S19" s="155" t="n">
        <v>0</v>
      </c>
      <c r="T19" s="156" t="n">
        <f aca="false">$T$6</f>
        <v>0</v>
      </c>
      <c r="U19" s="159" t="e">
        <f aca="false">(N19/E19)+SUM(L19:M19)</f>
        <v>#DIV/0!</v>
      </c>
      <c r="W19" s="116" t="n">
        <v>4</v>
      </c>
      <c r="X19" s="117" t="n">
        <v>2.52</v>
      </c>
      <c r="Y19" s="160"/>
      <c r="Z19" s="63"/>
      <c r="AA19" s="161"/>
      <c r="AB19" s="120"/>
      <c r="AC19" s="162" t="n">
        <f aca="false">(W19*X19)+(Y19*Z19)+(AA19*AB19)</f>
        <v>10.08</v>
      </c>
      <c r="AD19" s="163" t="n">
        <v>1300</v>
      </c>
      <c r="AE19" s="164" t="n">
        <v>0</v>
      </c>
      <c r="AF19" s="165" t="n">
        <v>0</v>
      </c>
      <c r="AG19" s="166"/>
      <c r="AH19" s="167"/>
      <c r="AI19" s="168"/>
      <c r="AJ19" s="169"/>
      <c r="AK19" s="170" t="n">
        <v>4</v>
      </c>
      <c r="AL19" s="63" t="n">
        <v>450</v>
      </c>
      <c r="AM19" s="171"/>
      <c r="AN19" s="172"/>
      <c r="AO19" s="173"/>
      <c r="AP19" s="133"/>
      <c r="AQ19" s="133" t="e">
        <f aca="false" t="array" ref="AQ19:AQ19">SUM(IF(AND(AJ19&lt;&gt;"pac",AJ19&lt;&gt;""),AI19),IF(AND(AM19&lt;&gt;"pac",AM19&lt;&gt;""),AL19),IF(AND(AN19&lt;&gt;"pac",AN19&lt;&gt;""),AO19))/SUM(IF(AND(AJ19&lt;&gt;"pac",AJ19&lt;&gt;""),1),IF(AND(AM19&lt;&gt;"pac",AM19&lt;&gt;""),1),IF(AND(AN19&lt;&gt;"pac",AN19&lt;&gt;""),1))</f>
        <v>#DIV/0!</v>
      </c>
      <c r="AR19" s="133" t="n">
        <f aca="false" t="array" ref="AR19:AR19">SUM(IF(AND(AJ19&lt;&gt;"pac",AJ19&lt;&gt;""),AH19),IF(AND(AM19&lt;&gt;"pac",AM19&lt;&gt;""),AK19),IF(AND(AP19&lt;&gt;"pac",AP19&lt;&gt;""),AN19))</f>
        <v>0</v>
      </c>
      <c r="AS19" s="133"/>
      <c r="AT19" s="134" t="n">
        <f aca="false">SUM(AE19,AG19,AH19,AN19,AK19)</f>
        <v>4</v>
      </c>
      <c r="AU19" s="135" t="n">
        <f aca="false">AV19/AT19</f>
        <v>450</v>
      </c>
      <c r="AV19" s="136" t="n">
        <f aca="false">SUM(AE19*AF19)+(AH19*AI19)+(AN19*AO19)+(AK19*AL19)</f>
        <v>1800</v>
      </c>
      <c r="AW19" s="137" t="n">
        <f aca="false">AT19*(F20+G20+H20)*J20/1000</f>
        <v>0</v>
      </c>
      <c r="AX19" s="137" t="n">
        <f aca="false">K20*AT19</f>
        <v>0</v>
      </c>
      <c r="AY19" s="137" t="n">
        <f aca="false">L20*(AE20+AG20)</f>
        <v>0</v>
      </c>
      <c r="AZ19" s="136" t="n">
        <f aca="false">P20</f>
        <v>1.7328</v>
      </c>
      <c r="BA19" s="137" t="n">
        <f aca="false">AC19</f>
        <v>10.08</v>
      </c>
      <c r="BB19" s="137" t="n">
        <f aca="false">T20*AT20</f>
        <v>0</v>
      </c>
      <c r="BC19" s="137"/>
      <c r="BD19" s="137" t="n">
        <f aca="false">AV19-SUM(AW19:BC19)</f>
        <v>1788.1872</v>
      </c>
      <c r="BE19" s="138"/>
      <c r="BF19" s="139" t="n">
        <f aca="false">BD19</f>
        <v>1788.1872</v>
      </c>
      <c r="BG19" s="139" t="n">
        <f aca="false">BF19*$BG$5</f>
        <v>1430.54976</v>
      </c>
      <c r="BH19" s="139" t="n">
        <f aca="false">BF19*$BH$5</f>
        <v>357.63744</v>
      </c>
      <c r="BI19" s="52"/>
      <c r="BJ19" s="53" t="s">
        <v>101</v>
      </c>
      <c r="BK19" s="52"/>
      <c r="BL19" s="73" t="n">
        <f aca="false">BB31</f>
        <v>0</v>
      </c>
      <c r="BO19" s="53" t="s">
        <v>101</v>
      </c>
      <c r="BP19" s="52"/>
      <c r="BQ19" s="73" t="e">
        <f aca="true">(INDIRECT(TEXT((DAY($A$1)-1),"0")&amp;"!BK19"))+BL19</f>
        <v>#REF!</v>
      </c>
      <c r="BR19" s="55"/>
      <c r="BS19" s="142"/>
      <c r="BT19" s="143"/>
      <c r="BU19" s="98"/>
      <c r="BV19" s="52"/>
      <c r="BW19" s="176"/>
      <c r="BX19" s="52"/>
      <c r="BY19" s="52"/>
      <c r="BZ19" s="98"/>
      <c r="CA19" s="52"/>
      <c r="CB19" s="176"/>
      <c r="CC19" s="138"/>
      <c r="CD19" s="138"/>
      <c r="CE19" s="145"/>
      <c r="CF19" s="145"/>
      <c r="CG19" s="145"/>
      <c r="CH19" s="7"/>
      <c r="CI19" s="8"/>
      <c r="CJ19" s="7"/>
      <c r="CK19" s="29"/>
      <c r="CL19" s="7"/>
      <c r="CM19" s="7"/>
      <c r="CN19" s="8"/>
      <c r="CO19" s="7"/>
      <c r="CP19" s="29"/>
      <c r="CQ19" s="7"/>
      <c r="CR19" s="7"/>
      <c r="CS19" s="7"/>
      <c r="CT19" s="7"/>
      <c r="CU19" s="7"/>
      <c r="CV19" s="7"/>
      <c r="CW19" s="7"/>
      <c r="CX19" s="7"/>
      <c r="CY19" s="7"/>
    </row>
    <row r="20" customFormat="false" ht="12.75" hidden="false" customHeight="false" outlineLevel="0" collapsed="false">
      <c r="B20" s="75" t="n">
        <v>1300</v>
      </c>
      <c r="C20" s="146" t="n">
        <f aca="false">C19</f>
        <v>4</v>
      </c>
      <c r="D20" s="147" t="n">
        <f aca="false">D19</f>
        <v>0</v>
      </c>
      <c r="E20" s="174" t="n">
        <f aca="false">C20-D19</f>
        <v>4</v>
      </c>
      <c r="F20" s="149" t="n">
        <f aca="false">$F$6</f>
        <v>0</v>
      </c>
      <c r="G20" s="175" t="n">
        <f aca="false">$G$6</f>
        <v>0</v>
      </c>
      <c r="H20" s="151" t="n">
        <f aca="false">$H$6</f>
        <v>0</v>
      </c>
      <c r="I20" s="152" t="n">
        <f aca="false">F20+G20+H20</f>
        <v>0</v>
      </c>
      <c r="J20" s="153" t="n">
        <f aca="false">$J$7</f>
        <v>0</v>
      </c>
      <c r="K20" s="154" t="n">
        <f aca="false">$K$6</f>
        <v>0</v>
      </c>
      <c r="L20" s="155" t="n">
        <f aca="false">((I20*J20/1000)+K20)</f>
        <v>0</v>
      </c>
      <c r="M20" s="156" t="n">
        <f aca="false">$M$68</f>
        <v>0</v>
      </c>
      <c r="N20" s="157" t="e">
        <f aca="false">$N$7*AQ19*AR19</f>
        <v>#DIV/0!</v>
      </c>
      <c r="O20" s="156" t="n">
        <f aca="false">$O$68</f>
        <v>0</v>
      </c>
      <c r="P20" s="158" t="n">
        <f aca="false">(AT19*$P$6)*$P$3</f>
        <v>1.7328</v>
      </c>
      <c r="Q20" s="154" t="n">
        <f aca="false">$Q$68</f>
        <v>0</v>
      </c>
      <c r="R20" s="154" t="n">
        <v>0</v>
      </c>
      <c r="S20" s="155" t="n">
        <v>0</v>
      </c>
      <c r="T20" s="156" t="n">
        <f aca="false">$T$6</f>
        <v>0</v>
      </c>
      <c r="U20" s="159" t="e">
        <f aca="false">(N20/E20)+SUM(L20:M20)</f>
        <v>#DIV/0!</v>
      </c>
      <c r="W20" s="116" t="n">
        <v>4</v>
      </c>
      <c r="X20" s="117" t="n">
        <v>2.52</v>
      </c>
      <c r="Y20" s="160"/>
      <c r="Z20" s="63"/>
      <c r="AA20" s="161"/>
      <c r="AB20" s="120"/>
      <c r="AC20" s="162" t="n">
        <f aca="false">(W20*X20)+(Y20*Z20)+(AA20*AB20)</f>
        <v>10.08</v>
      </c>
      <c r="AD20" s="163" t="n">
        <v>1400</v>
      </c>
      <c r="AE20" s="164" t="n">
        <v>0</v>
      </c>
      <c r="AF20" s="165" t="n">
        <v>0</v>
      </c>
      <c r="AG20" s="166"/>
      <c r="AH20" s="167"/>
      <c r="AI20" s="168"/>
      <c r="AJ20" s="169"/>
      <c r="AK20" s="170" t="n">
        <v>4</v>
      </c>
      <c r="AL20" s="63" t="n">
        <v>450</v>
      </c>
      <c r="AM20" s="171"/>
      <c r="AN20" s="172"/>
      <c r="AO20" s="173"/>
      <c r="AP20" s="133"/>
      <c r="AQ20" s="133" t="e">
        <f aca="false" t="array" ref="AQ20:AQ20">SUM(IF(AND(AJ20&lt;&gt;"pac",AJ20&lt;&gt;""),AI20),IF(AND(AM20&lt;&gt;"pac",AM20&lt;&gt;""),AL20),IF(AND(AN20&lt;&gt;"pac",AN20&lt;&gt;""),AO20))/SUM(IF(AND(AJ20&lt;&gt;"pac",AJ20&lt;&gt;""),1),IF(AND(AM20&lt;&gt;"pac",AM20&lt;&gt;""),1),IF(AND(AN20&lt;&gt;"pac",AN20&lt;&gt;""),1))</f>
        <v>#DIV/0!</v>
      </c>
      <c r="AR20" s="133" t="n">
        <f aca="false" t="array" ref="AR20:AR20">SUM(IF(AND(AJ20&lt;&gt;"pac",AJ20&lt;&gt;""),AH20),IF(AND(AM20&lt;&gt;"pac",AM20&lt;&gt;""),AK20),IF(AND(AP20&lt;&gt;"pac",AP20&lt;&gt;""),AN20))</f>
        <v>0</v>
      </c>
      <c r="AS20" s="133"/>
      <c r="AT20" s="134" t="n">
        <f aca="false">SUM(AE20,AG20,AH20,AN20,AK20)</f>
        <v>4</v>
      </c>
      <c r="AU20" s="135" t="n">
        <f aca="false">AV20/AT20</f>
        <v>450</v>
      </c>
      <c r="AV20" s="136" t="n">
        <f aca="false">SUM(AE20*AF20)+(AH20*AI20)+(AN20*AO20)+(AK20*AL20)</f>
        <v>1800</v>
      </c>
      <c r="AW20" s="137" t="n">
        <f aca="false">AT20*(F21+G21+H21)*J21/1000</f>
        <v>0</v>
      </c>
      <c r="AX20" s="137" t="n">
        <f aca="false">K21*AT20</f>
        <v>0</v>
      </c>
      <c r="AY20" s="137" t="n">
        <f aca="false">L21*(AE21+AG21)</f>
        <v>0</v>
      </c>
      <c r="AZ20" s="136" t="n">
        <f aca="false">P21</f>
        <v>1.7328</v>
      </c>
      <c r="BA20" s="137" t="n">
        <f aca="false">AC20</f>
        <v>10.08</v>
      </c>
      <c r="BB20" s="137" t="n">
        <f aca="false">T21*AT21</f>
        <v>0</v>
      </c>
      <c r="BC20" s="137"/>
      <c r="BD20" s="137" t="n">
        <f aca="false">AV20-SUM(AW20:BC20)</f>
        <v>1788.1872</v>
      </c>
      <c r="BE20" s="138"/>
      <c r="BF20" s="139" t="n">
        <f aca="false">BD20</f>
        <v>1788.1872</v>
      </c>
      <c r="BG20" s="139" t="n">
        <f aca="false">BF20*$BG$5</f>
        <v>1430.54976</v>
      </c>
      <c r="BH20" s="139" t="n">
        <f aca="false">BF20*$BH$5</f>
        <v>357.63744</v>
      </c>
      <c r="BI20" s="52"/>
      <c r="BJ20" s="53" t="s">
        <v>32</v>
      </c>
      <c r="BK20" s="52"/>
      <c r="BL20" s="73" t="n">
        <f aca="false">BL6</f>
        <v>0</v>
      </c>
      <c r="BO20" s="183"/>
      <c r="BP20" s="52"/>
      <c r="BQ20" s="171"/>
      <c r="BR20" s="55"/>
      <c r="BS20" s="142"/>
      <c r="BT20" s="143"/>
      <c r="BU20" s="98"/>
      <c r="BV20" s="52"/>
      <c r="BW20" s="176"/>
      <c r="BX20" s="52"/>
      <c r="BY20" s="52"/>
      <c r="BZ20" s="98"/>
      <c r="CA20" s="52"/>
      <c r="CB20" s="176"/>
      <c r="CC20" s="138"/>
      <c r="CD20" s="138"/>
      <c r="CE20" s="145"/>
      <c r="CF20" s="145"/>
      <c r="CG20" s="145"/>
      <c r="CH20" s="7"/>
      <c r="CI20" s="8"/>
      <c r="CJ20" s="7"/>
      <c r="CK20" s="29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</row>
    <row r="21" customFormat="false" ht="12.75" hidden="false" customHeight="false" outlineLevel="0" collapsed="false">
      <c r="B21" s="75" t="n">
        <v>1400</v>
      </c>
      <c r="C21" s="146" t="n">
        <f aca="false">C20</f>
        <v>4</v>
      </c>
      <c r="D21" s="147" t="n">
        <f aca="false">D20</f>
        <v>0</v>
      </c>
      <c r="E21" s="174" t="n">
        <f aca="false">C21-D20</f>
        <v>4</v>
      </c>
      <c r="F21" s="149" t="n">
        <f aca="false">$F$6</f>
        <v>0</v>
      </c>
      <c r="G21" s="175" t="n">
        <f aca="false">$G$6</f>
        <v>0</v>
      </c>
      <c r="H21" s="151" t="n">
        <f aca="false">$H$6</f>
        <v>0</v>
      </c>
      <c r="I21" s="152" t="n">
        <f aca="false">F21+G21+H21</f>
        <v>0</v>
      </c>
      <c r="J21" s="153" t="n">
        <f aca="false">$J$7</f>
        <v>0</v>
      </c>
      <c r="K21" s="154" t="n">
        <f aca="false">$K$6</f>
        <v>0</v>
      </c>
      <c r="L21" s="155" t="n">
        <f aca="false">((I21*J21/1000)+K21)</f>
        <v>0</v>
      </c>
      <c r="M21" s="156" t="n">
        <f aca="false">$M$68</f>
        <v>0</v>
      </c>
      <c r="N21" s="157" t="e">
        <f aca="false">$N$7*AQ20*AR20</f>
        <v>#DIV/0!</v>
      </c>
      <c r="O21" s="156" t="n">
        <f aca="false">$O$68</f>
        <v>0</v>
      </c>
      <c r="P21" s="158" t="n">
        <f aca="false">(AT20*$P$6)*$P$3</f>
        <v>1.7328</v>
      </c>
      <c r="Q21" s="154" t="n">
        <f aca="false">$Q$68</f>
        <v>0</v>
      </c>
      <c r="R21" s="154" t="n">
        <v>0</v>
      </c>
      <c r="S21" s="155" t="n">
        <v>0</v>
      </c>
      <c r="T21" s="156" t="n">
        <f aca="false">$T$6</f>
        <v>0</v>
      </c>
      <c r="U21" s="159" t="e">
        <f aca="false">(N21/E21)+SUM(L21:M21)</f>
        <v>#DIV/0!</v>
      </c>
      <c r="W21" s="116" t="n">
        <v>4</v>
      </c>
      <c r="X21" s="117" t="n">
        <v>2.52</v>
      </c>
      <c r="Y21" s="160"/>
      <c r="Z21" s="63"/>
      <c r="AA21" s="161"/>
      <c r="AB21" s="120"/>
      <c r="AC21" s="162" t="n">
        <f aca="false">(W21*X21)+(Y21*Z21)+(AA21*AB21)</f>
        <v>10.08</v>
      </c>
      <c r="AD21" s="163" t="n">
        <v>1500</v>
      </c>
      <c r="AE21" s="164" t="n">
        <v>0</v>
      </c>
      <c r="AF21" s="165" t="n">
        <v>0</v>
      </c>
      <c r="AG21" s="166"/>
      <c r="AH21" s="167"/>
      <c r="AI21" s="168"/>
      <c r="AJ21" s="169"/>
      <c r="AK21" s="170" t="n">
        <v>4</v>
      </c>
      <c r="AL21" s="63" t="n">
        <v>450</v>
      </c>
      <c r="AM21" s="171"/>
      <c r="AN21" s="172"/>
      <c r="AO21" s="173"/>
      <c r="AP21" s="133"/>
      <c r="AQ21" s="133" t="e">
        <f aca="false" t="array" ref="AQ21:AQ21">SUM(IF(AND(AJ21&lt;&gt;"pac",AJ21&lt;&gt;""),AI21),IF(AND(AM21&lt;&gt;"pac",AM21&lt;&gt;""),AL21),IF(AND(AN21&lt;&gt;"pac",AN21&lt;&gt;""),AO21))/SUM(IF(AND(AJ21&lt;&gt;"pac",AJ21&lt;&gt;""),1),IF(AND(AM21&lt;&gt;"pac",AM21&lt;&gt;""),1),IF(AND(AN21&lt;&gt;"pac",AN21&lt;&gt;""),1))</f>
        <v>#DIV/0!</v>
      </c>
      <c r="AR21" s="133" t="n">
        <f aca="false" t="array" ref="AR21:AR21">SUM(IF(AND(AJ21&lt;&gt;"pac",AJ21&lt;&gt;""),AH21),IF(AND(AM21&lt;&gt;"pac",AM21&lt;&gt;""),AK21),IF(AND(AP21&lt;&gt;"pac",AP21&lt;&gt;""),AN21))</f>
        <v>0</v>
      </c>
      <c r="AS21" s="133"/>
      <c r="AT21" s="134" t="n">
        <f aca="false">SUM(AE21,AG21,AH21,AN21,AK21)</f>
        <v>4</v>
      </c>
      <c r="AU21" s="135" t="n">
        <f aca="false">AV21/AT21</f>
        <v>450</v>
      </c>
      <c r="AV21" s="136" t="n">
        <f aca="false">SUM(AE21*AF21)+(AH21*AI21)+(AN21*AO21)+(AK21*AL21)</f>
        <v>1800</v>
      </c>
      <c r="AW21" s="137" t="n">
        <f aca="false">AT21*(F22+G22+H22)*J22/1000</f>
        <v>0</v>
      </c>
      <c r="AX21" s="137" t="n">
        <f aca="false">K22*AT21</f>
        <v>0</v>
      </c>
      <c r="AY21" s="137" t="n">
        <f aca="false">L22*(AE22+AG22)</f>
        <v>0</v>
      </c>
      <c r="AZ21" s="136" t="n">
        <f aca="false">P22</f>
        <v>1.7328</v>
      </c>
      <c r="BA21" s="137" t="n">
        <f aca="false">AC21</f>
        <v>10.08</v>
      </c>
      <c r="BB21" s="137" t="n">
        <f aca="false">T22*AT22</f>
        <v>0</v>
      </c>
      <c r="BC21" s="137"/>
      <c r="BD21" s="137" t="n">
        <f aca="false">AV21-SUM(AW21:BC21)</f>
        <v>1788.1872</v>
      </c>
      <c r="BE21" s="138"/>
      <c r="BF21" s="139" t="n">
        <f aca="false">BD21</f>
        <v>1788.1872</v>
      </c>
      <c r="BG21" s="139" t="n">
        <f aca="false">BF21*$BG$5</f>
        <v>1430.54976</v>
      </c>
      <c r="BH21" s="139" t="n">
        <f aca="false">BF21*$BH$5</f>
        <v>357.63744</v>
      </c>
      <c r="BI21" s="52"/>
      <c r="BJ21" s="140" t="s">
        <v>103</v>
      </c>
      <c r="BK21" s="141"/>
      <c r="BL21" s="54" t="n">
        <f aca="false">BL11-BL16-BL18-BL19+BL20</f>
        <v>28984.31328</v>
      </c>
      <c r="BO21" s="140" t="s">
        <v>104</v>
      </c>
      <c r="BP21" s="141"/>
      <c r="BQ21" s="54" t="e">
        <f aca="false">BQ11-BQ16-BQ18-BQ19</f>
        <v>#REF!</v>
      </c>
      <c r="BR21" s="55"/>
      <c r="BS21" s="142"/>
      <c r="BT21" s="143"/>
      <c r="BU21" s="98"/>
      <c r="BV21" s="52"/>
      <c r="BW21" s="176"/>
      <c r="BX21" s="52"/>
      <c r="BY21" s="52"/>
      <c r="BZ21" s="98"/>
      <c r="CA21" s="52"/>
      <c r="CB21" s="176"/>
      <c r="CC21" s="138"/>
      <c r="CD21" s="138"/>
      <c r="CE21" s="145"/>
      <c r="CF21" s="145"/>
      <c r="CG21" s="145"/>
      <c r="CH21" s="7"/>
      <c r="CI21" s="8"/>
      <c r="CJ21" s="7"/>
      <c r="CK21" s="29"/>
      <c r="CL21" s="7"/>
      <c r="CM21" s="7"/>
      <c r="CN21" s="8"/>
      <c r="CO21" s="7"/>
      <c r="CP21" s="29"/>
      <c r="CQ21" s="7"/>
      <c r="CR21" s="7"/>
      <c r="CS21" s="7"/>
      <c r="CT21" s="7"/>
      <c r="CU21" s="7"/>
      <c r="CV21" s="7"/>
      <c r="CW21" s="7"/>
      <c r="CX21" s="7"/>
      <c r="CY21" s="7"/>
    </row>
    <row r="22" customFormat="false" ht="15" hidden="false" customHeight="false" outlineLevel="0" collapsed="false">
      <c r="B22" s="75" t="n">
        <v>1500</v>
      </c>
      <c r="C22" s="146" t="n">
        <f aca="false">C21</f>
        <v>4</v>
      </c>
      <c r="D22" s="147" t="n">
        <f aca="false">D21</f>
        <v>0</v>
      </c>
      <c r="E22" s="174" t="n">
        <f aca="false">C22-D21</f>
        <v>4</v>
      </c>
      <c r="F22" s="149" t="n">
        <f aca="false">$F$6</f>
        <v>0</v>
      </c>
      <c r="G22" s="175" t="n">
        <f aca="false">$G$6</f>
        <v>0</v>
      </c>
      <c r="H22" s="151" t="n">
        <f aca="false">$H$6</f>
        <v>0</v>
      </c>
      <c r="I22" s="152" t="n">
        <f aca="false">F22+G22+H22</f>
        <v>0</v>
      </c>
      <c r="J22" s="153" t="n">
        <f aca="false">$J$7</f>
        <v>0</v>
      </c>
      <c r="K22" s="154" t="n">
        <f aca="false">$K$6</f>
        <v>0</v>
      </c>
      <c r="L22" s="155" t="n">
        <f aca="false">((I22*J22/1000)+K22)</f>
        <v>0</v>
      </c>
      <c r="M22" s="156" t="n">
        <f aca="false">$M$68</f>
        <v>0</v>
      </c>
      <c r="N22" s="157" t="e">
        <f aca="false">$N$7*AQ21*AR21</f>
        <v>#DIV/0!</v>
      </c>
      <c r="O22" s="156" t="n">
        <f aca="false">$O$68</f>
        <v>0</v>
      </c>
      <c r="P22" s="158" t="n">
        <f aca="false">(AT21*$P$6)*$P$3</f>
        <v>1.7328</v>
      </c>
      <c r="Q22" s="154" t="n">
        <f aca="false">$Q$68</f>
        <v>0</v>
      </c>
      <c r="R22" s="154" t="n">
        <v>0</v>
      </c>
      <c r="S22" s="155" t="n">
        <v>0</v>
      </c>
      <c r="T22" s="156" t="n">
        <f aca="false">$T$6</f>
        <v>0</v>
      </c>
      <c r="U22" s="159" t="e">
        <f aca="false">(N22/E22)+SUM(L22:M22)</f>
        <v>#DIV/0!</v>
      </c>
      <c r="W22" s="116" t="n">
        <v>4</v>
      </c>
      <c r="X22" s="117" t="n">
        <v>2.52</v>
      </c>
      <c r="Y22" s="160"/>
      <c r="Z22" s="63"/>
      <c r="AA22" s="161"/>
      <c r="AB22" s="120"/>
      <c r="AC22" s="162" t="n">
        <f aca="false">(W22*X22)+(Y22*Z22)+(AA22*AB22)</f>
        <v>10.08</v>
      </c>
      <c r="AD22" s="163" t="n">
        <v>1600</v>
      </c>
      <c r="AE22" s="164" t="n">
        <v>0</v>
      </c>
      <c r="AF22" s="165" t="n">
        <v>0</v>
      </c>
      <c r="AG22" s="166"/>
      <c r="AH22" s="167"/>
      <c r="AI22" s="168"/>
      <c r="AJ22" s="169"/>
      <c r="AK22" s="170" t="n">
        <v>3</v>
      </c>
      <c r="AL22" s="63" t="n">
        <v>450</v>
      </c>
      <c r="AM22" s="171"/>
      <c r="AN22" s="172"/>
      <c r="AO22" s="173"/>
      <c r="AP22" s="133"/>
      <c r="AQ22" s="133" t="e">
        <f aca="false" t="array" ref="AQ22:AQ22">SUM(IF(AND(AJ22&lt;&gt;"pac",AJ22&lt;&gt;""),AI22),IF(AND(AM22&lt;&gt;"pac",AM22&lt;&gt;""),AL22),IF(AND(AN22&lt;&gt;"pac",AN22&lt;&gt;""),AO22))/SUM(IF(AND(AJ22&lt;&gt;"pac",AJ22&lt;&gt;""),1),IF(AND(AM22&lt;&gt;"pac",AM22&lt;&gt;""),1),IF(AND(AN22&lt;&gt;"pac",AN22&lt;&gt;""),1))</f>
        <v>#DIV/0!</v>
      </c>
      <c r="AR22" s="133" t="n">
        <f aca="false" t="array" ref="AR22:AR22">SUM(IF(AND(AJ22&lt;&gt;"pac",AJ22&lt;&gt;""),AH22),IF(AND(AM22&lt;&gt;"pac",AM22&lt;&gt;""),AK22),IF(AND(AP22&lt;&gt;"pac",AP22&lt;&gt;""),AN22))</f>
        <v>0</v>
      </c>
      <c r="AS22" s="133"/>
      <c r="AT22" s="134" t="n">
        <f aca="false">SUM(AE22,AG22,AH22,AN22,AK22)</f>
        <v>3</v>
      </c>
      <c r="AU22" s="135" t="n">
        <f aca="false">AV22/AT22</f>
        <v>450</v>
      </c>
      <c r="AV22" s="136" t="n">
        <f aca="false">SUM(AE22*AF22)+(AH22*AI22)+(AN22*AO22)+(AK22*AL22)</f>
        <v>1350</v>
      </c>
      <c r="AW22" s="137" t="n">
        <f aca="false">AT22*(F23+G23+H23)*J23/1000</f>
        <v>0</v>
      </c>
      <c r="AX22" s="137" t="n">
        <f aca="false">K23*AT22</f>
        <v>0</v>
      </c>
      <c r="AY22" s="137" t="n">
        <f aca="false">L23*(AE23+AG23)</f>
        <v>0</v>
      </c>
      <c r="AZ22" s="136" t="n">
        <f aca="false">P23</f>
        <v>1.2996</v>
      </c>
      <c r="BA22" s="137" t="n">
        <f aca="false">AC22</f>
        <v>10.08</v>
      </c>
      <c r="BB22" s="137" t="n">
        <f aca="false">T23*AT23</f>
        <v>0</v>
      </c>
      <c r="BC22" s="137"/>
      <c r="BD22" s="137" t="n">
        <f aca="false">AV22-SUM(AW22:BC22)</f>
        <v>1338.6204</v>
      </c>
      <c r="BE22" s="138"/>
      <c r="BF22" s="139" t="n">
        <f aca="false">BD22</f>
        <v>1338.6204</v>
      </c>
      <c r="BG22" s="139" t="n">
        <f aca="false">BF22*$BG$5</f>
        <v>1070.89632</v>
      </c>
      <c r="BH22" s="139" t="n">
        <f aca="false">BF22*$BH$5</f>
        <v>267.72408</v>
      </c>
      <c r="BI22" s="52"/>
      <c r="BR22" s="55"/>
      <c r="BS22" s="142"/>
      <c r="BT22" s="143"/>
      <c r="BU22" s="98"/>
      <c r="BV22" s="52"/>
      <c r="BW22" s="185"/>
      <c r="BX22" s="52"/>
      <c r="BY22" s="52"/>
      <c r="BZ22" s="98"/>
      <c r="CA22" s="52"/>
      <c r="CB22" s="185"/>
      <c r="CC22" s="138"/>
      <c r="CD22" s="138"/>
      <c r="CE22" s="145"/>
      <c r="CF22" s="145"/>
      <c r="CG22" s="145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</row>
    <row r="23" customFormat="false" ht="12.75" hidden="false" customHeight="false" outlineLevel="0" collapsed="false">
      <c r="B23" s="75" t="n">
        <v>1600</v>
      </c>
      <c r="C23" s="146" t="n">
        <f aca="false">C22</f>
        <v>4</v>
      </c>
      <c r="D23" s="147" t="n">
        <f aca="false">D22</f>
        <v>0</v>
      </c>
      <c r="E23" s="174" t="n">
        <f aca="false">C23-D22</f>
        <v>4</v>
      </c>
      <c r="F23" s="149" t="n">
        <f aca="false">$F$6</f>
        <v>0</v>
      </c>
      <c r="G23" s="175" t="n">
        <f aca="false">$G$6</f>
        <v>0</v>
      </c>
      <c r="H23" s="151" t="n">
        <f aca="false">$H$6</f>
        <v>0</v>
      </c>
      <c r="I23" s="152" t="n">
        <f aca="false">F23+G23+H23</f>
        <v>0</v>
      </c>
      <c r="J23" s="153" t="n">
        <f aca="false">$J$7</f>
        <v>0</v>
      </c>
      <c r="K23" s="154" t="n">
        <f aca="false">$K$6</f>
        <v>0</v>
      </c>
      <c r="L23" s="155" t="n">
        <f aca="false">((I23*J23/1000)+K23)</f>
        <v>0</v>
      </c>
      <c r="M23" s="156" t="n">
        <f aca="false">$M$68</f>
        <v>0</v>
      </c>
      <c r="N23" s="157" t="e">
        <f aca="false">$N$7*AQ22*AR22</f>
        <v>#DIV/0!</v>
      </c>
      <c r="O23" s="156" t="n">
        <f aca="false">$O$68</f>
        <v>0</v>
      </c>
      <c r="P23" s="158" t="n">
        <f aca="false">(AT22*$P$6)*$P$3</f>
        <v>1.2996</v>
      </c>
      <c r="Q23" s="154" t="n">
        <f aca="false">$Q$68</f>
        <v>0</v>
      </c>
      <c r="R23" s="154" t="n">
        <v>0</v>
      </c>
      <c r="S23" s="155" t="n">
        <v>0</v>
      </c>
      <c r="T23" s="156" t="n">
        <f aca="false">$T$6</f>
        <v>0</v>
      </c>
      <c r="U23" s="159" t="e">
        <f aca="false">(N23/E23)+SUM(L23:M23)</f>
        <v>#DIV/0!</v>
      </c>
      <c r="W23" s="116" t="n">
        <v>4</v>
      </c>
      <c r="X23" s="117" t="n">
        <v>2.52</v>
      </c>
      <c r="Y23" s="160"/>
      <c r="Z23" s="63"/>
      <c r="AA23" s="161"/>
      <c r="AB23" s="120"/>
      <c r="AC23" s="162" t="n">
        <f aca="false">(W23*X23)+(Y23*Z23)+(AA23*AB23)</f>
        <v>10.08</v>
      </c>
      <c r="AD23" s="163" t="n">
        <v>1700</v>
      </c>
      <c r="AE23" s="164" t="n">
        <v>0</v>
      </c>
      <c r="AF23" s="165" t="n">
        <v>0</v>
      </c>
      <c r="AG23" s="166"/>
      <c r="AH23" s="167"/>
      <c r="AI23" s="168"/>
      <c r="AJ23" s="169"/>
      <c r="AK23" s="170" t="n">
        <v>3</v>
      </c>
      <c r="AL23" s="63" t="n">
        <v>450</v>
      </c>
      <c r="AM23" s="171"/>
      <c r="AN23" s="172"/>
      <c r="AO23" s="173"/>
      <c r="AP23" s="133"/>
      <c r="AQ23" s="133" t="e">
        <f aca="false" t="array" ref="AQ23:AQ23">SUM(IF(AND(AJ23&lt;&gt;"pac",AJ23&lt;&gt;""),AI23),IF(AND(AM23&lt;&gt;"pac",AM23&lt;&gt;""),AL23),IF(AND(AN23&lt;&gt;"pac",AN23&lt;&gt;""),AO23))/SUM(IF(AND(AJ23&lt;&gt;"pac",AJ23&lt;&gt;""),1),IF(AND(AM23&lt;&gt;"pac",AM23&lt;&gt;""),1),IF(AND(AN23&lt;&gt;"pac",AN23&lt;&gt;""),1))</f>
        <v>#DIV/0!</v>
      </c>
      <c r="AR23" s="133" t="n">
        <f aca="false" t="array" ref="AR23:AR23">SUM(IF(AND(AJ23&lt;&gt;"pac",AJ23&lt;&gt;""),AH23),IF(AND(AM23&lt;&gt;"pac",AM23&lt;&gt;""),AK23),IF(AND(AP23&lt;&gt;"pac",AP23&lt;&gt;""),AN23))</f>
        <v>0</v>
      </c>
      <c r="AS23" s="133"/>
      <c r="AT23" s="134" t="n">
        <f aca="false">SUM(AE23,AG23,AH23,AN23,AK23)</f>
        <v>3</v>
      </c>
      <c r="AU23" s="135" t="n">
        <f aca="false">AV23/AT23</f>
        <v>450</v>
      </c>
      <c r="AV23" s="136" t="n">
        <f aca="false">SUM(AE23*AF23)+(AH23*AI23)+(AN23*AO23)+(AK23*AL23)</f>
        <v>1350</v>
      </c>
      <c r="AW23" s="137" t="n">
        <f aca="false">AT23*(F24+G24+H24)*J24/1000</f>
        <v>0</v>
      </c>
      <c r="AX23" s="137" t="n">
        <f aca="false">K24*AT23</f>
        <v>0</v>
      </c>
      <c r="AY23" s="137" t="n">
        <f aca="false">L24*(AE24+AG24)</f>
        <v>0</v>
      </c>
      <c r="AZ23" s="136" t="n">
        <f aca="false">P24</f>
        <v>1.2996</v>
      </c>
      <c r="BA23" s="137" t="n">
        <f aca="false">AC23</f>
        <v>10.08</v>
      </c>
      <c r="BB23" s="137" t="n">
        <f aca="false">T24*AT24</f>
        <v>0</v>
      </c>
      <c r="BC23" s="137"/>
      <c r="BD23" s="137" t="n">
        <f aca="false">AV23-SUM(AW23:BC23)</f>
        <v>1338.6204</v>
      </c>
      <c r="BE23" s="138"/>
      <c r="BF23" s="139" t="n">
        <f aca="false">BD23</f>
        <v>1338.6204</v>
      </c>
      <c r="BG23" s="139" t="n">
        <f aca="false">BF23*$BG$5</f>
        <v>1070.89632</v>
      </c>
      <c r="BH23" s="139" t="n">
        <f aca="false">BF23*$BH$5</f>
        <v>267.72408</v>
      </c>
      <c r="BI23" s="52"/>
      <c r="BR23" s="55"/>
      <c r="BS23" s="142"/>
      <c r="BT23" s="143"/>
      <c r="BU23" s="98"/>
      <c r="BV23" s="52"/>
      <c r="BW23" s="176"/>
      <c r="BX23" s="52"/>
      <c r="BY23" s="52"/>
      <c r="BZ23" s="98"/>
      <c r="CA23" s="52"/>
      <c r="CB23" s="176"/>
      <c r="CC23" s="138"/>
      <c r="CD23" s="138"/>
      <c r="CE23" s="145"/>
      <c r="CF23" s="145"/>
      <c r="CG23" s="145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</row>
    <row r="24" customFormat="false" ht="12.75" hidden="false" customHeight="false" outlineLevel="0" collapsed="false">
      <c r="B24" s="75" t="n">
        <v>1700</v>
      </c>
      <c r="C24" s="146" t="n">
        <f aca="false">C23</f>
        <v>4</v>
      </c>
      <c r="D24" s="147" t="n">
        <f aca="false">D23</f>
        <v>0</v>
      </c>
      <c r="E24" s="174" t="n">
        <f aca="false">C24-D23</f>
        <v>4</v>
      </c>
      <c r="F24" s="149" t="n">
        <f aca="false">$F$6</f>
        <v>0</v>
      </c>
      <c r="G24" s="175" t="n">
        <f aca="false">$G$6</f>
        <v>0</v>
      </c>
      <c r="H24" s="151" t="n">
        <f aca="false">$H$6</f>
        <v>0</v>
      </c>
      <c r="I24" s="152" t="n">
        <f aca="false">F24+G24+H24</f>
        <v>0</v>
      </c>
      <c r="J24" s="153" t="n">
        <f aca="false">$J$7</f>
        <v>0</v>
      </c>
      <c r="K24" s="154" t="n">
        <f aca="false">$K$6</f>
        <v>0</v>
      </c>
      <c r="L24" s="155" t="n">
        <f aca="false">((I24*J24/1000)+K24)</f>
        <v>0</v>
      </c>
      <c r="M24" s="156" t="n">
        <f aca="false">$M$68</f>
        <v>0</v>
      </c>
      <c r="N24" s="157" t="e">
        <f aca="false">$N$7*AQ23*AR23</f>
        <v>#DIV/0!</v>
      </c>
      <c r="O24" s="156" t="n">
        <f aca="false">$O$68</f>
        <v>0</v>
      </c>
      <c r="P24" s="158" t="n">
        <f aca="false">(AT23*$P$6)*$P$3</f>
        <v>1.2996</v>
      </c>
      <c r="Q24" s="154" t="n">
        <f aca="false">$Q$68</f>
        <v>0</v>
      </c>
      <c r="R24" s="154" t="n">
        <v>0</v>
      </c>
      <c r="S24" s="155" t="n">
        <v>0</v>
      </c>
      <c r="T24" s="156" t="n">
        <f aca="false">$T$6</f>
        <v>0</v>
      </c>
      <c r="U24" s="159" t="e">
        <f aca="false">(N24/E24)+SUM(L24:M24)</f>
        <v>#DIV/0!</v>
      </c>
      <c r="W24" s="116" t="n">
        <v>4</v>
      </c>
      <c r="X24" s="117" t="n">
        <v>2.52</v>
      </c>
      <c r="Y24" s="160"/>
      <c r="Z24" s="63"/>
      <c r="AA24" s="161"/>
      <c r="AB24" s="120"/>
      <c r="AC24" s="162" t="n">
        <f aca="false">(W24*X24)+(Y24*Z24)+(AA24*AB24)</f>
        <v>10.08</v>
      </c>
      <c r="AD24" s="163" t="n">
        <v>1800</v>
      </c>
      <c r="AE24" s="164" t="n">
        <v>0</v>
      </c>
      <c r="AF24" s="165" t="n">
        <v>0</v>
      </c>
      <c r="AG24" s="166"/>
      <c r="AH24" s="167"/>
      <c r="AI24" s="168"/>
      <c r="AJ24" s="169"/>
      <c r="AK24" s="170" t="n">
        <v>3</v>
      </c>
      <c r="AL24" s="63" t="n">
        <v>450</v>
      </c>
      <c r="AM24" s="171"/>
      <c r="AN24" s="172"/>
      <c r="AO24" s="173"/>
      <c r="AP24" s="133"/>
      <c r="AQ24" s="133" t="e">
        <f aca="false" t="array" ref="AQ24:AQ24">SUM(IF(AND(AJ24&lt;&gt;"pac",AJ24&lt;&gt;""),AI24),IF(AND(AM24&lt;&gt;"pac",AM24&lt;&gt;""),AL24),IF(AND(AN24&lt;&gt;"pac",AN24&lt;&gt;""),AO24))/SUM(IF(AND(AJ24&lt;&gt;"pac",AJ24&lt;&gt;""),1),IF(AND(AM24&lt;&gt;"pac",AM24&lt;&gt;""),1),IF(AND(AN24&lt;&gt;"pac",AN24&lt;&gt;""),1))</f>
        <v>#DIV/0!</v>
      </c>
      <c r="AR24" s="133" t="n">
        <f aca="false" t="array" ref="AR24:AR24">SUM(IF(AND(AJ24&lt;&gt;"pac",AJ24&lt;&gt;""),AH24),IF(AND(AM24&lt;&gt;"pac",AM24&lt;&gt;""),AK24),IF(AND(AP24&lt;&gt;"pac",AP24&lt;&gt;""),AN24))</f>
        <v>0</v>
      </c>
      <c r="AS24" s="133"/>
      <c r="AT24" s="134" t="n">
        <f aca="false">SUM(AE24,AG24,AH24,AN24,AK24)</f>
        <v>3</v>
      </c>
      <c r="AU24" s="135" t="n">
        <f aca="false">AV24/AT24</f>
        <v>450</v>
      </c>
      <c r="AV24" s="136" t="n">
        <f aca="false">SUM(AE24*AF24)+(AH24*AI24)+(AN24*AO24)+(AK24*AL24)</f>
        <v>1350</v>
      </c>
      <c r="AW24" s="137" t="n">
        <f aca="false">AT24*(F25+G25+H25)*J25/1000</f>
        <v>0</v>
      </c>
      <c r="AX24" s="137" t="n">
        <f aca="false">K25*AT24</f>
        <v>0</v>
      </c>
      <c r="AY24" s="137" t="n">
        <f aca="false">L25*(AE25+AG25)</f>
        <v>0</v>
      </c>
      <c r="AZ24" s="136" t="n">
        <f aca="false">P25</f>
        <v>1.2996</v>
      </c>
      <c r="BA24" s="137" t="n">
        <f aca="false">AC24</f>
        <v>10.08</v>
      </c>
      <c r="BB24" s="137" t="n">
        <f aca="false">T25*AT25</f>
        <v>0</v>
      </c>
      <c r="BC24" s="137"/>
      <c r="BD24" s="137" t="n">
        <f aca="false">AV24-SUM(AW24:BC24)</f>
        <v>1338.6204</v>
      </c>
      <c r="BE24" s="138"/>
      <c r="BF24" s="139" t="n">
        <f aca="false">BD24</f>
        <v>1338.6204</v>
      </c>
      <c r="BG24" s="139" t="n">
        <f aca="false">BF24*$BG$5</f>
        <v>1070.89632</v>
      </c>
      <c r="BH24" s="139" t="n">
        <f aca="false">BF24*$BH$5</f>
        <v>267.72408</v>
      </c>
      <c r="BI24" s="52"/>
      <c r="BJ24" s="6" t="s">
        <v>105</v>
      </c>
      <c r="BO24" s="6" t="s">
        <v>106</v>
      </c>
      <c r="BR24" s="55"/>
      <c r="BS24" s="142"/>
      <c r="BT24" s="143"/>
      <c r="BU24" s="52"/>
      <c r="BV24" s="52"/>
      <c r="BW24" s="52"/>
      <c r="BX24" s="52"/>
      <c r="BY24" s="52"/>
      <c r="BZ24" s="52"/>
      <c r="CA24" s="52"/>
      <c r="CB24" s="52"/>
      <c r="CC24" s="138"/>
      <c r="CD24" s="138"/>
      <c r="CE24" s="145"/>
      <c r="CF24" s="145"/>
      <c r="CG24" s="145"/>
      <c r="CH24" s="7"/>
      <c r="CI24" s="8"/>
      <c r="CJ24" s="7"/>
      <c r="CK24" s="7"/>
      <c r="CL24" s="7"/>
      <c r="CM24" s="7"/>
      <c r="CN24" s="8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</row>
    <row r="25" customFormat="false" ht="12.75" hidden="false" customHeight="false" outlineLevel="0" collapsed="false">
      <c r="B25" s="75" t="n">
        <v>1800</v>
      </c>
      <c r="C25" s="146" t="n">
        <f aca="false">C24</f>
        <v>4</v>
      </c>
      <c r="D25" s="147" t="n">
        <f aca="false">D24</f>
        <v>0</v>
      </c>
      <c r="E25" s="174" t="n">
        <f aca="false">C25-D24</f>
        <v>4</v>
      </c>
      <c r="F25" s="149" t="n">
        <f aca="false">$F$6</f>
        <v>0</v>
      </c>
      <c r="G25" s="175" t="n">
        <f aca="false">$G$6</f>
        <v>0</v>
      </c>
      <c r="H25" s="151" t="n">
        <f aca="false">$H$6</f>
        <v>0</v>
      </c>
      <c r="I25" s="152" t="n">
        <f aca="false">F25+G25+H25</f>
        <v>0</v>
      </c>
      <c r="J25" s="153" t="n">
        <f aca="false">$J$7</f>
        <v>0</v>
      </c>
      <c r="K25" s="154" t="n">
        <f aca="false">$K$6</f>
        <v>0</v>
      </c>
      <c r="L25" s="155" t="n">
        <f aca="false">((I25*J25/1000)+K25)</f>
        <v>0</v>
      </c>
      <c r="M25" s="156" t="n">
        <f aca="false">$M$68</f>
        <v>0</v>
      </c>
      <c r="N25" s="157" t="e">
        <f aca="false">$N$7*AQ24*AR24</f>
        <v>#DIV/0!</v>
      </c>
      <c r="O25" s="156" t="n">
        <f aca="false">$O$68</f>
        <v>0</v>
      </c>
      <c r="P25" s="158" t="n">
        <f aca="false">(AT24*$P$6)*$P$3</f>
        <v>1.2996</v>
      </c>
      <c r="Q25" s="154" t="n">
        <f aca="false">$Q$68</f>
        <v>0</v>
      </c>
      <c r="R25" s="154" t="n">
        <v>0</v>
      </c>
      <c r="S25" s="155" t="n">
        <v>0</v>
      </c>
      <c r="T25" s="156" t="n">
        <f aca="false">$T$6</f>
        <v>0</v>
      </c>
      <c r="U25" s="159" t="e">
        <f aca="false">(N25/E25)+SUM(L25:M25)</f>
        <v>#DIV/0!</v>
      </c>
      <c r="W25" s="116" t="n">
        <v>4</v>
      </c>
      <c r="X25" s="117" t="n">
        <v>2.52</v>
      </c>
      <c r="Y25" s="160"/>
      <c r="Z25" s="63"/>
      <c r="AA25" s="161"/>
      <c r="AB25" s="120"/>
      <c r="AC25" s="162" t="n">
        <f aca="false">(W25*X25)+(Y25*Z25)+(AA25*AB25)</f>
        <v>10.08</v>
      </c>
      <c r="AD25" s="163" t="n">
        <v>1900</v>
      </c>
      <c r="AE25" s="164" t="n">
        <v>0</v>
      </c>
      <c r="AF25" s="165" t="n">
        <v>0</v>
      </c>
      <c r="AG25" s="166"/>
      <c r="AH25" s="167"/>
      <c r="AI25" s="168"/>
      <c r="AJ25" s="169"/>
      <c r="AK25" s="170" t="n">
        <v>3</v>
      </c>
      <c r="AL25" s="63" t="n">
        <v>450</v>
      </c>
      <c r="AM25" s="171"/>
      <c r="AN25" s="172"/>
      <c r="AO25" s="173"/>
      <c r="AP25" s="133"/>
      <c r="AQ25" s="133" t="e">
        <f aca="false" t="array" ref="AQ25:AQ25">SUM(IF(AND(AJ25&lt;&gt;"pac",AJ25&lt;&gt;""),AI25),IF(AND(AM25&lt;&gt;"pac",AM25&lt;&gt;""),AL25),IF(AND(AN25&lt;&gt;"pac",AN25&lt;&gt;""),AO25))/SUM(IF(AND(AJ25&lt;&gt;"pac",AJ25&lt;&gt;""),1),IF(AND(AM25&lt;&gt;"pac",AM25&lt;&gt;""),1),IF(AND(AN25&lt;&gt;"pac",AN25&lt;&gt;""),1))</f>
        <v>#DIV/0!</v>
      </c>
      <c r="AR25" s="133" t="n">
        <f aca="false" t="array" ref="AR25:AR25">SUM(IF(AND(AJ25&lt;&gt;"pac",AJ25&lt;&gt;""),AH25),IF(AND(AM25&lt;&gt;"pac",AM25&lt;&gt;""),AK25),IF(AND(AP25&lt;&gt;"pac",AP25&lt;&gt;""),AN25))</f>
        <v>0</v>
      </c>
      <c r="AS25" s="133"/>
      <c r="AT25" s="134" t="n">
        <f aca="false">SUM(AE25,AG25,AH25,AN25,AK25)</f>
        <v>3</v>
      </c>
      <c r="AU25" s="135" t="n">
        <f aca="false">AV25/AT25</f>
        <v>450</v>
      </c>
      <c r="AV25" s="136" t="n">
        <f aca="false">SUM(AE25*AF25)+(AH25*AI25)+(AN25*AO25)+(AK25*AL25)</f>
        <v>1350</v>
      </c>
      <c r="AW25" s="137" t="n">
        <f aca="false">AT25*(F26+G26+H26)*J26/1000</f>
        <v>0</v>
      </c>
      <c r="AX25" s="137" t="n">
        <f aca="false">K26*AT25</f>
        <v>0</v>
      </c>
      <c r="AY25" s="137" t="n">
        <f aca="false">L26*(AE26+AG26)</f>
        <v>0</v>
      </c>
      <c r="AZ25" s="136" t="n">
        <f aca="false">P26</f>
        <v>1.2996</v>
      </c>
      <c r="BA25" s="137" t="n">
        <f aca="false">AC25</f>
        <v>10.08</v>
      </c>
      <c r="BB25" s="137" t="n">
        <f aca="false">T26*AT26</f>
        <v>0</v>
      </c>
      <c r="BC25" s="137"/>
      <c r="BD25" s="137" t="n">
        <f aca="false">AV25-SUM(AW25:BC25)</f>
        <v>1338.6204</v>
      </c>
      <c r="BE25" s="138"/>
      <c r="BF25" s="139" t="n">
        <f aca="false">BD25</f>
        <v>1338.6204</v>
      </c>
      <c r="BG25" s="139" t="n">
        <f aca="false">BF25*$BG$5</f>
        <v>1070.89632</v>
      </c>
      <c r="BH25" s="139" t="n">
        <f aca="false">BF25*$BH$5</f>
        <v>267.72408</v>
      </c>
      <c r="BI25" s="52"/>
      <c r="BJ25" s="25" t="s">
        <v>107</v>
      </c>
      <c r="BK25" s="26"/>
      <c r="BL25" s="27" t="n">
        <f aca="false">BL21</f>
        <v>28984.31328</v>
      </c>
      <c r="BO25" s="25" t="s">
        <v>107</v>
      </c>
      <c r="BP25" s="26"/>
      <c r="BQ25" s="27" t="e">
        <f aca="true">(INDIRECT(TEXT((DAY($A$1)-1),"0")&amp;"!Bq25"))+BL25</f>
        <v>#REF!</v>
      </c>
      <c r="BR25" s="55"/>
      <c r="BS25" s="142"/>
      <c r="BT25" s="143"/>
      <c r="BU25" s="98"/>
      <c r="BV25" s="52"/>
      <c r="BW25" s="176"/>
      <c r="BX25" s="52"/>
      <c r="BY25" s="52"/>
      <c r="BZ25" s="98"/>
      <c r="CA25" s="52"/>
      <c r="CB25" s="176"/>
      <c r="CC25" s="138"/>
      <c r="CD25" s="138"/>
      <c r="CE25" s="145"/>
      <c r="CF25" s="145"/>
      <c r="CG25" s="145"/>
      <c r="CH25" s="7"/>
      <c r="CI25" s="8"/>
      <c r="CJ25" s="7"/>
      <c r="CK25" s="29"/>
      <c r="CL25" s="7"/>
      <c r="CM25" s="7"/>
      <c r="CN25" s="8"/>
      <c r="CO25" s="7"/>
      <c r="CP25" s="29"/>
      <c r="CQ25" s="7"/>
      <c r="CR25" s="7"/>
      <c r="CS25" s="7"/>
      <c r="CT25" s="7"/>
      <c r="CU25" s="7"/>
      <c r="CV25" s="7"/>
      <c r="CW25" s="7"/>
      <c r="CX25" s="7"/>
      <c r="CY25" s="7"/>
    </row>
    <row r="26" customFormat="false" ht="12.75" hidden="false" customHeight="false" outlineLevel="0" collapsed="false">
      <c r="B26" s="75" t="n">
        <v>1900</v>
      </c>
      <c r="C26" s="146" t="n">
        <f aca="false">C25</f>
        <v>4</v>
      </c>
      <c r="D26" s="147" t="n">
        <f aca="false">D25</f>
        <v>0</v>
      </c>
      <c r="E26" s="174" t="n">
        <f aca="false">C26-D25</f>
        <v>4</v>
      </c>
      <c r="F26" s="149" t="n">
        <f aca="false">$F$6</f>
        <v>0</v>
      </c>
      <c r="G26" s="175" t="n">
        <f aca="false">$G$6</f>
        <v>0</v>
      </c>
      <c r="H26" s="151" t="n">
        <f aca="false">$H$6</f>
        <v>0</v>
      </c>
      <c r="I26" s="152" t="n">
        <f aca="false">F26+G26+H26</f>
        <v>0</v>
      </c>
      <c r="J26" s="153" t="n">
        <f aca="false">$J$7</f>
        <v>0</v>
      </c>
      <c r="K26" s="154" t="n">
        <f aca="false">$K$6</f>
        <v>0</v>
      </c>
      <c r="L26" s="155" t="n">
        <f aca="false">((I26*J26/1000)+K26)</f>
        <v>0</v>
      </c>
      <c r="M26" s="156" t="n">
        <f aca="false">$M$68</f>
        <v>0</v>
      </c>
      <c r="N26" s="157" t="e">
        <f aca="false">$N$7*AQ25*AR25</f>
        <v>#DIV/0!</v>
      </c>
      <c r="O26" s="156" t="n">
        <f aca="false">$O$68</f>
        <v>0</v>
      </c>
      <c r="P26" s="158" t="n">
        <f aca="false">(AT25*$P$6)*$P$3</f>
        <v>1.2996</v>
      </c>
      <c r="Q26" s="154" t="n">
        <f aca="false">$Q$68</f>
        <v>0</v>
      </c>
      <c r="R26" s="154" t="n">
        <v>0</v>
      </c>
      <c r="S26" s="155" t="n">
        <v>0</v>
      </c>
      <c r="T26" s="156" t="n">
        <f aca="false">$T$6</f>
        <v>0</v>
      </c>
      <c r="U26" s="159" t="e">
        <f aca="false">(N26/E26)+SUM(L26:M26)</f>
        <v>#DIV/0!</v>
      </c>
      <c r="W26" s="116" t="n">
        <v>4</v>
      </c>
      <c r="X26" s="117" t="n">
        <v>2.52</v>
      </c>
      <c r="Y26" s="160"/>
      <c r="Z26" s="63"/>
      <c r="AA26" s="161"/>
      <c r="AB26" s="120"/>
      <c r="AC26" s="162" t="n">
        <f aca="false">(W26*X26)+(Y26*Z26)+(AA26*AB26)</f>
        <v>10.08</v>
      </c>
      <c r="AD26" s="163" t="n">
        <v>2000</v>
      </c>
      <c r="AE26" s="164" t="n">
        <v>0</v>
      </c>
      <c r="AF26" s="165" t="n">
        <v>0</v>
      </c>
      <c r="AG26" s="166"/>
      <c r="AH26" s="167"/>
      <c r="AI26" s="168"/>
      <c r="AJ26" s="169"/>
      <c r="AK26" s="170" t="n">
        <v>3</v>
      </c>
      <c r="AL26" s="63" t="n">
        <v>450</v>
      </c>
      <c r="AM26" s="171"/>
      <c r="AN26" s="172"/>
      <c r="AO26" s="173"/>
      <c r="AP26" s="133"/>
      <c r="AQ26" s="133" t="e">
        <f aca="false" t="array" ref="AQ26:AQ26">SUM(IF(AND(AJ26&lt;&gt;"pac",AJ26&lt;&gt;""),AI26),IF(AND(AM26&lt;&gt;"pac",AM26&lt;&gt;""),AL26),IF(AND(AN26&lt;&gt;"pac",AN26&lt;&gt;""),AO26))/SUM(IF(AND(AJ26&lt;&gt;"pac",AJ26&lt;&gt;""),1),IF(AND(AM26&lt;&gt;"pac",AM26&lt;&gt;""),1),IF(AND(AN26&lt;&gt;"pac",AN26&lt;&gt;""),1))</f>
        <v>#DIV/0!</v>
      </c>
      <c r="AR26" s="133" t="n">
        <f aca="false" t="array" ref="AR26:AR26">SUM(IF(AND(AJ26&lt;&gt;"pac",AJ26&lt;&gt;""),AH26),IF(AND(AM26&lt;&gt;"pac",AM26&lt;&gt;""),AK26),IF(AND(AP26&lt;&gt;"pac",AP26&lt;&gt;""),AN26))</f>
        <v>0</v>
      </c>
      <c r="AS26" s="133"/>
      <c r="AT26" s="134" t="n">
        <f aca="false">SUM(AE26,AG26,AH26,AN26,AK26)</f>
        <v>3</v>
      </c>
      <c r="AU26" s="135" t="n">
        <f aca="false">AV26/AT26</f>
        <v>450</v>
      </c>
      <c r="AV26" s="136" t="n">
        <f aca="false">SUM(AE26*AF26)+(AH26*AI26)+(AN26*AO26)+(AK26*AL26)</f>
        <v>1350</v>
      </c>
      <c r="AW26" s="137" t="n">
        <f aca="false">AT26*(F27+G27+H27)*J27/1000</f>
        <v>0</v>
      </c>
      <c r="AX26" s="137" t="n">
        <f aca="false">K27*AT26</f>
        <v>0</v>
      </c>
      <c r="AY26" s="137" t="n">
        <f aca="false">L27*(AE27+AG27)</f>
        <v>0</v>
      </c>
      <c r="AZ26" s="136" t="n">
        <f aca="false">P27</f>
        <v>1.2996</v>
      </c>
      <c r="BA26" s="137" t="n">
        <f aca="false">AC26</f>
        <v>10.08</v>
      </c>
      <c r="BB26" s="137" t="n">
        <f aca="false">T27*AT27</f>
        <v>0</v>
      </c>
      <c r="BC26" s="137"/>
      <c r="BD26" s="137" t="n">
        <f aca="false">AV26-SUM(AW26:BC26)</f>
        <v>1338.6204</v>
      </c>
      <c r="BE26" s="138"/>
      <c r="BF26" s="139" t="n">
        <f aca="false">BD26</f>
        <v>1338.6204</v>
      </c>
      <c r="BG26" s="139" t="n">
        <f aca="false">BF26*$BG$5</f>
        <v>1070.89632</v>
      </c>
      <c r="BH26" s="139" t="n">
        <f aca="false">BF26*$BH$5</f>
        <v>267.72408</v>
      </c>
      <c r="BI26" s="52"/>
      <c r="BJ26" s="183"/>
      <c r="BK26" s="52"/>
      <c r="BL26" s="171"/>
      <c r="BO26" s="183"/>
      <c r="BP26" s="52"/>
      <c r="BQ26" s="171"/>
      <c r="BR26" s="55"/>
      <c r="BS26" s="142"/>
      <c r="BT26" s="143"/>
      <c r="BU26" s="98"/>
      <c r="BV26" s="52"/>
      <c r="BW26" s="176"/>
      <c r="BX26" s="52"/>
      <c r="BY26" s="52"/>
      <c r="BZ26" s="98"/>
      <c r="CA26" s="52"/>
      <c r="CB26" s="176"/>
      <c r="CC26" s="138"/>
      <c r="CD26" s="138"/>
      <c r="CE26" s="145"/>
      <c r="CF26" s="145"/>
      <c r="CG26" s="145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</row>
    <row r="27" customFormat="false" ht="12.75" hidden="false" customHeight="false" outlineLevel="0" collapsed="false">
      <c r="B27" s="75" t="n">
        <v>2000</v>
      </c>
      <c r="C27" s="146" t="n">
        <f aca="false">C26</f>
        <v>4</v>
      </c>
      <c r="D27" s="147" t="n">
        <f aca="false">D26</f>
        <v>0</v>
      </c>
      <c r="E27" s="174" t="n">
        <f aca="false">C27-D26</f>
        <v>4</v>
      </c>
      <c r="F27" s="149" t="n">
        <f aca="false">$F$6</f>
        <v>0</v>
      </c>
      <c r="G27" s="175" t="n">
        <f aca="false">$G$6</f>
        <v>0</v>
      </c>
      <c r="H27" s="151" t="n">
        <f aca="false">$H$6</f>
        <v>0</v>
      </c>
      <c r="I27" s="152" t="n">
        <f aca="false">F27+G27+H27</f>
        <v>0</v>
      </c>
      <c r="J27" s="153" t="n">
        <f aca="false">$J$7</f>
        <v>0</v>
      </c>
      <c r="K27" s="154" t="n">
        <f aca="false">$K$6</f>
        <v>0</v>
      </c>
      <c r="L27" s="155" t="n">
        <f aca="false">((I27*J27/1000)+K27)</f>
        <v>0</v>
      </c>
      <c r="M27" s="156" t="n">
        <f aca="false">$M$68</f>
        <v>0</v>
      </c>
      <c r="N27" s="157" t="e">
        <f aca="false">$N$7*AQ26*AR26</f>
        <v>#DIV/0!</v>
      </c>
      <c r="O27" s="156" t="n">
        <f aca="false">$O$68</f>
        <v>0</v>
      </c>
      <c r="P27" s="158" t="n">
        <f aca="false">(AT26*$P$6)*$P$3</f>
        <v>1.2996</v>
      </c>
      <c r="Q27" s="154" t="n">
        <f aca="false">$Q$68</f>
        <v>0</v>
      </c>
      <c r="R27" s="154" t="n">
        <v>0</v>
      </c>
      <c r="S27" s="155" t="n">
        <v>0</v>
      </c>
      <c r="T27" s="156" t="n">
        <f aca="false">$T$6</f>
        <v>0</v>
      </c>
      <c r="U27" s="159" t="e">
        <f aca="false">(N27/E27)+SUM(L27:M27)</f>
        <v>#DIV/0!</v>
      </c>
      <c r="W27" s="116" t="n">
        <v>4</v>
      </c>
      <c r="X27" s="117" t="n">
        <v>2.52</v>
      </c>
      <c r="Y27" s="160"/>
      <c r="Z27" s="63"/>
      <c r="AA27" s="161"/>
      <c r="AB27" s="120"/>
      <c r="AC27" s="162" t="n">
        <f aca="false">(W27*X27)+(Y27*Z27)+(AA27*AB27)</f>
        <v>10.08</v>
      </c>
      <c r="AD27" s="163" t="n">
        <v>2100</v>
      </c>
      <c r="AE27" s="164" t="n">
        <v>0</v>
      </c>
      <c r="AF27" s="165" t="n">
        <v>0</v>
      </c>
      <c r="AG27" s="166"/>
      <c r="AH27" s="167"/>
      <c r="AI27" s="168"/>
      <c r="AJ27" s="169"/>
      <c r="AK27" s="170" t="n">
        <v>3</v>
      </c>
      <c r="AL27" s="63" t="n">
        <v>500</v>
      </c>
      <c r="AM27" s="171"/>
      <c r="AN27" s="172"/>
      <c r="AO27" s="173"/>
      <c r="AP27" s="133"/>
      <c r="AQ27" s="133" t="e">
        <f aca="false" t="array" ref="AQ27:AQ27">SUM(IF(AND(AJ27&lt;&gt;"pac",AJ27&lt;&gt;""),AI27),IF(AND(AM27&lt;&gt;"pac",AM27&lt;&gt;""),AL27),IF(AND(AN27&lt;&gt;"pac",AN27&lt;&gt;""),AO27))/SUM(IF(AND(AJ27&lt;&gt;"pac",AJ27&lt;&gt;""),1),IF(AND(AM27&lt;&gt;"pac",AM27&lt;&gt;""),1),IF(AND(AN27&lt;&gt;"pac",AN27&lt;&gt;""),1))</f>
        <v>#DIV/0!</v>
      </c>
      <c r="AR27" s="133" t="n">
        <f aca="false" t="array" ref="AR27:AR27">SUM(IF(AND(AJ27&lt;&gt;"pac",AJ27&lt;&gt;""),AH27),IF(AND(AM27&lt;&gt;"pac",AM27&lt;&gt;""),AK27),IF(AND(AP27&lt;&gt;"pac",AP27&lt;&gt;""),AN27))</f>
        <v>0</v>
      </c>
      <c r="AS27" s="133"/>
      <c r="AT27" s="134" t="n">
        <f aca="false">SUM(AE27,AG27,AH27,AN27,AK27)</f>
        <v>3</v>
      </c>
      <c r="AU27" s="135" t="n">
        <f aca="false">AV27/AT27</f>
        <v>500</v>
      </c>
      <c r="AV27" s="136" t="n">
        <f aca="false">SUM(AE27*AF27)+(AH27*AI27)+(AN27*AO27)+(AK27*AL27)</f>
        <v>1500</v>
      </c>
      <c r="AW27" s="137" t="n">
        <f aca="false">AT27*(F28+G28+H28)*J28/1000</f>
        <v>0</v>
      </c>
      <c r="AX27" s="137" t="n">
        <f aca="false">K28*AT27</f>
        <v>0</v>
      </c>
      <c r="AY27" s="137" t="n">
        <f aca="false">L28*(AE28+AG28)</f>
        <v>0</v>
      </c>
      <c r="AZ27" s="136" t="n">
        <f aca="false">P28</f>
        <v>1.2996</v>
      </c>
      <c r="BA27" s="137" t="n">
        <f aca="false">AC27</f>
        <v>10.08</v>
      </c>
      <c r="BB27" s="137" t="n">
        <f aca="false">T28*AT28</f>
        <v>0</v>
      </c>
      <c r="BC27" s="137"/>
      <c r="BD27" s="137" t="n">
        <f aca="false">AV27-SUM(AW27:BC27)</f>
        <v>1488.6204</v>
      </c>
      <c r="BE27" s="138"/>
      <c r="BF27" s="139" t="n">
        <f aca="false">BD27</f>
        <v>1488.6204</v>
      </c>
      <c r="BG27" s="139" t="n">
        <f aca="false">BF27*$BG$5</f>
        <v>1190.89632</v>
      </c>
      <c r="BH27" s="139" t="n">
        <f aca="false">BF27*$BH$5</f>
        <v>297.72408</v>
      </c>
      <c r="BI27" s="52"/>
      <c r="BJ27" s="53" t="s">
        <v>32</v>
      </c>
      <c r="BK27" s="52"/>
      <c r="BL27" s="73" t="n">
        <f aca="false">BL4</f>
        <v>0</v>
      </c>
      <c r="BO27" s="53" t="s">
        <v>32</v>
      </c>
      <c r="BP27" s="52"/>
      <c r="BQ27" s="73" t="e">
        <f aca="true">(INDIRECT(TEXT((DAY($A$1)-1),"0")&amp;"!BK27"))+BL27</f>
        <v>#REF!</v>
      </c>
      <c r="BR27" s="55"/>
      <c r="BS27" s="142"/>
      <c r="BT27" s="143"/>
      <c r="BU27" s="98"/>
      <c r="BV27" s="52"/>
      <c r="BW27" s="176"/>
      <c r="BX27" s="52"/>
      <c r="BY27" s="52"/>
      <c r="BZ27" s="52"/>
      <c r="CA27" s="52"/>
      <c r="CB27" s="52"/>
      <c r="CC27" s="138"/>
      <c r="CD27" s="138"/>
      <c r="CE27" s="145"/>
      <c r="CF27" s="145"/>
      <c r="CG27" s="145"/>
      <c r="CH27" s="7"/>
      <c r="CI27" s="8"/>
      <c r="CJ27" s="7"/>
      <c r="CK27" s="29"/>
      <c r="CL27" s="7"/>
      <c r="CM27" s="7"/>
      <c r="CN27" s="8"/>
      <c r="CO27" s="7"/>
      <c r="CP27" s="29"/>
      <c r="CQ27" s="7"/>
      <c r="CR27" s="7"/>
      <c r="CS27" s="7"/>
      <c r="CT27" s="7"/>
      <c r="CU27" s="7"/>
      <c r="CV27" s="7"/>
      <c r="CW27" s="7"/>
      <c r="CX27" s="7"/>
      <c r="CY27" s="7"/>
    </row>
    <row r="28" customFormat="false" ht="12.75" hidden="false" customHeight="false" outlineLevel="0" collapsed="false">
      <c r="B28" s="75" t="n">
        <v>2100</v>
      </c>
      <c r="C28" s="146" t="n">
        <f aca="false">C27</f>
        <v>4</v>
      </c>
      <c r="D28" s="147" t="n">
        <f aca="false">D27</f>
        <v>0</v>
      </c>
      <c r="E28" s="174" t="n">
        <f aca="false">C28-D27</f>
        <v>4</v>
      </c>
      <c r="F28" s="149" t="n">
        <f aca="false">$F$6</f>
        <v>0</v>
      </c>
      <c r="G28" s="175" t="n">
        <f aca="false">$G$6</f>
        <v>0</v>
      </c>
      <c r="H28" s="151" t="n">
        <f aca="false">$H$6</f>
        <v>0</v>
      </c>
      <c r="I28" s="152" t="n">
        <f aca="false">F28+G28+H28</f>
        <v>0</v>
      </c>
      <c r="J28" s="153" t="n">
        <f aca="false">$J$7</f>
        <v>0</v>
      </c>
      <c r="K28" s="154" t="n">
        <f aca="false">$K$6</f>
        <v>0</v>
      </c>
      <c r="L28" s="155" t="n">
        <f aca="false">((I28*J28/1000)+K28)</f>
        <v>0</v>
      </c>
      <c r="M28" s="156" t="n">
        <f aca="false">$M$68</f>
        <v>0</v>
      </c>
      <c r="N28" s="157" t="e">
        <f aca="false">$N$7*AQ27*AR27</f>
        <v>#DIV/0!</v>
      </c>
      <c r="O28" s="156" t="n">
        <f aca="false">$O$68</f>
        <v>0</v>
      </c>
      <c r="P28" s="158" t="n">
        <f aca="false">(AT27*$P$6)*$P$3</f>
        <v>1.2996</v>
      </c>
      <c r="Q28" s="154" t="n">
        <f aca="false">$Q$68</f>
        <v>0</v>
      </c>
      <c r="R28" s="154" t="n">
        <v>0</v>
      </c>
      <c r="S28" s="155" t="n">
        <v>0</v>
      </c>
      <c r="T28" s="156" t="n">
        <v>0</v>
      </c>
      <c r="U28" s="159" t="e">
        <f aca="false">(N28/E28)+SUM(L28:M28)</f>
        <v>#DIV/0!</v>
      </c>
      <c r="W28" s="116" t="n">
        <v>4</v>
      </c>
      <c r="X28" s="117" t="n">
        <v>2.52</v>
      </c>
      <c r="Y28" s="160"/>
      <c r="Z28" s="63"/>
      <c r="AA28" s="161"/>
      <c r="AB28" s="120"/>
      <c r="AC28" s="162" t="n">
        <f aca="false">(W28*X28)+(Y28*Z28)+(AA28*AB28)</f>
        <v>10.08</v>
      </c>
      <c r="AD28" s="163" t="n">
        <v>2200</v>
      </c>
      <c r="AE28" s="164" t="n">
        <v>0</v>
      </c>
      <c r="AF28" s="165" t="n">
        <v>0</v>
      </c>
      <c r="AG28" s="166"/>
      <c r="AH28" s="167"/>
      <c r="AI28" s="168"/>
      <c r="AJ28" s="169"/>
      <c r="AK28" s="170" t="n">
        <v>3</v>
      </c>
      <c r="AL28" s="63" t="n">
        <v>480</v>
      </c>
      <c r="AM28" s="171"/>
      <c r="AN28" s="172"/>
      <c r="AO28" s="173"/>
      <c r="AP28" s="133"/>
      <c r="AQ28" s="133" t="e">
        <f aca="false" t="array" ref="AQ28:AQ28">SUM(IF(AND(AJ28&lt;&gt;"pac",AJ28&lt;&gt;""),AI28),IF(AND(AM28&lt;&gt;"pac",AM28&lt;&gt;""),AL28),IF(AND(AN28&lt;&gt;"pac",AN28&lt;&gt;""),AO28))/SUM(IF(AND(AJ28&lt;&gt;"pac",AJ28&lt;&gt;""),1),IF(AND(AM28&lt;&gt;"pac",AM28&lt;&gt;""),1),IF(AND(AN28&lt;&gt;"pac",AN28&lt;&gt;""),1))</f>
        <v>#DIV/0!</v>
      </c>
      <c r="AR28" s="133" t="n">
        <f aca="false" t="array" ref="AR28:AR28">SUM(IF(AND(AJ28&lt;&gt;"pac",AJ28&lt;&gt;""),AH28),IF(AND(AM28&lt;&gt;"pac",AM28&lt;&gt;""),AK28),IF(AND(AP28&lt;&gt;"pac",AP28&lt;&gt;""),AN28))</f>
        <v>0</v>
      </c>
      <c r="AS28" s="133"/>
      <c r="AT28" s="134" t="n">
        <f aca="false">SUM(AE28,AG28,AH28,AN28,AK28)</f>
        <v>3</v>
      </c>
      <c r="AU28" s="135" t="n">
        <f aca="false">AV28/AT28</f>
        <v>480</v>
      </c>
      <c r="AV28" s="136" t="n">
        <f aca="false">SUM(AE28*AF28)+(AH28*AI28)+(AN28*AO28)+(AK28*AL28)</f>
        <v>1440</v>
      </c>
      <c r="AW28" s="137" t="n">
        <f aca="false">AT28*(F29+G29+H29)*J29/1000</f>
        <v>0</v>
      </c>
      <c r="AX28" s="137" t="n">
        <f aca="false">K29*AT28</f>
        <v>0</v>
      </c>
      <c r="AY28" s="137" t="n">
        <f aca="false">L29*(AE29+AG29)</f>
        <v>0</v>
      </c>
      <c r="AZ28" s="136" t="n">
        <f aca="false">P29</f>
        <v>1.2996</v>
      </c>
      <c r="BA28" s="137" t="n">
        <f aca="false">AC28</f>
        <v>10.08</v>
      </c>
      <c r="BB28" s="137" t="n">
        <f aca="false">T29*AT29</f>
        <v>0</v>
      </c>
      <c r="BC28" s="137"/>
      <c r="BD28" s="137" t="n">
        <f aca="false">AV28-SUM(AW28:BC28)</f>
        <v>1428.6204</v>
      </c>
      <c r="BE28" s="138"/>
      <c r="BF28" s="139" t="n">
        <f aca="false">BD28</f>
        <v>1428.6204</v>
      </c>
      <c r="BG28" s="139" t="n">
        <f aca="false">BF28*$BG$5</f>
        <v>1142.89632</v>
      </c>
      <c r="BH28" s="139" t="n">
        <f aca="false">BF28*$BH$5</f>
        <v>285.72408</v>
      </c>
      <c r="BI28" s="52"/>
      <c r="BJ28" s="53"/>
      <c r="BK28" s="52"/>
      <c r="BL28" s="73"/>
      <c r="BO28" s="53"/>
      <c r="BP28" s="52"/>
      <c r="BQ28" s="73"/>
      <c r="BR28" s="55"/>
      <c r="BS28" s="142"/>
      <c r="BT28" s="143"/>
      <c r="BU28" s="98"/>
      <c r="BV28" s="52"/>
      <c r="BW28" s="176"/>
      <c r="BX28" s="52"/>
      <c r="BY28" s="52"/>
      <c r="BZ28" s="98"/>
      <c r="CA28" s="52"/>
      <c r="CB28" s="176"/>
      <c r="CC28" s="138"/>
      <c r="CD28" s="138"/>
      <c r="CE28" s="145"/>
      <c r="CF28" s="145"/>
      <c r="CG28" s="145"/>
      <c r="CH28" s="7"/>
      <c r="CI28" s="8"/>
      <c r="CJ28" s="7"/>
      <c r="CK28" s="29"/>
      <c r="CL28" s="7"/>
      <c r="CM28" s="7"/>
      <c r="CN28" s="8"/>
      <c r="CO28" s="7"/>
      <c r="CP28" s="29"/>
      <c r="CQ28" s="7"/>
      <c r="CR28" s="7"/>
      <c r="CS28" s="7"/>
      <c r="CT28" s="7"/>
      <c r="CU28" s="7"/>
      <c r="CV28" s="7"/>
      <c r="CW28" s="7"/>
      <c r="CX28" s="7"/>
      <c r="CY28" s="7"/>
    </row>
    <row r="29" customFormat="false" ht="12.75" hidden="false" customHeight="false" outlineLevel="0" collapsed="false">
      <c r="B29" s="75" t="n">
        <v>2200</v>
      </c>
      <c r="C29" s="146" t="n">
        <f aca="false">C28</f>
        <v>4</v>
      </c>
      <c r="D29" s="147" t="n">
        <f aca="false">D28</f>
        <v>0</v>
      </c>
      <c r="E29" s="174" t="n">
        <f aca="false">C29-D28</f>
        <v>4</v>
      </c>
      <c r="F29" s="149" t="n">
        <f aca="false">$F$6</f>
        <v>0</v>
      </c>
      <c r="G29" s="175" t="n">
        <f aca="false">$G$6</f>
        <v>0</v>
      </c>
      <c r="H29" s="151" t="n">
        <f aca="false">$H$6</f>
        <v>0</v>
      </c>
      <c r="I29" s="152" t="n">
        <f aca="false">F29+G29+H29</f>
        <v>0</v>
      </c>
      <c r="J29" s="153" t="n">
        <f aca="false">$J$7</f>
        <v>0</v>
      </c>
      <c r="K29" s="154" t="n">
        <f aca="false">$K$6</f>
        <v>0</v>
      </c>
      <c r="L29" s="155" t="n">
        <f aca="false">((I29*J29/1000)+K29)</f>
        <v>0</v>
      </c>
      <c r="M29" s="156" t="n">
        <f aca="false">$M$68</f>
        <v>0</v>
      </c>
      <c r="N29" s="157" t="e">
        <f aca="false">$N$7*AQ28*AR28</f>
        <v>#DIV/0!</v>
      </c>
      <c r="O29" s="156" t="n">
        <f aca="false">$O$68</f>
        <v>0</v>
      </c>
      <c r="P29" s="158" t="n">
        <f aca="false">(AT28*$P$6)*$P$3</f>
        <v>1.2996</v>
      </c>
      <c r="Q29" s="154" t="n">
        <f aca="false">$Q$68</f>
        <v>0</v>
      </c>
      <c r="R29" s="154" t="n">
        <v>0</v>
      </c>
      <c r="S29" s="155" t="n">
        <v>0</v>
      </c>
      <c r="T29" s="156" t="n">
        <v>0</v>
      </c>
      <c r="U29" s="159" t="e">
        <f aca="false">(N29/E29)+SUM(L29:M29)</f>
        <v>#DIV/0!</v>
      </c>
      <c r="W29" s="116" t="n">
        <v>4</v>
      </c>
      <c r="X29" s="117" t="n">
        <v>2.52</v>
      </c>
      <c r="Y29" s="160"/>
      <c r="Z29" s="63"/>
      <c r="AA29" s="161"/>
      <c r="AB29" s="120"/>
      <c r="AC29" s="162" t="n">
        <f aca="false">(W29*X29)+(Y29*Z29)+(AA29*AB29)</f>
        <v>10.08</v>
      </c>
      <c r="AD29" s="163" t="n">
        <v>2300</v>
      </c>
      <c r="AE29" s="164" t="n">
        <v>0</v>
      </c>
      <c r="AF29" s="165" t="n">
        <v>0</v>
      </c>
      <c r="AG29" s="166"/>
      <c r="AH29" s="167"/>
      <c r="AI29" s="168"/>
      <c r="AJ29" s="169"/>
      <c r="AK29" s="170" t="n">
        <v>3</v>
      </c>
      <c r="AL29" s="63" t="n">
        <v>460</v>
      </c>
      <c r="AM29" s="171"/>
      <c r="AN29" s="172"/>
      <c r="AO29" s="173"/>
      <c r="AP29" s="133"/>
      <c r="AQ29" s="133" t="e">
        <f aca="false" t="array" ref="AQ29:AQ29">SUM(IF(AND(AJ29&lt;&gt;"pac",AJ29&lt;&gt;""),AI29),IF(AND(AM29&lt;&gt;"pac",AM29&lt;&gt;""),AL29),IF(AND(AN29&lt;&gt;"pac",AN29&lt;&gt;""),AO29))/SUM(IF(AND(AJ29&lt;&gt;"pac",AJ29&lt;&gt;""),1),IF(AND(AM29&lt;&gt;"pac",AM29&lt;&gt;""),1),IF(AND(AN29&lt;&gt;"pac",AN29&lt;&gt;""),1))</f>
        <v>#DIV/0!</v>
      </c>
      <c r="AR29" s="133" t="n">
        <f aca="false" t="array" ref="AR29:AR29">SUM(IF(AND(AJ29&lt;&gt;"pac",AJ29&lt;&gt;""),AH29),IF(AND(AM29&lt;&gt;"pac",AM29&lt;&gt;""),AK29),IF(AND(AP29&lt;&gt;"pac",AP29&lt;&gt;""),AN29))</f>
        <v>0</v>
      </c>
      <c r="AS29" s="133"/>
      <c r="AT29" s="134" t="n">
        <f aca="false">SUM(AE29,AG29,AH29,AN29,AK29)</f>
        <v>3</v>
      </c>
      <c r="AU29" s="135" t="n">
        <f aca="false">AV29/AT29</f>
        <v>460</v>
      </c>
      <c r="AV29" s="136" t="n">
        <f aca="false">SUM(AE29*AF29)+(AH29*AI29)+(AN29*AO29)+(AK29*AL29)</f>
        <v>1380</v>
      </c>
      <c r="AW29" s="137" t="n">
        <f aca="false">AT29*(F30+G30+H30)*J30/1000</f>
        <v>0</v>
      </c>
      <c r="AX29" s="137" t="n">
        <f aca="false">K30*AT29</f>
        <v>0</v>
      </c>
      <c r="AY29" s="137" t="n">
        <f aca="false">L30*(AE30+AG30)</f>
        <v>0</v>
      </c>
      <c r="AZ29" s="136" t="n">
        <f aca="false">P30</f>
        <v>1.2996</v>
      </c>
      <c r="BA29" s="137" t="n">
        <f aca="false">AC29</f>
        <v>10.08</v>
      </c>
      <c r="BB29" s="137" t="n">
        <f aca="false">T30*AT30</f>
        <v>0</v>
      </c>
      <c r="BC29" s="137"/>
      <c r="BD29" s="137" t="n">
        <f aca="false">AV29-SUM(AW29:BC29)</f>
        <v>1368.6204</v>
      </c>
      <c r="BE29" s="138"/>
      <c r="BF29" s="139" t="n">
        <f aca="false">BD29</f>
        <v>1368.6204</v>
      </c>
      <c r="BG29" s="139" t="n">
        <f aca="false">BF29*$BG$5</f>
        <v>1094.89632</v>
      </c>
      <c r="BH29" s="139" t="n">
        <f aca="false">BF29*$BH$5</f>
        <v>273.72408</v>
      </c>
      <c r="BI29" s="52"/>
      <c r="BJ29" s="53" t="s">
        <v>109</v>
      </c>
      <c r="BK29" s="52"/>
      <c r="BL29" s="73" t="n">
        <f aca="false">BL25-BL27</f>
        <v>28984.31328</v>
      </c>
      <c r="BO29" s="53" t="s">
        <v>109</v>
      </c>
      <c r="BP29" s="52"/>
      <c r="BQ29" s="73" t="e">
        <f aca="false">BQ25-BQ27</f>
        <v>#REF!</v>
      </c>
      <c r="BR29" s="55"/>
      <c r="BS29" s="142"/>
      <c r="BT29" s="143"/>
      <c r="BU29" s="52"/>
      <c r="BV29" s="52"/>
      <c r="BW29" s="52"/>
      <c r="BX29" s="52"/>
      <c r="BY29" s="52"/>
      <c r="BZ29" s="52"/>
      <c r="CA29" s="52"/>
      <c r="CB29" s="52"/>
      <c r="CC29" s="138"/>
      <c r="CD29" s="138"/>
      <c r="CE29" s="145"/>
      <c r="CF29" s="145"/>
      <c r="CG29" s="145"/>
      <c r="CH29" s="7"/>
      <c r="CI29" s="8"/>
      <c r="CJ29" s="7"/>
      <c r="CK29" s="29"/>
      <c r="CL29" s="7"/>
      <c r="CM29" s="7"/>
      <c r="CN29" s="8"/>
      <c r="CO29" s="7"/>
      <c r="CP29" s="29"/>
      <c r="CQ29" s="7"/>
      <c r="CR29" s="7"/>
      <c r="CS29" s="7"/>
      <c r="CT29" s="7"/>
      <c r="CU29" s="7"/>
      <c r="CV29" s="7"/>
      <c r="CW29" s="7"/>
      <c r="CX29" s="7"/>
      <c r="CY29" s="7"/>
    </row>
    <row r="30" customFormat="false" ht="12.75" hidden="false" customHeight="false" outlineLevel="0" collapsed="false">
      <c r="B30" s="75" t="n">
        <v>2300</v>
      </c>
      <c r="C30" s="146" t="n">
        <f aca="false">C29</f>
        <v>4</v>
      </c>
      <c r="D30" s="147" t="n">
        <f aca="false">D29</f>
        <v>0</v>
      </c>
      <c r="E30" s="174" t="n">
        <f aca="false">C30-D29</f>
        <v>4</v>
      </c>
      <c r="F30" s="149" t="n">
        <f aca="false">$F$6</f>
        <v>0</v>
      </c>
      <c r="G30" s="175" t="n">
        <f aca="false">$G$6</f>
        <v>0</v>
      </c>
      <c r="H30" s="151" t="n">
        <f aca="false">$H$6</f>
        <v>0</v>
      </c>
      <c r="I30" s="152" t="n">
        <f aca="false">F30+G30+H30</f>
        <v>0</v>
      </c>
      <c r="J30" s="153" t="n">
        <f aca="false">$J$7</f>
        <v>0</v>
      </c>
      <c r="K30" s="154" t="n">
        <f aca="false">$K$6</f>
        <v>0</v>
      </c>
      <c r="L30" s="155" t="n">
        <f aca="false">((I30*J30/1000)+K30)</f>
        <v>0</v>
      </c>
      <c r="M30" s="156" t="n">
        <f aca="false">$M$68</f>
        <v>0</v>
      </c>
      <c r="N30" s="157" t="e">
        <f aca="false">$N$7*AQ29*AR29</f>
        <v>#DIV/0!</v>
      </c>
      <c r="O30" s="156" t="n">
        <f aca="false">$O$68</f>
        <v>0</v>
      </c>
      <c r="P30" s="158" t="n">
        <f aca="false">(AT29*$P$6)*$P$3</f>
        <v>1.2996</v>
      </c>
      <c r="Q30" s="154" t="n">
        <f aca="false">$Q$68</f>
        <v>0</v>
      </c>
      <c r="R30" s="154" t="n">
        <v>0</v>
      </c>
      <c r="S30" s="155" t="n">
        <v>0</v>
      </c>
      <c r="T30" s="156" t="n">
        <f aca="false">$T$6</f>
        <v>0</v>
      </c>
      <c r="U30" s="159" t="e">
        <f aca="false">(N30/E30)+SUM(L30:M30)</f>
        <v>#DIV/0!</v>
      </c>
      <c r="W30" s="116" t="n">
        <v>4</v>
      </c>
      <c r="X30" s="117" t="n">
        <v>2.52</v>
      </c>
      <c r="Y30" s="160"/>
      <c r="Z30" s="90"/>
      <c r="AA30" s="186"/>
      <c r="AB30" s="187"/>
      <c r="AC30" s="188" t="n">
        <f aca="false">(W30*X30)+(Y30*Z30)+(AA30*AB30)</f>
        <v>10.08</v>
      </c>
      <c r="AD30" s="189" t="n">
        <v>2400</v>
      </c>
      <c r="AE30" s="190" t="n">
        <v>0</v>
      </c>
      <c r="AF30" s="191" t="n">
        <v>0</v>
      </c>
      <c r="AG30" s="192"/>
      <c r="AH30" s="167"/>
      <c r="AI30" s="168"/>
      <c r="AJ30" s="169"/>
      <c r="AK30" s="170" t="n">
        <v>3</v>
      </c>
      <c r="AL30" s="90" t="n">
        <v>460</v>
      </c>
      <c r="AM30" s="194"/>
      <c r="AN30" s="172"/>
      <c r="AO30" s="173"/>
      <c r="AP30" s="195"/>
      <c r="AQ30" s="195" t="e">
        <f aca="false" t="array" ref="AQ30:AQ30">SUM(IF(AND(AJ30&lt;&gt;"pac",AJ30&lt;&gt;""),AI30),IF(AND(AM30&lt;&gt;"pac",AM30&lt;&gt;""),AL30),IF(AND(AN30&lt;&gt;"pac",AN30&lt;&gt;""),AO30))/SUM(IF(AND(AJ30&lt;&gt;"pac",AJ30&lt;&gt;""),1),IF(AND(AM30&lt;&gt;"pac",AM30&lt;&gt;""),1),IF(AND(AN30&lt;&gt;"pac",AN30&lt;&gt;""),1))</f>
        <v>#DIV/0!</v>
      </c>
      <c r="AR30" s="195" t="n">
        <f aca="false" t="array" ref="AR30:AR30">SUM(IF(AND(AJ30&lt;&gt;"pac",AJ30&lt;&gt;""),AH30),IF(AND(AM30&lt;&gt;"pac",AM30&lt;&gt;""),AK30),IF(AND(AP30&lt;&gt;"pac",AP30&lt;&gt;""),AN30))</f>
        <v>0</v>
      </c>
      <c r="AS30" s="55"/>
      <c r="AT30" s="134" t="n">
        <f aca="false">SUM(AE30,AG30,AH30,AN30,AK30)</f>
        <v>3</v>
      </c>
      <c r="AU30" s="135" t="n">
        <f aca="false">AV30/AT30</f>
        <v>460</v>
      </c>
      <c r="AV30" s="136" t="n">
        <f aca="false">SUM(AE30*AF30)+(AH30*AI30)+(AN30*AO30)+(AK30*AL30)</f>
        <v>1380</v>
      </c>
      <c r="AW30" s="137" t="n">
        <f aca="false">AT30*(F31+G31+H31)*J31/1000</f>
        <v>0</v>
      </c>
      <c r="AX30" s="137" t="n">
        <f aca="false">K31*AT30</f>
        <v>0</v>
      </c>
      <c r="AY30" s="137" t="n">
        <f aca="false">L31*(AE31+AG31)</f>
        <v>0</v>
      </c>
      <c r="AZ30" s="136" t="n">
        <f aca="false">P31</f>
        <v>1.2996</v>
      </c>
      <c r="BA30" s="137" t="n">
        <f aca="false">AC30</f>
        <v>10.08</v>
      </c>
      <c r="BB30" s="137" t="n">
        <f aca="false">T31*AT31</f>
        <v>0</v>
      </c>
      <c r="BC30" s="137"/>
      <c r="BD30" s="137" t="n">
        <f aca="false">AV30-SUM(AW30:BC30)</f>
        <v>1368.6204</v>
      </c>
      <c r="BE30" s="138"/>
      <c r="BF30" s="139" t="n">
        <f aca="false">BD30</f>
        <v>1368.6204</v>
      </c>
      <c r="BG30" s="139" t="n">
        <f aca="false">BF30*$BG$5</f>
        <v>1094.89632</v>
      </c>
      <c r="BH30" s="139" t="n">
        <f aca="false">BF30*$BH$5</f>
        <v>273.72408</v>
      </c>
      <c r="BI30" s="52"/>
      <c r="BJ30" s="53"/>
      <c r="BK30" s="52"/>
      <c r="BL30" s="73"/>
      <c r="BO30" s="53"/>
      <c r="BP30" s="52"/>
      <c r="BQ30" s="73"/>
      <c r="BR30" s="55"/>
      <c r="BS30" s="142"/>
      <c r="BT30" s="143"/>
      <c r="BU30" s="52"/>
      <c r="BV30" s="52"/>
      <c r="BW30" s="52"/>
      <c r="BX30" s="52"/>
      <c r="BY30" s="52"/>
      <c r="BZ30" s="52"/>
      <c r="CA30" s="52"/>
      <c r="CB30" s="52"/>
      <c r="CC30" s="138"/>
      <c r="CD30" s="138"/>
      <c r="CE30" s="145"/>
      <c r="CF30" s="145"/>
      <c r="CG30" s="145"/>
      <c r="CH30" s="7"/>
      <c r="CI30" s="8"/>
      <c r="CJ30" s="7"/>
      <c r="CK30" s="29"/>
      <c r="CL30" s="7"/>
      <c r="CM30" s="7"/>
      <c r="CN30" s="8"/>
      <c r="CO30" s="7"/>
      <c r="CP30" s="29"/>
      <c r="CQ30" s="7"/>
      <c r="CR30" s="7"/>
      <c r="CS30" s="7"/>
      <c r="CT30" s="7"/>
      <c r="CU30" s="7"/>
      <c r="CV30" s="7"/>
      <c r="CW30" s="7"/>
      <c r="CX30" s="7"/>
      <c r="CY30" s="7"/>
    </row>
    <row r="31" customFormat="false" ht="13.5" hidden="false" customHeight="false" outlineLevel="0" collapsed="false">
      <c r="B31" s="75" t="n">
        <v>2400</v>
      </c>
      <c r="C31" s="146" t="n">
        <f aca="false">C30</f>
        <v>4</v>
      </c>
      <c r="D31" s="147" t="n">
        <f aca="false">D30</f>
        <v>0</v>
      </c>
      <c r="E31" s="174" t="n">
        <f aca="false">C31-D30</f>
        <v>4</v>
      </c>
      <c r="F31" s="149" t="n">
        <f aca="false">$F$6</f>
        <v>0</v>
      </c>
      <c r="G31" s="196" t="n">
        <f aca="false">$G$6</f>
        <v>0</v>
      </c>
      <c r="H31" s="151" t="n">
        <f aca="false">$H$6</f>
        <v>0</v>
      </c>
      <c r="I31" s="152" t="n">
        <f aca="false">F31+G31+H31</f>
        <v>0</v>
      </c>
      <c r="J31" s="153" t="n">
        <f aca="false">$J$7</f>
        <v>0</v>
      </c>
      <c r="K31" s="154" t="n">
        <f aca="false">$K$6</f>
        <v>0</v>
      </c>
      <c r="L31" s="155" t="n">
        <f aca="false">((I31*J31/1000)+K31)</f>
        <v>0</v>
      </c>
      <c r="M31" s="156" t="n">
        <f aca="false">$M$68</f>
        <v>0</v>
      </c>
      <c r="N31" s="157" t="e">
        <f aca="false">$N$7*AQ30*AR30</f>
        <v>#DIV/0!</v>
      </c>
      <c r="O31" s="156" t="n">
        <f aca="false">$O$68</f>
        <v>0</v>
      </c>
      <c r="P31" s="158" t="n">
        <f aca="false">(AT30*$P$6)*$P$3</f>
        <v>1.2996</v>
      </c>
      <c r="Q31" s="154" t="n">
        <f aca="false">$Q$68</f>
        <v>0</v>
      </c>
      <c r="R31" s="154" t="n">
        <v>0</v>
      </c>
      <c r="S31" s="155" t="n">
        <v>0</v>
      </c>
      <c r="T31" s="156" t="n">
        <f aca="false">$T$6</f>
        <v>0</v>
      </c>
      <c r="U31" s="159" t="e">
        <f aca="false">(N31/E31)+SUM(L31:M31)</f>
        <v>#DIV/0!</v>
      </c>
      <c r="W31" s="197" t="n">
        <f aca="false">SUM(W7:W30)</f>
        <v>96</v>
      </c>
      <c r="X31" s="26"/>
      <c r="Y31" s="197" t="n">
        <f aca="false">SUM(Y7:Y30)</f>
        <v>0</v>
      </c>
      <c r="AA31" s="195" t="n">
        <f aca="false">SUM(AA7:AA30)</f>
        <v>0</v>
      </c>
      <c r="AB31" s="176"/>
      <c r="AD31" s="51"/>
      <c r="AE31" s="198" t="n">
        <f aca="false">SUM(AE7:AE30)</f>
        <v>0</v>
      </c>
      <c r="AF31" s="51"/>
      <c r="AG31" s="199"/>
      <c r="AH31" s="200" t="n">
        <f aca="false">SUM(AH7:AH30)</f>
        <v>0</v>
      </c>
      <c r="AI31" s="199"/>
      <c r="AJ31" s="51"/>
      <c r="AK31" s="201" t="n">
        <f aca="false">SUM(AK7:AK30)</f>
        <v>87</v>
      </c>
      <c r="AL31" s="52"/>
      <c r="AM31" s="51"/>
      <c r="AN31" s="313" t="n">
        <f aca="false">SUM(AN7:AN30)</f>
        <v>0</v>
      </c>
      <c r="AO31" s="26"/>
      <c r="AP31" s="52"/>
      <c r="AT31" s="202" t="n">
        <f aca="false">SUM(AT7:AT30)</f>
        <v>87</v>
      </c>
      <c r="AU31" s="203" t="n">
        <f aca="false">AV31/AT31</f>
        <v>419.655172413793</v>
      </c>
      <c r="AV31" s="203" t="n">
        <f aca="false">SUM(AV7:AV30)</f>
        <v>36510</v>
      </c>
      <c r="AW31" s="203" t="n">
        <f aca="false">SUM(AW7:AW30)</f>
        <v>0</v>
      </c>
      <c r="AX31" s="203" t="n">
        <f aca="false">SUM(AX7:AX30)</f>
        <v>0</v>
      </c>
      <c r="AY31" s="203" t="n">
        <f aca="false">SUM(AY7:AY30)</f>
        <v>0</v>
      </c>
      <c r="AZ31" s="203" t="n">
        <f aca="false">SUM(AZ7:AZ30)</f>
        <v>37.6884</v>
      </c>
      <c r="BA31" s="204" t="n">
        <f aca="false">SUM(BA7:BA30)</f>
        <v>241.92</v>
      </c>
      <c r="BB31" s="204" t="n">
        <f aca="false">SUM(BB7:BB30)</f>
        <v>0</v>
      </c>
      <c r="BC31" s="204" t="n">
        <f aca="false">SUM(BC7:BC30)</f>
        <v>0</v>
      </c>
      <c r="BD31" s="204" t="n">
        <f aca="false">SUM(BD7:BD30)</f>
        <v>36230.3916</v>
      </c>
      <c r="BF31" s="205" t="n">
        <f aca="false">SUM(BF7:BF30)</f>
        <v>36230.3916</v>
      </c>
      <c r="BG31" s="205" t="n">
        <f aca="false">SUM(BG7:BG30)</f>
        <v>28984.31328</v>
      </c>
      <c r="BH31" s="205" t="n">
        <f aca="false">SUM(BH7:BH30)</f>
        <v>7246.07832</v>
      </c>
      <c r="BJ31" s="53" t="s">
        <v>110</v>
      </c>
      <c r="BK31" s="52"/>
      <c r="BL31" s="171"/>
      <c r="BO31" s="53" t="s">
        <v>110</v>
      </c>
      <c r="BP31" s="52"/>
      <c r="BQ31" s="171"/>
      <c r="BR31" s="7"/>
      <c r="BS31" s="28"/>
      <c r="BT31" s="206"/>
      <c r="BU31" s="98"/>
      <c r="BV31" s="52"/>
      <c r="BW31" s="52"/>
      <c r="BX31" s="52"/>
      <c r="BY31" s="52"/>
      <c r="BZ31" s="98"/>
      <c r="CA31" s="52"/>
      <c r="CB31" s="52"/>
      <c r="CC31" s="101"/>
      <c r="CD31" s="7"/>
      <c r="CE31" s="29"/>
      <c r="CF31" s="29"/>
      <c r="CG31" s="29"/>
      <c r="CH31" s="7"/>
      <c r="CI31" s="8"/>
      <c r="CJ31" s="7"/>
      <c r="CK31" s="7"/>
      <c r="CL31" s="7"/>
      <c r="CM31" s="7"/>
      <c r="CN31" s="8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</row>
    <row r="32" customFormat="false" ht="13.5" hidden="false" customHeight="false" outlineLevel="0" collapsed="false">
      <c r="B32" s="207"/>
      <c r="C32" s="208"/>
      <c r="D32" s="208"/>
      <c r="E32" s="209" t="n">
        <f aca="false">SUM(E8:E31)</f>
        <v>96</v>
      </c>
      <c r="F32" s="210"/>
      <c r="G32" s="211"/>
      <c r="H32" s="210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BJ32" s="53" t="s">
        <v>111</v>
      </c>
      <c r="BK32" s="52"/>
      <c r="BL32" s="212" t="n">
        <f aca="false">AW31</f>
        <v>0</v>
      </c>
      <c r="BO32" s="53" t="s">
        <v>111</v>
      </c>
      <c r="BP32" s="52"/>
      <c r="BQ32" s="213" t="e">
        <f aca="true">(INDIRECT(TEXT((DAY($A$1)-1),"0")&amp;"!BQ32"))+BL32</f>
        <v>#REF!</v>
      </c>
      <c r="BR32" s="7"/>
      <c r="BS32" s="7"/>
      <c r="BT32" s="7"/>
      <c r="BU32" s="98"/>
      <c r="BV32" s="52"/>
      <c r="BW32" s="176"/>
      <c r="BX32" s="52"/>
      <c r="BY32" s="52"/>
      <c r="BZ32" s="98"/>
      <c r="CA32" s="52"/>
      <c r="CB32" s="176"/>
      <c r="CC32" s="7"/>
      <c r="CD32" s="7"/>
      <c r="CE32" s="7"/>
      <c r="CF32" s="7"/>
      <c r="CG32" s="7"/>
      <c r="CH32" s="7"/>
      <c r="CI32" s="8"/>
      <c r="CJ32" s="7"/>
      <c r="CK32" s="214"/>
      <c r="CL32" s="7"/>
      <c r="CM32" s="7"/>
      <c r="CN32" s="8"/>
      <c r="CO32" s="7"/>
      <c r="CP32" s="215"/>
      <c r="CQ32" s="7"/>
      <c r="CR32" s="7"/>
      <c r="CS32" s="7"/>
      <c r="CT32" s="7"/>
      <c r="CU32" s="7"/>
      <c r="CV32" s="7"/>
      <c r="CW32" s="7"/>
      <c r="CX32" s="7"/>
      <c r="CY32" s="7"/>
    </row>
    <row r="33" customFormat="false" ht="12.75" hidden="false" customHeight="false" outlineLevel="0" collapsed="false">
      <c r="P33" s="52"/>
      <c r="V33" s="52"/>
      <c r="AI33" s="216"/>
      <c r="AJ33" s="216"/>
      <c r="AK33" s="216"/>
      <c r="AL33" s="6" t="s">
        <v>154</v>
      </c>
      <c r="BJ33" s="53" t="s">
        <v>112</v>
      </c>
      <c r="BK33" s="52"/>
      <c r="BL33" s="213" t="n">
        <f aca="false">AX31</f>
        <v>0</v>
      </c>
      <c r="BO33" s="53" t="s">
        <v>112</v>
      </c>
      <c r="BP33" s="52"/>
      <c r="BQ33" s="213" t="e">
        <f aca="true">(INDIRECT(TEXT((DAY($A$1)-1),"0")&amp;"!BQ33"))+BL33</f>
        <v>#REF!</v>
      </c>
      <c r="BR33" s="7"/>
      <c r="BS33" s="7"/>
      <c r="BT33" s="7"/>
      <c r="BU33" s="52"/>
      <c r="BV33" s="52"/>
      <c r="BW33" s="52"/>
      <c r="BX33" s="52"/>
      <c r="BY33" s="52"/>
      <c r="BZ33" s="52"/>
      <c r="CA33" s="52"/>
      <c r="CB33" s="52"/>
      <c r="CC33" s="7"/>
      <c r="CD33" s="7"/>
      <c r="CE33" s="7"/>
      <c r="CF33" s="7"/>
      <c r="CG33" s="7"/>
      <c r="CH33" s="7"/>
      <c r="CI33" s="8"/>
      <c r="CJ33" s="7"/>
      <c r="CK33" s="215"/>
      <c r="CL33" s="7"/>
      <c r="CM33" s="7"/>
      <c r="CN33" s="8"/>
      <c r="CO33" s="7"/>
      <c r="CP33" s="215"/>
      <c r="CQ33" s="7"/>
      <c r="CR33" s="7"/>
      <c r="CS33" s="7"/>
      <c r="CT33" s="7"/>
      <c r="CU33" s="7"/>
      <c r="CV33" s="7"/>
      <c r="CW33" s="7"/>
      <c r="CX33" s="7"/>
      <c r="CY33" s="7"/>
    </row>
    <row r="34" customFormat="false" ht="13.5" hidden="false" customHeight="false" outlineLevel="0" collapsed="false">
      <c r="P34" s="52"/>
      <c r="AC34" s="217"/>
      <c r="AI34" s="218"/>
      <c r="AJ34" s="218"/>
      <c r="AK34" s="218"/>
      <c r="BJ34" s="53"/>
      <c r="BK34" s="52"/>
      <c r="BL34" s="171"/>
      <c r="BO34" s="183"/>
      <c r="BP34" s="52"/>
      <c r="BQ34" s="219"/>
      <c r="BR34" s="7"/>
      <c r="BS34" s="7"/>
      <c r="BT34" s="7"/>
      <c r="BU34" s="98"/>
      <c r="BV34" s="52"/>
      <c r="BW34" s="176"/>
      <c r="BX34" s="52"/>
      <c r="BY34" s="52"/>
      <c r="BZ34" s="98"/>
      <c r="CA34" s="52"/>
      <c r="CB34" s="176"/>
      <c r="CC34" s="7"/>
      <c r="CD34" s="7"/>
      <c r="CE34" s="7"/>
      <c r="CF34" s="7"/>
      <c r="CG34" s="7"/>
      <c r="CH34" s="7"/>
      <c r="CI34" s="8"/>
      <c r="CJ34" s="7"/>
      <c r="CK34" s="7"/>
      <c r="CL34" s="7"/>
      <c r="CM34" s="7"/>
      <c r="CN34" s="7"/>
      <c r="CO34" s="7"/>
      <c r="CP34" s="8"/>
      <c r="CQ34" s="7"/>
      <c r="CR34" s="7"/>
      <c r="CS34" s="7"/>
      <c r="CT34" s="7"/>
      <c r="CU34" s="7"/>
      <c r="CV34" s="7"/>
      <c r="CW34" s="7"/>
      <c r="CX34" s="7"/>
      <c r="CY34" s="7"/>
    </row>
    <row r="35" customFormat="false" ht="12.75" hidden="false" customHeight="false" outlineLevel="0" collapsed="false">
      <c r="P35" s="52"/>
      <c r="AE35" s="220" t="s">
        <v>113</v>
      </c>
      <c r="AF35" s="221" t="s">
        <v>114</v>
      </c>
      <c r="AG35" s="221"/>
      <c r="AH35" s="222"/>
      <c r="AJ35" s="220" t="s">
        <v>113</v>
      </c>
      <c r="AK35" s="221" t="s">
        <v>115</v>
      </c>
      <c r="AL35" s="221"/>
      <c r="AM35" s="222"/>
      <c r="BJ35" s="140" t="s">
        <v>116</v>
      </c>
      <c r="BK35" s="141"/>
      <c r="BL35" s="223" t="n">
        <f aca="false">BL25-BL27-BL32-BL33</f>
        <v>28984.31328</v>
      </c>
      <c r="BO35" s="140" t="s">
        <v>117</v>
      </c>
      <c r="BP35" s="141"/>
      <c r="BQ35" s="223" t="e">
        <f aca="false">BQ29-SUM(BQ32:BQ33)</f>
        <v>#REF!</v>
      </c>
      <c r="BR35" s="7"/>
      <c r="BS35" s="7"/>
      <c r="BT35" s="7"/>
      <c r="BU35" s="98"/>
      <c r="BV35" s="52"/>
      <c r="BW35" s="176"/>
      <c r="BX35" s="52"/>
      <c r="BY35" s="52"/>
      <c r="BZ35" s="98"/>
      <c r="CA35" s="52"/>
      <c r="CB35" s="176"/>
      <c r="CC35" s="7"/>
      <c r="CD35" s="7"/>
      <c r="CE35" s="7"/>
      <c r="CF35" s="7"/>
      <c r="CG35" s="7"/>
      <c r="CH35" s="7"/>
      <c r="CI35" s="8"/>
      <c r="CJ35" s="7"/>
      <c r="CK35" s="215"/>
      <c r="CL35" s="7"/>
      <c r="CM35" s="7"/>
      <c r="CN35" s="8"/>
      <c r="CO35" s="7"/>
      <c r="CP35" s="215"/>
      <c r="CQ35" s="7"/>
      <c r="CR35" s="7"/>
      <c r="CS35" s="7"/>
      <c r="CT35" s="7"/>
      <c r="CU35" s="7"/>
      <c r="CV35" s="7"/>
      <c r="CW35" s="7"/>
      <c r="CX35" s="7"/>
      <c r="CY35" s="7"/>
    </row>
    <row r="36" customFormat="false" ht="12.75" hidden="false" customHeight="false" outlineLevel="0" collapsed="false">
      <c r="P36" s="52"/>
      <c r="AE36" s="224"/>
      <c r="AF36" s="52"/>
      <c r="AG36" s="52" t="s">
        <v>118</v>
      </c>
      <c r="AH36" s="225" t="s">
        <v>119</v>
      </c>
      <c r="AJ36" s="224"/>
      <c r="AK36" s="52"/>
      <c r="AL36" s="52" t="s">
        <v>118</v>
      </c>
      <c r="AM36" s="225" t="s">
        <v>119</v>
      </c>
      <c r="AV36" s="226" t="s">
        <v>120</v>
      </c>
      <c r="AW36" s="226" t="s">
        <v>121</v>
      </c>
      <c r="AX36" s="226" t="s">
        <v>122</v>
      </c>
      <c r="AY36" s="226" t="s">
        <v>123</v>
      </c>
      <c r="AZ36" s="226" t="s">
        <v>124</v>
      </c>
      <c r="BA36" s="226" t="s">
        <v>46</v>
      </c>
      <c r="BF36" s="98"/>
      <c r="BG36" s="52"/>
      <c r="BH36" s="176"/>
      <c r="BJ36" s="98"/>
      <c r="BK36" s="52"/>
      <c r="BL36" s="176"/>
      <c r="BO36" s="98"/>
      <c r="BP36" s="52"/>
      <c r="BQ36" s="176"/>
      <c r="BR36" s="7"/>
      <c r="BS36" s="7"/>
      <c r="BT36" s="7"/>
      <c r="BU36" s="98"/>
      <c r="BV36" s="52"/>
      <c r="BW36" s="176"/>
      <c r="BX36" s="52"/>
      <c r="BY36" s="52"/>
      <c r="BZ36" s="98"/>
      <c r="CA36" s="52"/>
      <c r="CB36" s="176"/>
      <c r="CC36" s="7"/>
      <c r="CD36" s="7"/>
      <c r="CE36" s="8"/>
      <c r="CF36" s="7"/>
      <c r="CG36" s="29"/>
      <c r="CH36" s="7"/>
      <c r="CI36" s="8"/>
      <c r="CJ36" s="7"/>
      <c r="CK36" s="29"/>
      <c r="CL36" s="7"/>
      <c r="CM36" s="7"/>
      <c r="CN36" s="8"/>
      <c r="CO36" s="7"/>
      <c r="CP36" s="29"/>
      <c r="CQ36" s="7"/>
      <c r="CR36" s="7"/>
      <c r="CS36" s="7"/>
      <c r="CT36" s="7"/>
      <c r="CU36" s="7"/>
      <c r="CV36" s="7"/>
      <c r="CW36" s="7"/>
      <c r="CX36" s="7"/>
      <c r="CY36" s="7"/>
    </row>
    <row r="37" customFormat="false" ht="16.5" hidden="false" customHeight="false" outlineLevel="0" collapsed="false">
      <c r="A37" s="7"/>
      <c r="B37" s="7"/>
      <c r="C37" s="7"/>
      <c r="D37" s="7"/>
      <c r="E37" s="7"/>
      <c r="F37" s="7"/>
      <c r="G37" s="7"/>
      <c r="H37" s="227"/>
      <c r="I37" s="227"/>
      <c r="J37" s="227"/>
      <c r="K37" s="227"/>
      <c r="L37" s="7"/>
      <c r="M37" s="7"/>
      <c r="N37" s="7"/>
      <c r="O37" s="7"/>
      <c r="P37" s="100"/>
      <c r="Q37" s="7"/>
      <c r="R37" s="7"/>
      <c r="S37" s="7"/>
      <c r="T37" s="7"/>
      <c r="U37" s="7"/>
      <c r="V37" s="7"/>
      <c r="W37" s="7"/>
      <c r="X37" s="7"/>
      <c r="Y37" s="7"/>
      <c r="AE37" s="224" t="s">
        <v>125</v>
      </c>
      <c r="AF37" s="52"/>
      <c r="AG37" s="52" t="s">
        <v>126</v>
      </c>
      <c r="AH37" s="225" t="s">
        <v>127</v>
      </c>
      <c r="AJ37" s="224" t="s">
        <v>125</v>
      </c>
      <c r="AK37" s="52"/>
      <c r="AL37" s="52" t="s">
        <v>128</v>
      </c>
      <c r="AM37" s="225" t="s">
        <v>129</v>
      </c>
      <c r="AS37" s="226" t="s">
        <v>130</v>
      </c>
      <c r="AT37" s="226" t="s">
        <v>131</v>
      </c>
      <c r="AU37" s="226" t="s">
        <v>132</v>
      </c>
      <c r="AV37" s="226" t="s">
        <v>133</v>
      </c>
      <c r="AW37" s="226" t="s">
        <v>133</v>
      </c>
      <c r="AX37" s="226" t="s">
        <v>134</v>
      </c>
      <c r="AY37" s="226" t="s">
        <v>134</v>
      </c>
      <c r="AZ37" s="226" t="s">
        <v>135</v>
      </c>
      <c r="BA37" s="0" t="s">
        <v>136</v>
      </c>
      <c r="BR37" s="55"/>
      <c r="BS37" s="55"/>
      <c r="BT37" s="55"/>
      <c r="BU37" s="98"/>
      <c r="BV37" s="52"/>
      <c r="BW37" s="176"/>
      <c r="BX37" s="52"/>
      <c r="BY37" s="52"/>
      <c r="BZ37" s="98"/>
      <c r="CA37" s="52"/>
      <c r="CB37" s="176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</row>
    <row r="38" customFormat="false" ht="12.75" hidden="false" customHeight="false" outlineLevel="0" collapsed="false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AE38" s="224" t="s">
        <v>137</v>
      </c>
      <c r="AF38" s="52"/>
      <c r="AG38" s="52" t="s">
        <v>138</v>
      </c>
      <c r="AH38" s="225" t="s">
        <v>138</v>
      </c>
      <c r="AJ38" s="224" t="s">
        <v>137</v>
      </c>
      <c r="AK38" s="52"/>
      <c r="AL38" s="52" t="s">
        <v>83</v>
      </c>
      <c r="AM38" s="225" t="s">
        <v>82</v>
      </c>
      <c r="AS38" s="228"/>
      <c r="AT38" s="229" t="n">
        <f aca="false">AT7</f>
        <v>4</v>
      </c>
      <c r="AU38" s="229" t="n">
        <f aca="false">AS38-AT38</f>
        <v>-4</v>
      </c>
      <c r="AV38" s="230" t="n">
        <f aca="false">IF(AND(AU38&lt;=0,AU38&gt;=-2),AU38,IF(AU38&lt;-2,-2,0))</f>
        <v>-2</v>
      </c>
      <c r="AW38" s="231" t="n">
        <f aca="false">IF(AND(AU38&gt;=0,AU38&lt;=2),AU38,IF(AU38&gt;2,2,0))</f>
        <v>0</v>
      </c>
      <c r="AX38" s="232" t="n">
        <f aca="false">IF(AU38&gt;2,(AU38-2)*13.66,0)</f>
        <v>0</v>
      </c>
      <c r="AY38" s="232" t="n">
        <f aca="false">IF(AU38&lt;-2,(ABS(AU38)-2)*100,0)</f>
        <v>200</v>
      </c>
      <c r="AZ38" s="233" t="n">
        <f aca="false">AV38+AW38</f>
        <v>-2</v>
      </c>
      <c r="BA38" s="234" t="n">
        <f aca="false">AX38+AY38</f>
        <v>200</v>
      </c>
      <c r="BB38" s="142"/>
      <c r="BJ38" s="6" t="s">
        <v>139</v>
      </c>
      <c r="BP38" s="6" t="s">
        <v>140</v>
      </c>
      <c r="BR38" s="235"/>
      <c r="BS38" s="142"/>
      <c r="BT38" s="142"/>
      <c r="BU38" s="98"/>
      <c r="BV38" s="52"/>
      <c r="BW38" s="52"/>
      <c r="BX38" s="52"/>
      <c r="BY38" s="52"/>
      <c r="BZ38" s="98"/>
      <c r="CA38" s="52"/>
      <c r="CB38" s="52"/>
      <c r="CC38" s="7"/>
      <c r="CD38" s="7"/>
      <c r="CE38" s="7"/>
      <c r="CF38" s="7"/>
      <c r="CG38" s="7"/>
      <c r="CH38" s="7"/>
      <c r="CI38" s="7"/>
      <c r="CJ38" s="8"/>
      <c r="CK38" s="7"/>
      <c r="CL38" s="7"/>
      <c r="CM38" s="7"/>
      <c r="CN38" s="7"/>
      <c r="CO38" s="8"/>
      <c r="CP38" s="7"/>
      <c r="CQ38" s="7"/>
      <c r="CR38" s="7"/>
      <c r="CS38" s="7"/>
      <c r="CT38" s="7"/>
      <c r="CU38" s="7"/>
      <c r="CV38" s="7"/>
      <c r="CW38" s="7"/>
      <c r="CX38" s="7"/>
      <c r="CY38" s="7"/>
    </row>
    <row r="39" customFormat="false" ht="13.5" hidden="false" customHeight="false" outlineLevel="0" collapsed="false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AE39" s="236" t="n">
        <f aca="false">AE31</f>
        <v>0</v>
      </c>
      <c r="AF39" s="237" t="n">
        <f aca="false">AG31</f>
        <v>0</v>
      </c>
      <c r="AG39" s="237" t="n">
        <f aca="false">AH31+AK31</f>
        <v>87</v>
      </c>
      <c r="AH39" s="238" t="n">
        <f aca="false">AN31</f>
        <v>0</v>
      </c>
      <c r="AJ39" s="236" t="n">
        <f aca="false">AJ31</f>
        <v>0</v>
      </c>
      <c r="AK39" s="237" t="n">
        <f aca="false">AL31</f>
        <v>0</v>
      </c>
      <c r="AL39" s="239" t="n">
        <f aca="false">AVERAGE(AL7:AL30,AI7:AI30)</f>
        <v>423.541666666667</v>
      </c>
      <c r="AM39" s="240" t="e">
        <f aca="false">AVERAGE(AO7:AO30)</f>
        <v>#DIV/0!</v>
      </c>
      <c r="AS39" s="241"/>
      <c r="AT39" s="242" t="n">
        <f aca="false">AT8</f>
        <v>4</v>
      </c>
      <c r="AU39" s="242" t="n">
        <f aca="false">AS39-AT39</f>
        <v>-4</v>
      </c>
      <c r="AV39" s="243" t="n">
        <f aca="false">IF(AND(AU39&lt;=0,AU39&gt;=-2),AU39,IF(AU39&lt;-2,-2,0))</f>
        <v>-2</v>
      </c>
      <c r="AW39" s="244" t="n">
        <f aca="false">IF(AND(AU39&gt;=0,AU39&lt;=2),AU39,IF(AU39&gt;2,2,0))</f>
        <v>0</v>
      </c>
      <c r="AX39" s="245" t="n">
        <f aca="false">IF(AU39&gt;2,(AU39-2)*13.66,0)</f>
        <v>0</v>
      </c>
      <c r="AY39" s="245" t="n">
        <f aca="false">IF(AU39&lt;-2,(ABS(AU39)-2)*100,0)</f>
        <v>200</v>
      </c>
      <c r="AZ39" s="246" t="n">
        <f aca="false">AV39+AW39</f>
        <v>-2</v>
      </c>
      <c r="BA39" s="247" t="n">
        <f aca="false">AX39+AY39</f>
        <v>200</v>
      </c>
      <c r="BJ39" s="25" t="s">
        <v>141</v>
      </c>
      <c r="BK39" s="26"/>
      <c r="BL39" s="248" t="n">
        <v>0</v>
      </c>
      <c r="BM39" s="249"/>
      <c r="BR39" s="235"/>
      <c r="BS39" s="142"/>
      <c r="BT39" s="142"/>
      <c r="BU39" s="98"/>
      <c r="BV39" s="52"/>
      <c r="BW39" s="214"/>
      <c r="BX39" s="52"/>
      <c r="BY39" s="52"/>
      <c r="BZ39" s="98"/>
      <c r="CA39" s="52"/>
      <c r="CB39" s="250"/>
      <c r="CC39" s="7"/>
      <c r="CD39" s="7"/>
      <c r="CE39" s="7"/>
      <c r="CF39" s="7"/>
      <c r="CG39" s="7"/>
      <c r="CH39" s="7"/>
      <c r="CI39" s="7"/>
      <c r="CJ39" s="8"/>
      <c r="CK39" s="7"/>
      <c r="CL39" s="249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</row>
    <row r="40" customFormat="false" ht="15.75" hidden="false" customHeight="false" outlineLevel="0" collapsed="false">
      <c r="A40" s="7"/>
      <c r="B40" s="7"/>
      <c r="C40" s="7"/>
      <c r="D40" s="7"/>
      <c r="E40" s="227"/>
      <c r="F40" s="227"/>
      <c r="G40" s="227"/>
      <c r="H40" s="227"/>
      <c r="I40" s="227"/>
      <c r="J40" s="227"/>
      <c r="K40" s="227"/>
      <c r="L40" s="227"/>
      <c r="M40" s="227"/>
      <c r="N40" s="227"/>
      <c r="O40" s="227"/>
      <c r="P40" s="7"/>
      <c r="Q40" s="7"/>
      <c r="R40" s="7"/>
      <c r="S40" s="7"/>
      <c r="T40" s="7"/>
      <c r="U40" s="7"/>
      <c r="V40" s="7"/>
      <c r="W40" s="7"/>
      <c r="X40" s="7"/>
      <c r="Y40" s="7"/>
      <c r="AS40" s="241"/>
      <c r="AT40" s="242" t="n">
        <f aca="false">AT9</f>
        <v>4</v>
      </c>
      <c r="AU40" s="242" t="n">
        <f aca="false">AS40-AT40</f>
        <v>-4</v>
      </c>
      <c r="AV40" s="243" t="n">
        <f aca="false">IF(AND(AU40&lt;=0,AU40&gt;=-2),AU40,IF(AU40&lt;-2,-2,0))</f>
        <v>-2</v>
      </c>
      <c r="AW40" s="244" t="n">
        <f aca="false">IF(AND(AU40&gt;=0,AU40&lt;=2),AU40,IF(AU40&gt;2,2,0))</f>
        <v>0</v>
      </c>
      <c r="AX40" s="245" t="n">
        <f aca="false">IF(AU40&gt;2,(AU40-2)*13.66,0)</f>
        <v>0</v>
      </c>
      <c r="AY40" s="245" t="n">
        <f aca="false">IF(AU40&lt;-2,(ABS(AU40)-2)*100,0)</f>
        <v>200</v>
      </c>
      <c r="AZ40" s="246" t="n">
        <f aca="false">AV40+AW40</f>
        <v>-2</v>
      </c>
      <c r="BA40" s="247" t="n">
        <f aca="false">AX40+AY40</f>
        <v>200</v>
      </c>
      <c r="BJ40" s="183"/>
      <c r="BK40" s="52"/>
      <c r="BL40" s="251"/>
      <c r="BM40" s="252"/>
      <c r="BR40" s="235"/>
      <c r="BS40" s="142"/>
      <c r="BT40" s="142"/>
      <c r="BU40" s="98"/>
      <c r="BV40" s="52"/>
      <c r="BW40" s="250"/>
      <c r="BX40" s="52"/>
      <c r="BY40" s="52"/>
      <c r="BZ40" s="98"/>
      <c r="CA40" s="52"/>
      <c r="CB40" s="250"/>
      <c r="CC40" s="7"/>
      <c r="CD40" s="7"/>
      <c r="CE40" s="7"/>
      <c r="CF40" s="7"/>
      <c r="CG40" s="7"/>
      <c r="CH40" s="7"/>
      <c r="CI40" s="7"/>
      <c r="CJ40" s="7"/>
      <c r="CK40" s="7"/>
      <c r="CL40" s="252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</row>
    <row r="41" customFormat="false" ht="15.75" hidden="false" customHeight="false" outlineLevel="0" collapsed="false">
      <c r="A41" s="7"/>
      <c r="B41" s="7"/>
      <c r="C41" s="7"/>
      <c r="D41" s="7"/>
      <c r="E41" s="253"/>
      <c r="F41" s="253"/>
      <c r="G41" s="254"/>
      <c r="H41" s="253"/>
      <c r="I41" s="254"/>
      <c r="J41" s="253"/>
      <c r="K41" s="254"/>
      <c r="L41" s="253"/>
      <c r="M41" s="254"/>
      <c r="N41" s="253"/>
      <c r="O41" s="253"/>
      <c r="P41" s="7"/>
      <c r="Q41" s="7"/>
      <c r="R41" s="7"/>
      <c r="S41" s="7"/>
      <c r="T41" s="7"/>
      <c r="U41" s="7"/>
      <c r="V41" s="7"/>
      <c r="W41" s="7"/>
      <c r="X41" s="7"/>
      <c r="Y41" s="7"/>
      <c r="AS41" s="241"/>
      <c r="AT41" s="242" t="n">
        <f aca="false">AT10</f>
        <v>4</v>
      </c>
      <c r="AU41" s="242" t="n">
        <f aca="false">AS41-AT41</f>
        <v>-4</v>
      </c>
      <c r="AV41" s="243" t="n">
        <f aca="false">IF(AND(AU41&lt;=0,AU41&gt;=-2),AU41,IF(AU41&lt;-2,-2,0))</f>
        <v>-2</v>
      </c>
      <c r="AW41" s="244" t="n">
        <f aca="false">IF(AND(AU41&gt;=0,AU41&lt;=2),AU41,IF(AU41&gt;2,2,0))</f>
        <v>0</v>
      </c>
      <c r="AX41" s="245" t="n">
        <f aca="false">IF(AU41&gt;2,(AU41-2)*13.66,0)</f>
        <v>0</v>
      </c>
      <c r="AY41" s="245" t="n">
        <f aca="false">IF(AU41&lt;-2,(ABS(AU41)-2)*100,0)</f>
        <v>200</v>
      </c>
      <c r="AZ41" s="246" t="n">
        <f aca="false">AV41+AW41</f>
        <v>-2</v>
      </c>
      <c r="BA41" s="247" t="n">
        <f aca="false">AX41+AY41</f>
        <v>200</v>
      </c>
      <c r="BJ41" s="53" t="s">
        <v>142</v>
      </c>
      <c r="BK41" s="98"/>
      <c r="BL41" s="255" t="n">
        <v>0</v>
      </c>
      <c r="BM41" s="249"/>
      <c r="BR41" s="235"/>
      <c r="BS41" s="142"/>
      <c r="BT41" s="142"/>
      <c r="BU41" s="98"/>
      <c r="BV41" s="52"/>
      <c r="BW41" s="52"/>
      <c r="BX41" s="52"/>
      <c r="BY41" s="52"/>
      <c r="BZ41" s="52"/>
      <c r="CA41" s="52"/>
      <c r="CB41" s="98"/>
      <c r="CC41" s="7"/>
      <c r="CD41" s="7"/>
      <c r="CE41" s="7"/>
      <c r="CF41" s="7"/>
      <c r="CG41" s="7"/>
      <c r="CH41" s="7"/>
      <c r="CI41" s="7"/>
      <c r="CJ41" s="8"/>
      <c r="CK41" s="8"/>
      <c r="CL41" s="249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</row>
    <row r="42" customFormat="false" ht="15" hidden="false" customHeight="false" outlineLevel="0" collapsed="false">
      <c r="A42" s="7"/>
      <c r="B42" s="7"/>
      <c r="C42" s="7"/>
      <c r="D42" s="7"/>
      <c r="E42" s="253"/>
      <c r="F42" s="253"/>
      <c r="G42" s="254"/>
      <c r="H42" s="253"/>
      <c r="I42" s="254"/>
      <c r="J42" s="253"/>
      <c r="K42" s="254"/>
      <c r="L42" s="253"/>
      <c r="M42" s="254"/>
      <c r="N42" s="253"/>
      <c r="O42" s="253"/>
      <c r="P42" s="7"/>
      <c r="Q42" s="7"/>
      <c r="R42" s="7"/>
      <c r="S42" s="7"/>
      <c r="T42" s="7"/>
      <c r="U42" s="7"/>
      <c r="V42" s="7"/>
      <c r="W42" s="7"/>
      <c r="X42" s="7"/>
      <c r="Y42" s="7"/>
      <c r="AE42" s="220" t="s">
        <v>143</v>
      </c>
      <c r="AF42" s="221" t="s">
        <v>114</v>
      </c>
      <c r="AG42" s="221"/>
      <c r="AH42" s="222"/>
      <c r="AJ42" s="220" t="s">
        <v>143</v>
      </c>
      <c r="AK42" s="221" t="s">
        <v>115</v>
      </c>
      <c r="AL42" s="221"/>
      <c r="AM42" s="222"/>
      <c r="AS42" s="241"/>
      <c r="AT42" s="242" t="n">
        <f aca="false">AT11</f>
        <v>4</v>
      </c>
      <c r="AU42" s="242" t="n">
        <f aca="false">AS42-AT42</f>
        <v>-4</v>
      </c>
      <c r="AV42" s="243" t="n">
        <f aca="false">IF(AND(AU42&lt;=0,AU42&gt;=-2),AU42,IF(AU42&lt;-2,-2,0))</f>
        <v>-2</v>
      </c>
      <c r="AW42" s="244" t="n">
        <f aca="false">IF(AND(AU42&gt;=0,AU42&lt;=2),AU42,IF(AU42&gt;2,2,0))</f>
        <v>0</v>
      </c>
      <c r="AX42" s="245" t="n">
        <f aca="false">IF(AU42&gt;2,(AU42-2)*13.66,0)</f>
        <v>0</v>
      </c>
      <c r="AY42" s="245" t="n">
        <f aca="false">IF(AU42&lt;-2,(ABS(AU42)-2)*100,0)</f>
        <v>200</v>
      </c>
      <c r="AZ42" s="246" t="n">
        <f aca="false">AV42+AW42</f>
        <v>-2</v>
      </c>
      <c r="BA42" s="247" t="n">
        <f aca="false">AX42+AY42</f>
        <v>200</v>
      </c>
      <c r="BJ42" s="53" t="s">
        <v>144</v>
      </c>
      <c r="BK42" s="256" t="n">
        <f aca="false">A1</f>
        <v>36969</v>
      </c>
      <c r="BL42" s="255" t="n">
        <v>0</v>
      </c>
      <c r="BM42" s="249"/>
      <c r="BR42" s="235"/>
      <c r="BS42" s="142"/>
      <c r="BT42" s="142"/>
      <c r="BU42" s="98"/>
      <c r="BV42" s="52"/>
      <c r="BW42" s="250"/>
      <c r="BX42" s="52"/>
      <c r="BY42" s="52"/>
      <c r="BZ42" s="98"/>
      <c r="CA42" s="52"/>
      <c r="CB42" s="250"/>
      <c r="CC42" s="7"/>
      <c r="CD42" s="7"/>
      <c r="CE42" s="7"/>
      <c r="CF42" s="7"/>
      <c r="CG42" s="7"/>
      <c r="CH42" s="7"/>
      <c r="CI42" s="7"/>
      <c r="CJ42" s="8"/>
      <c r="CK42" s="257"/>
      <c r="CL42" s="249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</row>
    <row r="43" customFormat="false" ht="15" hidden="false" customHeight="false" outlineLevel="0" collapsed="false">
      <c r="A43" s="7"/>
      <c r="B43" s="7"/>
      <c r="C43" s="7"/>
      <c r="D43" s="7"/>
      <c r="E43" s="253"/>
      <c r="F43" s="253"/>
      <c r="G43" s="254"/>
      <c r="H43" s="253"/>
      <c r="I43" s="253"/>
      <c r="J43" s="253"/>
      <c r="K43" s="254"/>
      <c r="L43" s="253"/>
      <c r="M43" s="253"/>
      <c r="N43" s="253"/>
      <c r="O43" s="253"/>
      <c r="P43" s="7"/>
      <c r="Q43" s="7"/>
      <c r="R43" s="7"/>
      <c r="S43" s="7"/>
      <c r="T43" s="7"/>
      <c r="U43" s="7"/>
      <c r="V43" s="7"/>
      <c r="W43" s="7"/>
      <c r="X43" s="7"/>
      <c r="Y43" s="7"/>
      <c r="AE43" s="224"/>
      <c r="AF43" s="52"/>
      <c r="AG43" s="52" t="s">
        <v>118</v>
      </c>
      <c r="AH43" s="225"/>
      <c r="AJ43" s="224"/>
      <c r="AK43" s="52"/>
      <c r="AL43" s="52" t="s">
        <v>118</v>
      </c>
      <c r="AM43" s="225"/>
      <c r="AS43" s="241"/>
      <c r="AT43" s="242" t="n">
        <f aca="false">AT12</f>
        <v>4</v>
      </c>
      <c r="AU43" s="242" t="n">
        <f aca="false">AS43-AT43</f>
        <v>-4</v>
      </c>
      <c r="AV43" s="243" t="n">
        <f aca="false">IF(AND(AU43&lt;=0,AU43&gt;=-2),AU43,IF(AU43&lt;-2,-2,0))</f>
        <v>-2</v>
      </c>
      <c r="AW43" s="244" t="n">
        <f aca="false">IF(AND(AU43&gt;=0,AU43&lt;=2),AU43,IF(AU43&gt;2,2,0))</f>
        <v>0</v>
      </c>
      <c r="AX43" s="245" t="n">
        <f aca="false">IF(AU43&gt;2,(AU43-2)*13.66,0)</f>
        <v>0</v>
      </c>
      <c r="AY43" s="245" t="n">
        <f aca="false">IF(AU43&lt;-2,(ABS(AU43)-2)*100,0)</f>
        <v>200</v>
      </c>
      <c r="AZ43" s="246" t="n">
        <f aca="false">AV43+AW43</f>
        <v>-2</v>
      </c>
      <c r="BA43" s="247" t="n">
        <f aca="false">AX43+AY43</f>
        <v>200</v>
      </c>
      <c r="BJ43" s="53" t="s">
        <v>145</v>
      </c>
      <c r="BK43" s="52"/>
      <c r="BL43" s="255" t="n">
        <f aca="false">SUM(BL39:BL42)</f>
        <v>0</v>
      </c>
      <c r="BM43" s="249"/>
      <c r="BR43" s="235"/>
      <c r="BS43" s="142"/>
      <c r="BT43" s="142"/>
      <c r="BU43" s="98"/>
      <c r="BV43" s="52"/>
      <c r="BW43" s="176"/>
      <c r="BX43" s="52"/>
      <c r="BY43" s="52"/>
      <c r="BZ43" s="98"/>
      <c r="CA43" s="52"/>
      <c r="CB43" s="176"/>
      <c r="CC43" s="7"/>
      <c r="CD43" s="7"/>
      <c r="CE43" s="7"/>
      <c r="CF43" s="7"/>
      <c r="CG43" s="7"/>
      <c r="CH43" s="7"/>
      <c r="CI43" s="7"/>
      <c r="CJ43" s="8"/>
      <c r="CK43" s="7"/>
      <c r="CL43" s="249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</row>
    <row r="44" customFormat="false" ht="15" hidden="false" customHeight="false" outlineLevel="0" collapsed="false">
      <c r="A44" s="7"/>
      <c r="B44" s="7"/>
      <c r="C44" s="7"/>
      <c r="D44" s="7"/>
      <c r="E44" s="253"/>
      <c r="F44" s="253"/>
      <c r="G44" s="254"/>
      <c r="H44" s="253"/>
      <c r="I44" s="254"/>
      <c r="J44" s="253"/>
      <c r="K44" s="254"/>
      <c r="L44" s="253"/>
      <c r="M44" s="254"/>
      <c r="N44" s="254"/>
      <c r="O44" s="254"/>
      <c r="P44" s="7"/>
      <c r="Q44" s="7"/>
      <c r="R44" s="7"/>
      <c r="S44" s="7"/>
      <c r="T44" s="7"/>
      <c r="U44" s="7"/>
      <c r="V44" s="7"/>
      <c r="W44" s="7"/>
      <c r="X44" s="7"/>
      <c r="Y44" s="7"/>
      <c r="AE44" s="224" t="s">
        <v>125</v>
      </c>
      <c r="AF44" s="52" t="s">
        <v>146</v>
      </c>
      <c r="AG44" s="52" t="s">
        <v>126</v>
      </c>
      <c r="AH44" s="225" t="s">
        <v>119</v>
      </c>
      <c r="AJ44" s="224" t="s">
        <v>125</v>
      </c>
      <c r="AK44" s="52" t="s">
        <v>146</v>
      </c>
      <c r="AL44" s="52" t="s">
        <v>126</v>
      </c>
      <c r="AM44" s="225" t="s">
        <v>119</v>
      </c>
      <c r="AS44" s="241"/>
      <c r="AT44" s="242" t="n">
        <f aca="false">AT13</f>
        <v>4</v>
      </c>
      <c r="AU44" s="242" t="n">
        <f aca="false">AS44-AT44</f>
        <v>-4</v>
      </c>
      <c r="AV44" s="243" t="n">
        <f aca="false">IF(AND(AU44&lt;=0,AU44&gt;=-2),AU44,IF(AU44&lt;-2,-2,0))</f>
        <v>-2</v>
      </c>
      <c r="AW44" s="244" t="n">
        <f aca="false">IF(AND(AU44&gt;=0,AU44&lt;=2),AU44,IF(AU44&gt;2,2,0))</f>
        <v>0</v>
      </c>
      <c r="AX44" s="245" t="n">
        <f aca="false">IF(AU44&gt;2,(AU44-2)*13.66,0)</f>
        <v>0</v>
      </c>
      <c r="AY44" s="245" t="n">
        <f aca="false">IF(AU44&lt;-2,(ABS(AU44)-2)*100,0)</f>
        <v>200</v>
      </c>
      <c r="AZ44" s="246" t="n">
        <f aca="false">AV44+AW44</f>
        <v>-2</v>
      </c>
      <c r="BA44" s="247" t="n">
        <f aca="false">AX44+AY44</f>
        <v>200</v>
      </c>
      <c r="BJ44" s="183"/>
      <c r="BK44" s="52"/>
      <c r="BL44" s="251"/>
      <c r="BM44" s="252"/>
      <c r="BR44" s="235"/>
      <c r="BS44" s="142"/>
      <c r="BT44" s="142"/>
      <c r="BU44" s="52"/>
      <c r="BV44" s="52"/>
      <c r="BW44" s="52"/>
      <c r="BX44" s="52"/>
      <c r="BY44" s="52"/>
      <c r="BZ44" s="52"/>
      <c r="CA44" s="52"/>
      <c r="CB44" s="52"/>
      <c r="CC44" s="7"/>
      <c r="CD44" s="7"/>
      <c r="CE44" s="7"/>
      <c r="CF44" s="7"/>
      <c r="CG44" s="7"/>
      <c r="CH44" s="7"/>
      <c r="CI44" s="7"/>
      <c r="CJ44" s="7"/>
      <c r="CK44" s="7"/>
      <c r="CL44" s="252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</row>
    <row r="45" customFormat="false" ht="15.75" hidden="false" customHeight="false" outlineLevel="0" collapsed="false">
      <c r="A45" s="7"/>
      <c r="B45" s="7"/>
      <c r="C45" s="7"/>
      <c r="D45" s="7"/>
      <c r="E45" s="253"/>
      <c r="F45" s="253"/>
      <c r="G45" s="253"/>
      <c r="H45" s="253"/>
      <c r="I45" s="253"/>
      <c r="J45" s="253"/>
      <c r="K45" s="253"/>
      <c r="L45" s="253"/>
      <c r="M45" s="253"/>
      <c r="N45" s="253"/>
      <c r="O45" s="253"/>
      <c r="P45" s="7"/>
      <c r="Q45" s="7"/>
      <c r="R45" s="7"/>
      <c r="S45" s="7"/>
      <c r="T45" s="7"/>
      <c r="U45" s="7"/>
      <c r="V45" s="7"/>
      <c r="W45" s="7"/>
      <c r="X45" s="7"/>
      <c r="Y45" s="7"/>
      <c r="AE45" s="258" t="s">
        <v>137</v>
      </c>
      <c r="AF45" s="259" t="s">
        <v>137</v>
      </c>
      <c r="AG45" s="259" t="s">
        <v>138</v>
      </c>
      <c r="AH45" s="260" t="s">
        <v>138</v>
      </c>
      <c r="AJ45" s="224" t="s">
        <v>137</v>
      </c>
      <c r="AK45" s="52" t="s">
        <v>137</v>
      </c>
      <c r="AL45" s="52" t="s">
        <v>138</v>
      </c>
      <c r="AM45" s="225" t="s">
        <v>138</v>
      </c>
      <c r="AS45" s="241"/>
      <c r="AT45" s="242" t="n">
        <f aca="false">AT14</f>
        <v>4</v>
      </c>
      <c r="AU45" s="242" t="n">
        <f aca="false">AS45-AT45</f>
        <v>-4</v>
      </c>
      <c r="AV45" s="243" t="n">
        <f aca="false">IF(AND(AU45&lt;=0,AU45&gt;=-2),AU45,IF(AU45&lt;-2,-2,0))</f>
        <v>-2</v>
      </c>
      <c r="AW45" s="244" t="n">
        <f aca="false">IF(AND(AU45&gt;=0,AU45&lt;=2),AU45,IF(AU45&gt;2,2,0))</f>
        <v>0</v>
      </c>
      <c r="AX45" s="245" t="n">
        <f aca="false">IF(AU45&gt;2,(AU45-2)*13.66,0)</f>
        <v>0</v>
      </c>
      <c r="AY45" s="245" t="n">
        <f aca="false">IF(AU45&lt;-2,(ABS(AU45)-2)*100,0)</f>
        <v>200</v>
      </c>
      <c r="AZ45" s="246" t="n">
        <f aca="false">AV45+AW45</f>
        <v>-2</v>
      </c>
      <c r="BA45" s="247" t="n">
        <f aca="false">AX45+AY45</f>
        <v>200</v>
      </c>
      <c r="BJ45" s="53" t="s">
        <v>147</v>
      </c>
      <c r="BK45" s="98"/>
      <c r="BL45" s="255" t="n">
        <v>0</v>
      </c>
      <c r="BM45" s="249"/>
      <c r="BR45" s="235"/>
      <c r="BS45" s="142"/>
      <c r="BT45" s="142"/>
      <c r="BU45" s="98"/>
      <c r="BV45" s="52"/>
      <c r="BW45" s="52"/>
      <c r="BX45" s="52"/>
      <c r="BY45" s="52"/>
      <c r="BZ45" s="52"/>
      <c r="CA45" s="98"/>
      <c r="CB45" s="52"/>
      <c r="CC45" s="7"/>
      <c r="CD45" s="7"/>
      <c r="CE45" s="7"/>
      <c r="CF45" s="7"/>
      <c r="CG45" s="7"/>
      <c r="CH45" s="7"/>
      <c r="CI45" s="7"/>
      <c r="CJ45" s="8"/>
      <c r="CK45" s="8"/>
      <c r="CL45" s="249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</row>
    <row r="46" customFormat="false" ht="15.75" hidden="false" customHeight="false" outlineLevel="0" collapsed="false">
      <c r="A46" s="7"/>
      <c r="B46" s="7"/>
      <c r="C46" s="7"/>
      <c r="D46" s="7"/>
      <c r="E46" s="253"/>
      <c r="F46" s="253"/>
      <c r="G46" s="253"/>
      <c r="H46" s="253"/>
      <c r="I46" s="253"/>
      <c r="J46" s="253"/>
      <c r="K46" s="253"/>
      <c r="L46" s="253"/>
      <c r="M46" s="253"/>
      <c r="N46" s="253"/>
      <c r="O46" s="253"/>
      <c r="P46" s="7"/>
      <c r="Q46" s="7"/>
      <c r="R46" s="7"/>
      <c r="S46" s="7"/>
      <c r="T46" s="7"/>
      <c r="U46" s="7"/>
      <c r="V46" s="7"/>
      <c r="W46" s="7"/>
      <c r="X46" s="7"/>
      <c r="Y46" s="7"/>
      <c r="AE46" s="261" t="n">
        <f aca="false">AE39</f>
        <v>0</v>
      </c>
      <c r="AF46" s="262" t="n">
        <f aca="false">AF39</f>
        <v>0</v>
      </c>
      <c r="AG46" s="263" t="e">
        <f aca="true">(INDIRECT(TEXT((DAY($A$1)-1),"0")&amp;"!AG46"))+AG39</f>
        <v>#REF!</v>
      </c>
      <c r="AH46" s="263" t="e">
        <f aca="true">(INDIRECT(TEXT((DAY($A$1)-1),"0")&amp;"!AH46"))+AH39</f>
        <v>#REF!</v>
      </c>
      <c r="AJ46" s="261" t="n">
        <f aca="false">AJ39</f>
        <v>0</v>
      </c>
      <c r="AK46" s="262" t="n">
        <f aca="false">AK39</f>
        <v>0</v>
      </c>
      <c r="AL46" s="264" t="e">
        <f aca="true">(INDIRECT(TEXT((DAY($A$1)-1),"0")&amp;"!AH46"))+AL39</f>
        <v>#REF!</v>
      </c>
      <c r="AM46" s="265" t="e">
        <f aca="true">(INDIRECT(TEXT((DAY($A$1)-1),"0")&amp;"!Am46"))+AM39</f>
        <v>#REF!</v>
      </c>
      <c r="AS46" s="241"/>
      <c r="AT46" s="242" t="n">
        <f aca="false">AT15</f>
        <v>4</v>
      </c>
      <c r="AU46" s="242" t="n">
        <f aca="false">AS46-AT46</f>
        <v>-4</v>
      </c>
      <c r="AV46" s="243" t="n">
        <f aca="false">IF(AND(AU46&lt;=0,AU46&gt;=-2),AU46,IF(AU46&lt;-2,-2,0))</f>
        <v>-2</v>
      </c>
      <c r="AW46" s="244" t="n">
        <f aca="false">IF(AND(AU46&gt;=0,AU46&lt;=2),AU46,IF(AU46&gt;2,2,0))</f>
        <v>0</v>
      </c>
      <c r="AX46" s="245" t="n">
        <f aca="false">IF(AU46&gt;2,(AU46-2)*13.66,0)</f>
        <v>0</v>
      </c>
      <c r="AY46" s="245" t="n">
        <f aca="false">IF(AU46&lt;-2,(ABS(AU46)-2)*100,0)</f>
        <v>200</v>
      </c>
      <c r="AZ46" s="246" t="n">
        <f aca="false">AV46+AW46</f>
        <v>-2</v>
      </c>
      <c r="BA46" s="247" t="n">
        <f aca="false">AX46+AY46</f>
        <v>200</v>
      </c>
      <c r="BJ46" s="53" t="s">
        <v>148</v>
      </c>
      <c r="BK46" s="256" t="n">
        <f aca="false">BK42</f>
        <v>36969</v>
      </c>
      <c r="BL46" s="266" t="n">
        <f aca="false">AT31*J7/1000</f>
        <v>0</v>
      </c>
      <c r="BM46" s="249"/>
      <c r="BR46" s="235"/>
      <c r="BS46" s="142"/>
      <c r="BT46" s="142"/>
      <c r="BU46" s="98"/>
      <c r="BV46" s="52"/>
      <c r="BW46" s="249"/>
      <c r="BX46" s="249"/>
      <c r="BY46" s="52"/>
      <c r="BZ46" s="52"/>
      <c r="CA46" s="52"/>
      <c r="CB46" s="52"/>
      <c r="CC46" s="7"/>
      <c r="CD46" s="7"/>
      <c r="CE46" s="7"/>
      <c r="CF46" s="7"/>
      <c r="CG46" s="7"/>
      <c r="CH46" s="7"/>
      <c r="CI46" s="7"/>
      <c r="CJ46" s="8"/>
      <c r="CK46" s="257"/>
      <c r="CL46" s="249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</row>
    <row r="47" customFormat="false" ht="15" hidden="false" customHeight="false" outlineLevel="0" collapsed="false">
      <c r="A47" s="7"/>
      <c r="B47" s="7"/>
      <c r="C47" s="7"/>
      <c r="D47" s="7"/>
      <c r="E47" s="253"/>
      <c r="F47" s="253"/>
      <c r="G47" s="253"/>
      <c r="H47" s="253"/>
      <c r="I47" s="253"/>
      <c r="J47" s="253"/>
      <c r="K47" s="253"/>
      <c r="L47" s="253"/>
      <c r="M47" s="253"/>
      <c r="N47" s="253"/>
      <c r="O47" s="253"/>
      <c r="P47" s="7"/>
      <c r="Q47" s="7"/>
      <c r="R47" s="7"/>
      <c r="S47" s="7"/>
      <c r="T47" s="7"/>
      <c r="U47" s="7"/>
      <c r="V47" s="7"/>
      <c r="W47" s="7"/>
      <c r="X47" s="7"/>
      <c r="Y47" s="7"/>
      <c r="AS47" s="241"/>
      <c r="AT47" s="242" t="n">
        <f aca="false">AT16</f>
        <v>4</v>
      </c>
      <c r="AU47" s="242" t="n">
        <f aca="false">AS47-AT47</f>
        <v>-4</v>
      </c>
      <c r="AV47" s="243" t="n">
        <f aca="false">IF(AND(AU47&lt;=0,AU47&gt;=-2),AU47,IF(AU47&lt;-2,-2,0))</f>
        <v>-2</v>
      </c>
      <c r="AW47" s="244" t="n">
        <f aca="false">IF(AND(AU47&gt;=0,AU47&lt;=2),AU47,IF(AU47&gt;2,2,0))</f>
        <v>0</v>
      </c>
      <c r="AX47" s="245" t="n">
        <f aca="false">IF(AU47&gt;2,(AU47-2)*13.66,0)</f>
        <v>0</v>
      </c>
      <c r="AY47" s="245" t="n">
        <f aca="false">IF(AU47&lt;-2,(ABS(AU47)-2)*100,0)</f>
        <v>200</v>
      </c>
      <c r="AZ47" s="246" t="n">
        <f aca="false">AV47+AW47</f>
        <v>-2</v>
      </c>
      <c r="BA47" s="247" t="n">
        <f aca="false">AX47+AY47</f>
        <v>200</v>
      </c>
      <c r="BJ47" s="53" t="s">
        <v>149</v>
      </c>
      <c r="BK47" s="98"/>
      <c r="BL47" s="255" t="n">
        <f aca="false">SUM(BL45:BL46)</f>
        <v>0</v>
      </c>
      <c r="BM47" s="249"/>
      <c r="BR47" s="235"/>
      <c r="BS47" s="142"/>
      <c r="BT47" s="142"/>
      <c r="BU47" s="52"/>
      <c r="BV47" s="52"/>
      <c r="BW47" s="252"/>
      <c r="BX47" s="252"/>
      <c r="BY47" s="52"/>
      <c r="BZ47" s="52"/>
      <c r="CA47" s="52"/>
      <c r="CB47" s="52"/>
      <c r="CC47" s="7"/>
      <c r="CD47" s="7"/>
      <c r="CE47" s="7"/>
      <c r="CF47" s="7"/>
      <c r="CG47" s="7"/>
      <c r="CH47" s="7"/>
      <c r="CI47" s="7"/>
      <c r="CJ47" s="8"/>
      <c r="CK47" s="8"/>
      <c r="CL47" s="249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</row>
    <row r="48" customFormat="false" ht="15" hidden="false" customHeight="false" outlineLevel="0" collapsed="false">
      <c r="A48" s="7"/>
      <c r="B48" s="7"/>
      <c r="C48" s="7"/>
      <c r="D48" s="7"/>
      <c r="E48" s="253"/>
      <c r="F48" s="253"/>
      <c r="G48" s="254"/>
      <c r="H48" s="253"/>
      <c r="I48" s="254"/>
      <c r="J48" s="253"/>
      <c r="K48" s="254"/>
      <c r="L48" s="253"/>
      <c r="M48" s="254"/>
      <c r="N48" s="253"/>
      <c r="O48" s="253"/>
      <c r="P48" s="7"/>
      <c r="Q48" s="7"/>
      <c r="R48" s="7"/>
      <c r="S48" s="7"/>
      <c r="T48" s="7"/>
      <c r="U48" s="7"/>
      <c r="V48" s="7"/>
      <c r="W48" s="7"/>
      <c r="X48" s="7"/>
      <c r="Y48" s="7"/>
      <c r="AS48" s="241"/>
      <c r="AT48" s="242" t="n">
        <f aca="false">AT17</f>
        <v>4</v>
      </c>
      <c r="AU48" s="242" t="n">
        <f aca="false">AS48-AT48</f>
        <v>-4</v>
      </c>
      <c r="AV48" s="243" t="n">
        <f aca="false">IF(AND(AU48&lt;=0,AU48&gt;=-2),AU48,IF(AU48&lt;-2,-2,0))</f>
        <v>-2</v>
      </c>
      <c r="AW48" s="244" t="n">
        <f aca="false">IF(AND(AU48&gt;=0,AU48&lt;=2),AU48,IF(AU48&gt;2,2,0))</f>
        <v>0</v>
      </c>
      <c r="AX48" s="245" t="n">
        <f aca="false">IF(AU48&gt;2,(AU48-2)*13.66,0)</f>
        <v>0</v>
      </c>
      <c r="AY48" s="245" t="n">
        <f aca="false">IF(AU48&lt;-2,(ABS(AU48)-2)*100,0)</f>
        <v>200</v>
      </c>
      <c r="AZ48" s="246" t="n">
        <f aca="false">AV48+AW48</f>
        <v>-2</v>
      </c>
      <c r="BA48" s="247" t="n">
        <f aca="false">AX48+AY48</f>
        <v>200</v>
      </c>
      <c r="BJ48" s="183"/>
      <c r="BK48" s="52"/>
      <c r="BL48" s="251"/>
      <c r="BM48" s="252"/>
      <c r="BR48" s="235"/>
      <c r="BS48" s="142"/>
      <c r="BT48" s="142"/>
      <c r="BU48" s="98"/>
      <c r="BV48" s="98"/>
      <c r="BW48" s="249"/>
      <c r="BX48" s="249"/>
      <c r="BY48" s="52"/>
      <c r="BZ48" s="52"/>
      <c r="CA48" s="52"/>
      <c r="CB48" s="52"/>
      <c r="CC48" s="7"/>
      <c r="CD48" s="7"/>
      <c r="CE48" s="7"/>
      <c r="CF48" s="7"/>
      <c r="CG48" s="7"/>
      <c r="CH48" s="7"/>
      <c r="CI48" s="7"/>
      <c r="CJ48" s="7"/>
      <c r="CK48" s="7"/>
      <c r="CL48" s="252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</row>
    <row r="49" customFormat="false" ht="15" hidden="false" customHeight="false" outlineLevel="0" collapsed="false">
      <c r="A49" s="7"/>
      <c r="B49" s="7"/>
      <c r="C49" s="7"/>
      <c r="D49" s="7"/>
      <c r="E49" s="253"/>
      <c r="F49" s="253"/>
      <c r="G49" s="254"/>
      <c r="H49" s="253"/>
      <c r="I49" s="254"/>
      <c r="J49" s="253"/>
      <c r="K49" s="254"/>
      <c r="L49" s="253"/>
      <c r="M49" s="254"/>
      <c r="N49" s="253"/>
      <c r="O49" s="253"/>
      <c r="P49" s="7"/>
      <c r="Q49" s="7"/>
      <c r="R49" s="7"/>
      <c r="S49" s="7"/>
      <c r="T49" s="7"/>
      <c r="U49" s="7"/>
      <c r="V49" s="7"/>
      <c r="W49" s="7"/>
      <c r="X49" s="7"/>
      <c r="Y49" s="7"/>
      <c r="AS49" s="241"/>
      <c r="AT49" s="242" t="n">
        <f aca="false">AT18</f>
        <v>4</v>
      </c>
      <c r="AU49" s="242" t="n">
        <f aca="false">AS49-AT49</f>
        <v>-4</v>
      </c>
      <c r="AV49" s="243" t="n">
        <f aca="false">IF(AND(AU49&lt;=0,AU49&gt;=-2),AU49,IF(AU49&lt;-2,-2,0))</f>
        <v>-2</v>
      </c>
      <c r="AW49" s="244" t="n">
        <f aca="false">IF(AND(AU49&gt;=0,AU49&lt;=2),AU49,IF(AU49&gt;2,2,0))</f>
        <v>0</v>
      </c>
      <c r="AX49" s="245" t="n">
        <f aca="false">IF(AU49&gt;2,(AU49-2)*13.66,0)</f>
        <v>0</v>
      </c>
      <c r="AY49" s="245" t="n">
        <f aca="false">IF(AU49&lt;-2,(ABS(AU49)-2)*100,0)</f>
        <v>200</v>
      </c>
      <c r="AZ49" s="246" t="n">
        <f aca="false">AV49+AW49</f>
        <v>-2</v>
      </c>
      <c r="BA49" s="247" t="n">
        <f aca="false">AX49+AY49</f>
        <v>200</v>
      </c>
      <c r="BJ49" s="140" t="s">
        <v>150</v>
      </c>
      <c r="BK49" s="141"/>
      <c r="BL49" s="267" t="n">
        <f aca="false">BL43-BL47</f>
        <v>0</v>
      </c>
      <c r="BM49" s="249"/>
      <c r="BR49" s="235"/>
      <c r="BS49" s="142"/>
      <c r="BT49" s="142"/>
      <c r="BU49" s="98"/>
      <c r="BV49" s="256"/>
      <c r="BW49" s="249"/>
      <c r="BX49" s="249"/>
      <c r="BY49" s="52"/>
      <c r="BZ49" s="52"/>
      <c r="CA49" s="52"/>
      <c r="CB49" s="52"/>
      <c r="CC49" s="7"/>
      <c r="CD49" s="7"/>
      <c r="CE49" s="7"/>
      <c r="CF49" s="7"/>
      <c r="CG49" s="7"/>
      <c r="CH49" s="7"/>
      <c r="CI49" s="7"/>
      <c r="CJ49" s="8"/>
      <c r="CK49" s="7"/>
      <c r="CL49" s="249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</row>
    <row r="50" customFormat="false" ht="15" hidden="false" customHeight="false" outlineLevel="0" collapsed="false">
      <c r="A50" s="7"/>
      <c r="B50" s="7"/>
      <c r="C50" s="7"/>
      <c r="D50" s="7"/>
      <c r="E50" s="253"/>
      <c r="F50" s="253"/>
      <c r="G50" s="253"/>
      <c r="H50" s="253"/>
      <c r="I50" s="253"/>
      <c r="J50" s="253"/>
      <c r="K50" s="254"/>
      <c r="L50" s="253"/>
      <c r="M50" s="253"/>
      <c r="N50" s="253"/>
      <c r="O50" s="253"/>
      <c r="P50" s="7"/>
      <c r="Q50" s="7"/>
      <c r="R50" s="7"/>
      <c r="S50" s="7"/>
      <c r="T50" s="7"/>
      <c r="U50" s="7"/>
      <c r="V50" s="7"/>
      <c r="W50" s="7"/>
      <c r="X50" s="7"/>
      <c r="Y50" s="7"/>
      <c r="AS50" s="241"/>
      <c r="AT50" s="242" t="n">
        <f aca="false">AT19</f>
        <v>4</v>
      </c>
      <c r="AU50" s="242" t="n">
        <f aca="false">AS50-AT50</f>
        <v>-4</v>
      </c>
      <c r="AV50" s="243" t="n">
        <f aca="false">IF(AND(AU50&lt;=0,AU50&gt;=-2),AU50,IF(AU50&lt;-2,-2,0))</f>
        <v>-2</v>
      </c>
      <c r="AW50" s="244" t="n">
        <f aca="false">IF(AND(AU50&gt;=0,AU50&lt;=2),AU50,IF(AU50&gt;2,2,0))</f>
        <v>0</v>
      </c>
      <c r="AX50" s="245" t="n">
        <f aca="false">IF(AU50&gt;2,(AU50-2)*13.66,0)</f>
        <v>0</v>
      </c>
      <c r="AY50" s="245" t="n">
        <f aca="false">IF(AU50&lt;-2,(ABS(AU50)-2)*100,0)</f>
        <v>200</v>
      </c>
      <c r="AZ50" s="246" t="n">
        <f aca="false">AV50+AW50</f>
        <v>-2</v>
      </c>
      <c r="BA50" s="247" t="n">
        <f aca="false">AX50+AY50</f>
        <v>200</v>
      </c>
      <c r="BJ50" s="140"/>
      <c r="BK50" s="141"/>
      <c r="BL50" s="267"/>
      <c r="BM50" s="249"/>
      <c r="BR50" s="235"/>
      <c r="BS50" s="142"/>
      <c r="BT50" s="142"/>
      <c r="BU50" s="98"/>
      <c r="BV50" s="52"/>
      <c r="BW50" s="249"/>
      <c r="BX50" s="249"/>
      <c r="BY50" s="52"/>
      <c r="BZ50" s="52"/>
      <c r="CA50" s="52"/>
      <c r="CB50" s="52"/>
      <c r="CC50" s="7"/>
      <c r="CD50" s="7"/>
      <c r="CE50" s="7"/>
      <c r="CF50" s="7"/>
      <c r="CG50" s="7"/>
      <c r="CH50" s="7"/>
      <c r="CI50" s="7"/>
      <c r="CJ50" s="8"/>
      <c r="CK50" s="7"/>
      <c r="CL50" s="249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</row>
    <row r="51" customFormat="false" ht="15" hidden="false" customHeight="false" outlineLevel="0" collapsed="false">
      <c r="A51" s="7"/>
      <c r="B51" s="7"/>
      <c r="C51" s="7"/>
      <c r="D51" s="7"/>
      <c r="E51" s="253"/>
      <c r="F51" s="253"/>
      <c r="G51" s="253"/>
      <c r="H51" s="253"/>
      <c r="I51" s="254"/>
      <c r="J51" s="253"/>
      <c r="K51" s="254"/>
      <c r="L51" s="253"/>
      <c r="M51" s="254"/>
      <c r="N51" s="254"/>
      <c r="O51" s="254"/>
      <c r="P51" s="7"/>
      <c r="Q51" s="7"/>
      <c r="R51" s="7"/>
      <c r="S51" s="7"/>
      <c r="T51" s="7"/>
      <c r="U51" s="7"/>
      <c r="V51" s="7"/>
      <c r="W51" s="7"/>
      <c r="X51" s="7"/>
      <c r="Y51" s="7"/>
      <c r="AS51" s="241"/>
      <c r="AT51" s="242" t="n">
        <f aca="false">AT20</f>
        <v>4</v>
      </c>
      <c r="AU51" s="242" t="n">
        <f aca="false">AS51-AT51</f>
        <v>-4</v>
      </c>
      <c r="AV51" s="243" t="n">
        <f aca="false">IF(AND(AU51&lt;=0,AU51&gt;=-2),AU51,IF(AU51&lt;-2,-2,0))</f>
        <v>-2</v>
      </c>
      <c r="AW51" s="244" t="n">
        <f aca="false">IF(AND(AU51&gt;=0,AU51&lt;=2),AU51,IF(AU51&gt;2,2,0))</f>
        <v>0</v>
      </c>
      <c r="AX51" s="245" t="n">
        <f aca="false">IF(AU51&gt;2,(AU51-2)*13.66,0)</f>
        <v>0</v>
      </c>
      <c r="AY51" s="245" t="n">
        <f aca="false">IF(AU51&lt;-2,(ABS(AU51)-2)*100,0)</f>
        <v>200</v>
      </c>
      <c r="AZ51" s="246" t="n">
        <f aca="false">AV51+AW51</f>
        <v>-2</v>
      </c>
      <c r="BA51" s="247" t="n">
        <f aca="false">AX51+AY51</f>
        <v>200</v>
      </c>
      <c r="BR51" s="235"/>
      <c r="BS51" s="142"/>
      <c r="BT51" s="142"/>
      <c r="BU51" s="52"/>
      <c r="BV51" s="52"/>
      <c r="BW51" s="252"/>
      <c r="BX51" s="252"/>
      <c r="BY51" s="52"/>
      <c r="BZ51" s="52"/>
      <c r="CA51" s="52"/>
      <c r="CB51" s="52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</row>
    <row r="52" customFormat="false" ht="12.75" hidden="false" customHeight="false" outlineLevel="0" collapsed="false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AS52" s="241"/>
      <c r="AT52" s="242" t="n">
        <f aca="false">AT21</f>
        <v>4</v>
      </c>
      <c r="AU52" s="242" t="n">
        <f aca="false">AS52-AT52</f>
        <v>-4</v>
      </c>
      <c r="AV52" s="243" t="n">
        <f aca="false">IF(AND(AU52&lt;=0,AU52&gt;=-2),AU52,IF(AU52&lt;-2,-2,0))</f>
        <v>-2</v>
      </c>
      <c r="AW52" s="244" t="n">
        <f aca="false">IF(AND(AU52&gt;=0,AU52&lt;=2),AU52,IF(AU52&gt;2,2,0))</f>
        <v>0</v>
      </c>
      <c r="AX52" s="245" t="n">
        <f aca="false">IF(AU52&gt;2,(AU52-2)*13.66,0)</f>
        <v>0</v>
      </c>
      <c r="AY52" s="245" t="n">
        <f aca="false">IF(AU52&lt;-2,(ABS(AU52)-2)*100,0)</f>
        <v>200</v>
      </c>
      <c r="AZ52" s="246" t="n">
        <f aca="false">AV52+AW52</f>
        <v>-2</v>
      </c>
      <c r="BA52" s="247" t="n">
        <f aca="false">AX52+AY52</f>
        <v>200</v>
      </c>
      <c r="BR52" s="235"/>
      <c r="BS52" s="142"/>
      <c r="BT52" s="142"/>
      <c r="BU52" s="98"/>
      <c r="BV52" s="98"/>
      <c r="BW52" s="249"/>
      <c r="BX52" s="249"/>
      <c r="BY52" s="52"/>
      <c r="BZ52" s="52"/>
      <c r="CA52" s="52"/>
      <c r="CB52" s="52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</row>
    <row r="53" customFormat="false" ht="15.75" hidden="false" customHeight="false" outlineLevel="0" collapsed="false">
      <c r="A53" s="7"/>
      <c r="B53" s="7"/>
      <c r="C53" s="7"/>
      <c r="D53" s="7"/>
      <c r="E53" s="7"/>
      <c r="F53" s="7"/>
      <c r="G53" s="7"/>
      <c r="H53" s="22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AS53" s="241"/>
      <c r="AT53" s="242" t="n">
        <f aca="false">AT22</f>
        <v>3</v>
      </c>
      <c r="AU53" s="242" t="n">
        <f aca="false">AS53-AT53</f>
        <v>-3</v>
      </c>
      <c r="AV53" s="243" t="n">
        <f aca="false">IF(AND(AU53&lt;=0,AU53&gt;=-2),AU53,IF(AU53&lt;-2,-2,0))</f>
        <v>-2</v>
      </c>
      <c r="AW53" s="244" t="n">
        <f aca="false">IF(AND(AU53&gt;=0,AU53&lt;=2),AU53,IF(AU53&gt;2,2,0))</f>
        <v>0</v>
      </c>
      <c r="AX53" s="245" t="n">
        <f aca="false">IF(AU53&gt;2,(AU53-2)*13.66,0)</f>
        <v>0</v>
      </c>
      <c r="AY53" s="245" t="n">
        <f aca="false">IF(AU53&lt;-2,(ABS(AU53)-2)*100,0)</f>
        <v>100</v>
      </c>
      <c r="AZ53" s="246" t="n">
        <f aca="false">AV53+AW53</f>
        <v>-2</v>
      </c>
      <c r="BA53" s="247" t="n">
        <f aca="false">AX53+AY53</f>
        <v>100</v>
      </c>
      <c r="BR53" s="235"/>
      <c r="BS53" s="142"/>
      <c r="BT53" s="142"/>
      <c r="BU53" s="98"/>
      <c r="BV53" s="256"/>
      <c r="BW53" s="268"/>
      <c r="BX53" s="249"/>
      <c r="BY53" s="52"/>
      <c r="BZ53" s="52"/>
      <c r="CA53" s="52"/>
      <c r="CB53" s="52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</row>
    <row r="54" customFormat="false" ht="15.75" hidden="false" customHeight="false" outlineLevel="0" collapsed="false">
      <c r="A54" s="7"/>
      <c r="B54" s="7"/>
      <c r="C54" s="7"/>
      <c r="D54" s="7"/>
      <c r="E54" s="7"/>
      <c r="F54" s="7"/>
      <c r="G54" s="7"/>
      <c r="H54" s="227"/>
      <c r="I54" s="227"/>
      <c r="J54" s="227"/>
      <c r="K54" s="22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AS54" s="241"/>
      <c r="AT54" s="242" t="n">
        <f aca="false">AT23</f>
        <v>3</v>
      </c>
      <c r="AU54" s="242" t="n">
        <f aca="false">AS54-AT54</f>
        <v>-3</v>
      </c>
      <c r="AV54" s="243" t="n">
        <f aca="false">IF(AND(AU54&lt;=0,AU54&gt;=-2),AU54,IF(AU54&lt;-2,-2,0))</f>
        <v>-2</v>
      </c>
      <c r="AW54" s="244" t="n">
        <f aca="false">IF(AND(AU54&gt;=0,AU54&lt;=2),AU54,IF(AU54&gt;2,2,0))</f>
        <v>0</v>
      </c>
      <c r="AX54" s="245" t="n">
        <f aca="false">IF(AU54&gt;2,(AU54-2)*13.66,0)</f>
        <v>0</v>
      </c>
      <c r="AY54" s="245" t="n">
        <f aca="false">IF(AU54&lt;-2,(ABS(AU54)-2)*100,0)</f>
        <v>100</v>
      </c>
      <c r="AZ54" s="246" t="n">
        <f aca="false">AV54+AW54</f>
        <v>-2</v>
      </c>
      <c r="BA54" s="247" t="n">
        <f aca="false">AX54+AY54</f>
        <v>100</v>
      </c>
      <c r="BR54" s="235"/>
      <c r="BS54" s="142"/>
      <c r="BT54" s="142"/>
      <c r="BU54" s="98"/>
      <c r="BV54" s="98"/>
      <c r="BW54" s="249"/>
      <c r="BX54" s="249"/>
      <c r="BY54" s="52"/>
      <c r="BZ54" s="52"/>
      <c r="CA54" s="52"/>
      <c r="CB54" s="52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</row>
    <row r="55" customFormat="false" ht="15.75" hidden="false" customHeight="false" outlineLevel="0" collapsed="false">
      <c r="A55" s="7"/>
      <c r="B55" s="7"/>
      <c r="C55" s="7"/>
      <c r="D55" s="7"/>
      <c r="E55" s="227"/>
      <c r="F55" s="227"/>
      <c r="G55" s="7"/>
      <c r="H55" s="227"/>
      <c r="I55" s="227"/>
      <c r="J55" s="7"/>
      <c r="K55" s="227"/>
      <c r="L55" s="7"/>
      <c r="M55" s="7"/>
      <c r="N55" s="22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AS55" s="241"/>
      <c r="AT55" s="242" t="n">
        <f aca="false">AT24</f>
        <v>3</v>
      </c>
      <c r="AU55" s="242" t="n">
        <f aca="false">AS55-AT55</f>
        <v>-3</v>
      </c>
      <c r="AV55" s="243" t="n">
        <f aca="false">IF(AND(AU55&lt;=0,AU55&gt;=-2),AU55,IF(AU55&lt;-2,-2,0))</f>
        <v>-2</v>
      </c>
      <c r="AW55" s="244" t="n">
        <f aca="false">IF(AND(AU55&gt;=0,AU55&lt;=2),AU55,IF(AU55&gt;2,2,0))</f>
        <v>0</v>
      </c>
      <c r="AX55" s="245" t="n">
        <f aca="false">IF(AU55&gt;2,(AU55-2)*13.66,0)</f>
        <v>0</v>
      </c>
      <c r="AY55" s="245" t="n">
        <f aca="false">IF(AU55&lt;-2,(ABS(AU55)-2)*100,0)</f>
        <v>100</v>
      </c>
      <c r="AZ55" s="246" t="n">
        <f aca="false">AV55+AW55</f>
        <v>-2</v>
      </c>
      <c r="BA55" s="247" t="n">
        <f aca="false">AX55+AY55</f>
        <v>100</v>
      </c>
      <c r="BR55" s="235"/>
      <c r="BS55" s="142"/>
      <c r="BT55" s="142"/>
      <c r="BU55" s="52"/>
      <c r="BV55" s="52"/>
      <c r="BW55" s="252"/>
      <c r="BX55" s="252"/>
      <c r="BY55" s="52"/>
      <c r="BZ55" s="52"/>
      <c r="CA55" s="52"/>
      <c r="CB55" s="52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</row>
    <row r="56" customFormat="false" ht="15.75" hidden="false" customHeight="false" outlineLevel="0" collapsed="false">
      <c r="A56" s="7"/>
      <c r="B56" s="7"/>
      <c r="C56" s="7"/>
      <c r="D56" s="7"/>
      <c r="E56" s="227"/>
      <c r="F56" s="7"/>
      <c r="G56" s="7"/>
      <c r="H56" s="7"/>
      <c r="I56" s="7"/>
      <c r="J56" s="7"/>
      <c r="K56" s="269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AS56" s="241"/>
      <c r="AT56" s="242" t="n">
        <f aca="false">AT25</f>
        <v>3</v>
      </c>
      <c r="AU56" s="242" t="n">
        <f aca="false">AS56-AT56</f>
        <v>-3</v>
      </c>
      <c r="AV56" s="243" t="n">
        <f aca="false">IF(AND(AU56&lt;=0,AU56&gt;=-2),AU56,IF(AU56&lt;-2,-2,0))</f>
        <v>-2</v>
      </c>
      <c r="AW56" s="244" t="n">
        <f aca="false">IF(AND(AU56&gt;=0,AU56&lt;=2),AU56,IF(AU56&gt;2,2,0))</f>
        <v>0</v>
      </c>
      <c r="AX56" s="245" t="n">
        <f aca="false">IF(AU56&gt;2,(AU56-2)*13.66,0)</f>
        <v>0</v>
      </c>
      <c r="AY56" s="245" t="n">
        <f aca="false">IF(AU56&lt;-2,(ABS(AU56)-2)*100,0)</f>
        <v>100</v>
      </c>
      <c r="AZ56" s="246" t="n">
        <f aca="false">AV56+AW56</f>
        <v>-2</v>
      </c>
      <c r="BA56" s="247" t="n">
        <f aca="false">AX56+AY56</f>
        <v>100</v>
      </c>
      <c r="BR56" s="235"/>
      <c r="BS56" s="142"/>
      <c r="BT56" s="142"/>
      <c r="BU56" s="98"/>
      <c r="BV56" s="52"/>
      <c r="BW56" s="249"/>
      <c r="BX56" s="249"/>
      <c r="BY56" s="52"/>
      <c r="BZ56" s="52"/>
      <c r="CA56" s="52"/>
      <c r="CB56" s="52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</row>
    <row r="57" customFormat="false" ht="15" hidden="false" customHeight="false" outlineLevel="0" collapsed="false">
      <c r="A57" s="7"/>
      <c r="B57" s="7"/>
      <c r="C57" s="7"/>
      <c r="D57" s="7"/>
      <c r="E57" s="253"/>
      <c r="F57" s="253"/>
      <c r="G57" s="7"/>
      <c r="H57" s="254"/>
      <c r="I57" s="7"/>
      <c r="J57" s="253"/>
      <c r="K57" s="270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AS57" s="241"/>
      <c r="AT57" s="242" t="n">
        <f aca="false">AT26</f>
        <v>3</v>
      </c>
      <c r="AU57" s="242" t="n">
        <f aca="false">AS57-AT57</f>
        <v>-3</v>
      </c>
      <c r="AV57" s="243" t="n">
        <f aca="false">IF(AND(AU57&lt;=0,AU57&gt;=-2),AU57,IF(AU57&lt;-2,-2,0))</f>
        <v>-2</v>
      </c>
      <c r="AW57" s="244" t="n">
        <f aca="false">IF(AND(AU57&gt;=0,AU57&lt;=2),AU57,IF(AU57&gt;2,2,0))</f>
        <v>0</v>
      </c>
      <c r="AX57" s="245" t="n">
        <f aca="false">IF(AU57&gt;2,(AU57-2)*13.66,0)</f>
        <v>0</v>
      </c>
      <c r="AY57" s="245" t="n">
        <f aca="false">IF(AU57&lt;-2,(ABS(AU57)-2)*100,0)</f>
        <v>100</v>
      </c>
      <c r="AZ57" s="246" t="n">
        <f aca="false">AV57+AW57</f>
        <v>-2</v>
      </c>
      <c r="BA57" s="247" t="n">
        <f aca="false">AX57+AY57</f>
        <v>100</v>
      </c>
      <c r="BR57" s="235"/>
      <c r="BS57" s="142"/>
      <c r="BT57" s="142"/>
      <c r="BU57" s="98"/>
      <c r="BV57" s="52"/>
      <c r="BW57" s="249"/>
      <c r="BX57" s="249"/>
      <c r="BY57" s="52"/>
      <c r="BZ57" s="52"/>
      <c r="CA57" s="52"/>
      <c r="CB57" s="52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</row>
    <row r="58" customFormat="false" ht="15.75" hidden="false" customHeight="false" outlineLevel="0" collapsed="false">
      <c r="A58" s="7"/>
      <c r="B58" s="7"/>
      <c r="C58" s="7"/>
      <c r="D58" s="7"/>
      <c r="E58" s="253"/>
      <c r="F58" s="253"/>
      <c r="G58" s="7"/>
      <c r="H58" s="254"/>
      <c r="I58" s="7"/>
      <c r="J58" s="7"/>
      <c r="K58" s="269"/>
      <c r="L58" s="7"/>
      <c r="M58" s="7"/>
      <c r="N58" s="271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AS58" s="241"/>
      <c r="AT58" s="242" t="n">
        <f aca="false">AT27</f>
        <v>3</v>
      </c>
      <c r="AU58" s="242" t="n">
        <f aca="false">AS58-AT58</f>
        <v>-3</v>
      </c>
      <c r="AV58" s="243" t="n">
        <f aca="false">IF(AND(AU58&lt;=0,AU58&gt;=-2),AU58,IF(AU58&lt;-2,-2,0))</f>
        <v>-2</v>
      </c>
      <c r="AW58" s="244" t="n">
        <f aca="false">IF(AND(AU58&gt;=0,AU58&lt;=2),AU58,IF(AU58&gt;2,2,0))</f>
        <v>0</v>
      </c>
      <c r="AX58" s="245" t="n">
        <f aca="false">IF(AU58&gt;2,(AU58-2)*13.66,0)</f>
        <v>0</v>
      </c>
      <c r="AY58" s="245" t="n">
        <f aca="false">IF(AU58&lt;-2,(ABS(AU58)-2)*100,0)</f>
        <v>100</v>
      </c>
      <c r="AZ58" s="246" t="n">
        <f aca="false">AV58+AW58</f>
        <v>-2</v>
      </c>
      <c r="BA58" s="247" t="n">
        <f aca="false">AX58+AY58</f>
        <v>100</v>
      </c>
      <c r="BR58" s="235"/>
      <c r="BS58" s="142"/>
      <c r="BT58" s="142"/>
      <c r="BU58" s="272"/>
      <c r="BV58" s="272"/>
      <c r="BW58" s="270"/>
      <c r="BX58" s="270"/>
      <c r="BY58" s="273"/>
      <c r="BZ58" s="269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</row>
    <row r="59" customFormat="false" ht="15" hidden="false" customHeight="false" outlineLevel="0" collapsed="false">
      <c r="A59" s="7"/>
      <c r="B59" s="7"/>
      <c r="C59" s="7"/>
      <c r="D59" s="7"/>
      <c r="E59" s="253"/>
      <c r="F59" s="7"/>
      <c r="G59" s="7"/>
      <c r="H59" s="254"/>
      <c r="I59" s="7"/>
      <c r="J59" s="7"/>
      <c r="K59" s="274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AS59" s="241"/>
      <c r="AT59" s="242" t="n">
        <f aca="false">AT28</f>
        <v>3</v>
      </c>
      <c r="AU59" s="242" t="n">
        <f aca="false">AS59-AT59</f>
        <v>-3</v>
      </c>
      <c r="AV59" s="243" t="n">
        <f aca="false">IF(AND(AU59&lt;=0,AU59&gt;=-2),AU59,IF(AU59&lt;-2,-2,0))</f>
        <v>-2</v>
      </c>
      <c r="AW59" s="244" t="n">
        <f aca="false">IF(AND(AU59&gt;=0,AU59&lt;=2),AU59,IF(AU59&gt;2,2,0))</f>
        <v>0</v>
      </c>
      <c r="AX59" s="245" t="n">
        <f aca="false">IF(AU59&gt;2,(AU59-2)*13.66,0)</f>
        <v>0</v>
      </c>
      <c r="AY59" s="245" t="n">
        <f aca="false">IF(AU59&lt;-2,(ABS(AU59)-2)*100,0)</f>
        <v>100</v>
      </c>
      <c r="AZ59" s="246" t="n">
        <f aca="false">AV59+AW59</f>
        <v>-2</v>
      </c>
      <c r="BA59" s="247" t="n">
        <f aca="false">AX59+AY59</f>
        <v>100</v>
      </c>
      <c r="BR59" s="235"/>
      <c r="BS59" s="142"/>
      <c r="BT59" s="142"/>
      <c r="BU59" s="272"/>
      <c r="BV59" s="272"/>
      <c r="BW59" s="270"/>
      <c r="BX59" s="270"/>
      <c r="BY59" s="273"/>
      <c r="BZ59" s="269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</row>
    <row r="60" customFormat="false" ht="15" hidden="false" customHeight="false" outlineLevel="0" collapsed="false">
      <c r="A60" s="7"/>
      <c r="B60" s="7"/>
      <c r="C60" s="7"/>
      <c r="D60" s="7"/>
      <c r="E60" s="253"/>
      <c r="F60" s="7"/>
      <c r="G60" s="7"/>
      <c r="H60" s="274"/>
      <c r="I60" s="7"/>
      <c r="J60" s="7"/>
      <c r="K60" s="269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AS60" s="241"/>
      <c r="AT60" s="242" t="n">
        <f aca="false">AT29</f>
        <v>3</v>
      </c>
      <c r="AU60" s="242" t="n">
        <f aca="false">AS60-AT60</f>
        <v>-3</v>
      </c>
      <c r="AV60" s="243" t="n">
        <f aca="false">IF(AND(AU60&lt;=0,AU60&gt;=-2),AU60,IF(AU60&lt;-2,-2,0))</f>
        <v>-2</v>
      </c>
      <c r="AW60" s="244" t="n">
        <f aca="false">IF(AND(AU60&gt;=0,AU60&lt;=2),AU60,IF(AU60&gt;2,2,0))</f>
        <v>0</v>
      </c>
      <c r="AX60" s="245" t="n">
        <f aca="false">IF(AU60&gt;2,(AU60-2)*13.66,0)</f>
        <v>0</v>
      </c>
      <c r="AY60" s="245" t="n">
        <f aca="false">IF(AU60&lt;-2,(ABS(AU60)-2)*100,0)</f>
        <v>100</v>
      </c>
      <c r="AZ60" s="246" t="n">
        <f aca="false">AV60+AW60</f>
        <v>-2</v>
      </c>
      <c r="BA60" s="247" t="n">
        <f aca="false">AX60+AY60</f>
        <v>100</v>
      </c>
      <c r="BR60" s="235"/>
      <c r="BS60" s="142"/>
      <c r="BT60" s="142"/>
      <c r="BU60" s="272"/>
      <c r="BV60" s="272"/>
      <c r="BW60" s="270"/>
      <c r="BX60" s="270"/>
      <c r="BY60" s="273"/>
      <c r="BZ60" s="269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</row>
    <row r="61" customFormat="false" ht="15.75" hidden="false" customHeight="false" outlineLevel="0" collapsed="false">
      <c r="A61" s="7"/>
      <c r="B61" s="7"/>
      <c r="C61" s="7"/>
      <c r="D61" s="7"/>
      <c r="E61" s="254"/>
      <c r="F61" s="7"/>
      <c r="G61" s="7"/>
      <c r="H61" s="274"/>
      <c r="I61" s="7"/>
      <c r="J61" s="7"/>
      <c r="K61" s="274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AS61" s="275"/>
      <c r="AT61" s="276" t="n">
        <f aca="false">AT30</f>
        <v>3</v>
      </c>
      <c r="AU61" s="276" t="n">
        <f aca="false">AS61-AT61</f>
        <v>-3</v>
      </c>
      <c r="AV61" s="277" t="n">
        <f aca="false">IF(AND(AU61&lt;=0,AU61&gt;=-2),AU61,IF(AU61&lt;-2,-2,0))</f>
        <v>-2</v>
      </c>
      <c r="AW61" s="278" t="n">
        <f aca="false">IF(AND(AU61&gt;=0,AU61&lt;=2),AU61,IF(AU61&gt;2,2,0))</f>
        <v>0</v>
      </c>
      <c r="AX61" s="279" t="n">
        <f aca="false">IF(AU61&gt;2,(AU61-2)*13.66,0)</f>
        <v>0</v>
      </c>
      <c r="AY61" s="279" t="n">
        <f aca="false">IF(AU61&lt;-2,(ABS(AU61)-2)*100,0)</f>
        <v>100</v>
      </c>
      <c r="AZ61" s="280" t="n">
        <f aca="false">AV61+AW61</f>
        <v>-2</v>
      </c>
      <c r="BA61" s="281" t="n">
        <f aca="false">AX61+AY61</f>
        <v>100</v>
      </c>
      <c r="BR61" s="235"/>
      <c r="BS61" s="142"/>
      <c r="BT61" s="142"/>
      <c r="BU61" s="272"/>
      <c r="BV61" s="272"/>
      <c r="BW61" s="270"/>
      <c r="BX61" s="270"/>
      <c r="BY61" s="273"/>
      <c r="BZ61" s="269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</row>
    <row r="62" customFormat="false" ht="15.75" hidden="false" customHeight="false" outlineLevel="0" collapsed="false">
      <c r="A62" s="7"/>
      <c r="B62" s="7"/>
      <c r="C62" s="7"/>
      <c r="D62" s="7"/>
      <c r="E62" s="254"/>
      <c r="F62" s="7"/>
      <c r="G62" s="7"/>
      <c r="H62" s="282"/>
      <c r="I62" s="7"/>
      <c r="J62" s="7"/>
      <c r="K62" s="269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AT62" s="283" t="n">
        <f aca="false">AT31</f>
        <v>87</v>
      </c>
      <c r="BR62" s="7"/>
      <c r="BS62" s="142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</row>
    <row r="63" customFormat="false" ht="15.75" hidden="false" customHeight="false" outlineLevel="0" collapsed="false">
      <c r="A63" s="7"/>
      <c r="B63" s="7"/>
      <c r="C63" s="7"/>
      <c r="D63" s="7"/>
      <c r="E63" s="254"/>
      <c r="F63" s="7"/>
      <c r="G63" s="7"/>
      <c r="H63" s="7"/>
      <c r="I63" s="7"/>
      <c r="J63" s="7"/>
      <c r="K63" s="274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AX63" s="0" t="s">
        <v>151</v>
      </c>
      <c r="AZ63" s="284" t="n">
        <f aca="false">SUM(AZ38:AZ62)</f>
        <v>-48</v>
      </c>
      <c r="BA63" s="285" t="n">
        <f aca="false">SUM(BA38:BA62)</f>
        <v>3900</v>
      </c>
      <c r="BR63" s="7"/>
      <c r="BS63" s="7"/>
      <c r="BT63" s="7"/>
      <c r="BU63" s="7"/>
      <c r="BV63" s="7"/>
      <c r="BW63" s="7"/>
      <c r="BX63" s="7"/>
      <c r="BY63" s="273"/>
      <c r="BZ63" s="269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</row>
    <row r="64" customFormat="false" ht="12.75" hidden="false" customHeight="false" outlineLevel="0" collapsed="false">
      <c r="A64" s="7"/>
      <c r="B64" s="7"/>
      <c r="C64" s="7"/>
      <c r="D64" s="7"/>
      <c r="E64" s="7"/>
      <c r="F64" s="7"/>
      <c r="G64" s="7"/>
      <c r="H64" s="7"/>
      <c r="I64" s="7"/>
      <c r="J64" s="7"/>
      <c r="K64" s="269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</row>
    <row r="65" customFormat="false" ht="12.75" hidden="false" customHeight="false" outlineLevel="0" collapsed="false">
      <c r="A65" s="7"/>
      <c r="B65" s="7"/>
      <c r="C65" s="7"/>
      <c r="D65" s="7"/>
      <c r="E65" s="7"/>
      <c r="F65" s="7"/>
      <c r="G65" s="7"/>
      <c r="H65" s="7"/>
      <c r="I65" s="7"/>
      <c r="J65" s="7"/>
      <c r="K65" s="274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</row>
    <row r="66" customFormat="false" ht="12.75" hidden="false" customHeight="false" outlineLevel="0" collapsed="false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</row>
    <row r="67" customFormat="false" ht="12.75" hidden="false" customHeight="false" outlineLevel="0" collapsed="false">
      <c r="A67" s="286"/>
      <c r="B67" s="287"/>
      <c r="C67" s="287"/>
      <c r="D67" s="287"/>
      <c r="E67" s="287"/>
      <c r="F67" s="287"/>
      <c r="G67" s="287"/>
      <c r="H67" s="287"/>
      <c r="I67" s="287"/>
      <c r="J67" s="287"/>
      <c r="K67" s="287"/>
      <c r="L67" s="287"/>
      <c r="M67" s="287"/>
      <c r="N67" s="287"/>
      <c r="O67" s="287"/>
      <c r="P67" s="287"/>
      <c r="Q67" s="287"/>
      <c r="R67" s="287"/>
      <c r="S67" s="287"/>
      <c r="T67" s="287"/>
      <c r="U67" s="287"/>
      <c r="V67" s="7"/>
      <c r="W67" s="7"/>
      <c r="X67" s="7"/>
      <c r="Y67" s="7"/>
    </row>
    <row r="68" customFormat="false" ht="12.75" hidden="false" customHeight="false" outlineLevel="0" collapsed="false">
      <c r="A68" s="288"/>
      <c r="B68" s="9"/>
      <c r="C68" s="10"/>
      <c r="D68" s="10"/>
      <c r="E68" s="10"/>
      <c r="F68" s="288"/>
      <c r="G68" s="288"/>
      <c r="H68" s="12"/>
      <c r="I68" s="12"/>
      <c r="J68" s="288"/>
      <c r="K68" s="288"/>
      <c r="L68" s="288"/>
      <c r="M68" s="289"/>
      <c r="N68" s="288"/>
      <c r="O68" s="289"/>
      <c r="P68" s="287"/>
      <c r="Q68" s="289"/>
      <c r="R68" s="289"/>
      <c r="S68" s="289"/>
      <c r="T68" s="289"/>
      <c r="U68" s="287"/>
      <c r="V68" s="7"/>
      <c r="W68" s="7"/>
      <c r="X68" s="7"/>
      <c r="Y68" s="7"/>
    </row>
    <row r="69" customFormat="false" ht="12.75" hidden="false" customHeight="false" outlineLevel="0" collapsed="false">
      <c r="A69" s="287"/>
      <c r="B69" s="9"/>
      <c r="C69" s="290"/>
      <c r="D69" s="291"/>
      <c r="E69" s="290"/>
      <c r="F69" s="289"/>
      <c r="G69" s="289"/>
      <c r="H69" s="289"/>
      <c r="I69" s="289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7"/>
      <c r="W69" s="7"/>
      <c r="X69" s="7"/>
      <c r="Y69" s="7"/>
    </row>
    <row r="70" customFormat="false" ht="12.75" hidden="false" customHeight="false" outlineLevel="0" collapsed="false">
      <c r="A70" s="293"/>
      <c r="B70" s="9"/>
      <c r="C70" s="291"/>
      <c r="D70" s="291"/>
      <c r="E70" s="290"/>
      <c r="F70" s="289"/>
      <c r="G70" s="289"/>
      <c r="H70" s="289"/>
      <c r="I70" s="289"/>
      <c r="J70" s="289"/>
      <c r="K70" s="289"/>
      <c r="L70" s="289"/>
      <c r="M70" s="289"/>
      <c r="N70" s="289"/>
      <c r="O70" s="289"/>
      <c r="P70" s="289"/>
      <c r="Q70" s="289"/>
      <c r="R70" s="289"/>
      <c r="S70" s="289"/>
      <c r="T70" s="289"/>
      <c r="U70" s="289"/>
      <c r="V70" s="7"/>
      <c r="W70" s="7"/>
      <c r="X70" s="7"/>
      <c r="Y70" s="7"/>
    </row>
    <row r="71" customFormat="false" ht="12.75" hidden="false" customHeight="false" outlineLevel="0" collapsed="false">
      <c r="A71" s="287"/>
      <c r="B71" s="9"/>
      <c r="C71" s="291"/>
      <c r="D71" s="291"/>
      <c r="E71" s="10"/>
      <c r="F71" s="206"/>
      <c r="G71" s="294"/>
      <c r="H71" s="294"/>
      <c r="I71" s="289"/>
      <c r="J71" s="289"/>
      <c r="K71" s="294"/>
      <c r="L71" s="294"/>
      <c r="M71" s="294"/>
      <c r="N71" s="295"/>
      <c r="O71" s="294"/>
      <c r="P71" s="296"/>
      <c r="Q71" s="294"/>
      <c r="R71" s="294"/>
      <c r="S71" s="294"/>
      <c r="T71" s="294"/>
      <c r="U71" s="289"/>
      <c r="V71" s="7"/>
      <c r="W71" s="7"/>
      <c r="X71" s="7"/>
      <c r="Y71" s="7"/>
    </row>
    <row r="72" customFormat="false" ht="12.75" hidden="false" customHeight="false" outlineLevel="0" collapsed="false">
      <c r="A72" s="287"/>
      <c r="B72" s="297"/>
      <c r="C72" s="298"/>
      <c r="D72" s="298"/>
      <c r="E72" s="298"/>
      <c r="F72" s="299"/>
      <c r="G72" s="299"/>
      <c r="H72" s="299"/>
      <c r="I72" s="299"/>
      <c r="J72" s="298"/>
      <c r="K72" s="299"/>
      <c r="L72" s="299"/>
      <c r="M72" s="299"/>
      <c r="N72" s="300"/>
      <c r="O72" s="299"/>
      <c r="P72" s="300"/>
      <c r="Q72" s="299"/>
      <c r="R72" s="300"/>
      <c r="S72" s="301"/>
      <c r="T72" s="299"/>
      <c r="U72" s="299"/>
      <c r="V72" s="7"/>
      <c r="W72" s="7"/>
      <c r="X72" s="7"/>
      <c r="Y72" s="7"/>
    </row>
    <row r="73" customFormat="false" ht="12.75" hidden="false" customHeight="false" outlineLevel="0" collapsed="false">
      <c r="A73" s="287"/>
      <c r="B73" s="9"/>
      <c r="C73" s="290"/>
      <c r="D73" s="290"/>
      <c r="E73" s="290"/>
      <c r="F73" s="302"/>
      <c r="G73" s="302"/>
      <c r="H73" s="302"/>
      <c r="I73" s="302"/>
      <c r="J73" s="290"/>
      <c r="K73" s="303"/>
      <c r="L73" s="303"/>
      <c r="M73" s="303"/>
      <c r="N73" s="303"/>
      <c r="O73" s="303"/>
      <c r="P73" s="303"/>
      <c r="Q73" s="303"/>
      <c r="R73" s="303"/>
      <c r="S73" s="303"/>
      <c r="T73" s="303"/>
      <c r="U73" s="304"/>
      <c r="V73" s="7"/>
      <c r="W73" s="7"/>
      <c r="X73" s="7"/>
      <c r="Y73" s="7"/>
    </row>
    <row r="74" customFormat="false" ht="12.75" hidden="false" customHeight="false" outlineLevel="0" collapsed="false">
      <c r="A74" s="287"/>
      <c r="B74" s="9"/>
      <c r="C74" s="290"/>
      <c r="D74" s="290"/>
      <c r="E74" s="290"/>
      <c r="F74" s="302"/>
      <c r="G74" s="302"/>
      <c r="H74" s="302"/>
      <c r="I74" s="302"/>
      <c r="J74" s="290"/>
      <c r="K74" s="303"/>
      <c r="L74" s="303"/>
      <c r="M74" s="303"/>
      <c r="N74" s="303"/>
      <c r="O74" s="303"/>
      <c r="P74" s="303"/>
      <c r="Q74" s="303"/>
      <c r="R74" s="303"/>
      <c r="S74" s="303"/>
      <c r="T74" s="303"/>
      <c r="U74" s="304"/>
      <c r="V74" s="7"/>
      <c r="W74" s="7"/>
      <c r="X74" s="7"/>
      <c r="Y74" s="7"/>
    </row>
    <row r="75" customFormat="false" ht="12.75" hidden="false" customHeight="false" outlineLevel="0" collapsed="false">
      <c r="A75" s="305"/>
      <c r="B75" s="9"/>
      <c r="C75" s="290"/>
      <c r="D75" s="290"/>
      <c r="E75" s="290"/>
      <c r="F75" s="302"/>
      <c r="G75" s="302"/>
      <c r="H75" s="302"/>
      <c r="I75" s="302"/>
      <c r="J75" s="290"/>
      <c r="K75" s="303"/>
      <c r="L75" s="303"/>
      <c r="M75" s="303"/>
      <c r="N75" s="303"/>
      <c r="O75" s="303"/>
      <c r="P75" s="303"/>
      <c r="Q75" s="303"/>
      <c r="R75" s="303"/>
      <c r="S75" s="303"/>
      <c r="T75" s="303"/>
      <c r="U75" s="304"/>
      <c r="V75" s="7"/>
      <c r="W75" s="7"/>
      <c r="X75" s="7"/>
      <c r="Y75" s="7"/>
    </row>
    <row r="76" customFormat="false" ht="12.75" hidden="false" customHeight="false" outlineLevel="0" collapsed="false">
      <c r="A76" s="287"/>
      <c r="B76" s="9"/>
      <c r="C76" s="290"/>
      <c r="D76" s="290"/>
      <c r="E76" s="290"/>
      <c r="F76" s="302"/>
      <c r="G76" s="302"/>
      <c r="H76" s="302"/>
      <c r="I76" s="302"/>
      <c r="J76" s="290"/>
      <c r="K76" s="303"/>
      <c r="L76" s="303"/>
      <c r="M76" s="303"/>
      <c r="N76" s="303"/>
      <c r="O76" s="303"/>
      <c r="P76" s="303"/>
      <c r="Q76" s="303"/>
      <c r="R76" s="303"/>
      <c r="S76" s="303"/>
      <c r="T76" s="303"/>
      <c r="U76" s="304"/>
      <c r="V76" s="7"/>
      <c r="W76" s="7"/>
      <c r="X76" s="7"/>
      <c r="Y76" s="7"/>
    </row>
    <row r="77" customFormat="false" ht="12.75" hidden="false" customHeight="false" outlineLevel="0" collapsed="false">
      <c r="A77" s="287"/>
      <c r="B77" s="9"/>
      <c r="C77" s="290"/>
      <c r="D77" s="290"/>
      <c r="E77" s="290"/>
      <c r="F77" s="302"/>
      <c r="G77" s="302"/>
      <c r="H77" s="302"/>
      <c r="I77" s="302"/>
      <c r="J77" s="290"/>
      <c r="K77" s="303"/>
      <c r="L77" s="303"/>
      <c r="M77" s="303"/>
      <c r="N77" s="303"/>
      <c r="O77" s="303"/>
      <c r="P77" s="303"/>
      <c r="Q77" s="303"/>
      <c r="R77" s="303"/>
      <c r="S77" s="303"/>
      <c r="T77" s="303"/>
      <c r="U77" s="304"/>
      <c r="V77" s="7"/>
      <c r="W77" s="7"/>
      <c r="X77" s="7"/>
      <c r="Y77" s="7"/>
    </row>
    <row r="78" customFormat="false" ht="12.75" hidden="false" customHeight="false" outlineLevel="0" collapsed="false">
      <c r="A78" s="287"/>
      <c r="B78" s="9"/>
      <c r="C78" s="290"/>
      <c r="D78" s="290"/>
      <c r="E78" s="290"/>
      <c r="F78" s="302"/>
      <c r="G78" s="302"/>
      <c r="H78" s="302"/>
      <c r="I78" s="302"/>
      <c r="J78" s="290"/>
      <c r="K78" s="303"/>
      <c r="L78" s="303"/>
      <c r="M78" s="303"/>
      <c r="N78" s="303"/>
      <c r="O78" s="303"/>
      <c r="P78" s="303"/>
      <c r="Q78" s="303"/>
      <c r="R78" s="303"/>
      <c r="S78" s="303"/>
      <c r="T78" s="303"/>
      <c r="U78" s="304"/>
      <c r="V78" s="7"/>
      <c r="W78" s="7"/>
      <c r="X78" s="7"/>
      <c r="Y78" s="7"/>
    </row>
    <row r="79" customFormat="false" ht="12.75" hidden="false" customHeight="false" outlineLevel="0" collapsed="false">
      <c r="A79" s="287"/>
      <c r="B79" s="9"/>
      <c r="C79" s="290"/>
      <c r="D79" s="290"/>
      <c r="E79" s="290"/>
      <c r="F79" s="302"/>
      <c r="G79" s="302"/>
      <c r="H79" s="302"/>
      <c r="I79" s="302"/>
      <c r="J79" s="290"/>
      <c r="K79" s="303"/>
      <c r="L79" s="303"/>
      <c r="M79" s="303"/>
      <c r="N79" s="303"/>
      <c r="O79" s="303"/>
      <c r="P79" s="303"/>
      <c r="Q79" s="303"/>
      <c r="R79" s="303"/>
      <c r="S79" s="303"/>
      <c r="T79" s="303"/>
      <c r="U79" s="304"/>
      <c r="V79" s="7"/>
      <c r="W79" s="7"/>
      <c r="X79" s="7"/>
      <c r="Y79" s="7"/>
    </row>
    <row r="80" customFormat="false" ht="12.75" hidden="false" customHeight="false" outlineLevel="0" collapsed="false">
      <c r="A80" s="287"/>
      <c r="B80" s="9"/>
      <c r="C80" s="290"/>
      <c r="D80" s="290"/>
      <c r="E80" s="290"/>
      <c r="F80" s="302"/>
      <c r="G80" s="302"/>
      <c r="H80" s="302"/>
      <c r="I80" s="302"/>
      <c r="J80" s="290"/>
      <c r="K80" s="303"/>
      <c r="L80" s="303"/>
      <c r="M80" s="303"/>
      <c r="N80" s="303"/>
      <c r="O80" s="303"/>
      <c r="P80" s="303"/>
      <c r="Q80" s="303"/>
      <c r="R80" s="303"/>
      <c r="S80" s="303"/>
      <c r="T80" s="303"/>
      <c r="U80" s="304"/>
      <c r="V80" s="7"/>
      <c r="W80" s="7"/>
      <c r="X80" s="7"/>
      <c r="Y80" s="7"/>
    </row>
    <row r="81" customFormat="false" ht="12.75" hidden="false" customHeight="false" outlineLevel="0" collapsed="false">
      <c r="A81" s="287"/>
      <c r="B81" s="9"/>
      <c r="C81" s="290"/>
      <c r="D81" s="290"/>
      <c r="E81" s="290"/>
      <c r="F81" s="302"/>
      <c r="G81" s="302"/>
      <c r="H81" s="302"/>
      <c r="I81" s="302"/>
      <c r="J81" s="290"/>
      <c r="K81" s="303"/>
      <c r="L81" s="303"/>
      <c r="M81" s="303"/>
      <c r="N81" s="303"/>
      <c r="O81" s="303"/>
      <c r="P81" s="303"/>
      <c r="Q81" s="303"/>
      <c r="R81" s="303"/>
      <c r="S81" s="303"/>
      <c r="T81" s="303"/>
      <c r="U81" s="304"/>
      <c r="V81" s="7"/>
      <c r="W81" s="7"/>
      <c r="X81" s="7"/>
      <c r="Y81" s="7"/>
    </row>
    <row r="82" customFormat="false" ht="12.75" hidden="false" customHeight="false" outlineLevel="0" collapsed="false">
      <c r="A82" s="287"/>
      <c r="B82" s="9"/>
      <c r="C82" s="290"/>
      <c r="D82" s="290"/>
      <c r="E82" s="290"/>
      <c r="F82" s="302"/>
      <c r="G82" s="302"/>
      <c r="H82" s="302"/>
      <c r="I82" s="302"/>
      <c r="J82" s="290"/>
      <c r="K82" s="303"/>
      <c r="L82" s="303"/>
      <c r="M82" s="303"/>
      <c r="N82" s="303"/>
      <c r="O82" s="303"/>
      <c r="P82" s="303"/>
      <c r="Q82" s="303"/>
      <c r="R82" s="303"/>
      <c r="S82" s="303"/>
      <c r="T82" s="303"/>
      <c r="U82" s="304"/>
      <c r="V82" s="7"/>
      <c r="W82" s="8"/>
      <c r="X82" s="7"/>
      <c r="Y82" s="8"/>
    </row>
    <row r="83" customFormat="false" ht="12.75" hidden="false" customHeight="false" outlineLevel="0" collapsed="false">
      <c r="A83" s="287"/>
      <c r="B83" s="9"/>
      <c r="C83" s="290"/>
      <c r="D83" s="290"/>
      <c r="E83" s="290"/>
      <c r="F83" s="302"/>
      <c r="G83" s="302"/>
      <c r="H83" s="302"/>
      <c r="I83" s="302"/>
      <c r="J83" s="290"/>
      <c r="K83" s="303"/>
      <c r="L83" s="303"/>
      <c r="M83" s="303"/>
      <c r="N83" s="303"/>
      <c r="O83" s="303"/>
      <c r="P83" s="303"/>
      <c r="Q83" s="303"/>
      <c r="R83" s="303"/>
      <c r="S83" s="303"/>
      <c r="T83" s="303"/>
      <c r="U83" s="304"/>
      <c r="V83" s="7"/>
      <c r="W83" s="7"/>
      <c r="X83" s="7"/>
      <c r="Y83" s="7"/>
    </row>
    <row r="84" customFormat="false" ht="12.75" hidden="false" customHeight="false" outlineLevel="0" collapsed="false">
      <c r="A84" s="287"/>
      <c r="B84" s="9"/>
      <c r="C84" s="290"/>
      <c r="D84" s="290"/>
      <c r="E84" s="290"/>
      <c r="F84" s="302"/>
      <c r="G84" s="302"/>
      <c r="H84" s="302"/>
      <c r="I84" s="302"/>
      <c r="J84" s="290"/>
      <c r="K84" s="303"/>
      <c r="L84" s="303"/>
      <c r="M84" s="303"/>
      <c r="N84" s="303"/>
      <c r="O84" s="303"/>
      <c r="P84" s="303"/>
      <c r="Q84" s="303"/>
      <c r="R84" s="303"/>
      <c r="S84" s="303"/>
      <c r="T84" s="303"/>
      <c r="U84" s="304"/>
      <c r="V84" s="7"/>
      <c r="W84" s="7"/>
      <c r="X84" s="7"/>
      <c r="Y84" s="7"/>
    </row>
    <row r="85" customFormat="false" ht="12.75" hidden="false" customHeight="false" outlineLevel="0" collapsed="false">
      <c r="A85" s="287"/>
      <c r="B85" s="9"/>
      <c r="C85" s="290"/>
      <c r="D85" s="290"/>
      <c r="E85" s="290"/>
      <c r="F85" s="302"/>
      <c r="G85" s="302"/>
      <c r="H85" s="302"/>
      <c r="I85" s="302"/>
      <c r="J85" s="290"/>
      <c r="K85" s="303"/>
      <c r="L85" s="303"/>
      <c r="M85" s="303"/>
      <c r="N85" s="303"/>
      <c r="O85" s="303"/>
      <c r="P85" s="303"/>
      <c r="Q85" s="303"/>
      <c r="R85" s="303"/>
      <c r="S85" s="303"/>
      <c r="T85" s="303"/>
      <c r="U85" s="304"/>
      <c r="V85" s="7"/>
      <c r="W85" s="7"/>
      <c r="X85" s="7"/>
      <c r="Y85" s="7"/>
    </row>
    <row r="86" customFormat="false" ht="12.75" hidden="false" customHeight="false" outlineLevel="0" collapsed="false">
      <c r="A86" s="287"/>
      <c r="B86" s="9"/>
      <c r="C86" s="290"/>
      <c r="D86" s="290"/>
      <c r="E86" s="290"/>
      <c r="F86" s="302"/>
      <c r="G86" s="302"/>
      <c r="H86" s="302"/>
      <c r="I86" s="302"/>
      <c r="J86" s="290"/>
      <c r="K86" s="303"/>
      <c r="L86" s="303"/>
      <c r="M86" s="303"/>
      <c r="N86" s="303"/>
      <c r="O86" s="303"/>
      <c r="P86" s="303"/>
      <c r="Q86" s="303"/>
      <c r="R86" s="303"/>
      <c r="S86" s="303"/>
      <c r="T86" s="303"/>
      <c r="U86" s="304"/>
      <c r="V86" s="7"/>
      <c r="W86" s="7"/>
      <c r="X86" s="7"/>
      <c r="Y86" s="7"/>
    </row>
    <row r="87" customFormat="false" ht="12.75" hidden="false" customHeight="false" outlineLevel="0" collapsed="false">
      <c r="A87" s="287"/>
      <c r="B87" s="9"/>
      <c r="C87" s="290"/>
      <c r="D87" s="290"/>
      <c r="E87" s="290"/>
      <c r="F87" s="302"/>
      <c r="G87" s="302"/>
      <c r="H87" s="302"/>
      <c r="I87" s="302"/>
      <c r="J87" s="290"/>
      <c r="K87" s="303"/>
      <c r="L87" s="303"/>
      <c r="M87" s="303"/>
      <c r="N87" s="303"/>
      <c r="O87" s="303"/>
      <c r="P87" s="303"/>
      <c r="Q87" s="303"/>
      <c r="R87" s="303"/>
      <c r="S87" s="303"/>
      <c r="T87" s="303"/>
      <c r="U87" s="304"/>
      <c r="V87" s="7"/>
      <c r="W87" s="7"/>
      <c r="X87" s="7"/>
      <c r="Y87" s="7"/>
      <c r="AH87" s="6"/>
    </row>
    <row r="88" customFormat="false" ht="12.75" hidden="false" customHeight="false" outlineLevel="0" collapsed="false">
      <c r="A88" s="287"/>
      <c r="B88" s="9"/>
      <c r="C88" s="290"/>
      <c r="D88" s="290"/>
      <c r="E88" s="290"/>
      <c r="F88" s="302"/>
      <c r="G88" s="302"/>
      <c r="H88" s="302"/>
      <c r="I88" s="302"/>
      <c r="J88" s="290"/>
      <c r="K88" s="303"/>
      <c r="L88" s="303"/>
      <c r="M88" s="303"/>
      <c r="N88" s="303"/>
      <c r="O88" s="303"/>
      <c r="P88" s="303"/>
      <c r="Q88" s="303"/>
      <c r="R88" s="303"/>
      <c r="S88" s="303"/>
      <c r="T88" s="303"/>
      <c r="U88" s="304"/>
      <c r="V88" s="7"/>
      <c r="W88" s="7"/>
      <c r="X88" s="7"/>
      <c r="Y88" s="7"/>
    </row>
    <row r="89" customFormat="false" ht="12.75" hidden="false" customHeight="false" outlineLevel="0" collapsed="false">
      <c r="A89" s="287"/>
      <c r="B89" s="9"/>
      <c r="C89" s="290"/>
      <c r="D89" s="290"/>
      <c r="E89" s="290"/>
      <c r="F89" s="302"/>
      <c r="G89" s="302"/>
      <c r="H89" s="302"/>
      <c r="I89" s="302"/>
      <c r="J89" s="290"/>
      <c r="K89" s="303"/>
      <c r="L89" s="303"/>
      <c r="M89" s="303"/>
      <c r="N89" s="303"/>
      <c r="O89" s="303"/>
      <c r="P89" s="303"/>
      <c r="Q89" s="303"/>
      <c r="R89" s="303"/>
      <c r="S89" s="303"/>
      <c r="T89" s="303"/>
      <c r="U89" s="304"/>
      <c r="V89" s="7"/>
      <c r="W89" s="7"/>
      <c r="X89" s="7"/>
      <c r="Y89" s="7"/>
    </row>
    <row r="90" customFormat="false" ht="12.75" hidden="false" customHeight="false" outlineLevel="0" collapsed="false">
      <c r="A90" s="287"/>
      <c r="B90" s="9"/>
      <c r="C90" s="290"/>
      <c r="D90" s="290"/>
      <c r="E90" s="290"/>
      <c r="F90" s="302"/>
      <c r="G90" s="302"/>
      <c r="H90" s="302"/>
      <c r="I90" s="302"/>
      <c r="J90" s="290"/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4"/>
      <c r="V90" s="7"/>
      <c r="W90" s="7"/>
      <c r="X90" s="7"/>
      <c r="Y90" s="7"/>
    </row>
    <row r="91" customFormat="false" ht="12.75" hidden="false" customHeight="false" outlineLevel="0" collapsed="false">
      <c r="A91" s="287"/>
      <c r="B91" s="9"/>
      <c r="C91" s="290"/>
      <c r="D91" s="290"/>
      <c r="E91" s="290"/>
      <c r="F91" s="302"/>
      <c r="G91" s="302"/>
      <c r="H91" s="302"/>
      <c r="I91" s="302"/>
      <c r="J91" s="290"/>
      <c r="K91" s="303"/>
      <c r="L91" s="303"/>
      <c r="M91" s="303"/>
      <c r="N91" s="303"/>
      <c r="O91" s="303"/>
      <c r="P91" s="303"/>
      <c r="Q91" s="303"/>
      <c r="R91" s="303"/>
      <c r="S91" s="303"/>
      <c r="T91" s="303"/>
      <c r="U91" s="304"/>
      <c r="V91" s="7"/>
      <c r="W91" s="7"/>
      <c r="X91" s="7"/>
      <c r="Y91" s="7"/>
    </row>
    <row r="92" customFormat="false" ht="12.75" hidden="false" customHeight="false" outlineLevel="0" collapsed="false">
      <c r="A92" s="287"/>
      <c r="B92" s="9"/>
      <c r="C92" s="290"/>
      <c r="D92" s="290"/>
      <c r="E92" s="290"/>
      <c r="F92" s="302"/>
      <c r="G92" s="302"/>
      <c r="H92" s="302"/>
      <c r="I92" s="302"/>
      <c r="J92" s="290"/>
      <c r="K92" s="303"/>
      <c r="L92" s="303"/>
      <c r="M92" s="303"/>
      <c r="N92" s="303"/>
      <c r="O92" s="303"/>
      <c r="P92" s="303"/>
      <c r="Q92" s="303"/>
      <c r="R92" s="303"/>
      <c r="S92" s="303"/>
      <c r="T92" s="303"/>
      <c r="U92" s="304"/>
      <c r="V92" s="7"/>
      <c r="W92" s="7"/>
      <c r="X92" s="7"/>
      <c r="Y92" s="7"/>
    </row>
    <row r="93" customFormat="false" ht="12.75" hidden="false" customHeight="false" outlineLevel="0" collapsed="false">
      <c r="A93" s="287"/>
      <c r="B93" s="9"/>
      <c r="C93" s="290"/>
      <c r="D93" s="290"/>
      <c r="E93" s="290"/>
      <c r="F93" s="302"/>
      <c r="G93" s="302"/>
      <c r="H93" s="302"/>
      <c r="I93" s="302"/>
      <c r="J93" s="290"/>
      <c r="K93" s="303"/>
      <c r="L93" s="303"/>
      <c r="M93" s="303"/>
      <c r="N93" s="303"/>
      <c r="O93" s="303"/>
      <c r="P93" s="303"/>
      <c r="Q93" s="303"/>
      <c r="R93" s="303"/>
      <c r="S93" s="303"/>
      <c r="T93" s="303"/>
      <c r="U93" s="304"/>
      <c r="V93" s="7"/>
      <c r="W93" s="7"/>
      <c r="X93" s="7"/>
      <c r="Y93" s="7"/>
    </row>
    <row r="94" customFormat="false" ht="12.75" hidden="false" customHeight="false" outlineLevel="0" collapsed="false">
      <c r="A94" s="287"/>
      <c r="B94" s="9"/>
      <c r="C94" s="290"/>
      <c r="D94" s="290"/>
      <c r="E94" s="290"/>
      <c r="F94" s="302"/>
      <c r="G94" s="302"/>
      <c r="H94" s="302"/>
      <c r="I94" s="302"/>
      <c r="J94" s="290"/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304"/>
      <c r="V94" s="7"/>
      <c r="W94" s="7"/>
      <c r="X94" s="7"/>
      <c r="Y94" s="7"/>
    </row>
    <row r="95" customFormat="false" ht="12.75" hidden="false" customHeight="false" outlineLevel="0" collapsed="false">
      <c r="A95" s="287"/>
      <c r="B95" s="9"/>
      <c r="C95" s="290"/>
      <c r="D95" s="290"/>
      <c r="E95" s="290"/>
      <c r="F95" s="302"/>
      <c r="G95" s="302"/>
      <c r="H95" s="302"/>
      <c r="I95" s="302"/>
      <c r="J95" s="290"/>
      <c r="K95" s="303"/>
      <c r="L95" s="303"/>
      <c r="M95" s="303"/>
      <c r="N95" s="303"/>
      <c r="O95" s="303"/>
      <c r="P95" s="303"/>
      <c r="Q95" s="303"/>
      <c r="R95" s="303"/>
      <c r="S95" s="303"/>
      <c r="T95" s="303"/>
      <c r="U95" s="304"/>
      <c r="V95" s="7"/>
      <c r="W95" s="7"/>
      <c r="X95" s="7"/>
      <c r="Y95" s="7"/>
    </row>
    <row r="96" customFormat="false" ht="12.75" hidden="false" customHeight="false" outlineLevel="0" collapsed="false">
      <c r="A96" s="287"/>
      <c r="B96" s="9"/>
      <c r="C96" s="290"/>
      <c r="D96" s="290"/>
      <c r="E96" s="290"/>
      <c r="F96" s="302"/>
      <c r="G96" s="302"/>
      <c r="H96" s="302"/>
      <c r="I96" s="302"/>
      <c r="J96" s="290"/>
      <c r="K96" s="303"/>
      <c r="L96" s="303"/>
      <c r="M96" s="303"/>
      <c r="N96" s="303"/>
      <c r="O96" s="303"/>
      <c r="P96" s="303"/>
      <c r="Q96" s="303"/>
      <c r="R96" s="303"/>
      <c r="S96" s="303"/>
      <c r="T96" s="303"/>
      <c r="U96" s="304"/>
      <c r="V96" s="7"/>
      <c r="W96" s="7"/>
      <c r="X96" s="7"/>
      <c r="Y96" s="7"/>
    </row>
    <row r="97" customFormat="false" ht="12.75" hidden="false" customHeight="false" outlineLevel="0" collapsed="false">
      <c r="A97" s="287"/>
      <c r="B97" s="9"/>
      <c r="C97" s="290"/>
      <c r="D97" s="290"/>
      <c r="E97" s="291"/>
      <c r="F97" s="287"/>
      <c r="G97" s="287"/>
      <c r="H97" s="287"/>
      <c r="I97" s="287"/>
      <c r="J97" s="287"/>
      <c r="K97" s="287"/>
      <c r="L97" s="287"/>
      <c r="M97" s="287"/>
      <c r="N97" s="287"/>
      <c r="O97" s="287"/>
      <c r="P97" s="287"/>
      <c r="Q97" s="287"/>
      <c r="R97" s="287"/>
      <c r="S97" s="287"/>
      <c r="T97" s="287"/>
      <c r="U97" s="287"/>
      <c r="V97" s="7"/>
      <c r="W97" s="7"/>
      <c r="X97" s="7"/>
      <c r="Y97" s="7"/>
    </row>
    <row r="98" customFormat="false" ht="12.75" hidden="false" customHeight="false" outlineLevel="0" collapsed="false">
      <c r="A98" s="287"/>
      <c r="B98" s="287"/>
      <c r="C98" s="287"/>
      <c r="D98" s="287"/>
      <c r="E98" s="287"/>
      <c r="F98" s="287"/>
      <c r="G98" s="287"/>
      <c r="H98" s="287"/>
      <c r="I98" s="287"/>
      <c r="J98" s="287"/>
      <c r="K98" s="287"/>
      <c r="L98" s="287"/>
      <c r="M98" s="287"/>
      <c r="N98" s="287"/>
      <c r="O98" s="287"/>
      <c r="P98" s="287"/>
      <c r="Q98" s="287"/>
      <c r="R98" s="287"/>
      <c r="S98" s="287"/>
      <c r="T98" s="287"/>
      <c r="U98" s="287"/>
      <c r="V98" s="7"/>
      <c r="W98" s="7"/>
      <c r="X98" s="7"/>
      <c r="Y98" s="7"/>
    </row>
    <row r="99" customFormat="false" ht="12.75" hidden="false" customHeight="false" outlineLevel="0" collapsed="false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customFormat="false" ht="12.75" hidden="false" customHeight="false" outlineLevel="0" collapsed="false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customFormat="false" ht="12.75" hidden="false" customHeight="false" outlineLevel="0" collapsed="false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customFormat="false" ht="12.75" hidden="false" customHeight="false" outlineLevel="0" collapsed="false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customFormat="false" ht="12.75" hidden="false" customHeight="false" outlineLevel="0" collapsed="false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customFormat="false" ht="12.75" hidden="false" customHeight="false" outlineLevel="0" collapsed="false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customFormat="false" ht="12.75" hidden="false" customHeight="false" outlineLevel="0" collapsed="false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customFormat="false" ht="12.75" hidden="false" customHeight="false" outlineLevel="0" collapsed="false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customFormat="false" ht="12.75" hidden="false" customHeight="false" outlineLevel="0" collapsed="false">
      <c r="A107" s="7"/>
      <c r="B107" s="7"/>
      <c r="C107" s="7"/>
      <c r="D107" s="7"/>
      <c r="E107" s="287"/>
      <c r="F107" s="287"/>
      <c r="G107" s="287"/>
      <c r="H107" s="287"/>
      <c r="I107" s="287"/>
      <c r="J107" s="287"/>
      <c r="K107" s="287"/>
      <c r="L107" s="287"/>
      <c r="M107" s="287"/>
      <c r="N107" s="287"/>
      <c r="O107" s="287"/>
      <c r="P107" s="287"/>
      <c r="Q107" s="287"/>
      <c r="R107" s="287"/>
      <c r="S107" s="287"/>
      <c r="T107" s="287"/>
      <c r="U107" s="287"/>
      <c r="V107" s="287"/>
      <c r="W107" s="287"/>
      <c r="X107" s="287"/>
      <c r="Y107" s="7"/>
    </row>
    <row r="108" customFormat="false" ht="12.75" hidden="false" customHeight="false" outlineLevel="0" collapsed="false">
      <c r="A108" s="7"/>
      <c r="B108" s="7"/>
      <c r="C108" s="7"/>
      <c r="D108" s="7"/>
      <c r="E108" s="9"/>
      <c r="F108" s="10"/>
      <c r="G108" s="10"/>
      <c r="H108" s="10"/>
      <c r="I108" s="288"/>
      <c r="J108" s="288"/>
      <c r="K108" s="12"/>
      <c r="L108" s="12"/>
      <c r="M108" s="288"/>
      <c r="N108" s="288"/>
      <c r="O108" s="288"/>
      <c r="P108" s="289"/>
      <c r="Q108" s="288"/>
      <c r="R108" s="289"/>
      <c r="S108" s="287"/>
      <c r="T108" s="289"/>
      <c r="U108" s="289"/>
      <c r="V108" s="289"/>
      <c r="W108" s="289"/>
      <c r="X108" s="287"/>
      <c r="Y108" s="7"/>
    </row>
    <row r="109" customFormat="false" ht="12.75" hidden="false" customHeight="false" outlineLevel="0" collapsed="false">
      <c r="A109" s="7"/>
      <c r="B109" s="7"/>
      <c r="C109" s="7"/>
      <c r="D109" s="7"/>
      <c r="E109" s="9"/>
      <c r="F109" s="290"/>
      <c r="G109" s="291"/>
      <c r="H109" s="290"/>
      <c r="I109" s="289"/>
      <c r="J109" s="289"/>
      <c r="K109" s="289"/>
      <c r="L109" s="289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7"/>
    </row>
    <row r="110" customFormat="false" ht="12.75" hidden="false" customHeight="false" outlineLevel="0" collapsed="false">
      <c r="A110" s="7"/>
      <c r="B110" s="7"/>
      <c r="C110" s="7"/>
      <c r="D110" s="7"/>
      <c r="E110" s="9"/>
      <c r="F110" s="291"/>
      <c r="G110" s="291"/>
      <c r="H110" s="290"/>
      <c r="I110" s="289"/>
      <c r="J110" s="289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89"/>
      <c r="Y110" s="7"/>
    </row>
    <row r="111" customFormat="false" ht="12.75" hidden="false" customHeight="false" outlineLevel="0" collapsed="false">
      <c r="A111" s="7"/>
      <c r="B111" s="7"/>
      <c r="C111" s="7"/>
      <c r="D111" s="7"/>
      <c r="E111" s="9"/>
      <c r="F111" s="291"/>
      <c r="G111" s="291"/>
      <c r="H111" s="10"/>
      <c r="I111" s="206"/>
      <c r="J111" s="294"/>
      <c r="K111" s="294"/>
      <c r="L111" s="289"/>
      <c r="M111" s="289"/>
      <c r="N111" s="294"/>
      <c r="O111" s="294"/>
      <c r="P111" s="294"/>
      <c r="Q111" s="295"/>
      <c r="R111" s="294"/>
      <c r="S111" s="296"/>
      <c r="T111" s="294"/>
      <c r="U111" s="294"/>
      <c r="V111" s="294"/>
      <c r="W111" s="294"/>
      <c r="X111" s="289"/>
      <c r="Y111" s="7"/>
    </row>
    <row r="112" customFormat="false" ht="12.75" hidden="false" customHeight="false" outlineLevel="0" collapsed="false">
      <c r="A112" s="7"/>
      <c r="B112" s="7"/>
      <c r="C112" s="7"/>
      <c r="D112" s="7"/>
      <c r="E112" s="297"/>
      <c r="F112" s="298"/>
      <c r="G112" s="298"/>
      <c r="H112" s="298"/>
      <c r="I112" s="299"/>
      <c r="J112" s="299"/>
      <c r="K112" s="299"/>
      <c r="L112" s="299"/>
      <c r="M112" s="298"/>
      <c r="N112" s="299"/>
      <c r="O112" s="299"/>
      <c r="P112" s="299"/>
      <c r="Q112" s="300"/>
      <c r="R112" s="299"/>
      <c r="S112" s="300"/>
      <c r="T112" s="299"/>
      <c r="U112" s="300"/>
      <c r="V112" s="301"/>
      <c r="W112" s="299"/>
      <c r="X112" s="299"/>
      <c r="Y112" s="7"/>
    </row>
    <row r="113" customFormat="false" ht="12.75" hidden="false" customHeight="false" outlineLevel="0" collapsed="false">
      <c r="A113" s="7"/>
      <c r="B113" s="7"/>
      <c r="C113" s="7"/>
      <c r="D113" s="7"/>
      <c r="E113" s="9"/>
      <c r="F113" s="290"/>
      <c r="G113" s="290"/>
      <c r="H113" s="290"/>
      <c r="I113" s="302"/>
      <c r="J113" s="302"/>
      <c r="K113" s="302"/>
      <c r="L113" s="302"/>
      <c r="M113" s="290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  <c r="X113" s="304"/>
      <c r="Y113" s="7"/>
    </row>
    <row r="114" customFormat="false" ht="12.75" hidden="false" customHeight="false" outlineLevel="0" collapsed="false">
      <c r="A114" s="7"/>
      <c r="B114" s="7"/>
      <c r="C114" s="7"/>
      <c r="D114" s="7"/>
      <c r="E114" s="9"/>
      <c r="F114" s="290"/>
      <c r="G114" s="290"/>
      <c r="H114" s="290"/>
      <c r="I114" s="302"/>
      <c r="J114" s="302"/>
      <c r="K114" s="302"/>
      <c r="L114" s="302"/>
      <c r="M114" s="290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  <c r="X114" s="304"/>
      <c r="Y114" s="7"/>
    </row>
    <row r="115" customFormat="false" ht="12.75" hidden="false" customHeight="false" outlineLevel="0" collapsed="false">
      <c r="A115" s="7"/>
      <c r="B115" s="7"/>
      <c r="C115" s="7"/>
      <c r="D115" s="7"/>
      <c r="E115" s="9"/>
      <c r="F115" s="290"/>
      <c r="G115" s="290"/>
      <c r="H115" s="290"/>
      <c r="I115" s="302"/>
      <c r="J115" s="302"/>
      <c r="K115" s="302"/>
      <c r="L115" s="302"/>
      <c r="M115" s="290"/>
      <c r="N115" s="303"/>
      <c r="O115" s="303"/>
      <c r="P115" s="303"/>
      <c r="Q115" s="303"/>
      <c r="R115" s="303"/>
      <c r="S115" s="303"/>
      <c r="T115" s="303"/>
      <c r="U115" s="303"/>
      <c r="V115" s="303"/>
      <c r="W115" s="303"/>
      <c r="X115" s="304"/>
      <c r="Y115" s="7"/>
    </row>
    <row r="116" customFormat="false" ht="12.75" hidden="false" customHeight="false" outlineLevel="0" collapsed="false">
      <c r="A116" s="7"/>
      <c r="B116" s="7"/>
      <c r="C116" s="7"/>
      <c r="D116" s="7"/>
      <c r="E116" s="9"/>
      <c r="F116" s="290"/>
      <c r="G116" s="290"/>
      <c r="H116" s="290"/>
      <c r="I116" s="302"/>
      <c r="J116" s="302"/>
      <c r="K116" s="302"/>
      <c r="L116" s="302"/>
      <c r="M116" s="290"/>
      <c r="N116" s="303"/>
      <c r="O116" s="303"/>
      <c r="P116" s="303"/>
      <c r="Q116" s="303"/>
      <c r="R116" s="303"/>
      <c r="S116" s="303"/>
      <c r="T116" s="303"/>
      <c r="U116" s="303"/>
      <c r="V116" s="303"/>
      <c r="W116" s="303"/>
      <c r="X116" s="304"/>
      <c r="Y116" s="7"/>
    </row>
    <row r="117" customFormat="false" ht="12.75" hidden="false" customHeight="false" outlineLevel="0" collapsed="false">
      <c r="A117" s="7"/>
      <c r="B117" s="7"/>
      <c r="C117" s="7"/>
      <c r="D117" s="7"/>
      <c r="E117" s="9"/>
      <c r="F117" s="290"/>
      <c r="G117" s="290"/>
      <c r="H117" s="290"/>
      <c r="I117" s="302"/>
      <c r="J117" s="302"/>
      <c r="K117" s="302"/>
      <c r="L117" s="302"/>
      <c r="M117" s="290"/>
      <c r="N117" s="303"/>
      <c r="O117" s="303"/>
      <c r="P117" s="303"/>
      <c r="Q117" s="303"/>
      <c r="R117" s="303"/>
      <c r="S117" s="303"/>
      <c r="T117" s="303"/>
      <c r="U117" s="303"/>
      <c r="V117" s="303"/>
      <c r="W117" s="303"/>
      <c r="X117" s="304"/>
      <c r="Y117" s="7"/>
    </row>
    <row r="118" customFormat="false" ht="12.75" hidden="false" customHeight="false" outlineLevel="0" collapsed="false">
      <c r="A118" s="7"/>
      <c r="B118" s="7"/>
      <c r="C118" s="7"/>
      <c r="D118" s="7"/>
      <c r="E118" s="9"/>
      <c r="F118" s="290"/>
      <c r="G118" s="290"/>
      <c r="H118" s="290"/>
      <c r="I118" s="302"/>
      <c r="J118" s="302"/>
      <c r="K118" s="302"/>
      <c r="L118" s="302"/>
      <c r="M118" s="290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  <c r="X118" s="304"/>
      <c r="Y118" s="7"/>
    </row>
    <row r="119" customFormat="false" ht="12.75" hidden="false" customHeight="false" outlineLevel="0" collapsed="false">
      <c r="A119" s="7"/>
      <c r="B119" s="7"/>
      <c r="C119" s="7"/>
      <c r="D119" s="7"/>
      <c r="E119" s="9"/>
      <c r="F119" s="290"/>
      <c r="G119" s="290"/>
      <c r="H119" s="290"/>
      <c r="I119" s="302"/>
      <c r="J119" s="302"/>
      <c r="K119" s="302"/>
      <c r="L119" s="302"/>
      <c r="M119" s="290"/>
      <c r="N119" s="303"/>
      <c r="O119" s="303"/>
      <c r="P119" s="303"/>
      <c r="Q119" s="303"/>
      <c r="R119" s="303"/>
      <c r="S119" s="303"/>
      <c r="T119" s="303"/>
      <c r="U119" s="303"/>
      <c r="V119" s="303"/>
      <c r="W119" s="303"/>
      <c r="X119" s="304"/>
      <c r="Y119" s="7"/>
    </row>
    <row r="120" customFormat="false" ht="12.75" hidden="false" customHeight="false" outlineLevel="0" collapsed="false">
      <c r="A120" s="7"/>
      <c r="B120" s="7"/>
      <c r="C120" s="7"/>
      <c r="D120" s="7"/>
      <c r="E120" s="9"/>
      <c r="F120" s="290"/>
      <c r="G120" s="290"/>
      <c r="H120" s="290"/>
      <c r="I120" s="302"/>
      <c r="J120" s="302"/>
      <c r="K120" s="302"/>
      <c r="L120" s="302"/>
      <c r="M120" s="290"/>
      <c r="N120" s="303"/>
      <c r="O120" s="303"/>
      <c r="P120" s="303"/>
      <c r="Q120" s="303"/>
      <c r="R120" s="303"/>
      <c r="S120" s="303"/>
      <c r="T120" s="303"/>
      <c r="U120" s="303"/>
      <c r="V120" s="303"/>
      <c r="W120" s="303"/>
      <c r="X120" s="304"/>
      <c r="Y120" s="7"/>
    </row>
    <row r="121" customFormat="false" ht="12.75" hidden="false" customHeight="false" outlineLevel="0" collapsed="false">
      <c r="A121" s="7"/>
      <c r="B121" s="7"/>
      <c r="C121" s="7"/>
      <c r="D121" s="7"/>
      <c r="E121" s="9"/>
      <c r="F121" s="290"/>
      <c r="G121" s="290"/>
      <c r="H121" s="290"/>
      <c r="I121" s="302"/>
      <c r="J121" s="302"/>
      <c r="K121" s="302"/>
      <c r="L121" s="302"/>
      <c r="M121" s="290"/>
      <c r="N121" s="303"/>
      <c r="O121" s="303"/>
      <c r="P121" s="303"/>
      <c r="Q121" s="303"/>
      <c r="R121" s="303"/>
      <c r="S121" s="303"/>
      <c r="T121" s="303"/>
      <c r="U121" s="303"/>
      <c r="V121" s="303"/>
      <c r="W121" s="303"/>
      <c r="X121" s="304"/>
      <c r="Y121" s="7"/>
    </row>
    <row r="122" customFormat="false" ht="12.75" hidden="false" customHeight="false" outlineLevel="0" collapsed="false">
      <c r="A122" s="7"/>
      <c r="B122" s="7"/>
      <c r="C122" s="7"/>
      <c r="D122" s="7"/>
      <c r="E122" s="9"/>
      <c r="F122" s="290"/>
      <c r="G122" s="290"/>
      <c r="H122" s="290"/>
      <c r="I122" s="302"/>
      <c r="J122" s="302"/>
      <c r="K122" s="302"/>
      <c r="L122" s="302"/>
      <c r="M122" s="290"/>
      <c r="N122" s="303"/>
      <c r="O122" s="303"/>
      <c r="P122" s="303"/>
      <c r="Q122" s="303"/>
      <c r="R122" s="303"/>
      <c r="S122" s="303"/>
      <c r="T122" s="303"/>
      <c r="U122" s="303"/>
      <c r="V122" s="303"/>
      <c r="W122" s="303"/>
      <c r="X122" s="304"/>
      <c r="Y122" s="7"/>
    </row>
    <row r="123" customFormat="false" ht="12.75" hidden="false" customHeight="false" outlineLevel="0" collapsed="false">
      <c r="A123" s="7"/>
      <c r="B123" s="7"/>
      <c r="C123" s="7"/>
      <c r="D123" s="7"/>
      <c r="E123" s="9"/>
      <c r="F123" s="290"/>
      <c r="G123" s="290"/>
      <c r="H123" s="290"/>
      <c r="I123" s="302"/>
      <c r="J123" s="302"/>
      <c r="K123" s="302"/>
      <c r="L123" s="302"/>
      <c r="M123" s="290"/>
      <c r="N123" s="303"/>
      <c r="O123" s="303"/>
      <c r="P123" s="303"/>
      <c r="Q123" s="303"/>
      <c r="R123" s="303"/>
      <c r="S123" s="303"/>
      <c r="T123" s="303"/>
      <c r="U123" s="303"/>
      <c r="V123" s="303"/>
      <c r="W123" s="303"/>
      <c r="X123" s="304"/>
      <c r="Y123" s="7"/>
    </row>
    <row r="124" customFormat="false" ht="12.75" hidden="false" customHeight="false" outlineLevel="0" collapsed="false">
      <c r="A124" s="7"/>
      <c r="B124" s="7"/>
      <c r="C124" s="7"/>
      <c r="D124" s="7"/>
      <c r="E124" s="9"/>
      <c r="F124" s="290"/>
      <c r="G124" s="290"/>
      <c r="H124" s="290"/>
      <c r="I124" s="302"/>
      <c r="J124" s="302"/>
      <c r="K124" s="302"/>
      <c r="L124" s="302"/>
      <c r="M124" s="290"/>
      <c r="N124" s="303"/>
      <c r="O124" s="303"/>
      <c r="P124" s="303"/>
      <c r="Q124" s="303"/>
      <c r="R124" s="303"/>
      <c r="S124" s="303"/>
      <c r="T124" s="303"/>
      <c r="U124" s="303"/>
      <c r="V124" s="303"/>
      <c r="W124" s="303"/>
      <c r="X124" s="304"/>
      <c r="Y124" s="7"/>
    </row>
    <row r="125" customFormat="false" ht="12.75" hidden="false" customHeight="false" outlineLevel="0" collapsed="false">
      <c r="A125" s="7"/>
      <c r="B125" s="7"/>
      <c r="C125" s="7"/>
      <c r="D125" s="7"/>
      <c r="E125" s="9"/>
      <c r="F125" s="290"/>
      <c r="G125" s="290"/>
      <c r="H125" s="290"/>
      <c r="I125" s="302"/>
      <c r="J125" s="302"/>
      <c r="K125" s="302"/>
      <c r="L125" s="302"/>
      <c r="M125" s="290"/>
      <c r="N125" s="303"/>
      <c r="O125" s="303"/>
      <c r="P125" s="303"/>
      <c r="Q125" s="303"/>
      <c r="R125" s="303"/>
      <c r="S125" s="303"/>
      <c r="T125" s="303"/>
      <c r="U125" s="303"/>
      <c r="V125" s="303"/>
      <c r="W125" s="303"/>
      <c r="X125" s="304"/>
      <c r="Y125" s="7"/>
    </row>
    <row r="126" customFormat="false" ht="12.75" hidden="false" customHeight="false" outlineLevel="0" collapsed="false">
      <c r="A126" s="7"/>
      <c r="B126" s="7"/>
      <c r="C126" s="7"/>
      <c r="D126" s="7"/>
      <c r="E126" s="9"/>
      <c r="F126" s="290"/>
      <c r="G126" s="290"/>
      <c r="H126" s="290"/>
      <c r="I126" s="302"/>
      <c r="J126" s="302"/>
      <c r="K126" s="302"/>
      <c r="L126" s="302"/>
      <c r="M126" s="290"/>
      <c r="N126" s="303"/>
      <c r="O126" s="303"/>
      <c r="P126" s="303"/>
      <c r="Q126" s="303"/>
      <c r="R126" s="303"/>
      <c r="S126" s="303"/>
      <c r="T126" s="303"/>
      <c r="U126" s="303"/>
      <c r="V126" s="303"/>
      <c r="W126" s="303"/>
      <c r="X126" s="304"/>
      <c r="Y126" s="7"/>
    </row>
    <row r="127" customFormat="false" ht="12.75" hidden="false" customHeight="false" outlineLevel="0" collapsed="false">
      <c r="A127" s="7"/>
      <c r="B127" s="7"/>
      <c r="C127" s="7"/>
      <c r="D127" s="7"/>
      <c r="E127" s="9"/>
      <c r="F127" s="290"/>
      <c r="G127" s="290"/>
      <c r="H127" s="290"/>
      <c r="I127" s="302"/>
      <c r="J127" s="302"/>
      <c r="K127" s="302"/>
      <c r="L127" s="302"/>
      <c r="M127" s="290"/>
      <c r="N127" s="303"/>
      <c r="O127" s="303"/>
      <c r="P127" s="303"/>
      <c r="Q127" s="303"/>
      <c r="R127" s="303"/>
      <c r="S127" s="303"/>
      <c r="T127" s="303"/>
      <c r="U127" s="303"/>
      <c r="V127" s="303"/>
      <c r="W127" s="303"/>
      <c r="X127" s="304"/>
      <c r="Y127" s="7"/>
    </row>
    <row r="128" customFormat="false" ht="12.75" hidden="false" customHeight="false" outlineLevel="0" collapsed="false">
      <c r="A128" s="7"/>
      <c r="B128" s="7"/>
      <c r="C128" s="7"/>
      <c r="D128" s="7"/>
      <c r="E128" s="9"/>
      <c r="F128" s="290"/>
      <c r="G128" s="290"/>
      <c r="H128" s="290"/>
      <c r="I128" s="302"/>
      <c r="J128" s="302"/>
      <c r="K128" s="302"/>
      <c r="L128" s="302"/>
      <c r="M128" s="290"/>
      <c r="N128" s="303"/>
      <c r="O128" s="303"/>
      <c r="P128" s="303"/>
      <c r="Q128" s="303"/>
      <c r="R128" s="303"/>
      <c r="S128" s="303"/>
      <c r="T128" s="303"/>
      <c r="U128" s="303"/>
      <c r="V128" s="303"/>
      <c r="W128" s="303"/>
      <c r="X128" s="304"/>
      <c r="Y128" s="7"/>
    </row>
    <row r="129" customFormat="false" ht="12.75" hidden="false" customHeight="false" outlineLevel="0" collapsed="false">
      <c r="A129" s="7"/>
      <c r="B129" s="7"/>
      <c r="C129" s="7"/>
      <c r="D129" s="7"/>
      <c r="E129" s="9"/>
      <c r="F129" s="290"/>
      <c r="G129" s="290"/>
      <c r="H129" s="290"/>
      <c r="I129" s="302"/>
      <c r="J129" s="302"/>
      <c r="K129" s="302"/>
      <c r="L129" s="302"/>
      <c r="M129" s="290"/>
      <c r="N129" s="303"/>
      <c r="O129" s="303"/>
      <c r="P129" s="303"/>
      <c r="Q129" s="303"/>
      <c r="R129" s="303"/>
      <c r="S129" s="303"/>
      <c r="T129" s="303"/>
      <c r="U129" s="303"/>
      <c r="V129" s="303"/>
      <c r="W129" s="303"/>
      <c r="X129" s="304"/>
      <c r="Y129" s="7"/>
    </row>
    <row r="130" customFormat="false" ht="12.75" hidden="false" customHeight="false" outlineLevel="0" collapsed="false">
      <c r="A130" s="7"/>
      <c r="B130" s="7"/>
      <c r="C130" s="7"/>
      <c r="D130" s="7"/>
      <c r="E130" s="9"/>
      <c r="F130" s="290"/>
      <c r="G130" s="290"/>
      <c r="H130" s="290"/>
      <c r="I130" s="302"/>
      <c r="J130" s="302"/>
      <c r="K130" s="302"/>
      <c r="L130" s="302"/>
      <c r="M130" s="290"/>
      <c r="N130" s="303"/>
      <c r="O130" s="303"/>
      <c r="P130" s="303"/>
      <c r="Q130" s="303"/>
      <c r="R130" s="303"/>
      <c r="S130" s="303"/>
      <c r="T130" s="303"/>
      <c r="U130" s="303"/>
      <c r="V130" s="303"/>
      <c r="W130" s="303"/>
      <c r="X130" s="304"/>
      <c r="Y130" s="7"/>
    </row>
    <row r="131" customFormat="false" ht="12.75" hidden="false" customHeight="false" outlineLevel="0" collapsed="false">
      <c r="A131" s="7"/>
      <c r="B131" s="7"/>
      <c r="C131" s="7"/>
      <c r="D131" s="7"/>
      <c r="E131" s="9"/>
      <c r="F131" s="290"/>
      <c r="G131" s="290"/>
      <c r="H131" s="290"/>
      <c r="I131" s="302"/>
      <c r="J131" s="302"/>
      <c r="K131" s="302"/>
      <c r="L131" s="302"/>
      <c r="M131" s="290"/>
      <c r="N131" s="303"/>
      <c r="O131" s="303"/>
      <c r="P131" s="303"/>
      <c r="Q131" s="303"/>
      <c r="R131" s="303"/>
      <c r="S131" s="303"/>
      <c r="T131" s="303"/>
      <c r="U131" s="303"/>
      <c r="V131" s="303"/>
      <c r="W131" s="303"/>
      <c r="X131" s="304"/>
      <c r="Y131" s="7"/>
    </row>
    <row r="132" customFormat="false" ht="12.75" hidden="false" customHeight="false" outlineLevel="0" collapsed="false">
      <c r="A132" s="7"/>
      <c r="B132" s="7"/>
      <c r="C132" s="7"/>
      <c r="D132" s="7"/>
      <c r="E132" s="9"/>
      <c r="F132" s="290"/>
      <c r="G132" s="290"/>
      <c r="H132" s="290"/>
      <c r="I132" s="302"/>
      <c r="J132" s="302"/>
      <c r="K132" s="302"/>
      <c r="L132" s="302"/>
      <c r="M132" s="290"/>
      <c r="N132" s="303"/>
      <c r="O132" s="303"/>
      <c r="P132" s="303"/>
      <c r="Q132" s="303"/>
      <c r="R132" s="303"/>
      <c r="S132" s="303"/>
      <c r="T132" s="303"/>
      <c r="U132" s="303"/>
      <c r="V132" s="303"/>
      <c r="W132" s="303"/>
      <c r="X132" s="304"/>
      <c r="Y132" s="7"/>
    </row>
    <row r="133" customFormat="false" ht="12.75" hidden="false" customHeight="false" outlineLevel="0" collapsed="false">
      <c r="A133" s="7"/>
      <c r="B133" s="7"/>
      <c r="C133" s="7"/>
      <c r="D133" s="7"/>
      <c r="E133" s="9"/>
      <c r="F133" s="290"/>
      <c r="G133" s="290"/>
      <c r="H133" s="290"/>
      <c r="I133" s="302"/>
      <c r="J133" s="302"/>
      <c r="K133" s="302"/>
      <c r="L133" s="302"/>
      <c r="M133" s="290"/>
      <c r="N133" s="303"/>
      <c r="O133" s="303"/>
      <c r="P133" s="303"/>
      <c r="Q133" s="303"/>
      <c r="R133" s="303"/>
      <c r="S133" s="303"/>
      <c r="T133" s="303"/>
      <c r="U133" s="303"/>
      <c r="V133" s="303"/>
      <c r="W133" s="303"/>
      <c r="X133" s="304"/>
      <c r="Y133" s="7"/>
    </row>
    <row r="134" customFormat="false" ht="12.75" hidden="false" customHeight="false" outlineLevel="0" collapsed="false">
      <c r="A134" s="7"/>
      <c r="B134" s="7"/>
      <c r="C134" s="7"/>
      <c r="D134" s="7"/>
      <c r="E134" s="9"/>
      <c r="F134" s="290"/>
      <c r="G134" s="290"/>
      <c r="H134" s="290"/>
      <c r="I134" s="302"/>
      <c r="J134" s="302"/>
      <c r="K134" s="302"/>
      <c r="L134" s="302"/>
      <c r="M134" s="290"/>
      <c r="N134" s="303"/>
      <c r="O134" s="303"/>
      <c r="P134" s="303"/>
      <c r="Q134" s="303"/>
      <c r="R134" s="303"/>
      <c r="S134" s="303"/>
      <c r="T134" s="303"/>
      <c r="U134" s="303"/>
      <c r="V134" s="303"/>
      <c r="W134" s="303"/>
      <c r="X134" s="304"/>
      <c r="Y134" s="7"/>
    </row>
    <row r="135" customFormat="false" ht="12.75" hidden="false" customHeight="false" outlineLevel="0" collapsed="false">
      <c r="A135" s="7"/>
      <c r="B135" s="7"/>
      <c r="C135" s="7"/>
      <c r="D135" s="7"/>
      <c r="E135" s="9"/>
      <c r="F135" s="290"/>
      <c r="G135" s="290"/>
      <c r="H135" s="290"/>
      <c r="I135" s="302"/>
      <c r="J135" s="302"/>
      <c r="K135" s="302"/>
      <c r="L135" s="302"/>
      <c r="M135" s="290"/>
      <c r="N135" s="303"/>
      <c r="O135" s="303"/>
      <c r="P135" s="303"/>
      <c r="Q135" s="303"/>
      <c r="R135" s="303"/>
      <c r="S135" s="303"/>
      <c r="T135" s="303"/>
      <c r="U135" s="303"/>
      <c r="V135" s="303"/>
      <c r="W135" s="303"/>
      <c r="X135" s="304"/>
      <c r="Y135" s="7"/>
    </row>
    <row r="136" customFormat="false" ht="12.75" hidden="false" customHeight="false" outlineLevel="0" collapsed="false">
      <c r="A136" s="7"/>
      <c r="B136" s="7"/>
      <c r="C136" s="7"/>
      <c r="D136" s="7"/>
      <c r="E136" s="9"/>
      <c r="F136" s="290"/>
      <c r="G136" s="290"/>
      <c r="H136" s="290"/>
      <c r="I136" s="302"/>
      <c r="J136" s="302"/>
      <c r="K136" s="302"/>
      <c r="L136" s="302"/>
      <c r="M136" s="290"/>
      <c r="N136" s="303"/>
      <c r="O136" s="303"/>
      <c r="P136" s="303"/>
      <c r="Q136" s="303"/>
      <c r="R136" s="303"/>
      <c r="S136" s="303"/>
      <c r="T136" s="303"/>
      <c r="U136" s="303"/>
      <c r="V136" s="303"/>
      <c r="W136" s="303"/>
      <c r="X136" s="304"/>
      <c r="Y136" s="7"/>
    </row>
    <row r="137" customFormat="false" ht="12.75" hidden="false" customHeight="false" outlineLevel="0" collapsed="false">
      <c r="A137" s="7"/>
      <c r="B137" s="7"/>
      <c r="C137" s="7"/>
      <c r="D137" s="7"/>
      <c r="E137" s="9"/>
      <c r="F137" s="290"/>
      <c r="G137" s="290"/>
      <c r="H137" s="291"/>
      <c r="I137" s="287"/>
      <c r="J137" s="287"/>
      <c r="K137" s="287"/>
      <c r="L137" s="287"/>
      <c r="M137" s="287"/>
      <c r="N137" s="287"/>
      <c r="O137" s="287"/>
      <c r="P137" s="287"/>
      <c r="Q137" s="287"/>
      <c r="R137" s="287"/>
      <c r="S137" s="287"/>
      <c r="T137" s="287"/>
      <c r="U137" s="287"/>
      <c r="V137" s="287"/>
      <c r="W137" s="287"/>
      <c r="X137" s="287"/>
      <c r="Y137" s="7"/>
    </row>
    <row r="138" customFormat="false" ht="12.75" hidden="false" customHeight="false" outlineLevel="0" collapsed="false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customFormat="false" ht="12.75" hidden="false" customHeight="false" outlineLevel="0" collapsed="false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customFormat="false" ht="12.75" hidden="false" customHeight="false" outlineLevel="0" collapsed="false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customFormat="false" ht="12.75" hidden="false" customHeight="false" outlineLevel="0" collapsed="false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customFormat="false" ht="12.75" hidden="false" customHeight="false" outlineLevel="0" collapsed="false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customFormat="false" ht="12.75" hidden="false" customHeight="false" outlineLevel="0" collapsed="false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customFormat="false" ht="12.75" hidden="false" customHeight="false" outlineLevel="0" collapsed="false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customFormat="false" ht="12.75" hidden="false" customHeight="false" outlineLevel="0" collapsed="false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</sheetData>
  <mergeCells count="13">
    <mergeCell ref="AQ1:AR1"/>
    <mergeCell ref="BC1:BD1"/>
    <mergeCell ref="W3:AB3"/>
    <mergeCell ref="AD3:AL3"/>
    <mergeCell ref="BF3:BH3"/>
    <mergeCell ref="CE3:CG3"/>
    <mergeCell ref="F4:I4"/>
    <mergeCell ref="AK4:AM4"/>
    <mergeCell ref="AN4:AP4"/>
    <mergeCell ref="AK5:AM5"/>
    <mergeCell ref="AN5:AP5"/>
    <mergeCell ref="F69:I69"/>
    <mergeCell ref="I109:L109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Y145"/>
  <sheetViews>
    <sheetView showFormulas="false" showGridLines="true" showRowColHeaders="true" showZeros="true" rightToLeft="false" tabSelected="false" showOutlineSymbols="true" defaultGridColor="true" view="normal" topLeftCell="AB1" colorId="64" zoomScale="75" zoomScaleNormal="75" zoomScalePageLayoutView="100" workbookViewId="0">
      <selection pane="topLeft" activeCell="AI32" activeCellId="0" sqref="AI3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9.99"/>
    <col collapsed="false" customWidth="true" hidden="false" outlineLevel="0" max="4" min="4" style="0" width="10.56"/>
    <col collapsed="false" customWidth="true" hidden="false" outlineLevel="0" max="5" min="5" style="0" width="13.85"/>
    <col collapsed="false" customWidth="true" hidden="false" outlineLevel="0" max="6" min="6" style="0" width="13.41"/>
    <col collapsed="false" customWidth="true" hidden="false" outlineLevel="0" max="7" min="7" style="0" width="11.99"/>
    <col collapsed="false" customWidth="true" hidden="false" outlineLevel="0" max="8" min="8" style="0" width="14.28"/>
    <col collapsed="false" customWidth="true" hidden="false" outlineLevel="0" max="9" min="9" style="0" width="15.85"/>
    <col collapsed="false" customWidth="true" hidden="false" outlineLevel="0" max="10" min="10" style="0" width="11.56"/>
    <col collapsed="false" customWidth="true" hidden="false" outlineLevel="0" max="11" min="11" style="0" width="19.56"/>
    <col collapsed="false" customWidth="true" hidden="false" outlineLevel="0" max="12" min="12" style="0" width="16.56"/>
    <col collapsed="false" customWidth="true" hidden="false" outlineLevel="0" max="13" min="13" style="0" width="18.41"/>
    <col collapsed="false" customWidth="true" hidden="false" outlineLevel="0" max="14" min="14" style="0" width="19.99"/>
    <col collapsed="false" customWidth="true" hidden="false" outlineLevel="0" max="15" min="15" style="0" width="14.56"/>
    <col collapsed="false" customWidth="true" hidden="false" outlineLevel="0" max="16" min="16" style="0" width="11.56"/>
    <col collapsed="false" customWidth="true" hidden="false" outlineLevel="0" max="17" min="17" style="0" width="12.14"/>
    <col collapsed="false" customWidth="true" hidden="false" outlineLevel="0" max="19" min="18" style="0" width="12.85"/>
    <col collapsed="false" customWidth="true" hidden="false" outlineLevel="0" max="20" min="20" style="0" width="13.56"/>
    <col collapsed="false" customWidth="true" hidden="false" outlineLevel="0" max="21" min="21" style="0" width="15.13"/>
    <col collapsed="false" customWidth="true" hidden="false" outlineLevel="0" max="22" min="22" style="0" width="13.14"/>
    <col collapsed="false" customWidth="true" hidden="false" outlineLevel="0" max="23" min="23" style="0" width="12.56"/>
    <col collapsed="false" customWidth="true" hidden="false" outlineLevel="0" max="24" min="24" style="0" width="12.28"/>
    <col collapsed="false" customWidth="true" hidden="false" outlineLevel="0" max="25" min="25" style="0" width="13.85"/>
    <col collapsed="false" customWidth="true" hidden="false" outlineLevel="0" max="26" min="26" style="0" width="12.56"/>
    <col collapsed="false" customWidth="true" hidden="false" outlineLevel="0" max="27" min="27" style="0" width="13.99"/>
    <col collapsed="false" customWidth="true" hidden="false" outlineLevel="0" max="28" min="28" style="0" width="14.14"/>
    <col collapsed="false" customWidth="true" hidden="false" outlineLevel="0" max="29" min="29" style="0" width="14.28"/>
    <col collapsed="false" customWidth="true" hidden="false" outlineLevel="0" max="30" min="30" style="0" width="15.13"/>
    <col collapsed="false" customWidth="true" hidden="false" outlineLevel="0" max="31" min="31" style="0" width="13.14"/>
    <col collapsed="false" customWidth="true" hidden="false" outlineLevel="0" max="32" min="32" style="0" width="12.56"/>
    <col collapsed="false" customWidth="true" hidden="false" outlineLevel="0" max="33" min="33" style="0" width="12.28"/>
    <col collapsed="false" customWidth="true" hidden="false" outlineLevel="0" max="34" min="34" style="0" width="12.7"/>
    <col collapsed="false" customWidth="true" hidden="false" outlineLevel="0" max="35" min="35" style="0" width="10.99"/>
    <col collapsed="false" customWidth="true" hidden="false" outlineLevel="0" max="36" min="36" style="0" width="15.41"/>
    <col collapsed="false" customWidth="true" hidden="false" outlineLevel="0" max="37" min="37" style="0" width="13.14"/>
    <col collapsed="false" customWidth="true" hidden="false" outlineLevel="0" max="38" min="38" style="0" width="14.56"/>
    <col collapsed="false" customWidth="true" hidden="false" outlineLevel="0" max="39" min="39" style="0" width="14.85"/>
    <col collapsed="false" customWidth="true" hidden="false" outlineLevel="0" max="40" min="40" style="0" width="11.13"/>
    <col collapsed="false" customWidth="true" hidden="false" outlineLevel="0" max="41" min="41" style="0" width="14.28"/>
    <col collapsed="false" customWidth="true" hidden="false" outlineLevel="0" max="42" min="42" style="0" width="14.41"/>
    <col collapsed="false" customWidth="true" hidden="false" outlineLevel="0" max="43" min="43" style="0" width="13.99"/>
    <col collapsed="false" customWidth="true" hidden="false" outlineLevel="0" max="44" min="44" style="0" width="14.28"/>
    <col collapsed="false" customWidth="true" hidden="false" outlineLevel="0" max="45" min="45" style="0" width="16.84"/>
    <col collapsed="false" customWidth="true" hidden="false" outlineLevel="0" max="46" min="46" style="0" width="17.28"/>
    <col collapsed="false" customWidth="true" hidden="false" outlineLevel="0" max="47" min="47" style="0" width="16.56"/>
    <col collapsed="false" customWidth="true" hidden="false" outlineLevel="0" max="48" min="48" style="0" width="17.14"/>
    <col collapsed="false" customWidth="true" hidden="false" outlineLevel="0" max="49" min="49" style="0" width="14.28"/>
    <col collapsed="false" customWidth="true" hidden="false" outlineLevel="0" max="50" min="50" style="0" width="14.85"/>
    <col collapsed="false" customWidth="true" hidden="false" outlineLevel="0" max="51" min="51" style="0" width="17.7"/>
    <col collapsed="false" customWidth="true" hidden="false" outlineLevel="0" max="52" min="52" style="0" width="13.99"/>
    <col collapsed="false" customWidth="true" hidden="false" outlineLevel="0" max="53" min="53" style="0" width="15.13"/>
    <col collapsed="false" customWidth="true" hidden="false" outlineLevel="0" max="54" min="54" style="0" width="14.99"/>
    <col collapsed="false" customWidth="true" hidden="false" outlineLevel="0" max="55" min="55" style="0" width="15.7"/>
    <col collapsed="false" customWidth="true" hidden="false" outlineLevel="0" max="56" min="56" style="0" width="15.85"/>
    <col collapsed="false" customWidth="true" hidden="false" outlineLevel="0" max="58" min="57" style="0" width="14.99"/>
    <col collapsed="false" customWidth="true" hidden="false" outlineLevel="0" max="59" min="59" style="0" width="13.56"/>
    <col collapsed="false" customWidth="true" hidden="false" outlineLevel="0" max="60" min="60" style="0" width="14.99"/>
    <col collapsed="false" customWidth="true" hidden="false" outlineLevel="0" max="61" min="61" style="0" width="16.84"/>
    <col collapsed="false" customWidth="true" hidden="false" outlineLevel="0" max="62" min="62" style="0" width="16.42"/>
    <col collapsed="false" customWidth="true" hidden="false" outlineLevel="0" max="63" min="63" style="0" width="16.7"/>
    <col collapsed="false" customWidth="true" hidden="false" outlineLevel="0" max="64" min="64" style="0" width="13.28"/>
    <col collapsed="false" customWidth="true" hidden="false" outlineLevel="0" max="66" min="66" style="0" width="10.99"/>
    <col collapsed="false" customWidth="true" hidden="false" outlineLevel="0" max="67" min="67" style="0" width="16.99"/>
    <col collapsed="false" customWidth="true" hidden="false" outlineLevel="0" max="69" min="69" style="0" width="16.42"/>
  </cols>
  <sheetData>
    <row r="1" customFormat="false" ht="20.25" hidden="false" customHeight="false" outlineLevel="0" collapsed="false">
      <c r="A1" s="1" t="n">
        <f aca="true">DATE(YEAR($A$4),MONTH($A$4),DAY(RIGHT(CELL("filename",A2),2)))</f>
        <v>36968</v>
      </c>
      <c r="K1" s="2" t="s">
        <v>0</v>
      </c>
      <c r="L1" s="2"/>
      <c r="N1" s="2"/>
      <c r="AQ1" s="3" t="n">
        <f aca="false">A1</f>
        <v>36968</v>
      </c>
      <c r="AR1" s="3"/>
      <c r="BC1" s="3" t="n">
        <f aca="false">A1</f>
        <v>36968</v>
      </c>
      <c r="BD1" s="3"/>
    </row>
    <row r="2" customFormat="false" ht="13.5" hidden="false" customHeight="false" outlineLevel="0" collapsed="false"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 t="s">
        <v>1</v>
      </c>
      <c r="N2" s="4"/>
      <c r="O2" s="4" t="s">
        <v>1</v>
      </c>
      <c r="P2" s="4"/>
      <c r="Q2" s="4" t="s">
        <v>1</v>
      </c>
      <c r="R2" s="4" t="s">
        <v>1</v>
      </c>
      <c r="S2" s="4" t="s">
        <v>1</v>
      </c>
      <c r="T2" s="4" t="s">
        <v>1</v>
      </c>
      <c r="U2" s="4"/>
      <c r="AB2" s="5"/>
      <c r="BH2" s="6"/>
      <c r="BJ2" s="6" t="s">
        <v>2</v>
      </c>
      <c r="BO2" s="6" t="s">
        <v>3</v>
      </c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8"/>
      <c r="CJ2" s="7"/>
      <c r="CK2" s="7"/>
      <c r="CL2" s="7"/>
      <c r="CM2" s="7"/>
      <c r="CN2" s="8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</row>
    <row r="3" customFormat="false" ht="13.5" hidden="false" customHeight="false" outlineLevel="0" collapsed="false">
      <c r="B3" s="9" t="s">
        <v>4</v>
      </c>
      <c r="C3" s="10"/>
      <c r="D3" s="10"/>
      <c r="E3" s="10"/>
      <c r="F3" s="11"/>
      <c r="G3" s="11"/>
      <c r="H3" s="12"/>
      <c r="I3" s="12"/>
      <c r="J3" s="11"/>
      <c r="K3" s="11"/>
      <c r="L3" s="11"/>
      <c r="M3" s="13" t="n">
        <v>2.52</v>
      </c>
      <c r="N3" s="11"/>
      <c r="O3" s="13" t="n">
        <v>0</v>
      </c>
      <c r="P3" s="14" t="n">
        <v>22.8</v>
      </c>
      <c r="Q3" s="13" t="n">
        <v>0</v>
      </c>
      <c r="R3" s="13" t="n">
        <v>0</v>
      </c>
      <c r="S3" s="13" t="n">
        <v>0</v>
      </c>
      <c r="T3" s="13" t="n">
        <v>0</v>
      </c>
      <c r="U3" s="4"/>
      <c r="W3" s="15" t="s">
        <v>5</v>
      </c>
      <c r="X3" s="15"/>
      <c r="Y3" s="15"/>
      <c r="Z3" s="15"/>
      <c r="AA3" s="15"/>
      <c r="AB3" s="15"/>
      <c r="AD3" s="16" t="s">
        <v>6</v>
      </c>
      <c r="AE3" s="16"/>
      <c r="AF3" s="16"/>
      <c r="AG3" s="16"/>
      <c r="AH3" s="16"/>
      <c r="AI3" s="16"/>
      <c r="AJ3" s="16"/>
      <c r="AK3" s="16"/>
      <c r="AL3" s="16"/>
      <c r="AM3" s="17"/>
      <c r="AN3" s="17"/>
      <c r="AO3" s="17"/>
      <c r="AP3" s="18"/>
      <c r="AQ3" s="19"/>
      <c r="AR3" s="20"/>
      <c r="AS3" s="21" t="s">
        <v>7</v>
      </c>
      <c r="AT3" s="22"/>
      <c r="AU3" s="22"/>
      <c r="AV3" s="22"/>
      <c r="AW3" s="22"/>
      <c r="AX3" s="22"/>
      <c r="AY3" s="22"/>
      <c r="AZ3" s="22"/>
      <c r="BA3" s="22"/>
      <c r="BB3" s="22"/>
      <c r="BC3" s="23"/>
      <c r="BF3" s="24" t="s">
        <v>8</v>
      </c>
      <c r="BG3" s="24"/>
      <c r="BH3" s="24"/>
      <c r="BJ3" s="25" t="s">
        <v>9</v>
      </c>
      <c r="BK3" s="26"/>
      <c r="BL3" s="27" t="n">
        <f aca="false">BD31</f>
        <v>24546.2292</v>
      </c>
      <c r="BM3" s="6"/>
      <c r="BO3" s="25" t="s">
        <v>9</v>
      </c>
      <c r="BP3" s="26"/>
      <c r="BQ3" s="27" t="e">
        <f aca="true">(INDIRECT(TEXT((DAY($A$1)-1),"0")&amp;"!Bq3"))+BL3</f>
        <v>#REF!</v>
      </c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7"/>
      <c r="CD3" s="7"/>
      <c r="CE3" s="28"/>
      <c r="CF3" s="28"/>
      <c r="CG3" s="28"/>
      <c r="CH3" s="7"/>
      <c r="CI3" s="8"/>
      <c r="CJ3" s="7"/>
      <c r="CK3" s="29"/>
      <c r="CL3" s="8"/>
      <c r="CM3" s="7"/>
      <c r="CN3" s="8"/>
      <c r="CO3" s="7"/>
      <c r="CP3" s="29"/>
      <c r="CQ3" s="7"/>
      <c r="CR3" s="7"/>
      <c r="CS3" s="7"/>
      <c r="CT3" s="7"/>
      <c r="CU3" s="7"/>
      <c r="CV3" s="7"/>
      <c r="CW3" s="7"/>
      <c r="CX3" s="7"/>
      <c r="CY3" s="7"/>
    </row>
    <row r="4" customFormat="false" ht="13.5" hidden="false" customHeight="false" outlineLevel="0" collapsed="false">
      <c r="A4" s="30" t="n">
        <f aca="false">'1'!A4</f>
        <v>36951</v>
      </c>
      <c r="B4" s="31"/>
      <c r="C4" s="32"/>
      <c r="D4" s="33" t="s">
        <v>10</v>
      </c>
      <c r="E4" s="34"/>
      <c r="F4" s="35" t="s">
        <v>11</v>
      </c>
      <c r="G4" s="35"/>
      <c r="H4" s="35"/>
      <c r="I4" s="35"/>
      <c r="J4" s="36" t="s">
        <v>12</v>
      </c>
      <c r="K4" s="37"/>
      <c r="L4" s="38"/>
      <c r="M4" s="36" t="s">
        <v>13</v>
      </c>
      <c r="N4" s="37"/>
      <c r="O4" s="37"/>
      <c r="P4" s="39"/>
      <c r="Q4" s="37"/>
      <c r="R4" s="37"/>
      <c r="S4" s="38"/>
      <c r="T4" s="36"/>
      <c r="U4" s="38"/>
      <c r="W4" s="40" t="s">
        <v>14</v>
      </c>
      <c r="X4" s="40"/>
      <c r="Y4" s="40" t="s">
        <v>14</v>
      </c>
      <c r="Z4" s="41"/>
      <c r="AA4" s="42" t="s">
        <v>15</v>
      </c>
      <c r="AB4" s="40"/>
      <c r="AC4" s="43" t="s">
        <v>16</v>
      </c>
      <c r="AE4" s="44" t="s">
        <v>17</v>
      </c>
      <c r="AF4" s="44" t="s">
        <v>17</v>
      </c>
      <c r="AG4" s="44"/>
      <c r="AH4" s="45"/>
      <c r="AI4" s="26" t="s">
        <v>18</v>
      </c>
      <c r="AJ4" s="46"/>
      <c r="AK4" s="47" t="s">
        <v>18</v>
      </c>
      <c r="AL4" s="47"/>
      <c r="AM4" s="47"/>
      <c r="AN4" s="47" t="s">
        <v>19</v>
      </c>
      <c r="AO4" s="47"/>
      <c r="AP4" s="47"/>
      <c r="AQ4" s="48" t="s">
        <v>20</v>
      </c>
      <c r="AR4" s="48" t="s">
        <v>21</v>
      </c>
      <c r="AS4" s="49"/>
      <c r="AT4" s="50" t="s">
        <v>21</v>
      </c>
      <c r="AU4" s="50" t="s">
        <v>22</v>
      </c>
      <c r="AV4" s="50" t="s">
        <v>21</v>
      </c>
      <c r="AW4" s="50" t="s">
        <v>11</v>
      </c>
      <c r="AX4" s="50" t="s">
        <v>23</v>
      </c>
      <c r="AY4" s="50" t="s">
        <v>24</v>
      </c>
      <c r="AZ4" s="50" t="s">
        <v>25</v>
      </c>
      <c r="BA4" s="50" t="s">
        <v>16</v>
      </c>
      <c r="BB4" s="50" t="s">
        <v>26</v>
      </c>
      <c r="BC4" s="50" t="s">
        <v>27</v>
      </c>
      <c r="BD4" s="50" t="s">
        <v>28</v>
      </c>
      <c r="BE4" s="51"/>
      <c r="BF4" s="40" t="s">
        <v>29</v>
      </c>
      <c r="BG4" s="40" t="s">
        <v>30</v>
      </c>
      <c r="BH4" s="40" t="s">
        <v>31</v>
      </c>
      <c r="BI4" s="52"/>
      <c r="BJ4" s="53" t="s">
        <v>32</v>
      </c>
      <c r="BK4" s="52"/>
      <c r="BL4" s="54"/>
      <c r="BO4" s="53" t="s">
        <v>32</v>
      </c>
      <c r="BP4" s="52"/>
      <c r="BQ4" s="54" t="e">
        <f aca="true">(INDIRECT(TEXT((DAY($A$1)-1),"0")&amp;"!BK4"))+BL4</f>
        <v>#REF!</v>
      </c>
      <c r="BR4" s="55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55"/>
      <c r="CE4" s="28"/>
      <c r="CF4" s="28"/>
      <c r="CG4" s="28"/>
      <c r="CH4" s="7"/>
      <c r="CI4" s="8"/>
      <c r="CJ4" s="7"/>
      <c r="CK4" s="29"/>
      <c r="CL4" s="7"/>
      <c r="CM4" s="7"/>
      <c r="CN4" s="8"/>
      <c r="CO4" s="7"/>
      <c r="CP4" s="29"/>
      <c r="CQ4" s="7"/>
      <c r="CR4" s="7"/>
      <c r="CS4" s="7"/>
      <c r="CT4" s="7"/>
      <c r="CU4" s="7"/>
      <c r="CV4" s="7"/>
      <c r="CW4" s="7"/>
      <c r="CX4" s="7"/>
      <c r="CY4" s="7"/>
    </row>
    <row r="5" customFormat="false" ht="12.75" hidden="false" customHeight="false" outlineLevel="0" collapsed="false">
      <c r="B5" s="56"/>
      <c r="C5" s="57" t="s">
        <v>33</v>
      </c>
      <c r="D5" s="57" t="s">
        <v>34</v>
      </c>
      <c r="E5" s="58"/>
      <c r="F5" s="59" t="s">
        <v>35</v>
      </c>
      <c r="G5" s="60" t="s">
        <v>36</v>
      </c>
      <c r="H5" s="60" t="s">
        <v>37</v>
      </c>
      <c r="I5" s="61" t="s">
        <v>38</v>
      </c>
      <c r="J5" s="59" t="s">
        <v>39</v>
      </c>
      <c r="K5" s="60" t="s">
        <v>23</v>
      </c>
      <c r="L5" s="61" t="s">
        <v>40</v>
      </c>
      <c r="M5" s="59" t="s">
        <v>25</v>
      </c>
      <c r="N5" s="60" t="s">
        <v>25</v>
      </c>
      <c r="O5" s="60" t="s">
        <v>41</v>
      </c>
      <c r="P5" s="60" t="s">
        <v>42</v>
      </c>
      <c r="Q5" s="60" t="s">
        <v>43</v>
      </c>
      <c r="R5" s="60" t="s">
        <v>43</v>
      </c>
      <c r="S5" s="61" t="s">
        <v>44</v>
      </c>
      <c r="T5" s="59" t="s">
        <v>45</v>
      </c>
      <c r="U5" s="62" t="s">
        <v>46</v>
      </c>
      <c r="W5" s="50" t="s">
        <v>24</v>
      </c>
      <c r="X5" s="50"/>
      <c r="Y5" s="50" t="s">
        <v>24</v>
      </c>
      <c r="Z5" s="63"/>
      <c r="AA5" s="64" t="s">
        <v>24</v>
      </c>
      <c r="AB5" s="65"/>
      <c r="AC5" s="66" t="s">
        <v>47</v>
      </c>
      <c r="AE5" s="67" t="s">
        <v>48</v>
      </c>
      <c r="AF5" s="67" t="s">
        <v>48</v>
      </c>
      <c r="AG5" s="67"/>
      <c r="AH5" s="68"/>
      <c r="AI5" s="52" t="s">
        <v>49</v>
      </c>
      <c r="AJ5" s="69"/>
      <c r="AK5" s="70" t="s">
        <v>49</v>
      </c>
      <c r="AL5" s="70"/>
      <c r="AM5" s="70"/>
      <c r="AN5" s="70" t="s">
        <v>49</v>
      </c>
      <c r="AO5" s="70"/>
      <c r="AP5" s="70"/>
      <c r="AQ5" s="71" t="s">
        <v>50</v>
      </c>
      <c r="AR5" s="71" t="s">
        <v>51</v>
      </c>
      <c r="AS5" s="49"/>
      <c r="AT5" s="50" t="s">
        <v>52</v>
      </c>
      <c r="AU5" s="50" t="s">
        <v>53</v>
      </c>
      <c r="AV5" s="50" t="s">
        <v>54</v>
      </c>
      <c r="AW5" s="50" t="s">
        <v>55</v>
      </c>
      <c r="AX5" s="50"/>
      <c r="AY5" s="50" t="s">
        <v>56</v>
      </c>
      <c r="AZ5" s="50" t="s">
        <v>57</v>
      </c>
      <c r="BA5" s="50" t="s">
        <v>47</v>
      </c>
      <c r="BB5" s="50" t="s">
        <v>58</v>
      </c>
      <c r="BC5" s="50"/>
      <c r="BD5" s="50" t="s">
        <v>59</v>
      </c>
      <c r="BE5" s="51"/>
      <c r="BF5" s="72" t="s">
        <v>60</v>
      </c>
      <c r="BG5" s="72" t="n">
        <v>0.8</v>
      </c>
      <c r="BH5" s="72" t="n">
        <v>0.2</v>
      </c>
      <c r="BI5" s="52"/>
      <c r="BJ5" s="53" t="s">
        <v>61</v>
      </c>
      <c r="BK5" s="52"/>
      <c r="BL5" s="73" t="n">
        <f aca="false">BL3-BL4</f>
        <v>24546.2292</v>
      </c>
      <c r="BO5" s="53" t="s">
        <v>61</v>
      </c>
      <c r="BP5" s="52"/>
      <c r="BQ5" s="73" t="e">
        <f aca="false">BQ3-BQ4</f>
        <v>#REF!</v>
      </c>
      <c r="BR5" s="55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55"/>
      <c r="CE5" s="74"/>
      <c r="CF5" s="74"/>
      <c r="CG5" s="74"/>
      <c r="CH5" s="7"/>
      <c r="CI5" s="8"/>
      <c r="CJ5" s="7"/>
      <c r="CK5" s="29"/>
      <c r="CL5" s="7"/>
      <c r="CM5" s="7"/>
      <c r="CN5" s="8"/>
      <c r="CO5" s="7"/>
      <c r="CP5" s="29"/>
      <c r="CQ5" s="7"/>
      <c r="CR5" s="7"/>
      <c r="CS5" s="7"/>
      <c r="CT5" s="7"/>
      <c r="CU5" s="7"/>
      <c r="CV5" s="7"/>
      <c r="CW5" s="7"/>
      <c r="CX5" s="7"/>
      <c r="CY5" s="7"/>
    </row>
    <row r="6" customFormat="false" ht="17.25" hidden="false" customHeight="true" outlineLevel="0" collapsed="false">
      <c r="B6" s="75"/>
      <c r="C6" s="76" t="s">
        <v>62</v>
      </c>
      <c r="D6" s="76" t="s">
        <v>63</v>
      </c>
      <c r="E6" s="77" t="s">
        <v>64</v>
      </c>
      <c r="F6" s="78" t="n">
        <f aca="false">Variables!C2</f>
        <v>0</v>
      </c>
      <c r="G6" s="79" t="n">
        <v>0</v>
      </c>
      <c r="H6" s="79" t="n">
        <v>0</v>
      </c>
      <c r="I6" s="80" t="s">
        <v>65</v>
      </c>
      <c r="J6" s="81" t="s">
        <v>66</v>
      </c>
      <c r="K6" s="79" t="n">
        <v>0</v>
      </c>
      <c r="L6" s="82" t="s">
        <v>65</v>
      </c>
      <c r="M6" s="83" t="n">
        <v>0</v>
      </c>
      <c r="N6" s="84" t="s">
        <v>67</v>
      </c>
      <c r="O6" s="85" t="n">
        <v>0</v>
      </c>
      <c r="P6" s="84" t="n">
        <v>0.019</v>
      </c>
      <c r="Q6" s="85" t="n">
        <v>0</v>
      </c>
      <c r="R6" s="85" t="s">
        <v>67</v>
      </c>
      <c r="S6" s="82" t="s">
        <v>68</v>
      </c>
      <c r="T6" s="86" t="n">
        <v>0</v>
      </c>
      <c r="U6" s="87" t="s">
        <v>69</v>
      </c>
      <c r="W6" s="88" t="s">
        <v>62</v>
      </c>
      <c r="X6" s="89"/>
      <c r="Y6" s="88" t="s">
        <v>62</v>
      </c>
      <c r="Z6" s="90"/>
      <c r="AA6" s="91" t="s">
        <v>62</v>
      </c>
      <c r="AB6" s="92"/>
      <c r="AC6" s="93" t="s">
        <v>70</v>
      </c>
      <c r="AD6" s="94" t="s">
        <v>71</v>
      </c>
      <c r="AE6" s="67" t="s">
        <v>72</v>
      </c>
      <c r="AF6" s="67" t="s">
        <v>73</v>
      </c>
      <c r="AG6" s="67"/>
      <c r="AH6" s="95" t="s">
        <v>72</v>
      </c>
      <c r="AI6" s="309" t="s">
        <v>50</v>
      </c>
      <c r="AJ6" s="310" t="s">
        <v>74</v>
      </c>
      <c r="AK6" s="67" t="s">
        <v>72</v>
      </c>
      <c r="AL6" s="51" t="s">
        <v>50</v>
      </c>
      <c r="AM6" s="49" t="s">
        <v>74</v>
      </c>
      <c r="AN6" s="311" t="s">
        <v>72</v>
      </c>
      <c r="AO6" s="312" t="s">
        <v>50</v>
      </c>
      <c r="AP6" s="49" t="s">
        <v>74</v>
      </c>
      <c r="AQ6" s="96" t="s">
        <v>75</v>
      </c>
      <c r="AR6" s="96" t="s">
        <v>76</v>
      </c>
      <c r="AS6" s="49"/>
      <c r="AT6" s="97" t="s">
        <v>76</v>
      </c>
      <c r="AU6" s="97" t="s">
        <v>77</v>
      </c>
      <c r="AV6" s="97" t="s">
        <v>70</v>
      </c>
      <c r="AW6" s="97" t="s">
        <v>78</v>
      </c>
      <c r="AX6" s="97" t="s">
        <v>70</v>
      </c>
      <c r="AY6" s="97" t="s">
        <v>70</v>
      </c>
      <c r="AZ6" s="97" t="s">
        <v>70</v>
      </c>
      <c r="BA6" s="97" t="s">
        <v>70</v>
      </c>
      <c r="BB6" s="97" t="s">
        <v>70</v>
      </c>
      <c r="BC6" s="97" t="s">
        <v>70</v>
      </c>
      <c r="BD6" s="97" t="s">
        <v>79</v>
      </c>
      <c r="BE6" s="52"/>
      <c r="BF6" s="92" t="s">
        <v>70</v>
      </c>
      <c r="BG6" s="92" t="s">
        <v>80</v>
      </c>
      <c r="BH6" s="92" t="s">
        <v>80</v>
      </c>
      <c r="BI6" s="98"/>
      <c r="BJ6" s="53" t="s">
        <v>32</v>
      </c>
      <c r="BK6" s="52"/>
      <c r="BL6" s="99"/>
      <c r="BM6" s="6"/>
      <c r="BN6" s="6"/>
      <c r="BO6" s="53" t="s">
        <v>32</v>
      </c>
      <c r="BP6" s="52"/>
      <c r="BQ6" s="99" t="e">
        <f aca="true">-ABS(INDIRECT(TEXT((DAY($A$1)-1),"0")&amp;"!BK6"))+BL6</f>
        <v>#REF!</v>
      </c>
      <c r="BR6" s="55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7"/>
      <c r="CE6" s="100"/>
      <c r="CF6" s="100"/>
      <c r="CG6" s="100"/>
      <c r="CH6" s="8"/>
      <c r="CI6" s="8"/>
      <c r="CJ6" s="7"/>
      <c r="CK6" s="101"/>
      <c r="CL6" s="8"/>
      <c r="CM6" s="8"/>
      <c r="CN6" s="8"/>
      <c r="CO6" s="7"/>
      <c r="CP6" s="101"/>
      <c r="CQ6" s="7"/>
      <c r="CR6" s="7"/>
      <c r="CS6" s="7"/>
      <c r="CT6" s="7"/>
      <c r="CU6" s="7"/>
      <c r="CV6" s="7"/>
      <c r="CW6" s="7"/>
      <c r="CX6" s="7"/>
      <c r="CY6" s="7"/>
    </row>
    <row r="7" customFormat="false" ht="13.5" hidden="false" customHeight="false" outlineLevel="0" collapsed="false">
      <c r="B7" s="102" t="s">
        <v>71</v>
      </c>
      <c r="C7" s="103" t="n">
        <v>4</v>
      </c>
      <c r="D7" s="104" t="n">
        <v>0</v>
      </c>
      <c r="E7" s="105" t="s">
        <v>62</v>
      </c>
      <c r="F7" s="106" t="s">
        <v>81</v>
      </c>
      <c r="G7" s="107" t="s">
        <v>81</v>
      </c>
      <c r="H7" s="107" t="s">
        <v>81</v>
      </c>
      <c r="I7" s="108" t="s">
        <v>81</v>
      </c>
      <c r="J7" s="109" t="n">
        <v>0</v>
      </c>
      <c r="K7" s="110" t="s">
        <v>82</v>
      </c>
      <c r="L7" s="111" t="s">
        <v>83</v>
      </c>
      <c r="M7" s="112" t="s">
        <v>82</v>
      </c>
      <c r="N7" s="113" t="n">
        <v>0.03</v>
      </c>
      <c r="O7" s="114" t="s">
        <v>83</v>
      </c>
      <c r="P7" s="113" t="s">
        <v>83</v>
      </c>
      <c r="Q7" s="114" t="s">
        <v>83</v>
      </c>
      <c r="R7" s="113" t="n">
        <v>0</v>
      </c>
      <c r="S7" s="115" t="n">
        <v>0</v>
      </c>
      <c r="T7" s="106" t="s">
        <v>82</v>
      </c>
      <c r="U7" s="111" t="s">
        <v>82</v>
      </c>
      <c r="W7" s="116" t="n">
        <v>1</v>
      </c>
      <c r="X7" s="117" t="n">
        <v>2.52</v>
      </c>
      <c r="Y7" s="118"/>
      <c r="Z7" s="41"/>
      <c r="AA7" s="119"/>
      <c r="AB7" s="120"/>
      <c r="AC7" s="121" t="n">
        <f aca="false">(W7*X7)+(Y7*Z7)+(AA7*AB7)</f>
        <v>2.52</v>
      </c>
      <c r="AD7" s="122" t="n">
        <v>100</v>
      </c>
      <c r="AE7" s="123" t="n">
        <v>0</v>
      </c>
      <c r="AF7" s="124" t="n">
        <v>0</v>
      </c>
      <c r="AG7" s="125"/>
      <c r="AH7" s="126"/>
      <c r="AI7" s="127"/>
      <c r="AJ7" s="128"/>
      <c r="AK7" s="129" t="n">
        <v>1</v>
      </c>
      <c r="AL7" s="41" t="n">
        <v>185</v>
      </c>
      <c r="AM7" s="46"/>
      <c r="AN7" s="130"/>
      <c r="AO7" s="131"/>
      <c r="AP7" s="132"/>
      <c r="AQ7" s="132" t="e">
        <f aca="false" t="array" ref="AQ7:AQ7">SUM(IF(AND(AJ7&lt;&gt;"pac",AJ7&lt;&gt;""),AI7),IF(AND(AM7&lt;&gt;"pac",AM7&lt;&gt;""),AL7),IF(AND(AN7&lt;&gt;"pac",AN7&lt;&gt;""),AO7))/SUM(IF(AND(AJ7&lt;&gt;"pac",AJ7&lt;&gt;""),1),IF(AND(AM7&lt;&gt;"pac",AM7&lt;&gt;""),1),IF(AND(AN7&lt;&gt;"pac",AN7&lt;&gt;""),1))</f>
        <v>#DIV/0!</v>
      </c>
      <c r="AR7" s="132" t="n">
        <f aca="false" t="array" ref="AR7:AR7">SUM(IF(AND(AJ7&lt;&gt;"pac",AJ7&lt;&gt;""),AH7),IF(AND(AM7&lt;&gt;"pac",AM7&lt;&gt;""),AK7),IF(AND(AP7&lt;&gt;"pac",AP7&lt;&gt;""),AN7))</f>
        <v>0</v>
      </c>
      <c r="AS7" s="133"/>
      <c r="AT7" s="134" t="n">
        <f aca="false">SUM(AE7,AG7,AH7,AN7,AK7)</f>
        <v>1</v>
      </c>
      <c r="AU7" s="135" t="n">
        <f aca="false">AV7/AT7</f>
        <v>185</v>
      </c>
      <c r="AV7" s="136" t="n">
        <f aca="false">SUM(AE7*AF7)+(AH7*AI7)+(AN7*AO7)+(AK7*AL7)</f>
        <v>185</v>
      </c>
      <c r="AW7" s="137" t="n">
        <f aca="false">AT7*(F8+G8+H8)*J8/1000</f>
        <v>0</v>
      </c>
      <c r="AX7" s="137" t="n">
        <f aca="false">K8*AT7</f>
        <v>0</v>
      </c>
      <c r="AY7" s="137" t="n">
        <f aca="false">L8*(AE8+AG8)</f>
        <v>0</v>
      </c>
      <c r="AZ7" s="136" t="n">
        <f aca="false">P8</f>
        <v>0.4332</v>
      </c>
      <c r="BA7" s="137" t="n">
        <f aca="false">AC7</f>
        <v>2.52</v>
      </c>
      <c r="BB7" s="137" t="n">
        <f aca="false">T8*AT8</f>
        <v>0</v>
      </c>
      <c r="BC7" s="137"/>
      <c r="BD7" s="137" t="n">
        <f aca="false">AV7-SUM(AW7:BC7)</f>
        <v>182.0468</v>
      </c>
      <c r="BE7" s="138"/>
      <c r="BF7" s="139" t="n">
        <f aca="false">BD7</f>
        <v>182.0468</v>
      </c>
      <c r="BG7" s="139" t="n">
        <f aca="false">BF7*$BG$5</f>
        <v>145.63744</v>
      </c>
      <c r="BH7" s="139" t="n">
        <f aca="false">BF7*$BH$5</f>
        <v>36.40936</v>
      </c>
      <c r="BI7" s="52"/>
      <c r="BJ7" s="140" t="s">
        <v>84</v>
      </c>
      <c r="BK7" s="141"/>
      <c r="BL7" s="54" t="n">
        <f aca="false">BL5+BL6</f>
        <v>24546.2292</v>
      </c>
      <c r="BO7" s="140" t="s">
        <v>84</v>
      </c>
      <c r="BP7" s="141"/>
      <c r="BQ7" s="54" t="e">
        <f aca="false">BQ5+BQ6</f>
        <v>#REF!</v>
      </c>
      <c r="BR7" s="55"/>
      <c r="BS7" s="142"/>
      <c r="BT7" s="143"/>
      <c r="BU7" s="144"/>
      <c r="BV7" s="138"/>
      <c r="BW7" s="138"/>
      <c r="BX7" s="138"/>
      <c r="BY7" s="144"/>
      <c r="BZ7" s="138"/>
      <c r="CA7" s="138"/>
      <c r="CB7" s="138"/>
      <c r="CC7" s="138"/>
      <c r="CD7" s="138"/>
      <c r="CE7" s="145"/>
      <c r="CF7" s="145"/>
      <c r="CG7" s="145"/>
      <c r="CH7" s="7"/>
      <c r="CI7" s="8"/>
      <c r="CJ7" s="7"/>
      <c r="CK7" s="29"/>
      <c r="CL7" s="7"/>
      <c r="CM7" s="7"/>
      <c r="CN7" s="8"/>
      <c r="CO7" s="7"/>
      <c r="CP7" s="29"/>
      <c r="CQ7" s="7"/>
      <c r="CR7" s="7"/>
      <c r="CS7" s="7"/>
      <c r="CT7" s="7"/>
      <c r="CU7" s="7"/>
      <c r="CV7" s="7"/>
      <c r="CW7" s="7"/>
      <c r="CX7" s="7"/>
      <c r="CY7" s="7"/>
    </row>
    <row r="8" customFormat="false" ht="12.75" hidden="false" customHeight="false" outlineLevel="0" collapsed="false">
      <c r="B8" s="75" t="n">
        <v>100</v>
      </c>
      <c r="C8" s="146" t="n">
        <f aca="false">C7</f>
        <v>4</v>
      </c>
      <c r="D8" s="147" t="n">
        <f aca="false">D7</f>
        <v>0</v>
      </c>
      <c r="E8" s="148" t="n">
        <f aca="false">C8-D7</f>
        <v>4</v>
      </c>
      <c r="F8" s="149" t="n">
        <f aca="false">$F$6</f>
        <v>0</v>
      </c>
      <c r="G8" s="150" t="n">
        <f aca="false">$G$6</f>
        <v>0</v>
      </c>
      <c r="H8" s="151" t="n">
        <f aca="false">$H$6</f>
        <v>0</v>
      </c>
      <c r="I8" s="152" t="n">
        <f aca="false">F8+G8+H8</f>
        <v>0</v>
      </c>
      <c r="J8" s="153" t="n">
        <f aca="false">$J$7</f>
        <v>0</v>
      </c>
      <c r="K8" s="154" t="n">
        <f aca="false">$K$6</f>
        <v>0</v>
      </c>
      <c r="L8" s="155" t="n">
        <f aca="false">((I8*J8/1000)+K8)</f>
        <v>0</v>
      </c>
      <c r="M8" s="156" t="n">
        <f aca="false">$M$68</f>
        <v>0</v>
      </c>
      <c r="N8" s="157" t="e">
        <f aca="false">$N$7*AQ7*AR7</f>
        <v>#DIV/0!</v>
      </c>
      <c r="O8" s="156" t="n">
        <f aca="false">$O$68</f>
        <v>0</v>
      </c>
      <c r="P8" s="158" t="n">
        <f aca="false">(AT7*$P$6)*$P$3</f>
        <v>0.4332</v>
      </c>
      <c r="Q8" s="154" t="n">
        <f aca="false">$Q$68</f>
        <v>0</v>
      </c>
      <c r="R8" s="154" t="n">
        <v>0</v>
      </c>
      <c r="S8" s="155" t="n">
        <v>0</v>
      </c>
      <c r="T8" s="156" t="n">
        <f aca="false">$T$6</f>
        <v>0</v>
      </c>
      <c r="U8" s="159" t="e">
        <f aca="false">(N8/E8)+SUM(L8:M8)</f>
        <v>#DIV/0!</v>
      </c>
      <c r="W8" s="116" t="n">
        <v>1</v>
      </c>
      <c r="X8" s="117" t="n">
        <v>2.52</v>
      </c>
      <c r="Y8" s="160"/>
      <c r="Z8" s="63"/>
      <c r="AA8" s="161"/>
      <c r="AB8" s="120"/>
      <c r="AC8" s="162" t="n">
        <f aca="false">(W8*X8)+(Y8*Z8)+(AA8*AB8)</f>
        <v>2.52</v>
      </c>
      <c r="AD8" s="163" t="n">
        <v>200</v>
      </c>
      <c r="AE8" s="164" t="n">
        <v>0</v>
      </c>
      <c r="AF8" s="165" t="n">
        <v>0</v>
      </c>
      <c r="AG8" s="166"/>
      <c r="AH8" s="167"/>
      <c r="AI8" s="168"/>
      <c r="AJ8" s="169"/>
      <c r="AK8" s="170" t="n">
        <v>1</v>
      </c>
      <c r="AL8" s="63" t="n">
        <v>185</v>
      </c>
      <c r="AM8" s="171"/>
      <c r="AN8" s="172"/>
      <c r="AO8" s="173"/>
      <c r="AP8" s="133"/>
      <c r="AQ8" s="133" t="e">
        <f aca="false" t="array" ref="AQ8:AQ8">SUM(IF(AND(AJ8&lt;&gt;"pac",AJ8&lt;&gt;""),AI8),IF(AND(AM8&lt;&gt;"pac",AM8&lt;&gt;""),AL8),IF(AND(AN8&lt;&gt;"pac",AN8&lt;&gt;""),AO8))/SUM(IF(AND(AJ8&lt;&gt;"pac",AJ8&lt;&gt;""),1),IF(AND(AM8&lt;&gt;"pac",AM8&lt;&gt;""),1),IF(AND(AN8&lt;&gt;"pac",AN8&lt;&gt;""),1))</f>
        <v>#DIV/0!</v>
      </c>
      <c r="AR8" s="133" t="n">
        <f aca="false" t="array" ref="AR8:AR8">SUM(IF(AND(AJ8&lt;&gt;"pac",AJ8&lt;&gt;""),AH8),IF(AND(AM8&lt;&gt;"pac",AM8&lt;&gt;""),AK8),IF(AND(AP8&lt;&gt;"pac",AP8&lt;&gt;""),AN8))</f>
        <v>0</v>
      </c>
      <c r="AS8" s="133"/>
      <c r="AT8" s="134" t="n">
        <f aca="false">SUM(AE8,AG8,AH8,AN8,AK8)</f>
        <v>1</v>
      </c>
      <c r="AU8" s="135" t="n">
        <f aca="false">AV8/AT8</f>
        <v>185</v>
      </c>
      <c r="AV8" s="136" t="n">
        <f aca="false">SUM(AE8*AF8)+(AH8*AI8)+(AN8*AO8)+(AK8*AL8)</f>
        <v>185</v>
      </c>
      <c r="AW8" s="137" t="n">
        <f aca="false">AT8*(F9+G9+H9)*J9/1000</f>
        <v>0</v>
      </c>
      <c r="AX8" s="137" t="n">
        <f aca="false">K9*AT8</f>
        <v>0</v>
      </c>
      <c r="AY8" s="137" t="n">
        <f aca="false">L9*(AE9+AG9)</f>
        <v>0</v>
      </c>
      <c r="AZ8" s="136" t="n">
        <f aca="false">P9</f>
        <v>0.4332</v>
      </c>
      <c r="BA8" s="137" t="n">
        <f aca="false">AC8</f>
        <v>2.52</v>
      </c>
      <c r="BB8" s="137" t="n">
        <f aca="false">T9*AT9</f>
        <v>0</v>
      </c>
      <c r="BC8" s="137"/>
      <c r="BD8" s="137" t="n">
        <f aca="false">AV8-SUM(AW8:BC8)</f>
        <v>182.0468</v>
      </c>
      <c r="BE8" s="138"/>
      <c r="BF8" s="139" t="n">
        <f aca="false">BD8</f>
        <v>182.0468</v>
      </c>
      <c r="BG8" s="139" t="n">
        <f aca="false">BF8*$BG$5</f>
        <v>145.63744</v>
      </c>
      <c r="BH8" s="139" t="n">
        <f aca="false">BF8*$BH$5</f>
        <v>36.40936</v>
      </c>
      <c r="BI8" s="52"/>
      <c r="BR8" s="55"/>
      <c r="BS8" s="142"/>
      <c r="BT8" s="143"/>
      <c r="BU8" s="144"/>
      <c r="BV8" s="138"/>
      <c r="BW8" s="138"/>
      <c r="BX8" s="138"/>
      <c r="BY8" s="144"/>
      <c r="BZ8" s="138"/>
      <c r="CA8" s="138"/>
      <c r="CB8" s="138"/>
      <c r="CC8" s="138"/>
      <c r="CD8" s="138"/>
      <c r="CE8" s="145"/>
      <c r="CF8" s="145"/>
      <c r="CG8" s="145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</row>
    <row r="9" customFormat="false" ht="12.75" hidden="false" customHeight="false" outlineLevel="0" collapsed="false">
      <c r="B9" s="75" t="n">
        <v>200</v>
      </c>
      <c r="C9" s="146" t="n">
        <f aca="false">C8</f>
        <v>4</v>
      </c>
      <c r="D9" s="147" t="n">
        <f aca="false">D8</f>
        <v>0</v>
      </c>
      <c r="E9" s="174" t="n">
        <f aca="false">C9-D8</f>
        <v>4</v>
      </c>
      <c r="F9" s="149" t="n">
        <f aca="false">$F$6</f>
        <v>0</v>
      </c>
      <c r="G9" s="175" t="n">
        <f aca="false">$G$6</f>
        <v>0</v>
      </c>
      <c r="H9" s="151" t="n">
        <f aca="false">$H$6</f>
        <v>0</v>
      </c>
      <c r="I9" s="152" t="n">
        <f aca="false">F9+G9+H9</f>
        <v>0</v>
      </c>
      <c r="J9" s="153" t="n">
        <f aca="false">$J$7</f>
        <v>0</v>
      </c>
      <c r="K9" s="154" t="n">
        <f aca="false">$K$6</f>
        <v>0</v>
      </c>
      <c r="L9" s="155" t="n">
        <f aca="false">((I9*J9/1000)+K9)</f>
        <v>0</v>
      </c>
      <c r="M9" s="156" t="n">
        <f aca="false">$M$68</f>
        <v>0</v>
      </c>
      <c r="N9" s="157" t="e">
        <f aca="false">$N$7*AQ8*AR8</f>
        <v>#DIV/0!</v>
      </c>
      <c r="O9" s="156" t="n">
        <f aca="false">$O$68</f>
        <v>0</v>
      </c>
      <c r="P9" s="158" t="n">
        <f aca="false">(AT8*$P$6)*$P$3</f>
        <v>0.4332</v>
      </c>
      <c r="Q9" s="154" t="n">
        <f aca="false">$Q$68</f>
        <v>0</v>
      </c>
      <c r="R9" s="154" t="n">
        <v>0</v>
      </c>
      <c r="S9" s="155" t="n">
        <v>0</v>
      </c>
      <c r="T9" s="156" t="n">
        <f aca="false">$T$6</f>
        <v>0</v>
      </c>
      <c r="U9" s="159" t="e">
        <f aca="false">(N9/E9)+SUM(L9:M9)</f>
        <v>#DIV/0!</v>
      </c>
      <c r="W9" s="116" t="n">
        <v>1</v>
      </c>
      <c r="X9" s="117" t="n">
        <v>2.52</v>
      </c>
      <c r="Y9" s="160"/>
      <c r="Z9" s="63"/>
      <c r="AA9" s="161"/>
      <c r="AB9" s="120"/>
      <c r="AC9" s="162" t="n">
        <f aca="false">(W9*X9)+(Y9*Z9)+(AA9*AB9)</f>
        <v>2.52</v>
      </c>
      <c r="AD9" s="163" t="n">
        <v>300</v>
      </c>
      <c r="AE9" s="164" t="n">
        <v>0</v>
      </c>
      <c r="AF9" s="165" t="n">
        <v>0</v>
      </c>
      <c r="AG9" s="166"/>
      <c r="AH9" s="167"/>
      <c r="AI9" s="168"/>
      <c r="AJ9" s="169"/>
      <c r="AK9" s="170" t="n">
        <v>1</v>
      </c>
      <c r="AL9" s="63" t="n">
        <v>185</v>
      </c>
      <c r="AM9" s="171"/>
      <c r="AN9" s="172"/>
      <c r="AO9" s="173"/>
      <c r="AP9" s="133"/>
      <c r="AQ9" s="133" t="e">
        <f aca="false" t="array" ref="AQ9:AQ9">SUM(IF(AND(AJ9&lt;&gt;"pac",AJ9&lt;&gt;""),AI9),IF(AND(AM9&lt;&gt;"pac",AM9&lt;&gt;""),AL9),IF(AND(AN9&lt;&gt;"pac",AN9&lt;&gt;""),AO9))/SUM(IF(AND(AJ9&lt;&gt;"pac",AJ9&lt;&gt;""),1),IF(AND(AM9&lt;&gt;"pac",AM9&lt;&gt;""),1),IF(AND(AN9&lt;&gt;"pac",AN9&lt;&gt;""),1))</f>
        <v>#DIV/0!</v>
      </c>
      <c r="AR9" s="133" t="n">
        <f aca="false" t="array" ref="AR9:AR9">SUM(IF(AND(AJ9&lt;&gt;"pac",AJ9&lt;&gt;""),AH9),IF(AND(AM9&lt;&gt;"pac",AM9&lt;&gt;""),AK9),IF(AND(AP9&lt;&gt;"pac",AP9&lt;&gt;""),AN9))</f>
        <v>0</v>
      </c>
      <c r="AS9" s="133"/>
      <c r="AT9" s="134" t="n">
        <f aca="false">SUM(AE9,AG9,AH9,AN9,AK9)</f>
        <v>1</v>
      </c>
      <c r="AU9" s="135" t="n">
        <f aca="false">AV9/AT9</f>
        <v>185</v>
      </c>
      <c r="AV9" s="136" t="n">
        <f aca="false">SUM(AE9*AF9)+(AH9*AI9)+(AN9*AO9)+(AK9*AL9)</f>
        <v>185</v>
      </c>
      <c r="AW9" s="137" t="n">
        <f aca="false">AT9*(F10+G10+H10)*J10/1000</f>
        <v>0</v>
      </c>
      <c r="AX9" s="137" t="n">
        <f aca="false">K10*AT9</f>
        <v>0</v>
      </c>
      <c r="AY9" s="137" t="n">
        <f aca="false">L10*(AE10+AG10)</f>
        <v>0</v>
      </c>
      <c r="AZ9" s="136" t="n">
        <f aca="false">P10</f>
        <v>0.4332</v>
      </c>
      <c r="BA9" s="137" t="n">
        <f aca="false">AC9</f>
        <v>2.52</v>
      </c>
      <c r="BB9" s="137" t="n">
        <f aca="false">T10*AT10</f>
        <v>0</v>
      </c>
      <c r="BC9" s="137"/>
      <c r="BD9" s="137" t="n">
        <f aca="false">AV9-SUM(AW9:BC9)</f>
        <v>182.0468</v>
      </c>
      <c r="BE9" s="138"/>
      <c r="BF9" s="139" t="n">
        <f aca="false">BD9</f>
        <v>182.0468</v>
      </c>
      <c r="BG9" s="139" t="n">
        <f aca="false">BF9*$BG$5</f>
        <v>145.63744</v>
      </c>
      <c r="BH9" s="139" t="n">
        <f aca="false">BF9*$BH$5</f>
        <v>36.40936</v>
      </c>
      <c r="BI9" s="52"/>
      <c r="BR9" s="55"/>
      <c r="BS9" s="142"/>
      <c r="BT9" s="143"/>
      <c r="BU9" s="98"/>
      <c r="BV9" s="52"/>
      <c r="BW9" s="52"/>
      <c r="BX9" s="52"/>
      <c r="BY9" s="52"/>
      <c r="BZ9" s="98"/>
      <c r="CA9" s="52"/>
      <c r="CB9" s="52"/>
      <c r="CC9" s="138"/>
      <c r="CD9" s="138"/>
      <c r="CE9" s="145"/>
      <c r="CF9" s="145"/>
      <c r="CG9" s="145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</row>
    <row r="10" customFormat="false" ht="12.75" hidden="false" customHeight="false" outlineLevel="0" collapsed="false">
      <c r="B10" s="75" t="n">
        <v>300</v>
      </c>
      <c r="C10" s="146" t="n">
        <f aca="false">C9</f>
        <v>4</v>
      </c>
      <c r="D10" s="147" t="n">
        <f aca="false">D9</f>
        <v>0</v>
      </c>
      <c r="E10" s="174" t="n">
        <f aca="false">C10-D9</f>
        <v>4</v>
      </c>
      <c r="F10" s="149" t="n">
        <f aca="false">$F$6</f>
        <v>0</v>
      </c>
      <c r="G10" s="175" t="n">
        <f aca="false">$G$6</f>
        <v>0</v>
      </c>
      <c r="H10" s="151" t="n">
        <f aca="false">$H$6</f>
        <v>0</v>
      </c>
      <c r="I10" s="152" t="n">
        <f aca="false">F10+G10+H10</f>
        <v>0</v>
      </c>
      <c r="J10" s="153" t="n">
        <f aca="false">$J$7</f>
        <v>0</v>
      </c>
      <c r="K10" s="154" t="n">
        <f aca="false">$K$6</f>
        <v>0</v>
      </c>
      <c r="L10" s="155" t="n">
        <f aca="false">((I10*J10/1000)+K10)</f>
        <v>0</v>
      </c>
      <c r="M10" s="156" t="n">
        <f aca="false">$M$68</f>
        <v>0</v>
      </c>
      <c r="N10" s="157" t="e">
        <f aca="false">$N$7*AQ9*AR9</f>
        <v>#DIV/0!</v>
      </c>
      <c r="O10" s="156" t="n">
        <f aca="false">$O$68</f>
        <v>0</v>
      </c>
      <c r="P10" s="158" t="n">
        <f aca="false">(AT9*$P$6)*$P$3</f>
        <v>0.4332</v>
      </c>
      <c r="Q10" s="154" t="n">
        <f aca="false">$Q$68</f>
        <v>0</v>
      </c>
      <c r="R10" s="154" t="n">
        <v>0</v>
      </c>
      <c r="S10" s="155" t="n">
        <v>0</v>
      </c>
      <c r="T10" s="156" t="n">
        <f aca="false">$T$6</f>
        <v>0</v>
      </c>
      <c r="U10" s="159" t="e">
        <f aca="false">(N10/E10)+SUM(L10:M10)</f>
        <v>#DIV/0!</v>
      </c>
      <c r="W10" s="116" t="n">
        <v>1</v>
      </c>
      <c r="X10" s="117" t="n">
        <v>2.52</v>
      </c>
      <c r="Y10" s="160"/>
      <c r="Z10" s="63"/>
      <c r="AA10" s="161"/>
      <c r="AB10" s="120"/>
      <c r="AC10" s="162" t="n">
        <f aca="false">(W10*X10)+(Y10*Z10)+(AA10*AB10)</f>
        <v>2.52</v>
      </c>
      <c r="AD10" s="163" t="n">
        <v>400</v>
      </c>
      <c r="AE10" s="164" t="n">
        <v>0</v>
      </c>
      <c r="AF10" s="165" t="n">
        <v>0</v>
      </c>
      <c r="AG10" s="166"/>
      <c r="AH10" s="167"/>
      <c r="AI10" s="168"/>
      <c r="AJ10" s="169"/>
      <c r="AK10" s="170" t="n">
        <v>1</v>
      </c>
      <c r="AL10" s="63" t="n">
        <v>185</v>
      </c>
      <c r="AM10" s="171"/>
      <c r="AN10" s="172"/>
      <c r="AO10" s="173"/>
      <c r="AP10" s="133"/>
      <c r="AQ10" s="133" t="e">
        <f aca="false" t="array" ref="AQ10:AQ10">SUM(IF(AND(AJ10&lt;&gt;"pac",AJ10&lt;&gt;""),AI10),IF(AND(AM10&lt;&gt;"pac",AM10&lt;&gt;""),AL10),IF(AND(AN10&lt;&gt;"pac",AN10&lt;&gt;""),AO10))/SUM(IF(AND(AJ10&lt;&gt;"pac",AJ10&lt;&gt;""),1),IF(AND(AM10&lt;&gt;"pac",AM10&lt;&gt;""),1),IF(AND(AN10&lt;&gt;"pac",AN10&lt;&gt;""),1))</f>
        <v>#DIV/0!</v>
      </c>
      <c r="AR10" s="133" t="n">
        <f aca="false" t="array" ref="AR10:AR10">SUM(IF(AND(AJ10&lt;&gt;"pac",AJ10&lt;&gt;""),AH10),IF(AND(AM10&lt;&gt;"pac",AM10&lt;&gt;""),AK10),IF(AND(AP10&lt;&gt;"pac",AP10&lt;&gt;""),AN10))</f>
        <v>0</v>
      </c>
      <c r="AS10" s="133"/>
      <c r="AT10" s="134" t="n">
        <f aca="false">SUM(AE10,AG10,AH10,AN10,AK10)</f>
        <v>1</v>
      </c>
      <c r="AU10" s="135" t="n">
        <f aca="false">AV10/AT10</f>
        <v>185</v>
      </c>
      <c r="AV10" s="136" t="n">
        <f aca="false">SUM(AE10*AF10)+(AH10*AI10)+(AN10*AO10)+(AK10*AL10)</f>
        <v>185</v>
      </c>
      <c r="AW10" s="137" t="n">
        <f aca="false">AT10*(F11+G11+H11)*J11/1000</f>
        <v>0</v>
      </c>
      <c r="AX10" s="137" t="n">
        <f aca="false">K11*AT10</f>
        <v>0</v>
      </c>
      <c r="AY10" s="137" t="n">
        <f aca="false">L11*(AE11+AG11)</f>
        <v>0</v>
      </c>
      <c r="AZ10" s="136" t="n">
        <f aca="false">P11</f>
        <v>0.4332</v>
      </c>
      <c r="BA10" s="137" t="n">
        <f aca="false">AC10</f>
        <v>2.52</v>
      </c>
      <c r="BB10" s="137" t="n">
        <f aca="false">T11*AT11</f>
        <v>0</v>
      </c>
      <c r="BC10" s="137"/>
      <c r="BD10" s="137" t="n">
        <f aca="false">AV10-SUM(AW10:BC10)</f>
        <v>182.0468</v>
      </c>
      <c r="BE10" s="138"/>
      <c r="BF10" s="139" t="n">
        <f aca="false">BD10</f>
        <v>182.0468</v>
      </c>
      <c r="BG10" s="139" t="n">
        <f aca="false">BF10*$BG$5</f>
        <v>145.63744</v>
      </c>
      <c r="BH10" s="139" t="n">
        <f aca="false">BF10*$BH$5</f>
        <v>36.40936</v>
      </c>
      <c r="BI10" s="52"/>
      <c r="BJ10" s="6" t="s">
        <v>86</v>
      </c>
      <c r="BO10" s="6" t="s">
        <v>87</v>
      </c>
      <c r="BR10" s="55"/>
      <c r="BS10" s="142"/>
      <c r="BT10" s="143"/>
      <c r="BU10" s="98"/>
      <c r="BV10" s="52"/>
      <c r="BW10" s="176"/>
      <c r="BX10" s="98"/>
      <c r="BY10" s="52"/>
      <c r="BZ10" s="98"/>
      <c r="CA10" s="52"/>
      <c r="CB10" s="176"/>
      <c r="CC10" s="138"/>
      <c r="CD10" s="138"/>
      <c r="CE10" s="145"/>
      <c r="CF10" s="145"/>
      <c r="CG10" s="145"/>
      <c r="CH10" s="7"/>
      <c r="CI10" s="8"/>
      <c r="CJ10" s="7"/>
      <c r="CK10" s="7"/>
      <c r="CL10" s="7"/>
      <c r="CM10" s="7"/>
      <c r="CN10" s="8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</row>
    <row r="11" customFormat="false" ht="12.75" hidden="false" customHeight="false" outlineLevel="0" collapsed="false">
      <c r="B11" s="75" t="n">
        <v>400</v>
      </c>
      <c r="C11" s="146" t="n">
        <f aca="false">C10</f>
        <v>4</v>
      </c>
      <c r="D11" s="147" t="n">
        <f aca="false">D10</f>
        <v>0</v>
      </c>
      <c r="E11" s="174" t="n">
        <f aca="false">C11-D10</f>
        <v>4</v>
      </c>
      <c r="F11" s="149" t="n">
        <f aca="false">$F$6</f>
        <v>0</v>
      </c>
      <c r="G11" s="175" t="n">
        <f aca="false">$G$6</f>
        <v>0</v>
      </c>
      <c r="H11" s="151" t="n">
        <f aca="false">$H$6</f>
        <v>0</v>
      </c>
      <c r="I11" s="152" t="n">
        <f aca="false">F11+G11+H11</f>
        <v>0</v>
      </c>
      <c r="J11" s="153" t="n">
        <f aca="false">$J$7</f>
        <v>0</v>
      </c>
      <c r="K11" s="154" t="n">
        <f aca="false">$K$6</f>
        <v>0</v>
      </c>
      <c r="L11" s="155" t="n">
        <f aca="false">((I11*J11/1000)+K11)</f>
        <v>0</v>
      </c>
      <c r="M11" s="156" t="n">
        <f aca="false">$M$68</f>
        <v>0</v>
      </c>
      <c r="N11" s="157" t="e">
        <f aca="false">$N$7*AQ10*AR10</f>
        <v>#DIV/0!</v>
      </c>
      <c r="O11" s="156" t="n">
        <f aca="false">$O$68</f>
        <v>0</v>
      </c>
      <c r="P11" s="158" t="n">
        <f aca="false">(AT10*$P$6)*$P$3</f>
        <v>0.4332</v>
      </c>
      <c r="Q11" s="154" t="n">
        <f aca="false">$Q$68</f>
        <v>0</v>
      </c>
      <c r="R11" s="154" t="n">
        <v>0</v>
      </c>
      <c r="S11" s="155" t="n">
        <v>0</v>
      </c>
      <c r="T11" s="156" t="n">
        <f aca="false">$T$6</f>
        <v>0</v>
      </c>
      <c r="U11" s="159" t="e">
        <f aca="false">(N11/E11)+SUM(L11:M11)</f>
        <v>#DIV/0!</v>
      </c>
      <c r="W11" s="116" t="n">
        <v>1</v>
      </c>
      <c r="X11" s="117" t="n">
        <v>2.52</v>
      </c>
      <c r="Y11" s="160"/>
      <c r="Z11" s="63"/>
      <c r="AA11" s="161"/>
      <c r="AB11" s="120"/>
      <c r="AC11" s="162" t="n">
        <f aca="false">(W11*X11)+(Y11*Z11)+(AA11*AB11)</f>
        <v>2.52</v>
      </c>
      <c r="AD11" s="163" t="n">
        <v>500</v>
      </c>
      <c r="AE11" s="164" t="n">
        <v>0</v>
      </c>
      <c r="AF11" s="165" t="n">
        <v>0</v>
      </c>
      <c r="AG11" s="166"/>
      <c r="AH11" s="167"/>
      <c r="AI11" s="168"/>
      <c r="AJ11" s="169"/>
      <c r="AK11" s="170" t="n">
        <v>1</v>
      </c>
      <c r="AL11" s="63" t="n">
        <v>185</v>
      </c>
      <c r="AM11" s="171"/>
      <c r="AN11" s="172"/>
      <c r="AO11" s="173"/>
      <c r="AP11" s="133"/>
      <c r="AQ11" s="133" t="e">
        <f aca="false" t="array" ref="AQ11:AQ11">SUM(IF(AND(AJ11&lt;&gt;"pac",AJ11&lt;&gt;""),AI11),IF(AND(AM11&lt;&gt;"pac",AM11&lt;&gt;""),AL11),IF(AND(AN11&lt;&gt;"pac",AN11&lt;&gt;""),AO11))/SUM(IF(AND(AJ11&lt;&gt;"pac",AJ11&lt;&gt;""),1),IF(AND(AM11&lt;&gt;"pac",AM11&lt;&gt;""),1),IF(AND(AN11&lt;&gt;"pac",AN11&lt;&gt;""),1))</f>
        <v>#DIV/0!</v>
      </c>
      <c r="AR11" s="133" t="n">
        <f aca="false" t="array" ref="AR11:AR11">SUM(IF(AND(AJ11&lt;&gt;"pac",AJ11&lt;&gt;""),AH11),IF(AND(AM11&lt;&gt;"pac",AM11&lt;&gt;""),AK11),IF(AND(AP11&lt;&gt;"pac",AP11&lt;&gt;""),AN11))</f>
        <v>0</v>
      </c>
      <c r="AS11" s="133"/>
      <c r="AT11" s="134" t="n">
        <f aca="false">SUM(AE11,AG11,AH11,AN11,AK11)</f>
        <v>1</v>
      </c>
      <c r="AU11" s="135" t="n">
        <f aca="false">AV11/AT11</f>
        <v>185</v>
      </c>
      <c r="AV11" s="136" t="n">
        <f aca="false">SUM(AE11*AF11)+(AH11*AI11)+(AN11*AO11)+(AK11*AL11)</f>
        <v>185</v>
      </c>
      <c r="AW11" s="137" t="n">
        <f aca="false">AT11*(F12+G12+H12)*J12/1000</f>
        <v>0</v>
      </c>
      <c r="AX11" s="137" t="n">
        <f aca="false">K12*AT11</f>
        <v>0</v>
      </c>
      <c r="AY11" s="137" t="n">
        <f aca="false">L12*(AE12+AG12)</f>
        <v>0</v>
      </c>
      <c r="AZ11" s="136" t="n">
        <f aca="false">P12</f>
        <v>0.4332</v>
      </c>
      <c r="BA11" s="137" t="n">
        <f aca="false">AC11</f>
        <v>2.52</v>
      </c>
      <c r="BB11" s="137" t="n">
        <f aca="false">T12*AT12</f>
        <v>0</v>
      </c>
      <c r="BC11" s="137"/>
      <c r="BD11" s="137" t="n">
        <f aca="false">AV11-SUM(AW11:BC11)</f>
        <v>182.0468</v>
      </c>
      <c r="BE11" s="138"/>
      <c r="BF11" s="139" t="n">
        <f aca="false">BD11</f>
        <v>182.0468</v>
      </c>
      <c r="BG11" s="139" t="n">
        <f aca="false">BF11*$BG$5</f>
        <v>145.63744</v>
      </c>
      <c r="BH11" s="139" t="n">
        <f aca="false">BF11*$BH$5</f>
        <v>36.40936</v>
      </c>
      <c r="BI11" s="52"/>
      <c r="BJ11" s="25" t="s">
        <v>88</v>
      </c>
      <c r="BK11" s="26"/>
      <c r="BL11" s="27" t="n">
        <f aca="false">AV31</f>
        <v>24750</v>
      </c>
      <c r="BO11" s="25" t="s">
        <v>88</v>
      </c>
      <c r="BP11" s="26"/>
      <c r="BQ11" s="27" t="e">
        <f aca="true">(INDIRECT(TEXT((DAY($A$1)-1),"0")&amp;"!Bq11"))+BL11</f>
        <v>#REF!</v>
      </c>
      <c r="BR11" s="55"/>
      <c r="BS11" s="142"/>
      <c r="BT11" s="143"/>
      <c r="BU11" s="98"/>
      <c r="BV11" s="52"/>
      <c r="BW11" s="176"/>
      <c r="BX11" s="52"/>
      <c r="BY11" s="52"/>
      <c r="BZ11" s="98"/>
      <c r="CA11" s="52"/>
      <c r="CB11" s="176"/>
      <c r="CC11" s="138"/>
      <c r="CD11" s="138"/>
      <c r="CE11" s="145"/>
      <c r="CF11" s="145"/>
      <c r="CG11" s="145"/>
      <c r="CH11" s="7"/>
      <c r="CI11" s="8"/>
      <c r="CJ11" s="7"/>
      <c r="CK11" s="29"/>
      <c r="CL11" s="7"/>
      <c r="CM11" s="7"/>
      <c r="CN11" s="8"/>
      <c r="CO11" s="7"/>
      <c r="CP11" s="29"/>
      <c r="CQ11" s="7"/>
      <c r="CR11" s="7"/>
      <c r="CS11" s="7"/>
      <c r="CT11" s="7"/>
      <c r="CU11" s="7"/>
      <c r="CV11" s="7"/>
      <c r="CW11" s="7"/>
      <c r="CX11" s="7"/>
      <c r="CY11" s="7"/>
    </row>
    <row r="12" customFormat="false" ht="12.75" hidden="false" customHeight="false" outlineLevel="0" collapsed="false">
      <c r="B12" s="75" t="n">
        <v>500</v>
      </c>
      <c r="C12" s="146" t="n">
        <f aca="false">C11</f>
        <v>4</v>
      </c>
      <c r="D12" s="147" t="n">
        <f aca="false">D11</f>
        <v>0</v>
      </c>
      <c r="E12" s="174" t="n">
        <f aca="false">C12-D11</f>
        <v>4</v>
      </c>
      <c r="F12" s="149" t="n">
        <f aca="false">$F$6</f>
        <v>0</v>
      </c>
      <c r="G12" s="175" t="n">
        <f aca="false">$G$6</f>
        <v>0</v>
      </c>
      <c r="H12" s="151" t="n">
        <f aca="false">$H$6</f>
        <v>0</v>
      </c>
      <c r="I12" s="152" t="n">
        <f aca="false">F12+G12+H12</f>
        <v>0</v>
      </c>
      <c r="J12" s="153" t="n">
        <f aca="false">$J$7</f>
        <v>0</v>
      </c>
      <c r="K12" s="154" t="n">
        <f aca="false">$K$6</f>
        <v>0</v>
      </c>
      <c r="L12" s="155" t="n">
        <f aca="false">((I12*J12/1000)+K12)</f>
        <v>0</v>
      </c>
      <c r="M12" s="156" t="n">
        <f aca="false">$M$68</f>
        <v>0</v>
      </c>
      <c r="N12" s="157" t="e">
        <f aca="false">$N$7*AQ11*AR11</f>
        <v>#DIV/0!</v>
      </c>
      <c r="O12" s="156" t="n">
        <f aca="false">$O$68</f>
        <v>0</v>
      </c>
      <c r="P12" s="158" t="n">
        <f aca="false">(AT11*$P$6)*$P$3</f>
        <v>0.4332</v>
      </c>
      <c r="Q12" s="154" t="n">
        <f aca="false">$Q$68</f>
        <v>0</v>
      </c>
      <c r="R12" s="154" t="n">
        <v>0</v>
      </c>
      <c r="S12" s="155" t="n">
        <v>0</v>
      </c>
      <c r="T12" s="156" t="n">
        <f aca="false">$T$6</f>
        <v>0</v>
      </c>
      <c r="U12" s="159" t="e">
        <f aca="false">(N12/E12)+SUM(L12:M12)</f>
        <v>#DIV/0!</v>
      </c>
      <c r="W12" s="116" t="n">
        <v>1</v>
      </c>
      <c r="X12" s="117" t="n">
        <v>2.52</v>
      </c>
      <c r="Y12" s="160"/>
      <c r="Z12" s="63"/>
      <c r="AA12" s="161"/>
      <c r="AB12" s="120"/>
      <c r="AC12" s="162" t="n">
        <f aca="false">(W12*X12)+(Y12*Z12)+(AA12*AB12)</f>
        <v>2.52</v>
      </c>
      <c r="AD12" s="163" t="n">
        <v>600</v>
      </c>
      <c r="AE12" s="164" t="n">
        <v>0</v>
      </c>
      <c r="AF12" s="165" t="n">
        <v>0</v>
      </c>
      <c r="AG12" s="166"/>
      <c r="AH12" s="167"/>
      <c r="AI12" s="168"/>
      <c r="AJ12" s="169"/>
      <c r="AK12" s="170" t="n">
        <v>1</v>
      </c>
      <c r="AL12" s="63" t="n">
        <v>185</v>
      </c>
      <c r="AM12" s="171"/>
      <c r="AN12" s="172"/>
      <c r="AO12" s="173"/>
      <c r="AP12" s="133"/>
      <c r="AQ12" s="133" t="e">
        <f aca="false" t="array" ref="AQ12:AQ12">SUM(IF(AND(AJ12&lt;&gt;"pac",AJ12&lt;&gt;""),AI12),IF(AND(AM12&lt;&gt;"pac",AM12&lt;&gt;""),AL12),IF(AND(AN12&lt;&gt;"pac",AN12&lt;&gt;""),AO12))/SUM(IF(AND(AJ12&lt;&gt;"pac",AJ12&lt;&gt;""),1),IF(AND(AM12&lt;&gt;"pac",AM12&lt;&gt;""),1),IF(AND(AN12&lt;&gt;"pac",AN12&lt;&gt;""),1))</f>
        <v>#DIV/0!</v>
      </c>
      <c r="AR12" s="133" t="n">
        <f aca="false" t="array" ref="AR12:AR12">SUM(IF(AND(AJ12&lt;&gt;"pac",AJ12&lt;&gt;""),AH12),IF(AND(AM12&lt;&gt;"pac",AM12&lt;&gt;""),AK12),IF(AND(AP12&lt;&gt;"pac",AP12&lt;&gt;""),AN12))</f>
        <v>0</v>
      </c>
      <c r="AS12" s="133"/>
      <c r="AT12" s="134" t="n">
        <f aca="false">SUM(AE12,AG12,AH12,AN12,AK12)</f>
        <v>1</v>
      </c>
      <c r="AU12" s="135" t="n">
        <f aca="false">AV12/AT12</f>
        <v>185</v>
      </c>
      <c r="AV12" s="136" t="n">
        <f aca="false">SUM(AE12*AF12)+(AH12*AI12)+(AN12*AO12)+(AK12*AL12)</f>
        <v>185</v>
      </c>
      <c r="AW12" s="137" t="n">
        <f aca="false">AT12*(F13+G13+H13)*J13/1000</f>
        <v>0</v>
      </c>
      <c r="AX12" s="137" t="n">
        <f aca="false">K13*AT12</f>
        <v>0</v>
      </c>
      <c r="AY12" s="137" t="n">
        <f aca="false">L13*(AE13+AG13)</f>
        <v>0</v>
      </c>
      <c r="AZ12" s="136" t="n">
        <f aca="false">P13</f>
        <v>0.4332</v>
      </c>
      <c r="BA12" s="137" t="n">
        <f aca="false">AC12</f>
        <v>2.52</v>
      </c>
      <c r="BB12" s="137" t="n">
        <f aca="false">T13*AT13</f>
        <v>0</v>
      </c>
      <c r="BC12" s="137"/>
      <c r="BD12" s="137" t="n">
        <f aca="false">AV12-SUM(AW12:BC12)</f>
        <v>182.0468</v>
      </c>
      <c r="BE12" s="138"/>
      <c r="BF12" s="139" t="n">
        <f aca="false">BD12</f>
        <v>182.0468</v>
      </c>
      <c r="BG12" s="139" t="n">
        <f aca="false">BF12*$BG$5</f>
        <v>145.63744</v>
      </c>
      <c r="BH12" s="139" t="n">
        <f aca="false">BF12*$BH$5</f>
        <v>36.40936</v>
      </c>
      <c r="BI12" s="52"/>
      <c r="BJ12" s="53" t="s">
        <v>92</v>
      </c>
      <c r="BK12" s="52"/>
      <c r="BL12" s="73"/>
      <c r="BO12" s="53" t="s">
        <v>92</v>
      </c>
      <c r="BP12" s="52"/>
      <c r="BQ12" s="73"/>
      <c r="BR12" s="55"/>
      <c r="BS12" s="142"/>
      <c r="BT12" s="143"/>
      <c r="BU12" s="98"/>
      <c r="BV12" s="52"/>
      <c r="BW12" s="176"/>
      <c r="BX12" s="52"/>
      <c r="BY12" s="52"/>
      <c r="BZ12" s="98"/>
      <c r="CA12" s="52"/>
      <c r="CB12" s="176"/>
      <c r="CC12" s="138"/>
      <c r="CD12" s="138"/>
      <c r="CE12" s="145"/>
      <c r="CF12" s="145"/>
      <c r="CG12" s="145"/>
      <c r="CH12" s="7"/>
      <c r="CI12" s="8"/>
      <c r="CJ12" s="7"/>
      <c r="CK12" s="29"/>
      <c r="CL12" s="7"/>
      <c r="CM12" s="7"/>
      <c r="CN12" s="8"/>
      <c r="CO12" s="7"/>
      <c r="CP12" s="29"/>
      <c r="CQ12" s="7"/>
      <c r="CR12" s="7"/>
      <c r="CS12" s="7"/>
      <c r="CT12" s="7"/>
      <c r="CU12" s="7"/>
      <c r="CV12" s="7"/>
      <c r="CW12" s="7"/>
      <c r="CX12" s="7"/>
      <c r="CY12" s="7"/>
    </row>
    <row r="13" customFormat="false" ht="12.75" hidden="false" customHeight="false" outlineLevel="0" collapsed="false">
      <c r="B13" s="75" t="n">
        <v>600</v>
      </c>
      <c r="C13" s="146" t="n">
        <f aca="false">C12</f>
        <v>4</v>
      </c>
      <c r="D13" s="147" t="n">
        <f aca="false">D12</f>
        <v>0</v>
      </c>
      <c r="E13" s="174" t="n">
        <f aca="false">C13-D12</f>
        <v>4</v>
      </c>
      <c r="F13" s="149" t="n">
        <f aca="false">$F$6</f>
        <v>0</v>
      </c>
      <c r="G13" s="175" t="n">
        <f aca="false">$G$6</f>
        <v>0</v>
      </c>
      <c r="H13" s="151" t="n">
        <f aca="false">$H$6</f>
        <v>0</v>
      </c>
      <c r="I13" s="152" t="n">
        <f aca="false">F13+G13+H13</f>
        <v>0</v>
      </c>
      <c r="J13" s="153" t="n">
        <f aca="false">$J$7</f>
        <v>0</v>
      </c>
      <c r="K13" s="154" t="n">
        <f aca="false">$K$6</f>
        <v>0</v>
      </c>
      <c r="L13" s="155" t="n">
        <f aca="false">((I13*J13/1000)+K13)</f>
        <v>0</v>
      </c>
      <c r="M13" s="156" t="n">
        <f aca="false">$M$68</f>
        <v>0</v>
      </c>
      <c r="N13" s="157" t="e">
        <f aca="false">$N$7*AQ12*AR12</f>
        <v>#DIV/0!</v>
      </c>
      <c r="O13" s="156" t="n">
        <f aca="false">$O$68</f>
        <v>0</v>
      </c>
      <c r="P13" s="158" t="n">
        <f aca="false">(AT12*$P$6)*$P$3</f>
        <v>0.4332</v>
      </c>
      <c r="Q13" s="154" t="n">
        <f aca="false">$Q$68</f>
        <v>0</v>
      </c>
      <c r="R13" s="154" t="n">
        <v>0</v>
      </c>
      <c r="S13" s="155" t="n">
        <v>0</v>
      </c>
      <c r="T13" s="156" t="n">
        <f aca="false">$T$6</f>
        <v>0</v>
      </c>
      <c r="U13" s="159" t="e">
        <f aca="false">(N13/E13)+SUM(L13:M13)</f>
        <v>#DIV/0!</v>
      </c>
      <c r="W13" s="116" t="n">
        <v>1</v>
      </c>
      <c r="X13" s="117" t="n">
        <v>2.52</v>
      </c>
      <c r="Y13" s="160"/>
      <c r="Z13" s="63"/>
      <c r="AA13" s="161"/>
      <c r="AB13" s="120"/>
      <c r="AC13" s="162" t="n">
        <f aca="false">(W13*X13)+(Y13*Z13)+(AA13*AB13)</f>
        <v>2.52</v>
      </c>
      <c r="AD13" s="163" t="n">
        <v>700</v>
      </c>
      <c r="AE13" s="164" t="n">
        <v>0</v>
      </c>
      <c r="AF13" s="165" t="n">
        <v>0</v>
      </c>
      <c r="AG13" s="166"/>
      <c r="AH13" s="167"/>
      <c r="AI13" s="168"/>
      <c r="AJ13" s="169"/>
      <c r="AK13" s="170" t="n">
        <v>1</v>
      </c>
      <c r="AL13" s="63" t="n">
        <v>185</v>
      </c>
      <c r="AM13" s="171"/>
      <c r="AN13" s="172"/>
      <c r="AO13" s="173"/>
      <c r="AP13" s="133"/>
      <c r="AQ13" s="133" t="e">
        <f aca="false" t="array" ref="AQ13:AQ13">SUM(IF(AND(AJ13&lt;&gt;"pac",AJ13&lt;&gt;""),AI13),IF(AND(AM13&lt;&gt;"pac",AM13&lt;&gt;""),AL13),IF(AND(AN13&lt;&gt;"pac",AN13&lt;&gt;""),AO13))/SUM(IF(AND(AJ13&lt;&gt;"pac",AJ13&lt;&gt;""),1),IF(AND(AM13&lt;&gt;"pac",AM13&lt;&gt;""),1),IF(AND(AN13&lt;&gt;"pac",AN13&lt;&gt;""),1))</f>
        <v>#DIV/0!</v>
      </c>
      <c r="AR13" s="133" t="n">
        <f aca="false" t="array" ref="AR13:AR13">SUM(IF(AND(AJ13&lt;&gt;"pac",AJ13&lt;&gt;""),AH13),IF(AND(AM13&lt;&gt;"pac",AM13&lt;&gt;""),AK13),IF(AND(AP13&lt;&gt;"pac",AP13&lt;&gt;""),AN13))</f>
        <v>0</v>
      </c>
      <c r="AS13" s="133"/>
      <c r="AT13" s="134" t="n">
        <f aca="false">SUM(AE13,AG13,AH13,AN13,AK13)</f>
        <v>1</v>
      </c>
      <c r="AU13" s="135" t="n">
        <f aca="false">AV13/AT13</f>
        <v>185</v>
      </c>
      <c r="AV13" s="136" t="n">
        <f aca="false">SUM(AE13*AF13)+(AH13*AI13)+(AN13*AO13)+(AK13*AL13)</f>
        <v>185</v>
      </c>
      <c r="AW13" s="137" t="n">
        <f aca="false">AT13*(F14+G14+H14)*J14/1000</f>
        <v>0</v>
      </c>
      <c r="AX13" s="137" t="n">
        <f aca="false">K14*AT13</f>
        <v>0</v>
      </c>
      <c r="AY13" s="137" t="n">
        <f aca="false">L14*(AE14+AG14)</f>
        <v>0</v>
      </c>
      <c r="AZ13" s="136" t="n">
        <f aca="false">P14</f>
        <v>0.4332</v>
      </c>
      <c r="BA13" s="137" t="n">
        <f aca="false">AC13</f>
        <v>2.52</v>
      </c>
      <c r="BB13" s="137" t="n">
        <f aca="false">T14*AT14</f>
        <v>0</v>
      </c>
      <c r="BC13" s="137"/>
      <c r="BD13" s="137" t="n">
        <f aca="false">AV13-SUM(AW13:BC13)</f>
        <v>182.0468</v>
      </c>
      <c r="BE13" s="138"/>
      <c r="BF13" s="139" t="n">
        <f aca="false">BD13</f>
        <v>182.0468</v>
      </c>
      <c r="BG13" s="139" t="n">
        <f aca="false">BF13*$BG$5</f>
        <v>145.63744</v>
      </c>
      <c r="BH13" s="139" t="n">
        <f aca="false">BF13*$BH$5</f>
        <v>36.40936</v>
      </c>
      <c r="BI13" s="52"/>
      <c r="BJ13" s="53" t="s">
        <v>93</v>
      </c>
      <c r="BK13" s="52"/>
      <c r="BL13" s="73" t="n">
        <f aca="false">AY31+BA31</f>
        <v>173.88</v>
      </c>
      <c r="BO13" s="53" t="s">
        <v>93</v>
      </c>
      <c r="BP13" s="52"/>
      <c r="BQ13" s="73" t="e">
        <f aca="true">(INDIRECT(TEXT((DAY($A$1)-1),"0")&amp;"!Bq13"))+BL13</f>
        <v>#REF!</v>
      </c>
      <c r="BR13" s="55"/>
      <c r="BS13" s="142"/>
      <c r="BT13" s="143"/>
      <c r="BU13" s="98"/>
      <c r="BV13" s="52"/>
      <c r="BW13" s="101"/>
      <c r="BX13" s="98"/>
      <c r="BY13" s="98"/>
      <c r="BZ13" s="98"/>
      <c r="CA13" s="52"/>
      <c r="CB13" s="101"/>
      <c r="CC13" s="138"/>
      <c r="CD13" s="138"/>
      <c r="CE13" s="145"/>
      <c r="CF13" s="145"/>
      <c r="CG13" s="145"/>
      <c r="CH13" s="7"/>
      <c r="CI13" s="8"/>
      <c r="CJ13" s="7"/>
      <c r="CK13" s="29"/>
      <c r="CL13" s="7"/>
      <c r="CM13" s="7"/>
      <c r="CN13" s="8"/>
      <c r="CO13" s="7"/>
      <c r="CP13" s="29"/>
      <c r="CQ13" s="7"/>
      <c r="CR13" s="7"/>
      <c r="CS13" s="7"/>
      <c r="CT13" s="7"/>
      <c r="CU13" s="7"/>
      <c r="CV13" s="7"/>
      <c r="CW13" s="7"/>
      <c r="CX13" s="7"/>
      <c r="CY13" s="7"/>
    </row>
    <row r="14" customFormat="false" ht="12.75" hidden="false" customHeight="false" outlineLevel="0" collapsed="false">
      <c r="B14" s="75" t="n">
        <v>700</v>
      </c>
      <c r="C14" s="146" t="n">
        <f aca="false">C13</f>
        <v>4</v>
      </c>
      <c r="D14" s="147" t="n">
        <f aca="false">D13</f>
        <v>0</v>
      </c>
      <c r="E14" s="174" t="n">
        <f aca="false">C14-D13</f>
        <v>4</v>
      </c>
      <c r="F14" s="149" t="n">
        <f aca="false">$F$6</f>
        <v>0</v>
      </c>
      <c r="G14" s="175" t="n">
        <f aca="false">$G$6</f>
        <v>0</v>
      </c>
      <c r="H14" s="151" t="n">
        <f aca="false">$H$6</f>
        <v>0</v>
      </c>
      <c r="I14" s="152" t="n">
        <f aca="false">F14+G14+H14</f>
        <v>0</v>
      </c>
      <c r="J14" s="153" t="n">
        <f aca="false">$J$7</f>
        <v>0</v>
      </c>
      <c r="K14" s="154" t="n">
        <f aca="false">$K$6</f>
        <v>0</v>
      </c>
      <c r="L14" s="155" t="n">
        <f aca="false">((I14*J14/1000)+K14)</f>
        <v>0</v>
      </c>
      <c r="M14" s="156" t="n">
        <f aca="false">$M$68</f>
        <v>0</v>
      </c>
      <c r="N14" s="157" t="e">
        <f aca="false">$N$7*AQ13*AR13</f>
        <v>#DIV/0!</v>
      </c>
      <c r="O14" s="156" t="n">
        <f aca="false">$O$68</f>
        <v>0</v>
      </c>
      <c r="P14" s="158" t="n">
        <f aca="false">(AT13*$P$6)*$P$3</f>
        <v>0.4332</v>
      </c>
      <c r="Q14" s="154" t="n">
        <f aca="false">$Q$68</f>
        <v>0</v>
      </c>
      <c r="R14" s="154" t="n">
        <v>0</v>
      </c>
      <c r="S14" s="155" t="n">
        <v>0</v>
      </c>
      <c r="T14" s="156" t="n">
        <f aca="false">$T$6</f>
        <v>0</v>
      </c>
      <c r="U14" s="159" t="e">
        <f aca="false">(N14/E14)+SUM(L14:M14)</f>
        <v>#DIV/0!</v>
      </c>
      <c r="W14" s="116" t="n">
        <v>1</v>
      </c>
      <c r="X14" s="117" t="n">
        <v>2.52</v>
      </c>
      <c r="Y14" s="160"/>
      <c r="Z14" s="63"/>
      <c r="AA14" s="161"/>
      <c r="AB14" s="120"/>
      <c r="AC14" s="162" t="n">
        <f aca="false">(W14*X14)+(Y14*Z14)+(AA14*AB14)</f>
        <v>2.52</v>
      </c>
      <c r="AD14" s="163" t="n">
        <v>800</v>
      </c>
      <c r="AE14" s="164" t="n">
        <v>0</v>
      </c>
      <c r="AF14" s="165" t="n">
        <v>0</v>
      </c>
      <c r="AG14" s="166"/>
      <c r="AH14" s="167"/>
      <c r="AI14" s="168"/>
      <c r="AJ14" s="169"/>
      <c r="AK14" s="170" t="n">
        <v>1</v>
      </c>
      <c r="AL14" s="63" t="n">
        <v>185</v>
      </c>
      <c r="AM14" s="171"/>
      <c r="AN14" s="172"/>
      <c r="AO14" s="173"/>
      <c r="AP14" s="133"/>
      <c r="AQ14" s="133" t="e">
        <f aca="false" t="array" ref="AQ14:AQ14">SUM(IF(AND(AJ14&lt;&gt;"pac",AJ14&lt;&gt;""),AI14),IF(AND(AM14&lt;&gt;"pac",AM14&lt;&gt;""),AL14),IF(AND(AN14&lt;&gt;"pac",AN14&lt;&gt;""),AO14))/SUM(IF(AND(AJ14&lt;&gt;"pac",AJ14&lt;&gt;""),1),IF(AND(AM14&lt;&gt;"pac",AM14&lt;&gt;""),1),IF(AND(AN14&lt;&gt;"pac",AN14&lt;&gt;""),1))</f>
        <v>#DIV/0!</v>
      </c>
      <c r="AR14" s="133" t="n">
        <f aca="false" t="array" ref="AR14:AR14">SUM(IF(AND(AJ14&lt;&gt;"pac",AJ14&lt;&gt;""),AH14),IF(AND(AM14&lt;&gt;"pac",AM14&lt;&gt;""),AK14),IF(AND(AP14&lt;&gt;"pac",AP14&lt;&gt;""),AN14))</f>
        <v>0</v>
      </c>
      <c r="AS14" s="133"/>
      <c r="AT14" s="134" t="n">
        <f aca="false">SUM(AE14,AG14,AH14,AN14,AK14)</f>
        <v>1</v>
      </c>
      <c r="AU14" s="135" t="n">
        <f aca="false">AV14/AT14</f>
        <v>185</v>
      </c>
      <c r="AV14" s="136" t="n">
        <f aca="false">SUM(AE14*AF14)+(AH14*AI14)+(AN14*AO14)+(AK14*AL14)</f>
        <v>185</v>
      </c>
      <c r="AW14" s="137" t="n">
        <f aca="false">AT14*(F15+G15+H15)*J15/1000</f>
        <v>0</v>
      </c>
      <c r="AX14" s="137" t="n">
        <f aca="false">K15*AT14</f>
        <v>0</v>
      </c>
      <c r="AY14" s="137" t="n">
        <f aca="false">L15*(AE15+AG15)</f>
        <v>0</v>
      </c>
      <c r="AZ14" s="136" t="n">
        <f aca="false">P15</f>
        <v>0.4332</v>
      </c>
      <c r="BA14" s="137" t="n">
        <f aca="false">AC14</f>
        <v>2.52</v>
      </c>
      <c r="BB14" s="137" t="n">
        <f aca="false">T15*AT15</f>
        <v>0</v>
      </c>
      <c r="BC14" s="137"/>
      <c r="BD14" s="137" t="n">
        <f aca="false">AV14-SUM(AW14:BC14)</f>
        <v>182.0468</v>
      </c>
      <c r="BE14" s="138"/>
      <c r="BF14" s="139" t="n">
        <f aca="false">BD14</f>
        <v>182.0468</v>
      </c>
      <c r="BG14" s="139" t="n">
        <f aca="false">BF14*$BG$5</f>
        <v>145.63744</v>
      </c>
      <c r="BH14" s="139" t="n">
        <f aca="false">BF14*$BH$5</f>
        <v>36.40936</v>
      </c>
      <c r="BI14" s="52"/>
      <c r="BJ14" s="53" t="s">
        <v>67</v>
      </c>
      <c r="BK14" s="52"/>
      <c r="BL14" s="73" t="n">
        <f aca="false">AZ31</f>
        <v>29.8908</v>
      </c>
      <c r="BO14" s="53" t="s">
        <v>67</v>
      </c>
      <c r="BP14" s="52"/>
      <c r="BQ14" s="73" t="e">
        <f aca="true">(INDIRECT(TEXT((DAY($A$1)-1),"0")&amp;"!BQ14"))+BL14</f>
        <v>#REF!</v>
      </c>
      <c r="BR14" s="55"/>
      <c r="BS14" s="142"/>
      <c r="BT14" s="143"/>
      <c r="BU14" s="98"/>
      <c r="BV14" s="52"/>
      <c r="BW14" s="176"/>
      <c r="BX14" s="52"/>
      <c r="BY14" s="52"/>
      <c r="BZ14" s="98"/>
      <c r="CA14" s="52"/>
      <c r="CB14" s="176"/>
      <c r="CC14" s="138"/>
      <c r="CD14" s="138"/>
      <c r="CE14" s="145"/>
      <c r="CF14" s="145"/>
      <c r="CG14" s="145"/>
      <c r="CH14" s="7"/>
      <c r="CI14" s="8"/>
      <c r="CJ14" s="7"/>
      <c r="CK14" s="29"/>
      <c r="CL14" s="7"/>
      <c r="CM14" s="7"/>
      <c r="CN14" s="8"/>
      <c r="CO14" s="7"/>
      <c r="CP14" s="29"/>
      <c r="CQ14" s="7"/>
      <c r="CR14" s="7"/>
      <c r="CS14" s="7"/>
      <c r="CT14" s="7"/>
      <c r="CU14" s="7"/>
      <c r="CV14" s="7"/>
      <c r="CW14" s="7"/>
      <c r="CX14" s="7"/>
      <c r="CY14" s="7"/>
    </row>
    <row r="15" customFormat="false" ht="15" hidden="false" customHeight="false" outlineLevel="0" collapsed="false">
      <c r="B15" s="75" t="n">
        <v>800</v>
      </c>
      <c r="C15" s="146" t="n">
        <f aca="false">C14</f>
        <v>4</v>
      </c>
      <c r="D15" s="147" t="n">
        <f aca="false">D14</f>
        <v>0</v>
      </c>
      <c r="E15" s="174" t="n">
        <f aca="false">C15-D14</f>
        <v>4</v>
      </c>
      <c r="F15" s="149" t="n">
        <f aca="false">$F$6</f>
        <v>0</v>
      </c>
      <c r="G15" s="175" t="n">
        <f aca="false">$G$6</f>
        <v>0</v>
      </c>
      <c r="H15" s="151" t="n">
        <f aca="false">$H$6</f>
        <v>0</v>
      </c>
      <c r="I15" s="152" t="n">
        <f aca="false">F15+G15+H15</f>
        <v>0</v>
      </c>
      <c r="J15" s="153" t="n">
        <f aca="false">$J$7</f>
        <v>0</v>
      </c>
      <c r="K15" s="154" t="n">
        <f aca="false">$K$6</f>
        <v>0</v>
      </c>
      <c r="L15" s="155" t="n">
        <f aca="false">((I15*J15/1000)+K15)</f>
        <v>0</v>
      </c>
      <c r="M15" s="156" t="n">
        <f aca="false">$M$68</f>
        <v>0</v>
      </c>
      <c r="N15" s="157" t="e">
        <f aca="false">$N$7*AQ14*AR14</f>
        <v>#DIV/0!</v>
      </c>
      <c r="O15" s="156" t="n">
        <f aca="false">$O$68</f>
        <v>0</v>
      </c>
      <c r="P15" s="158" t="n">
        <f aca="false">(AT14*$P$6)*$P$3</f>
        <v>0.4332</v>
      </c>
      <c r="Q15" s="154" t="n">
        <f aca="false">$Q$68</f>
        <v>0</v>
      </c>
      <c r="R15" s="154" t="n">
        <v>0</v>
      </c>
      <c r="S15" s="155" t="n">
        <v>0</v>
      </c>
      <c r="T15" s="156" t="n">
        <f aca="false">$T$6</f>
        <v>0</v>
      </c>
      <c r="U15" s="159" t="e">
        <f aca="false">(N15/E15)+SUM(L15:M15)</f>
        <v>#DIV/0!</v>
      </c>
      <c r="W15" s="116" t="n">
        <v>1</v>
      </c>
      <c r="X15" s="117" t="n">
        <v>2.52</v>
      </c>
      <c r="Y15" s="160"/>
      <c r="Z15" s="63"/>
      <c r="AA15" s="161"/>
      <c r="AB15" s="120"/>
      <c r="AC15" s="162" t="n">
        <f aca="false">(W15*X15)+(Y15*Z15)+(AA15*AB15)</f>
        <v>2.52</v>
      </c>
      <c r="AD15" s="163" t="n">
        <v>900</v>
      </c>
      <c r="AE15" s="164" t="n">
        <v>0</v>
      </c>
      <c r="AF15" s="165" t="n">
        <v>0</v>
      </c>
      <c r="AG15" s="166"/>
      <c r="AH15" s="167"/>
      <c r="AI15" s="168"/>
      <c r="AJ15" s="169"/>
      <c r="AK15" s="170" t="n">
        <v>1</v>
      </c>
      <c r="AL15" s="63" t="n">
        <v>185</v>
      </c>
      <c r="AM15" s="171"/>
      <c r="AN15" s="172"/>
      <c r="AO15" s="173"/>
      <c r="AP15" s="133"/>
      <c r="AQ15" s="133" t="e">
        <f aca="false" t="array" ref="AQ15:AQ15">SUM(IF(AND(AJ15&lt;&gt;"pac",AJ15&lt;&gt;""),AI15),IF(AND(AM15&lt;&gt;"pac",AM15&lt;&gt;""),AL15),IF(AND(AN15&lt;&gt;"pac",AN15&lt;&gt;""),AO15))/SUM(IF(AND(AJ15&lt;&gt;"pac",AJ15&lt;&gt;""),1),IF(AND(AM15&lt;&gt;"pac",AM15&lt;&gt;""),1),IF(AND(AN15&lt;&gt;"pac",AN15&lt;&gt;""),1))</f>
        <v>#DIV/0!</v>
      </c>
      <c r="AR15" s="133" t="n">
        <f aca="false" t="array" ref="AR15:AR15">SUM(IF(AND(AJ15&lt;&gt;"pac",AJ15&lt;&gt;""),AH15),IF(AND(AM15&lt;&gt;"pac",AM15&lt;&gt;""),AK15),IF(AND(AP15&lt;&gt;"pac",AP15&lt;&gt;""),AN15))</f>
        <v>0</v>
      </c>
      <c r="AS15" s="133"/>
      <c r="AT15" s="134" t="n">
        <f aca="false">SUM(AE15,AG15,AH15,AN15,AK15)</f>
        <v>1</v>
      </c>
      <c r="AU15" s="135" t="n">
        <f aca="false">AV15/AT15</f>
        <v>185</v>
      </c>
      <c r="AV15" s="136" t="n">
        <f aca="false">SUM(AE15*AF15)+(AH15*AI15)+(AN15*AO15)+(AK15*AL15)</f>
        <v>185</v>
      </c>
      <c r="AW15" s="137" t="n">
        <f aca="false">AT15*(F16+G16+H16)*J16/1000</f>
        <v>0</v>
      </c>
      <c r="AX15" s="137" t="n">
        <f aca="false">K16*AT15</f>
        <v>0</v>
      </c>
      <c r="AY15" s="137" t="n">
        <f aca="false">L16*(AE16+AG16)</f>
        <v>0</v>
      </c>
      <c r="AZ15" s="136" t="n">
        <f aca="false">P16</f>
        <v>0.4332</v>
      </c>
      <c r="BA15" s="137" t="n">
        <f aca="false">AC15</f>
        <v>2.52</v>
      </c>
      <c r="BB15" s="137" t="n">
        <f aca="false">T16*AT16</f>
        <v>0</v>
      </c>
      <c r="BC15" s="137"/>
      <c r="BD15" s="137" t="n">
        <f aca="false">AV15-SUM(AW15:BC15)</f>
        <v>182.0468</v>
      </c>
      <c r="BE15" s="138"/>
      <c r="BF15" s="139" t="n">
        <f aca="false">BD15</f>
        <v>182.0468</v>
      </c>
      <c r="BG15" s="139" t="n">
        <f aca="false">BF15*$BG$5</f>
        <v>145.63744</v>
      </c>
      <c r="BH15" s="139" t="n">
        <f aca="false">BF15*$BH$5</f>
        <v>36.40936</v>
      </c>
      <c r="BI15" s="52"/>
      <c r="BJ15" s="53" t="s">
        <v>96</v>
      </c>
      <c r="BK15" s="52"/>
      <c r="BL15" s="181" t="n">
        <f aca="false">BC31</f>
        <v>0</v>
      </c>
      <c r="BO15" s="53" t="s">
        <v>96</v>
      </c>
      <c r="BP15" s="52"/>
      <c r="BQ15" s="181" t="e">
        <f aca="true">(INDIRECT(TEXT((DAY($A$1)-1),"0")&amp;"!BK15"))+BL15</f>
        <v>#REF!</v>
      </c>
      <c r="BR15" s="55"/>
      <c r="BS15" s="142"/>
      <c r="BT15" s="143"/>
      <c r="BU15" s="52"/>
      <c r="BV15" s="52"/>
      <c r="BW15" s="52"/>
      <c r="BX15" s="52"/>
      <c r="BY15" s="52"/>
      <c r="BZ15" s="52"/>
      <c r="CA15" s="52"/>
      <c r="CB15" s="52"/>
      <c r="CC15" s="138"/>
      <c r="CD15" s="138"/>
      <c r="CE15" s="145"/>
      <c r="CF15" s="145"/>
      <c r="CG15" s="145"/>
      <c r="CH15" s="7"/>
      <c r="CI15" s="8"/>
      <c r="CJ15" s="7"/>
      <c r="CK15" s="182"/>
      <c r="CL15" s="7"/>
      <c r="CM15" s="7"/>
      <c r="CN15" s="8"/>
      <c r="CO15" s="7"/>
      <c r="CP15" s="182"/>
      <c r="CQ15" s="7"/>
      <c r="CR15" s="7"/>
      <c r="CS15" s="7"/>
      <c r="CT15" s="7"/>
      <c r="CU15" s="7"/>
      <c r="CV15" s="7"/>
      <c r="CW15" s="7"/>
      <c r="CX15" s="7"/>
      <c r="CY15" s="7"/>
    </row>
    <row r="16" customFormat="false" ht="12.75" hidden="false" customHeight="false" outlineLevel="0" collapsed="false">
      <c r="B16" s="75" t="n">
        <v>900</v>
      </c>
      <c r="C16" s="146" t="n">
        <f aca="false">C15</f>
        <v>4</v>
      </c>
      <c r="D16" s="147" t="n">
        <f aca="false">D15</f>
        <v>0</v>
      </c>
      <c r="E16" s="174" t="n">
        <f aca="false">C16-D15</f>
        <v>4</v>
      </c>
      <c r="F16" s="149" t="n">
        <f aca="false">$F$6</f>
        <v>0</v>
      </c>
      <c r="G16" s="175" t="n">
        <f aca="false">$G$6</f>
        <v>0</v>
      </c>
      <c r="H16" s="151" t="n">
        <f aca="false">$H$6</f>
        <v>0</v>
      </c>
      <c r="I16" s="152" t="n">
        <f aca="false">F16+G16+H16</f>
        <v>0</v>
      </c>
      <c r="J16" s="153" t="n">
        <f aca="false">$J$7</f>
        <v>0</v>
      </c>
      <c r="K16" s="154" t="n">
        <f aca="false">$K$6</f>
        <v>0</v>
      </c>
      <c r="L16" s="155" t="n">
        <f aca="false">((I16*J16/1000)+K16)</f>
        <v>0</v>
      </c>
      <c r="M16" s="156" t="n">
        <f aca="false">$M$68</f>
        <v>0</v>
      </c>
      <c r="N16" s="157" t="e">
        <f aca="false">$N$7*AQ15*AR15</f>
        <v>#DIV/0!</v>
      </c>
      <c r="O16" s="156" t="n">
        <f aca="false">$O$68</f>
        <v>0</v>
      </c>
      <c r="P16" s="158" t="n">
        <f aca="false">(AT15*$P$6)*$P$3</f>
        <v>0.4332</v>
      </c>
      <c r="Q16" s="154" t="n">
        <f aca="false">$Q$68</f>
        <v>0</v>
      </c>
      <c r="R16" s="154" t="n">
        <v>0</v>
      </c>
      <c r="S16" s="155" t="n">
        <v>0</v>
      </c>
      <c r="T16" s="156" t="n">
        <f aca="false">$T$6</f>
        <v>0</v>
      </c>
      <c r="U16" s="159" t="e">
        <f aca="false">(N16/E16)+SUM(L16:M16)</f>
        <v>#DIV/0!</v>
      </c>
      <c r="W16" s="116" t="n">
        <v>1</v>
      </c>
      <c r="X16" s="117" t="n">
        <v>2.52</v>
      </c>
      <c r="Y16" s="160" t="n">
        <v>3</v>
      </c>
      <c r="Z16" s="63" t="n">
        <v>2.52</v>
      </c>
      <c r="AA16" s="161"/>
      <c r="AB16" s="120"/>
      <c r="AC16" s="162" t="n">
        <f aca="false">(W16*X16)+(Y16*Z16)+(AA16*AB16)</f>
        <v>10.08</v>
      </c>
      <c r="AD16" s="163" t="n">
        <v>1000</v>
      </c>
      <c r="AE16" s="164" t="n">
        <v>0</v>
      </c>
      <c r="AF16" s="165" t="n">
        <v>0</v>
      </c>
      <c r="AG16" s="166"/>
      <c r="AH16" s="167" t="n">
        <v>3</v>
      </c>
      <c r="AI16" s="168" t="n">
        <v>275</v>
      </c>
      <c r="AJ16" s="169"/>
      <c r="AK16" s="170" t="n">
        <v>1</v>
      </c>
      <c r="AL16" s="63" t="n">
        <v>185</v>
      </c>
      <c r="AM16" s="171"/>
      <c r="AN16" s="172"/>
      <c r="AO16" s="173"/>
      <c r="AP16" s="133"/>
      <c r="AQ16" s="133" t="e">
        <f aca="false" t="array" ref="AQ16:AQ16">SUM(IF(AND(AJ16&lt;&gt;"pac",AJ16&lt;&gt;""),AI16),IF(AND(AM16&lt;&gt;"pac",AM16&lt;&gt;""),AL16),IF(AND(AN16&lt;&gt;"pac",AN16&lt;&gt;""),AO16))/SUM(IF(AND(AJ16&lt;&gt;"pac",AJ16&lt;&gt;""),1),IF(AND(AM16&lt;&gt;"pac",AM16&lt;&gt;""),1),IF(AND(AN16&lt;&gt;"pac",AN16&lt;&gt;""),1))</f>
        <v>#DIV/0!</v>
      </c>
      <c r="AR16" s="133" t="n">
        <f aca="false" t="array" ref="AR16:AR16">SUM(IF(AND(AJ16&lt;&gt;"pac",AJ16&lt;&gt;""),AH16),IF(AND(AM16&lt;&gt;"pac",AM16&lt;&gt;""),AK16),IF(AND(AP16&lt;&gt;"pac",AP16&lt;&gt;""),AN16))</f>
        <v>0</v>
      </c>
      <c r="AS16" s="133"/>
      <c r="AT16" s="134" t="n">
        <f aca="false">SUM(AE16,AG16,AH16,AN16,AK16)</f>
        <v>4</v>
      </c>
      <c r="AU16" s="135" t="n">
        <f aca="false">AV16/AT16</f>
        <v>252.5</v>
      </c>
      <c r="AV16" s="136" t="n">
        <f aca="false">SUM(AE16*AF16)+(AH16*AI16)+(AN16*AO16)+(AK16*AL16)</f>
        <v>1010</v>
      </c>
      <c r="AW16" s="137" t="n">
        <f aca="false">AT16*(F17+G17+H17)*J17/1000</f>
        <v>0</v>
      </c>
      <c r="AX16" s="137" t="n">
        <f aca="false">K17*AT16</f>
        <v>0</v>
      </c>
      <c r="AY16" s="137" t="n">
        <f aca="false">L17*(AE17+AG17)</f>
        <v>0</v>
      </c>
      <c r="AZ16" s="136" t="n">
        <f aca="false">P17</f>
        <v>1.7328</v>
      </c>
      <c r="BA16" s="137" t="n">
        <f aca="false">AC16</f>
        <v>10.08</v>
      </c>
      <c r="BB16" s="137" t="n">
        <f aca="false">T17*AT17</f>
        <v>0</v>
      </c>
      <c r="BC16" s="137"/>
      <c r="BD16" s="137" t="n">
        <f aca="false">AV16-SUM(AW16:BC16)</f>
        <v>998.1872</v>
      </c>
      <c r="BE16" s="138"/>
      <c r="BF16" s="139" t="n">
        <f aca="false">BD16</f>
        <v>998.1872</v>
      </c>
      <c r="BG16" s="139" t="n">
        <f aca="false">BF16*$BG$5</f>
        <v>798.54976</v>
      </c>
      <c r="BH16" s="139" t="n">
        <f aca="false">BF16*$BH$5</f>
        <v>199.63744</v>
      </c>
      <c r="BI16" s="52"/>
      <c r="BJ16" s="53" t="s">
        <v>98</v>
      </c>
      <c r="BK16" s="52"/>
      <c r="BL16" s="73" t="n">
        <f aca="false">SUM(BL13:BL15)</f>
        <v>203.7708</v>
      </c>
      <c r="BO16" s="53" t="s">
        <v>98</v>
      </c>
      <c r="BP16" s="52"/>
      <c r="BQ16" s="73" t="e">
        <f aca="true">(INDIRECT(TEXT((DAY($A$1)-1),"0")&amp;"!Bq16"))+BL16</f>
        <v>#REF!</v>
      </c>
      <c r="BR16" s="55"/>
      <c r="BS16" s="142"/>
      <c r="BT16" s="143"/>
      <c r="BU16" s="52"/>
      <c r="BV16" s="52"/>
      <c r="BW16" s="52"/>
      <c r="BX16" s="52"/>
      <c r="BY16" s="52"/>
      <c r="BZ16" s="52"/>
      <c r="CA16" s="52"/>
      <c r="CB16" s="52"/>
      <c r="CC16" s="138"/>
      <c r="CD16" s="138"/>
      <c r="CE16" s="145"/>
      <c r="CF16" s="145"/>
      <c r="CG16" s="145"/>
      <c r="CH16" s="7"/>
      <c r="CI16" s="8"/>
      <c r="CJ16" s="7"/>
      <c r="CK16" s="29"/>
      <c r="CL16" s="7"/>
      <c r="CM16" s="7"/>
      <c r="CN16" s="8"/>
      <c r="CO16" s="7"/>
      <c r="CP16" s="29"/>
      <c r="CQ16" s="7"/>
      <c r="CR16" s="7"/>
      <c r="CS16" s="7"/>
      <c r="CT16" s="7"/>
      <c r="CU16" s="7"/>
      <c r="CV16" s="7"/>
      <c r="CW16" s="7"/>
      <c r="CX16" s="7"/>
      <c r="CY16" s="7"/>
    </row>
    <row r="17" customFormat="false" ht="12.75" hidden="false" customHeight="false" outlineLevel="0" collapsed="false">
      <c r="B17" s="75" t="n">
        <v>1000</v>
      </c>
      <c r="C17" s="146" t="n">
        <f aca="false">C16</f>
        <v>4</v>
      </c>
      <c r="D17" s="147" t="n">
        <f aca="false">D16</f>
        <v>0</v>
      </c>
      <c r="E17" s="174" t="n">
        <f aca="false">C17-D16</f>
        <v>4</v>
      </c>
      <c r="F17" s="149" t="n">
        <f aca="false">$F$6</f>
        <v>0</v>
      </c>
      <c r="G17" s="175" t="n">
        <f aca="false">$G$6</f>
        <v>0</v>
      </c>
      <c r="H17" s="151" t="n">
        <f aca="false">$H$6</f>
        <v>0</v>
      </c>
      <c r="I17" s="152" t="n">
        <f aca="false">F17+G17+H17</f>
        <v>0</v>
      </c>
      <c r="J17" s="153" t="n">
        <f aca="false">$J$7</f>
        <v>0</v>
      </c>
      <c r="K17" s="154" t="n">
        <f aca="false">$K$6</f>
        <v>0</v>
      </c>
      <c r="L17" s="155" t="n">
        <f aca="false">((I17*J17/1000)+K17)</f>
        <v>0</v>
      </c>
      <c r="M17" s="156" t="n">
        <f aca="false">$M$68</f>
        <v>0</v>
      </c>
      <c r="N17" s="157" t="e">
        <f aca="false">$N$7*AQ16*AR16</f>
        <v>#DIV/0!</v>
      </c>
      <c r="O17" s="156" t="n">
        <f aca="false">$O$68</f>
        <v>0</v>
      </c>
      <c r="P17" s="158" t="n">
        <f aca="false">(AT16*$P$6)*$P$3</f>
        <v>1.7328</v>
      </c>
      <c r="Q17" s="154" t="n">
        <f aca="false">$Q$68</f>
        <v>0</v>
      </c>
      <c r="R17" s="154" t="n">
        <v>0</v>
      </c>
      <c r="S17" s="155" t="n">
        <v>0</v>
      </c>
      <c r="T17" s="156" t="n">
        <f aca="false">$T$6</f>
        <v>0</v>
      </c>
      <c r="U17" s="159" t="e">
        <f aca="false">(N17/E17)+SUM(L17:M17)</f>
        <v>#DIV/0!</v>
      </c>
      <c r="W17" s="116" t="n">
        <v>1</v>
      </c>
      <c r="X17" s="117" t="n">
        <v>2.52</v>
      </c>
      <c r="Y17" s="160" t="n">
        <v>3</v>
      </c>
      <c r="Z17" s="63" t="n">
        <v>2.52</v>
      </c>
      <c r="AA17" s="161"/>
      <c r="AB17" s="120"/>
      <c r="AC17" s="162" t="n">
        <f aca="false">(W17*X17)+(Y17*Z17)+(AA17*AB17)</f>
        <v>10.08</v>
      </c>
      <c r="AD17" s="163" t="n">
        <v>1100</v>
      </c>
      <c r="AE17" s="164" t="n">
        <v>0</v>
      </c>
      <c r="AF17" s="165" t="n">
        <v>0</v>
      </c>
      <c r="AG17" s="166"/>
      <c r="AH17" s="167" t="n">
        <v>3</v>
      </c>
      <c r="AI17" s="168" t="n">
        <v>275</v>
      </c>
      <c r="AJ17" s="169"/>
      <c r="AK17" s="170" t="n">
        <v>1</v>
      </c>
      <c r="AL17" s="63" t="n">
        <v>185</v>
      </c>
      <c r="AM17" s="171"/>
      <c r="AN17" s="172"/>
      <c r="AO17" s="173"/>
      <c r="AP17" s="133"/>
      <c r="AQ17" s="133" t="e">
        <f aca="false" t="array" ref="AQ17:AQ17">SUM(IF(AND(AJ17&lt;&gt;"pac",AJ17&lt;&gt;""),AI17),IF(AND(AM17&lt;&gt;"pac",AM17&lt;&gt;""),AL17),IF(AND(AN17&lt;&gt;"pac",AN17&lt;&gt;""),AO17))/SUM(IF(AND(AJ17&lt;&gt;"pac",AJ17&lt;&gt;""),1),IF(AND(AM17&lt;&gt;"pac",AM17&lt;&gt;""),1),IF(AND(AN17&lt;&gt;"pac",AN17&lt;&gt;""),1))</f>
        <v>#DIV/0!</v>
      </c>
      <c r="AR17" s="133" t="n">
        <f aca="false" t="array" ref="AR17:AR17">SUM(IF(AND(AJ17&lt;&gt;"pac",AJ17&lt;&gt;""),AH17),IF(AND(AM17&lt;&gt;"pac",AM17&lt;&gt;""),AK17),IF(AND(AP17&lt;&gt;"pac",AP17&lt;&gt;""),AN17))</f>
        <v>0</v>
      </c>
      <c r="AS17" s="133"/>
      <c r="AT17" s="134" t="n">
        <f aca="false">SUM(AE17,AG17,AH17,AN17,AK17)</f>
        <v>4</v>
      </c>
      <c r="AU17" s="135" t="n">
        <f aca="false">AV17/AT17</f>
        <v>252.5</v>
      </c>
      <c r="AV17" s="136" t="n">
        <f aca="false">SUM(AE17*AF17)+(AH17*AI17)+(AN17*AO17)+(AK17*AL17)</f>
        <v>1010</v>
      </c>
      <c r="AW17" s="137" t="n">
        <f aca="false">AT17*(F18+G18+H18)*J18/1000</f>
        <v>0</v>
      </c>
      <c r="AX17" s="137" t="n">
        <f aca="false">K18*AT17</f>
        <v>0</v>
      </c>
      <c r="AY17" s="137" t="n">
        <f aca="false">L18*(AE18+AG18)</f>
        <v>0</v>
      </c>
      <c r="AZ17" s="136" t="n">
        <f aca="false">P18</f>
        <v>1.7328</v>
      </c>
      <c r="BA17" s="137" t="n">
        <f aca="false">AC17</f>
        <v>10.08</v>
      </c>
      <c r="BB17" s="137" t="n">
        <f aca="false">T18*AT18</f>
        <v>0</v>
      </c>
      <c r="BC17" s="137"/>
      <c r="BD17" s="137" t="n">
        <f aca="false">AV17-SUM(AW17:BC17)</f>
        <v>998.1872</v>
      </c>
      <c r="BE17" s="138"/>
      <c r="BF17" s="139" t="n">
        <f aca="false">BD17</f>
        <v>998.1872</v>
      </c>
      <c r="BG17" s="139" t="n">
        <f aca="false">BF17*$BG$5</f>
        <v>798.54976</v>
      </c>
      <c r="BH17" s="139" t="n">
        <f aca="false">BF17*$BH$5</f>
        <v>199.63744</v>
      </c>
      <c r="BI17" s="52"/>
      <c r="BJ17" s="183"/>
      <c r="BK17" s="52"/>
      <c r="BL17" s="171"/>
      <c r="BO17" s="183"/>
      <c r="BP17" s="52"/>
      <c r="BQ17" s="171"/>
      <c r="BR17" s="55"/>
      <c r="BS17" s="142"/>
      <c r="BT17" s="143"/>
      <c r="BU17" s="98"/>
      <c r="BV17" s="52"/>
      <c r="BW17" s="52"/>
      <c r="BX17" s="52"/>
      <c r="BY17" s="52"/>
      <c r="BZ17" s="98"/>
      <c r="CA17" s="52"/>
      <c r="CB17" s="52"/>
      <c r="CC17" s="138"/>
      <c r="CD17" s="138"/>
      <c r="CE17" s="145"/>
      <c r="CF17" s="145"/>
      <c r="CG17" s="145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</row>
    <row r="18" customFormat="false" ht="12.75" hidden="false" customHeight="false" outlineLevel="0" collapsed="false">
      <c r="B18" s="75" t="n">
        <v>1100</v>
      </c>
      <c r="C18" s="146" t="n">
        <f aca="false">C17</f>
        <v>4</v>
      </c>
      <c r="D18" s="147" t="n">
        <f aca="false">D17</f>
        <v>0</v>
      </c>
      <c r="E18" s="174" t="n">
        <f aca="false">C18-D17</f>
        <v>4</v>
      </c>
      <c r="F18" s="149" t="n">
        <f aca="false">$F$6</f>
        <v>0</v>
      </c>
      <c r="G18" s="175" t="n">
        <f aca="false">$G$6</f>
        <v>0</v>
      </c>
      <c r="H18" s="151" t="n">
        <f aca="false">$H$6</f>
        <v>0</v>
      </c>
      <c r="I18" s="152" t="n">
        <f aca="false">F18+G18+H18</f>
        <v>0</v>
      </c>
      <c r="J18" s="153" t="n">
        <f aca="false">$J$7</f>
        <v>0</v>
      </c>
      <c r="K18" s="154" t="n">
        <f aca="false">$K$6</f>
        <v>0</v>
      </c>
      <c r="L18" s="155" t="n">
        <f aca="false">((I18*J18/1000)+K18)</f>
        <v>0</v>
      </c>
      <c r="M18" s="156" t="n">
        <f aca="false">$M$68</f>
        <v>0</v>
      </c>
      <c r="N18" s="157" t="e">
        <f aca="false">$N$7*AQ17*AR17</f>
        <v>#DIV/0!</v>
      </c>
      <c r="O18" s="156" t="n">
        <f aca="false">$O$68</f>
        <v>0</v>
      </c>
      <c r="P18" s="158" t="n">
        <f aca="false">(AT17*$P$6)*$P$3</f>
        <v>1.7328</v>
      </c>
      <c r="Q18" s="154" t="n">
        <f aca="false">$Q$68</f>
        <v>0</v>
      </c>
      <c r="R18" s="154" t="n">
        <v>0</v>
      </c>
      <c r="S18" s="155" t="n">
        <v>0</v>
      </c>
      <c r="T18" s="156" t="n">
        <f aca="false">$T$6</f>
        <v>0</v>
      </c>
      <c r="U18" s="159" t="e">
        <f aca="false">(N18/E18)+SUM(L18:M18)</f>
        <v>#DIV/0!</v>
      </c>
      <c r="W18" s="116" t="n">
        <v>1</v>
      </c>
      <c r="X18" s="117" t="n">
        <v>2.52</v>
      </c>
      <c r="Y18" s="160" t="n">
        <v>3</v>
      </c>
      <c r="Z18" s="63" t="n">
        <v>2.52</v>
      </c>
      <c r="AA18" s="161"/>
      <c r="AB18" s="120"/>
      <c r="AC18" s="162" t="n">
        <f aca="false">(W18*X18)+(Y18*Z18)+(AA18*AB18)</f>
        <v>10.08</v>
      </c>
      <c r="AD18" s="163" t="n">
        <v>1200</v>
      </c>
      <c r="AE18" s="164" t="n">
        <v>0</v>
      </c>
      <c r="AF18" s="165" t="n">
        <v>0</v>
      </c>
      <c r="AG18" s="166"/>
      <c r="AH18" s="167" t="n">
        <v>3</v>
      </c>
      <c r="AI18" s="168" t="n">
        <v>460</v>
      </c>
      <c r="AJ18" s="169"/>
      <c r="AK18" s="170" t="n">
        <v>1</v>
      </c>
      <c r="AL18" s="63" t="n">
        <v>185</v>
      </c>
      <c r="AM18" s="171"/>
      <c r="AN18" s="172"/>
      <c r="AO18" s="173"/>
      <c r="AP18" s="133"/>
      <c r="AQ18" s="133" t="e">
        <f aca="false" t="array" ref="AQ18:AQ18">SUM(IF(AND(AJ18&lt;&gt;"pac",AJ18&lt;&gt;""),AI18),IF(AND(AM18&lt;&gt;"pac",AM18&lt;&gt;""),AL18),IF(AND(AN18&lt;&gt;"pac",AN18&lt;&gt;""),AO18))/SUM(IF(AND(AJ18&lt;&gt;"pac",AJ18&lt;&gt;""),1),IF(AND(AM18&lt;&gt;"pac",AM18&lt;&gt;""),1),IF(AND(AN18&lt;&gt;"pac",AN18&lt;&gt;""),1))</f>
        <v>#DIV/0!</v>
      </c>
      <c r="AR18" s="133" t="n">
        <f aca="false" t="array" ref="AR18:AR18">SUM(IF(AND(AJ18&lt;&gt;"pac",AJ18&lt;&gt;""),AH18),IF(AND(AM18&lt;&gt;"pac",AM18&lt;&gt;""),AK18),IF(AND(AP18&lt;&gt;"pac",AP18&lt;&gt;""),AN18))</f>
        <v>0</v>
      </c>
      <c r="AS18" s="133"/>
      <c r="AT18" s="134" t="n">
        <f aca="false">SUM(AE18,AG18,AH18,AN18,AK18)</f>
        <v>4</v>
      </c>
      <c r="AU18" s="135" t="n">
        <f aca="false">AV18/AT18</f>
        <v>391.25</v>
      </c>
      <c r="AV18" s="136" t="n">
        <f aca="false">SUM(AE18*AF18)+(AH18*AI18)+(AN18*AO18)+(AK18*AL18)</f>
        <v>1565</v>
      </c>
      <c r="AW18" s="137" t="n">
        <f aca="false">AT18*(F19+G19+H19)*J19/1000</f>
        <v>0</v>
      </c>
      <c r="AX18" s="137" t="n">
        <f aca="false">K19*AT18</f>
        <v>0</v>
      </c>
      <c r="AY18" s="137" t="n">
        <f aca="false">L19*(AE19+AG19)</f>
        <v>0</v>
      </c>
      <c r="AZ18" s="136" t="n">
        <f aca="false">P19</f>
        <v>1.7328</v>
      </c>
      <c r="BA18" s="137" t="n">
        <f aca="false">AC18</f>
        <v>10.08</v>
      </c>
      <c r="BB18" s="137" t="n">
        <f aca="false">T19*AT19</f>
        <v>0</v>
      </c>
      <c r="BC18" s="137"/>
      <c r="BD18" s="137" t="n">
        <f aca="false">AV18-SUM(AW18:BC18)</f>
        <v>1553.1872</v>
      </c>
      <c r="BE18" s="138"/>
      <c r="BF18" s="139" t="n">
        <f aca="false">BD18</f>
        <v>1553.1872</v>
      </c>
      <c r="BG18" s="139" t="n">
        <f aca="false">BF18*$BG$5</f>
        <v>1242.54976</v>
      </c>
      <c r="BH18" s="139" t="n">
        <f aca="false">BF18*$BH$5</f>
        <v>310.63744</v>
      </c>
      <c r="BI18" s="52"/>
      <c r="BJ18" s="53" t="s">
        <v>99</v>
      </c>
      <c r="BK18" s="52"/>
      <c r="BL18" s="73" t="n">
        <f aca="false">BH31</f>
        <v>4909.24584</v>
      </c>
      <c r="BO18" s="53" t="s">
        <v>99</v>
      </c>
      <c r="BP18" s="52"/>
      <c r="BQ18" s="73" t="e">
        <f aca="false">BQ7*$BH$5</f>
        <v>#REF!</v>
      </c>
      <c r="BR18" s="55"/>
      <c r="BS18" s="142"/>
      <c r="BT18" s="143"/>
      <c r="BU18" s="98"/>
      <c r="BV18" s="52"/>
      <c r="BW18" s="176"/>
      <c r="BX18" s="52"/>
      <c r="BY18" s="52"/>
      <c r="BZ18" s="98"/>
      <c r="CA18" s="52"/>
      <c r="CB18" s="176"/>
      <c r="CC18" s="138"/>
      <c r="CD18" s="138"/>
      <c r="CE18" s="145"/>
      <c r="CF18" s="145"/>
      <c r="CG18" s="145"/>
      <c r="CH18" s="7"/>
      <c r="CI18" s="8"/>
      <c r="CJ18" s="7"/>
      <c r="CK18" s="29"/>
      <c r="CL18" s="7"/>
      <c r="CM18" s="7"/>
      <c r="CN18" s="8"/>
      <c r="CO18" s="7"/>
      <c r="CP18" s="29"/>
      <c r="CQ18" s="7"/>
      <c r="CR18" s="7"/>
      <c r="CS18" s="7"/>
      <c r="CT18" s="7"/>
      <c r="CU18" s="7"/>
      <c r="CV18" s="7"/>
      <c r="CW18" s="7"/>
      <c r="CX18" s="7"/>
      <c r="CY18" s="7"/>
    </row>
    <row r="19" customFormat="false" ht="12.75" hidden="false" customHeight="false" outlineLevel="0" collapsed="false">
      <c r="B19" s="75" t="n">
        <v>1200</v>
      </c>
      <c r="C19" s="146" t="n">
        <f aca="false">C18</f>
        <v>4</v>
      </c>
      <c r="D19" s="147" t="n">
        <f aca="false">D18</f>
        <v>0</v>
      </c>
      <c r="E19" s="174" t="n">
        <f aca="false">C19-D18</f>
        <v>4</v>
      </c>
      <c r="F19" s="149" t="n">
        <f aca="false">$F$6</f>
        <v>0</v>
      </c>
      <c r="G19" s="175" t="n">
        <f aca="false">$G$6</f>
        <v>0</v>
      </c>
      <c r="H19" s="151" t="n">
        <f aca="false">$H$6</f>
        <v>0</v>
      </c>
      <c r="I19" s="152" t="n">
        <f aca="false">F19+G19+H19</f>
        <v>0</v>
      </c>
      <c r="J19" s="153" t="n">
        <f aca="false">$J$7</f>
        <v>0</v>
      </c>
      <c r="K19" s="154" t="n">
        <f aca="false">$K$6</f>
        <v>0</v>
      </c>
      <c r="L19" s="155" t="n">
        <f aca="false">((I19*J19/1000)+K19)</f>
        <v>0</v>
      </c>
      <c r="M19" s="156" t="n">
        <f aca="false">$M$68</f>
        <v>0</v>
      </c>
      <c r="N19" s="157" t="e">
        <f aca="false">$N$7*AQ18*AR18</f>
        <v>#DIV/0!</v>
      </c>
      <c r="O19" s="156" t="n">
        <f aca="false">$O$68</f>
        <v>0</v>
      </c>
      <c r="P19" s="158" t="n">
        <f aca="false">(AT18*$P$6)*$P$3</f>
        <v>1.7328</v>
      </c>
      <c r="Q19" s="154" t="n">
        <f aca="false">$Q$68</f>
        <v>0</v>
      </c>
      <c r="R19" s="154" t="n">
        <v>0</v>
      </c>
      <c r="S19" s="155" t="n">
        <v>0</v>
      </c>
      <c r="T19" s="156" t="n">
        <f aca="false">$T$6</f>
        <v>0</v>
      </c>
      <c r="U19" s="159" t="e">
        <f aca="false">(N19/E19)+SUM(L19:M19)</f>
        <v>#DIV/0!</v>
      </c>
      <c r="W19" s="116" t="n">
        <v>1</v>
      </c>
      <c r="X19" s="117" t="n">
        <v>2.52</v>
      </c>
      <c r="Y19" s="160" t="n">
        <v>3</v>
      </c>
      <c r="Z19" s="63" t="n">
        <v>2.52</v>
      </c>
      <c r="AA19" s="161"/>
      <c r="AB19" s="120"/>
      <c r="AC19" s="162" t="n">
        <f aca="false">(W19*X19)+(Y19*Z19)+(AA19*AB19)</f>
        <v>10.08</v>
      </c>
      <c r="AD19" s="163" t="n">
        <v>1300</v>
      </c>
      <c r="AE19" s="164" t="n">
        <v>0</v>
      </c>
      <c r="AF19" s="165" t="n">
        <v>0</v>
      </c>
      <c r="AG19" s="166"/>
      <c r="AH19" s="167" t="n">
        <v>3</v>
      </c>
      <c r="AI19" s="168" t="n">
        <v>460</v>
      </c>
      <c r="AJ19" s="169"/>
      <c r="AK19" s="170" t="n">
        <v>1</v>
      </c>
      <c r="AL19" s="63" t="n">
        <v>185</v>
      </c>
      <c r="AM19" s="171"/>
      <c r="AN19" s="172"/>
      <c r="AO19" s="173"/>
      <c r="AP19" s="133"/>
      <c r="AQ19" s="133" t="e">
        <f aca="false" t="array" ref="AQ19:AQ19">SUM(IF(AND(AJ19&lt;&gt;"pac",AJ19&lt;&gt;""),AI19),IF(AND(AM19&lt;&gt;"pac",AM19&lt;&gt;""),AL19),IF(AND(AN19&lt;&gt;"pac",AN19&lt;&gt;""),AO19))/SUM(IF(AND(AJ19&lt;&gt;"pac",AJ19&lt;&gt;""),1),IF(AND(AM19&lt;&gt;"pac",AM19&lt;&gt;""),1),IF(AND(AN19&lt;&gt;"pac",AN19&lt;&gt;""),1))</f>
        <v>#DIV/0!</v>
      </c>
      <c r="AR19" s="133" t="n">
        <f aca="false" t="array" ref="AR19:AR19">SUM(IF(AND(AJ19&lt;&gt;"pac",AJ19&lt;&gt;""),AH19),IF(AND(AM19&lt;&gt;"pac",AM19&lt;&gt;""),AK19),IF(AND(AP19&lt;&gt;"pac",AP19&lt;&gt;""),AN19))</f>
        <v>0</v>
      </c>
      <c r="AS19" s="133"/>
      <c r="AT19" s="134" t="n">
        <f aca="false">SUM(AE19,AG19,AH19,AN19,AK19)</f>
        <v>4</v>
      </c>
      <c r="AU19" s="135" t="n">
        <f aca="false">AV19/AT19</f>
        <v>391.25</v>
      </c>
      <c r="AV19" s="136" t="n">
        <f aca="false">SUM(AE19*AF19)+(AH19*AI19)+(AN19*AO19)+(AK19*AL19)</f>
        <v>1565</v>
      </c>
      <c r="AW19" s="137" t="n">
        <f aca="false">AT19*(F20+G20+H20)*J20/1000</f>
        <v>0</v>
      </c>
      <c r="AX19" s="137" t="n">
        <f aca="false">K20*AT19</f>
        <v>0</v>
      </c>
      <c r="AY19" s="137" t="n">
        <f aca="false">L20*(AE20+AG20)</f>
        <v>0</v>
      </c>
      <c r="AZ19" s="136" t="n">
        <f aca="false">P20</f>
        <v>1.7328</v>
      </c>
      <c r="BA19" s="137" t="n">
        <f aca="false">AC19</f>
        <v>10.08</v>
      </c>
      <c r="BB19" s="137" t="n">
        <f aca="false">T20*AT20</f>
        <v>0</v>
      </c>
      <c r="BC19" s="137"/>
      <c r="BD19" s="137" t="n">
        <f aca="false">AV19-SUM(AW19:BC19)</f>
        <v>1553.1872</v>
      </c>
      <c r="BE19" s="138"/>
      <c r="BF19" s="139" t="n">
        <f aca="false">BD19</f>
        <v>1553.1872</v>
      </c>
      <c r="BG19" s="139" t="n">
        <f aca="false">BF19*$BG$5</f>
        <v>1242.54976</v>
      </c>
      <c r="BH19" s="139" t="n">
        <f aca="false">BF19*$BH$5</f>
        <v>310.63744</v>
      </c>
      <c r="BI19" s="52"/>
      <c r="BJ19" s="53" t="s">
        <v>101</v>
      </c>
      <c r="BK19" s="52"/>
      <c r="BL19" s="73" t="n">
        <f aca="false">BB31</f>
        <v>0</v>
      </c>
      <c r="BO19" s="53" t="s">
        <v>101</v>
      </c>
      <c r="BP19" s="52"/>
      <c r="BQ19" s="73" t="e">
        <f aca="true">(INDIRECT(TEXT((DAY($A$1)-1),"0")&amp;"!BK19"))+BL19</f>
        <v>#REF!</v>
      </c>
      <c r="BR19" s="55"/>
      <c r="BS19" s="142"/>
      <c r="BT19" s="143"/>
      <c r="BU19" s="98"/>
      <c r="BV19" s="52"/>
      <c r="BW19" s="176"/>
      <c r="BX19" s="52"/>
      <c r="BY19" s="52"/>
      <c r="BZ19" s="98"/>
      <c r="CA19" s="52"/>
      <c r="CB19" s="176"/>
      <c r="CC19" s="138"/>
      <c r="CD19" s="138"/>
      <c r="CE19" s="145"/>
      <c r="CF19" s="145"/>
      <c r="CG19" s="145"/>
      <c r="CH19" s="7"/>
      <c r="CI19" s="8"/>
      <c r="CJ19" s="7"/>
      <c r="CK19" s="29"/>
      <c r="CL19" s="7"/>
      <c r="CM19" s="7"/>
      <c r="CN19" s="8"/>
      <c r="CO19" s="7"/>
      <c r="CP19" s="29"/>
      <c r="CQ19" s="7"/>
      <c r="CR19" s="7"/>
      <c r="CS19" s="7"/>
      <c r="CT19" s="7"/>
      <c r="CU19" s="7"/>
      <c r="CV19" s="7"/>
      <c r="CW19" s="7"/>
      <c r="CX19" s="7"/>
      <c r="CY19" s="7"/>
    </row>
    <row r="20" customFormat="false" ht="12.75" hidden="false" customHeight="false" outlineLevel="0" collapsed="false">
      <c r="B20" s="75" t="n">
        <v>1300</v>
      </c>
      <c r="C20" s="146" t="n">
        <f aca="false">C19</f>
        <v>4</v>
      </c>
      <c r="D20" s="147" t="n">
        <f aca="false">D19</f>
        <v>0</v>
      </c>
      <c r="E20" s="174" t="n">
        <f aca="false">C20-D19</f>
        <v>4</v>
      </c>
      <c r="F20" s="149" t="n">
        <f aca="false">$F$6</f>
        <v>0</v>
      </c>
      <c r="G20" s="175" t="n">
        <f aca="false">$G$6</f>
        <v>0</v>
      </c>
      <c r="H20" s="151" t="n">
        <f aca="false">$H$6</f>
        <v>0</v>
      </c>
      <c r="I20" s="152" t="n">
        <f aca="false">F20+G20+H20</f>
        <v>0</v>
      </c>
      <c r="J20" s="153" t="n">
        <f aca="false">$J$7</f>
        <v>0</v>
      </c>
      <c r="K20" s="154" t="n">
        <f aca="false">$K$6</f>
        <v>0</v>
      </c>
      <c r="L20" s="155" t="n">
        <f aca="false">((I20*J20/1000)+K20)</f>
        <v>0</v>
      </c>
      <c r="M20" s="156" t="n">
        <f aca="false">$M$68</f>
        <v>0</v>
      </c>
      <c r="N20" s="157" t="e">
        <f aca="false">$N$7*AQ19*AR19</f>
        <v>#DIV/0!</v>
      </c>
      <c r="O20" s="156" t="n">
        <f aca="false">$O$68</f>
        <v>0</v>
      </c>
      <c r="P20" s="158" t="n">
        <f aca="false">(AT19*$P$6)*$P$3</f>
        <v>1.7328</v>
      </c>
      <c r="Q20" s="154" t="n">
        <f aca="false">$Q$68</f>
        <v>0</v>
      </c>
      <c r="R20" s="154" t="n">
        <v>0</v>
      </c>
      <c r="S20" s="155" t="n">
        <v>0</v>
      </c>
      <c r="T20" s="156" t="n">
        <f aca="false">$T$6</f>
        <v>0</v>
      </c>
      <c r="U20" s="159" t="e">
        <f aca="false">(N20/E20)+SUM(L20:M20)</f>
        <v>#DIV/0!</v>
      </c>
      <c r="W20" s="116" t="n">
        <v>1</v>
      </c>
      <c r="X20" s="117" t="n">
        <v>2.52</v>
      </c>
      <c r="Y20" s="160" t="n">
        <v>3</v>
      </c>
      <c r="Z20" s="63" t="n">
        <v>2.52</v>
      </c>
      <c r="AA20" s="161"/>
      <c r="AB20" s="120"/>
      <c r="AC20" s="162" t="n">
        <f aca="false">(W20*X20)+(Y20*Z20)+(AA20*AB20)</f>
        <v>10.08</v>
      </c>
      <c r="AD20" s="163" t="n">
        <v>1400</v>
      </c>
      <c r="AE20" s="164" t="n">
        <v>0</v>
      </c>
      <c r="AF20" s="165" t="n">
        <v>0</v>
      </c>
      <c r="AG20" s="166"/>
      <c r="AH20" s="167" t="n">
        <v>3</v>
      </c>
      <c r="AI20" s="168" t="n">
        <v>460</v>
      </c>
      <c r="AJ20" s="169"/>
      <c r="AK20" s="170" t="n">
        <v>1</v>
      </c>
      <c r="AL20" s="63" t="n">
        <v>185</v>
      </c>
      <c r="AM20" s="171"/>
      <c r="AN20" s="172"/>
      <c r="AO20" s="173"/>
      <c r="AP20" s="133"/>
      <c r="AQ20" s="133" t="e">
        <f aca="false" t="array" ref="AQ20:AQ20">SUM(IF(AND(AJ20&lt;&gt;"pac",AJ20&lt;&gt;""),AI20),IF(AND(AM20&lt;&gt;"pac",AM20&lt;&gt;""),AL20),IF(AND(AN20&lt;&gt;"pac",AN20&lt;&gt;""),AO20))/SUM(IF(AND(AJ20&lt;&gt;"pac",AJ20&lt;&gt;""),1),IF(AND(AM20&lt;&gt;"pac",AM20&lt;&gt;""),1),IF(AND(AN20&lt;&gt;"pac",AN20&lt;&gt;""),1))</f>
        <v>#DIV/0!</v>
      </c>
      <c r="AR20" s="133" t="n">
        <f aca="false" t="array" ref="AR20:AR20">SUM(IF(AND(AJ20&lt;&gt;"pac",AJ20&lt;&gt;""),AH20),IF(AND(AM20&lt;&gt;"pac",AM20&lt;&gt;""),AK20),IF(AND(AP20&lt;&gt;"pac",AP20&lt;&gt;""),AN20))</f>
        <v>0</v>
      </c>
      <c r="AS20" s="133"/>
      <c r="AT20" s="134" t="n">
        <f aca="false">SUM(AE20,AG20,AH20,AN20,AK20)</f>
        <v>4</v>
      </c>
      <c r="AU20" s="135" t="n">
        <f aca="false">AV20/AT20</f>
        <v>391.25</v>
      </c>
      <c r="AV20" s="136" t="n">
        <f aca="false">SUM(AE20*AF20)+(AH20*AI20)+(AN20*AO20)+(AK20*AL20)</f>
        <v>1565</v>
      </c>
      <c r="AW20" s="137" t="n">
        <f aca="false">AT20*(F21+G21+H21)*J21/1000</f>
        <v>0</v>
      </c>
      <c r="AX20" s="137" t="n">
        <f aca="false">K21*AT20</f>
        <v>0</v>
      </c>
      <c r="AY20" s="137" t="n">
        <f aca="false">L21*(AE21+AG21)</f>
        <v>0</v>
      </c>
      <c r="AZ20" s="136" t="n">
        <f aca="false">P21</f>
        <v>1.7328</v>
      </c>
      <c r="BA20" s="137" t="n">
        <f aca="false">AC20</f>
        <v>10.08</v>
      </c>
      <c r="BB20" s="137" t="n">
        <f aca="false">T21*AT21</f>
        <v>0</v>
      </c>
      <c r="BC20" s="137"/>
      <c r="BD20" s="137" t="n">
        <f aca="false">AV20-SUM(AW20:BC20)</f>
        <v>1553.1872</v>
      </c>
      <c r="BE20" s="138"/>
      <c r="BF20" s="139" t="n">
        <f aca="false">BD20</f>
        <v>1553.1872</v>
      </c>
      <c r="BG20" s="139" t="n">
        <f aca="false">BF20*$BG$5</f>
        <v>1242.54976</v>
      </c>
      <c r="BH20" s="139" t="n">
        <f aca="false">BF20*$BH$5</f>
        <v>310.63744</v>
      </c>
      <c r="BI20" s="52"/>
      <c r="BJ20" s="53" t="s">
        <v>32</v>
      </c>
      <c r="BK20" s="52"/>
      <c r="BL20" s="73" t="n">
        <f aca="false">BL6</f>
        <v>0</v>
      </c>
      <c r="BO20" s="183"/>
      <c r="BP20" s="52"/>
      <c r="BQ20" s="171"/>
      <c r="BR20" s="55"/>
      <c r="BS20" s="142"/>
      <c r="BT20" s="143"/>
      <c r="BU20" s="98"/>
      <c r="BV20" s="52"/>
      <c r="BW20" s="176"/>
      <c r="BX20" s="52"/>
      <c r="BY20" s="52"/>
      <c r="BZ20" s="98"/>
      <c r="CA20" s="52"/>
      <c r="CB20" s="176"/>
      <c r="CC20" s="138"/>
      <c r="CD20" s="138"/>
      <c r="CE20" s="145"/>
      <c r="CF20" s="145"/>
      <c r="CG20" s="145"/>
      <c r="CH20" s="7"/>
      <c r="CI20" s="8"/>
      <c r="CJ20" s="7"/>
      <c r="CK20" s="29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</row>
    <row r="21" customFormat="false" ht="12.75" hidden="false" customHeight="false" outlineLevel="0" collapsed="false">
      <c r="B21" s="75" t="n">
        <v>1400</v>
      </c>
      <c r="C21" s="146" t="n">
        <f aca="false">C20</f>
        <v>4</v>
      </c>
      <c r="D21" s="147" t="n">
        <f aca="false">D20</f>
        <v>0</v>
      </c>
      <c r="E21" s="174" t="n">
        <f aca="false">C21-D20</f>
        <v>4</v>
      </c>
      <c r="F21" s="149" t="n">
        <f aca="false">$F$6</f>
        <v>0</v>
      </c>
      <c r="G21" s="175" t="n">
        <f aca="false">$G$6</f>
        <v>0</v>
      </c>
      <c r="H21" s="151" t="n">
        <f aca="false">$H$6</f>
        <v>0</v>
      </c>
      <c r="I21" s="152" t="n">
        <f aca="false">F21+G21+H21</f>
        <v>0</v>
      </c>
      <c r="J21" s="153" t="n">
        <f aca="false">$J$7</f>
        <v>0</v>
      </c>
      <c r="K21" s="154" t="n">
        <f aca="false">$K$6</f>
        <v>0</v>
      </c>
      <c r="L21" s="155" t="n">
        <f aca="false">((I21*J21/1000)+K21)</f>
        <v>0</v>
      </c>
      <c r="M21" s="156" t="n">
        <f aca="false">$M$68</f>
        <v>0</v>
      </c>
      <c r="N21" s="157" t="e">
        <f aca="false">$N$7*AQ20*AR20</f>
        <v>#DIV/0!</v>
      </c>
      <c r="O21" s="156" t="n">
        <f aca="false">$O$68</f>
        <v>0</v>
      </c>
      <c r="P21" s="158" t="n">
        <f aca="false">(AT20*$P$6)*$P$3</f>
        <v>1.7328</v>
      </c>
      <c r="Q21" s="154" t="n">
        <f aca="false">$Q$68</f>
        <v>0</v>
      </c>
      <c r="R21" s="154" t="n">
        <v>0</v>
      </c>
      <c r="S21" s="155" t="n">
        <v>0</v>
      </c>
      <c r="T21" s="156" t="n">
        <f aca="false">$T$6</f>
        <v>0</v>
      </c>
      <c r="U21" s="159" t="e">
        <f aca="false">(N21/E21)+SUM(L21:M21)</f>
        <v>#DIV/0!</v>
      </c>
      <c r="W21" s="116" t="n">
        <v>1</v>
      </c>
      <c r="X21" s="117" t="n">
        <v>2.52</v>
      </c>
      <c r="Y21" s="160" t="n">
        <v>3</v>
      </c>
      <c r="Z21" s="63" t="n">
        <v>2.52</v>
      </c>
      <c r="AA21" s="161"/>
      <c r="AB21" s="120"/>
      <c r="AC21" s="162" t="n">
        <f aca="false">(W21*X21)+(Y21*Z21)+(AA21*AB21)</f>
        <v>10.08</v>
      </c>
      <c r="AD21" s="163" t="n">
        <v>1500</v>
      </c>
      <c r="AE21" s="164" t="n">
        <v>0</v>
      </c>
      <c r="AF21" s="165" t="n">
        <v>0</v>
      </c>
      <c r="AG21" s="166"/>
      <c r="AH21" s="167" t="n">
        <v>3</v>
      </c>
      <c r="AI21" s="168" t="n">
        <v>500</v>
      </c>
      <c r="AJ21" s="169"/>
      <c r="AK21" s="170" t="n">
        <v>1</v>
      </c>
      <c r="AL21" s="63" t="n">
        <v>185</v>
      </c>
      <c r="AM21" s="171"/>
      <c r="AN21" s="172"/>
      <c r="AO21" s="173"/>
      <c r="AP21" s="133"/>
      <c r="AQ21" s="133" t="e">
        <f aca="false" t="array" ref="AQ21:AQ21">SUM(IF(AND(AJ21&lt;&gt;"pac",AJ21&lt;&gt;""),AI21),IF(AND(AM21&lt;&gt;"pac",AM21&lt;&gt;""),AL21),IF(AND(AN21&lt;&gt;"pac",AN21&lt;&gt;""),AO21))/SUM(IF(AND(AJ21&lt;&gt;"pac",AJ21&lt;&gt;""),1),IF(AND(AM21&lt;&gt;"pac",AM21&lt;&gt;""),1),IF(AND(AN21&lt;&gt;"pac",AN21&lt;&gt;""),1))</f>
        <v>#DIV/0!</v>
      </c>
      <c r="AR21" s="133" t="n">
        <f aca="false" t="array" ref="AR21:AR21">SUM(IF(AND(AJ21&lt;&gt;"pac",AJ21&lt;&gt;""),AH21),IF(AND(AM21&lt;&gt;"pac",AM21&lt;&gt;""),AK21),IF(AND(AP21&lt;&gt;"pac",AP21&lt;&gt;""),AN21))</f>
        <v>0</v>
      </c>
      <c r="AS21" s="133"/>
      <c r="AT21" s="134" t="n">
        <f aca="false">SUM(AE21,AG21,AH21,AN21,AK21)</f>
        <v>4</v>
      </c>
      <c r="AU21" s="135" t="n">
        <f aca="false">AV21/AT21</f>
        <v>421.25</v>
      </c>
      <c r="AV21" s="136" t="n">
        <f aca="false">SUM(AE21*AF21)+(AH21*AI21)+(AN21*AO21)+(AK21*AL21)</f>
        <v>1685</v>
      </c>
      <c r="AW21" s="137" t="n">
        <f aca="false">AT21*(F22+G22+H22)*J22/1000</f>
        <v>0</v>
      </c>
      <c r="AX21" s="137" t="n">
        <f aca="false">K22*AT21</f>
        <v>0</v>
      </c>
      <c r="AY21" s="137" t="n">
        <f aca="false">L22*(AE22+AG22)</f>
        <v>0</v>
      </c>
      <c r="AZ21" s="136" t="n">
        <f aca="false">P22</f>
        <v>1.7328</v>
      </c>
      <c r="BA21" s="137" t="n">
        <f aca="false">AC21</f>
        <v>10.08</v>
      </c>
      <c r="BB21" s="137" t="n">
        <f aca="false">T22*AT22</f>
        <v>0</v>
      </c>
      <c r="BC21" s="137"/>
      <c r="BD21" s="137" t="n">
        <f aca="false">AV21-SUM(AW21:BC21)</f>
        <v>1673.1872</v>
      </c>
      <c r="BE21" s="138"/>
      <c r="BF21" s="139" t="n">
        <f aca="false">BD21</f>
        <v>1673.1872</v>
      </c>
      <c r="BG21" s="139" t="n">
        <f aca="false">BF21*$BG$5</f>
        <v>1338.54976</v>
      </c>
      <c r="BH21" s="139" t="n">
        <f aca="false">BF21*$BH$5</f>
        <v>334.63744</v>
      </c>
      <c r="BI21" s="52"/>
      <c r="BJ21" s="140" t="s">
        <v>103</v>
      </c>
      <c r="BK21" s="141"/>
      <c r="BL21" s="54" t="n">
        <f aca="false">BL11-BL16-BL18-BL19+BL20</f>
        <v>19636.98336</v>
      </c>
      <c r="BO21" s="140" t="s">
        <v>104</v>
      </c>
      <c r="BP21" s="141"/>
      <c r="BQ21" s="54" t="e">
        <f aca="false">BQ11-BQ16-BQ18-BQ19</f>
        <v>#REF!</v>
      </c>
      <c r="BR21" s="55"/>
      <c r="BS21" s="142"/>
      <c r="BT21" s="143"/>
      <c r="BU21" s="98"/>
      <c r="BV21" s="52"/>
      <c r="BW21" s="176"/>
      <c r="BX21" s="52"/>
      <c r="BY21" s="52"/>
      <c r="BZ21" s="98"/>
      <c r="CA21" s="52"/>
      <c r="CB21" s="176"/>
      <c r="CC21" s="138"/>
      <c r="CD21" s="138"/>
      <c r="CE21" s="145"/>
      <c r="CF21" s="145"/>
      <c r="CG21" s="145"/>
      <c r="CH21" s="7"/>
      <c r="CI21" s="8"/>
      <c r="CJ21" s="7"/>
      <c r="CK21" s="29"/>
      <c r="CL21" s="7"/>
      <c r="CM21" s="7"/>
      <c r="CN21" s="8"/>
      <c r="CO21" s="7"/>
      <c r="CP21" s="29"/>
      <c r="CQ21" s="7"/>
      <c r="CR21" s="7"/>
      <c r="CS21" s="7"/>
      <c r="CT21" s="7"/>
      <c r="CU21" s="7"/>
      <c r="CV21" s="7"/>
      <c r="CW21" s="7"/>
      <c r="CX21" s="7"/>
      <c r="CY21" s="7"/>
    </row>
    <row r="22" customFormat="false" ht="15" hidden="false" customHeight="false" outlineLevel="0" collapsed="false">
      <c r="B22" s="75" t="n">
        <v>1500</v>
      </c>
      <c r="C22" s="146" t="n">
        <f aca="false">C21</f>
        <v>4</v>
      </c>
      <c r="D22" s="147" t="n">
        <f aca="false">D21</f>
        <v>0</v>
      </c>
      <c r="E22" s="174" t="n">
        <f aca="false">C22-D21</f>
        <v>4</v>
      </c>
      <c r="F22" s="149" t="n">
        <f aca="false">$F$6</f>
        <v>0</v>
      </c>
      <c r="G22" s="175" t="n">
        <f aca="false">$G$6</f>
        <v>0</v>
      </c>
      <c r="H22" s="151" t="n">
        <f aca="false">$H$6</f>
        <v>0</v>
      </c>
      <c r="I22" s="152" t="n">
        <f aca="false">F22+G22+H22</f>
        <v>0</v>
      </c>
      <c r="J22" s="153" t="n">
        <f aca="false">$J$7</f>
        <v>0</v>
      </c>
      <c r="K22" s="154" t="n">
        <f aca="false">$K$6</f>
        <v>0</v>
      </c>
      <c r="L22" s="155" t="n">
        <f aca="false">((I22*J22/1000)+K22)</f>
        <v>0</v>
      </c>
      <c r="M22" s="156" t="n">
        <f aca="false">$M$68</f>
        <v>0</v>
      </c>
      <c r="N22" s="157" t="e">
        <f aca="false">$N$7*AQ21*AR21</f>
        <v>#DIV/0!</v>
      </c>
      <c r="O22" s="156" t="n">
        <f aca="false">$O$68</f>
        <v>0</v>
      </c>
      <c r="P22" s="158" t="n">
        <f aca="false">(AT21*$P$6)*$P$3</f>
        <v>1.7328</v>
      </c>
      <c r="Q22" s="154" t="n">
        <f aca="false">$Q$68</f>
        <v>0</v>
      </c>
      <c r="R22" s="154" t="n">
        <v>0</v>
      </c>
      <c r="S22" s="155" t="n">
        <v>0</v>
      </c>
      <c r="T22" s="156" t="n">
        <f aca="false">$T$6</f>
        <v>0</v>
      </c>
      <c r="U22" s="159" t="e">
        <f aca="false">(N22/E22)+SUM(L22:M22)</f>
        <v>#DIV/0!</v>
      </c>
      <c r="W22" s="116" t="n">
        <v>1</v>
      </c>
      <c r="X22" s="117" t="n">
        <v>2.52</v>
      </c>
      <c r="Y22" s="160" t="n">
        <v>3</v>
      </c>
      <c r="Z22" s="63" t="n">
        <v>2.52</v>
      </c>
      <c r="AA22" s="161"/>
      <c r="AB22" s="120"/>
      <c r="AC22" s="162" t="n">
        <f aca="false">(W22*X22)+(Y22*Z22)+(AA22*AB22)</f>
        <v>10.08</v>
      </c>
      <c r="AD22" s="163" t="n">
        <v>1600</v>
      </c>
      <c r="AE22" s="164" t="n">
        <v>0</v>
      </c>
      <c r="AF22" s="165" t="n">
        <v>0</v>
      </c>
      <c r="AG22" s="166"/>
      <c r="AH22" s="167" t="n">
        <v>3</v>
      </c>
      <c r="AI22" s="168" t="n">
        <v>500</v>
      </c>
      <c r="AJ22" s="169"/>
      <c r="AK22" s="170" t="n">
        <v>1</v>
      </c>
      <c r="AL22" s="63" t="n">
        <v>185</v>
      </c>
      <c r="AM22" s="171"/>
      <c r="AN22" s="172"/>
      <c r="AO22" s="173"/>
      <c r="AP22" s="133"/>
      <c r="AQ22" s="133" t="e">
        <f aca="false" t="array" ref="AQ22:AQ22">SUM(IF(AND(AJ22&lt;&gt;"pac",AJ22&lt;&gt;""),AI22),IF(AND(AM22&lt;&gt;"pac",AM22&lt;&gt;""),AL22),IF(AND(AN22&lt;&gt;"pac",AN22&lt;&gt;""),AO22))/SUM(IF(AND(AJ22&lt;&gt;"pac",AJ22&lt;&gt;""),1),IF(AND(AM22&lt;&gt;"pac",AM22&lt;&gt;""),1),IF(AND(AN22&lt;&gt;"pac",AN22&lt;&gt;""),1))</f>
        <v>#DIV/0!</v>
      </c>
      <c r="AR22" s="133" t="n">
        <f aca="false" t="array" ref="AR22:AR22">SUM(IF(AND(AJ22&lt;&gt;"pac",AJ22&lt;&gt;""),AH22),IF(AND(AM22&lt;&gt;"pac",AM22&lt;&gt;""),AK22),IF(AND(AP22&lt;&gt;"pac",AP22&lt;&gt;""),AN22))</f>
        <v>0</v>
      </c>
      <c r="AS22" s="133"/>
      <c r="AT22" s="134" t="n">
        <f aca="false">SUM(AE22,AG22,AH22,AN22,AK22)</f>
        <v>4</v>
      </c>
      <c r="AU22" s="135" t="n">
        <f aca="false">AV22/AT22</f>
        <v>421.25</v>
      </c>
      <c r="AV22" s="136" t="n">
        <f aca="false">SUM(AE22*AF22)+(AH22*AI22)+(AN22*AO22)+(AK22*AL22)</f>
        <v>1685</v>
      </c>
      <c r="AW22" s="137" t="n">
        <f aca="false">AT22*(F23+G23+H23)*J23/1000</f>
        <v>0</v>
      </c>
      <c r="AX22" s="137" t="n">
        <f aca="false">K23*AT22</f>
        <v>0</v>
      </c>
      <c r="AY22" s="137" t="n">
        <f aca="false">L23*(AE23+AG23)</f>
        <v>0</v>
      </c>
      <c r="AZ22" s="136" t="n">
        <f aca="false">P23</f>
        <v>1.7328</v>
      </c>
      <c r="BA22" s="137" t="n">
        <f aca="false">AC22</f>
        <v>10.08</v>
      </c>
      <c r="BB22" s="137" t="n">
        <f aca="false">T23*AT23</f>
        <v>0</v>
      </c>
      <c r="BC22" s="137"/>
      <c r="BD22" s="137" t="n">
        <f aca="false">AV22-SUM(AW22:BC22)</f>
        <v>1673.1872</v>
      </c>
      <c r="BE22" s="138"/>
      <c r="BF22" s="139" t="n">
        <f aca="false">BD22</f>
        <v>1673.1872</v>
      </c>
      <c r="BG22" s="139" t="n">
        <f aca="false">BF22*$BG$5</f>
        <v>1338.54976</v>
      </c>
      <c r="BH22" s="139" t="n">
        <f aca="false">BF22*$BH$5</f>
        <v>334.63744</v>
      </c>
      <c r="BI22" s="52"/>
      <c r="BR22" s="55"/>
      <c r="BS22" s="142"/>
      <c r="BT22" s="143"/>
      <c r="BU22" s="98"/>
      <c r="BV22" s="52"/>
      <c r="BW22" s="185"/>
      <c r="BX22" s="52"/>
      <c r="BY22" s="52"/>
      <c r="BZ22" s="98"/>
      <c r="CA22" s="52"/>
      <c r="CB22" s="185"/>
      <c r="CC22" s="138"/>
      <c r="CD22" s="138"/>
      <c r="CE22" s="145"/>
      <c r="CF22" s="145"/>
      <c r="CG22" s="145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</row>
    <row r="23" customFormat="false" ht="12.75" hidden="false" customHeight="false" outlineLevel="0" collapsed="false">
      <c r="B23" s="75" t="n">
        <v>1600</v>
      </c>
      <c r="C23" s="146" t="n">
        <f aca="false">C22</f>
        <v>4</v>
      </c>
      <c r="D23" s="147" t="n">
        <f aca="false">D22</f>
        <v>0</v>
      </c>
      <c r="E23" s="174" t="n">
        <f aca="false">C23-D22</f>
        <v>4</v>
      </c>
      <c r="F23" s="149" t="n">
        <f aca="false">$F$6</f>
        <v>0</v>
      </c>
      <c r="G23" s="175" t="n">
        <f aca="false">$G$6</f>
        <v>0</v>
      </c>
      <c r="H23" s="151" t="n">
        <f aca="false">$H$6</f>
        <v>0</v>
      </c>
      <c r="I23" s="152" t="n">
        <f aca="false">F23+G23+H23</f>
        <v>0</v>
      </c>
      <c r="J23" s="153" t="n">
        <f aca="false">$J$7</f>
        <v>0</v>
      </c>
      <c r="K23" s="154" t="n">
        <f aca="false">$K$6</f>
        <v>0</v>
      </c>
      <c r="L23" s="155" t="n">
        <f aca="false">((I23*J23/1000)+K23)</f>
        <v>0</v>
      </c>
      <c r="M23" s="156" t="n">
        <f aca="false">$M$68</f>
        <v>0</v>
      </c>
      <c r="N23" s="157" t="e">
        <f aca="false">$N$7*AQ22*AR22</f>
        <v>#DIV/0!</v>
      </c>
      <c r="O23" s="156" t="n">
        <f aca="false">$O$68</f>
        <v>0</v>
      </c>
      <c r="P23" s="158" t="n">
        <f aca="false">(AT22*$P$6)*$P$3</f>
        <v>1.7328</v>
      </c>
      <c r="Q23" s="154" t="n">
        <f aca="false">$Q$68</f>
        <v>0</v>
      </c>
      <c r="R23" s="154" t="n">
        <v>0</v>
      </c>
      <c r="S23" s="155" t="n">
        <v>0</v>
      </c>
      <c r="T23" s="156" t="n">
        <f aca="false">$T$6</f>
        <v>0</v>
      </c>
      <c r="U23" s="159" t="e">
        <f aca="false">(N23/E23)+SUM(L23:M23)</f>
        <v>#DIV/0!</v>
      </c>
      <c r="W23" s="116" t="n">
        <v>1</v>
      </c>
      <c r="X23" s="117" t="n">
        <v>2.52</v>
      </c>
      <c r="Y23" s="160" t="n">
        <v>3</v>
      </c>
      <c r="Z23" s="63" t="n">
        <v>2.52</v>
      </c>
      <c r="AA23" s="161"/>
      <c r="AB23" s="120"/>
      <c r="AC23" s="162" t="n">
        <f aca="false">(W23*X23)+(Y23*Z23)+(AA23*AB23)</f>
        <v>10.08</v>
      </c>
      <c r="AD23" s="163" t="n">
        <v>1700</v>
      </c>
      <c r="AE23" s="164" t="n">
        <v>0</v>
      </c>
      <c r="AF23" s="165" t="n">
        <v>0</v>
      </c>
      <c r="AG23" s="166"/>
      <c r="AH23" s="167" t="n">
        <v>3</v>
      </c>
      <c r="AI23" s="168" t="n">
        <v>500</v>
      </c>
      <c r="AJ23" s="169"/>
      <c r="AK23" s="170" t="n">
        <v>1</v>
      </c>
      <c r="AL23" s="63" t="n">
        <v>185</v>
      </c>
      <c r="AM23" s="171"/>
      <c r="AN23" s="172"/>
      <c r="AO23" s="173"/>
      <c r="AP23" s="133"/>
      <c r="AQ23" s="133" t="e">
        <f aca="false" t="array" ref="AQ23:AQ23">SUM(IF(AND(AJ23&lt;&gt;"pac",AJ23&lt;&gt;""),AI23),IF(AND(AM23&lt;&gt;"pac",AM23&lt;&gt;""),AL23),IF(AND(AN23&lt;&gt;"pac",AN23&lt;&gt;""),AO23))/SUM(IF(AND(AJ23&lt;&gt;"pac",AJ23&lt;&gt;""),1),IF(AND(AM23&lt;&gt;"pac",AM23&lt;&gt;""),1),IF(AND(AN23&lt;&gt;"pac",AN23&lt;&gt;""),1))</f>
        <v>#DIV/0!</v>
      </c>
      <c r="AR23" s="133" t="n">
        <f aca="false" t="array" ref="AR23:AR23">SUM(IF(AND(AJ23&lt;&gt;"pac",AJ23&lt;&gt;""),AH23),IF(AND(AM23&lt;&gt;"pac",AM23&lt;&gt;""),AK23),IF(AND(AP23&lt;&gt;"pac",AP23&lt;&gt;""),AN23))</f>
        <v>0</v>
      </c>
      <c r="AS23" s="133"/>
      <c r="AT23" s="134" t="n">
        <f aca="false">SUM(AE23,AG23,AH23,AN23,AK23)</f>
        <v>4</v>
      </c>
      <c r="AU23" s="135" t="n">
        <f aca="false">AV23/AT23</f>
        <v>421.25</v>
      </c>
      <c r="AV23" s="136" t="n">
        <f aca="false">SUM(AE23*AF23)+(AH23*AI23)+(AN23*AO23)+(AK23*AL23)</f>
        <v>1685</v>
      </c>
      <c r="AW23" s="137" t="n">
        <f aca="false">AT23*(F24+G24+H24)*J24/1000</f>
        <v>0</v>
      </c>
      <c r="AX23" s="137" t="n">
        <f aca="false">K24*AT23</f>
        <v>0</v>
      </c>
      <c r="AY23" s="137" t="n">
        <f aca="false">L24*(AE24+AG24)</f>
        <v>0</v>
      </c>
      <c r="AZ23" s="136" t="n">
        <f aca="false">P24</f>
        <v>1.7328</v>
      </c>
      <c r="BA23" s="137" t="n">
        <f aca="false">AC23</f>
        <v>10.08</v>
      </c>
      <c r="BB23" s="137" t="n">
        <f aca="false">T24*AT24</f>
        <v>0</v>
      </c>
      <c r="BC23" s="137"/>
      <c r="BD23" s="137" t="n">
        <f aca="false">AV23-SUM(AW23:BC23)</f>
        <v>1673.1872</v>
      </c>
      <c r="BE23" s="138"/>
      <c r="BF23" s="139" t="n">
        <f aca="false">BD23</f>
        <v>1673.1872</v>
      </c>
      <c r="BG23" s="139" t="n">
        <f aca="false">BF23*$BG$5</f>
        <v>1338.54976</v>
      </c>
      <c r="BH23" s="139" t="n">
        <f aca="false">BF23*$BH$5</f>
        <v>334.63744</v>
      </c>
      <c r="BI23" s="52"/>
      <c r="BR23" s="55"/>
      <c r="BS23" s="142"/>
      <c r="BT23" s="143"/>
      <c r="BU23" s="98"/>
      <c r="BV23" s="52"/>
      <c r="BW23" s="176"/>
      <c r="BX23" s="52"/>
      <c r="BY23" s="52"/>
      <c r="BZ23" s="98"/>
      <c r="CA23" s="52"/>
      <c r="CB23" s="176"/>
      <c r="CC23" s="138"/>
      <c r="CD23" s="138"/>
      <c r="CE23" s="145"/>
      <c r="CF23" s="145"/>
      <c r="CG23" s="145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</row>
    <row r="24" customFormat="false" ht="12.75" hidden="false" customHeight="false" outlineLevel="0" collapsed="false">
      <c r="B24" s="75" t="n">
        <v>1700</v>
      </c>
      <c r="C24" s="146" t="n">
        <f aca="false">C23</f>
        <v>4</v>
      </c>
      <c r="D24" s="147" t="n">
        <f aca="false">D23</f>
        <v>0</v>
      </c>
      <c r="E24" s="174" t="n">
        <f aca="false">C24-D23</f>
        <v>4</v>
      </c>
      <c r="F24" s="149" t="n">
        <f aca="false">$F$6</f>
        <v>0</v>
      </c>
      <c r="G24" s="175" t="n">
        <f aca="false">$G$6</f>
        <v>0</v>
      </c>
      <c r="H24" s="151" t="n">
        <f aca="false">$H$6</f>
        <v>0</v>
      </c>
      <c r="I24" s="152" t="n">
        <f aca="false">F24+G24+H24</f>
        <v>0</v>
      </c>
      <c r="J24" s="153" t="n">
        <f aca="false">$J$7</f>
        <v>0</v>
      </c>
      <c r="K24" s="154" t="n">
        <f aca="false">$K$6</f>
        <v>0</v>
      </c>
      <c r="L24" s="155" t="n">
        <f aca="false">((I24*J24/1000)+K24)</f>
        <v>0</v>
      </c>
      <c r="M24" s="156" t="n">
        <f aca="false">$M$68</f>
        <v>0</v>
      </c>
      <c r="N24" s="157" t="e">
        <f aca="false">$N$7*AQ23*AR23</f>
        <v>#DIV/0!</v>
      </c>
      <c r="O24" s="156" t="n">
        <f aca="false">$O$68</f>
        <v>0</v>
      </c>
      <c r="P24" s="158" t="n">
        <f aca="false">(AT23*$P$6)*$P$3</f>
        <v>1.7328</v>
      </c>
      <c r="Q24" s="154" t="n">
        <f aca="false">$Q$68</f>
        <v>0</v>
      </c>
      <c r="R24" s="154" t="n">
        <v>0</v>
      </c>
      <c r="S24" s="155" t="n">
        <v>0</v>
      </c>
      <c r="T24" s="156" t="n">
        <f aca="false">$T$6</f>
        <v>0</v>
      </c>
      <c r="U24" s="159" t="e">
        <f aca="false">(N24/E24)+SUM(L24:M24)</f>
        <v>#DIV/0!</v>
      </c>
      <c r="W24" s="116" t="n">
        <v>1</v>
      </c>
      <c r="X24" s="117" t="n">
        <v>2.52</v>
      </c>
      <c r="Y24" s="160" t="n">
        <v>3</v>
      </c>
      <c r="Z24" s="63" t="n">
        <v>2.52</v>
      </c>
      <c r="AA24" s="161"/>
      <c r="AB24" s="120"/>
      <c r="AC24" s="162" t="n">
        <f aca="false">(W24*X24)+(Y24*Z24)+(AA24*AB24)</f>
        <v>10.08</v>
      </c>
      <c r="AD24" s="163" t="n">
        <v>1800</v>
      </c>
      <c r="AE24" s="164" t="n">
        <v>0</v>
      </c>
      <c r="AF24" s="165" t="n">
        <v>0</v>
      </c>
      <c r="AG24" s="166"/>
      <c r="AH24" s="167" t="n">
        <v>3</v>
      </c>
      <c r="AI24" s="168" t="n">
        <v>500</v>
      </c>
      <c r="AJ24" s="169"/>
      <c r="AK24" s="170" t="n">
        <v>1</v>
      </c>
      <c r="AL24" s="63" t="n">
        <v>185</v>
      </c>
      <c r="AM24" s="171"/>
      <c r="AN24" s="172"/>
      <c r="AO24" s="173"/>
      <c r="AP24" s="133"/>
      <c r="AQ24" s="133" t="e">
        <f aca="false" t="array" ref="AQ24:AQ24">SUM(IF(AND(AJ24&lt;&gt;"pac",AJ24&lt;&gt;""),AI24),IF(AND(AM24&lt;&gt;"pac",AM24&lt;&gt;""),AL24),IF(AND(AN24&lt;&gt;"pac",AN24&lt;&gt;""),AO24))/SUM(IF(AND(AJ24&lt;&gt;"pac",AJ24&lt;&gt;""),1),IF(AND(AM24&lt;&gt;"pac",AM24&lt;&gt;""),1),IF(AND(AN24&lt;&gt;"pac",AN24&lt;&gt;""),1))</f>
        <v>#DIV/0!</v>
      </c>
      <c r="AR24" s="133" t="n">
        <f aca="false" t="array" ref="AR24:AR24">SUM(IF(AND(AJ24&lt;&gt;"pac",AJ24&lt;&gt;""),AH24),IF(AND(AM24&lt;&gt;"pac",AM24&lt;&gt;""),AK24),IF(AND(AP24&lt;&gt;"pac",AP24&lt;&gt;""),AN24))</f>
        <v>0</v>
      </c>
      <c r="AS24" s="133"/>
      <c r="AT24" s="134" t="n">
        <f aca="false">SUM(AE24,AG24,AH24,AN24,AK24)</f>
        <v>4</v>
      </c>
      <c r="AU24" s="135" t="n">
        <f aca="false">AV24/AT24</f>
        <v>421.25</v>
      </c>
      <c r="AV24" s="136" t="n">
        <f aca="false">SUM(AE24*AF24)+(AH24*AI24)+(AN24*AO24)+(AK24*AL24)</f>
        <v>1685</v>
      </c>
      <c r="AW24" s="137" t="n">
        <f aca="false">AT24*(F25+G25+H25)*J25/1000</f>
        <v>0</v>
      </c>
      <c r="AX24" s="137" t="n">
        <f aca="false">K25*AT24</f>
        <v>0</v>
      </c>
      <c r="AY24" s="137" t="n">
        <f aca="false">L25*(AE25+AG25)</f>
        <v>0</v>
      </c>
      <c r="AZ24" s="136" t="n">
        <f aca="false">P25</f>
        <v>1.7328</v>
      </c>
      <c r="BA24" s="137" t="n">
        <f aca="false">AC24</f>
        <v>10.08</v>
      </c>
      <c r="BB24" s="137" t="n">
        <f aca="false">T25*AT25</f>
        <v>0</v>
      </c>
      <c r="BC24" s="137"/>
      <c r="BD24" s="137" t="n">
        <f aca="false">AV24-SUM(AW24:BC24)</f>
        <v>1673.1872</v>
      </c>
      <c r="BE24" s="138"/>
      <c r="BF24" s="139" t="n">
        <f aca="false">BD24</f>
        <v>1673.1872</v>
      </c>
      <c r="BG24" s="139" t="n">
        <f aca="false">BF24*$BG$5</f>
        <v>1338.54976</v>
      </c>
      <c r="BH24" s="139" t="n">
        <f aca="false">BF24*$BH$5</f>
        <v>334.63744</v>
      </c>
      <c r="BI24" s="52"/>
      <c r="BJ24" s="6" t="s">
        <v>105</v>
      </c>
      <c r="BO24" s="6" t="s">
        <v>106</v>
      </c>
      <c r="BR24" s="55"/>
      <c r="BS24" s="142"/>
      <c r="BT24" s="143"/>
      <c r="BU24" s="52"/>
      <c r="BV24" s="52"/>
      <c r="BW24" s="52"/>
      <c r="BX24" s="52"/>
      <c r="BY24" s="52"/>
      <c r="BZ24" s="52"/>
      <c r="CA24" s="52"/>
      <c r="CB24" s="52"/>
      <c r="CC24" s="138"/>
      <c r="CD24" s="138"/>
      <c r="CE24" s="145"/>
      <c r="CF24" s="145"/>
      <c r="CG24" s="145"/>
      <c r="CH24" s="7"/>
      <c r="CI24" s="8"/>
      <c r="CJ24" s="7"/>
      <c r="CK24" s="7"/>
      <c r="CL24" s="7"/>
      <c r="CM24" s="7"/>
      <c r="CN24" s="8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</row>
    <row r="25" customFormat="false" ht="12.75" hidden="false" customHeight="false" outlineLevel="0" collapsed="false">
      <c r="B25" s="75" t="n">
        <v>1800</v>
      </c>
      <c r="C25" s="146" t="n">
        <f aca="false">C24</f>
        <v>4</v>
      </c>
      <c r="D25" s="147" t="n">
        <f aca="false">D24</f>
        <v>0</v>
      </c>
      <c r="E25" s="174" t="n">
        <f aca="false">C25-D24</f>
        <v>4</v>
      </c>
      <c r="F25" s="149" t="n">
        <f aca="false">$F$6</f>
        <v>0</v>
      </c>
      <c r="G25" s="175" t="n">
        <f aca="false">$G$6</f>
        <v>0</v>
      </c>
      <c r="H25" s="151" t="n">
        <f aca="false">$H$6</f>
        <v>0</v>
      </c>
      <c r="I25" s="152" t="n">
        <f aca="false">F25+G25+H25</f>
        <v>0</v>
      </c>
      <c r="J25" s="153" t="n">
        <f aca="false">$J$7</f>
        <v>0</v>
      </c>
      <c r="K25" s="154" t="n">
        <f aca="false">$K$6</f>
        <v>0</v>
      </c>
      <c r="L25" s="155" t="n">
        <f aca="false">((I25*J25/1000)+K25)</f>
        <v>0</v>
      </c>
      <c r="M25" s="156" t="n">
        <f aca="false">$M$68</f>
        <v>0</v>
      </c>
      <c r="N25" s="157" t="e">
        <f aca="false">$N$7*AQ24*AR24</f>
        <v>#DIV/0!</v>
      </c>
      <c r="O25" s="156" t="n">
        <f aca="false">$O$68</f>
        <v>0</v>
      </c>
      <c r="P25" s="158" t="n">
        <f aca="false">(AT24*$P$6)*$P$3</f>
        <v>1.7328</v>
      </c>
      <c r="Q25" s="154" t="n">
        <f aca="false">$Q$68</f>
        <v>0</v>
      </c>
      <c r="R25" s="154" t="n">
        <v>0</v>
      </c>
      <c r="S25" s="155" t="n">
        <v>0</v>
      </c>
      <c r="T25" s="156" t="n">
        <f aca="false">$T$6</f>
        <v>0</v>
      </c>
      <c r="U25" s="159" t="e">
        <f aca="false">(N25/E25)+SUM(L25:M25)</f>
        <v>#DIV/0!</v>
      </c>
      <c r="W25" s="116" t="n">
        <v>1</v>
      </c>
      <c r="X25" s="117" t="n">
        <v>2.52</v>
      </c>
      <c r="Y25" s="160" t="n">
        <v>3</v>
      </c>
      <c r="Z25" s="63" t="n">
        <v>2.52</v>
      </c>
      <c r="AA25" s="161"/>
      <c r="AB25" s="120"/>
      <c r="AC25" s="162" t="n">
        <f aca="false">(W25*X25)+(Y25*Z25)+(AA25*AB25)</f>
        <v>10.08</v>
      </c>
      <c r="AD25" s="163" t="n">
        <v>1900</v>
      </c>
      <c r="AE25" s="164" t="n">
        <v>0</v>
      </c>
      <c r="AF25" s="165" t="n">
        <v>0</v>
      </c>
      <c r="AG25" s="166"/>
      <c r="AH25" s="167" t="n">
        <v>3</v>
      </c>
      <c r="AI25" s="168" t="n">
        <v>500</v>
      </c>
      <c r="AJ25" s="169"/>
      <c r="AK25" s="170" t="n">
        <v>1</v>
      </c>
      <c r="AL25" s="63" t="n">
        <v>185</v>
      </c>
      <c r="AM25" s="171"/>
      <c r="AN25" s="172"/>
      <c r="AO25" s="173"/>
      <c r="AP25" s="133"/>
      <c r="AQ25" s="133" t="e">
        <f aca="false" t="array" ref="AQ25:AQ25">SUM(IF(AND(AJ25&lt;&gt;"pac",AJ25&lt;&gt;""),AI25),IF(AND(AM25&lt;&gt;"pac",AM25&lt;&gt;""),AL25),IF(AND(AN25&lt;&gt;"pac",AN25&lt;&gt;""),AO25))/SUM(IF(AND(AJ25&lt;&gt;"pac",AJ25&lt;&gt;""),1),IF(AND(AM25&lt;&gt;"pac",AM25&lt;&gt;""),1),IF(AND(AN25&lt;&gt;"pac",AN25&lt;&gt;""),1))</f>
        <v>#DIV/0!</v>
      </c>
      <c r="AR25" s="133" t="n">
        <f aca="false" t="array" ref="AR25:AR25">SUM(IF(AND(AJ25&lt;&gt;"pac",AJ25&lt;&gt;""),AH25),IF(AND(AM25&lt;&gt;"pac",AM25&lt;&gt;""),AK25),IF(AND(AP25&lt;&gt;"pac",AP25&lt;&gt;""),AN25))</f>
        <v>0</v>
      </c>
      <c r="AS25" s="133"/>
      <c r="AT25" s="134" t="n">
        <f aca="false">SUM(AE25,AG25,AH25,AN25,AK25)</f>
        <v>4</v>
      </c>
      <c r="AU25" s="135" t="n">
        <f aca="false">AV25/AT25</f>
        <v>421.25</v>
      </c>
      <c r="AV25" s="136" t="n">
        <f aca="false">SUM(AE25*AF25)+(AH25*AI25)+(AN25*AO25)+(AK25*AL25)</f>
        <v>1685</v>
      </c>
      <c r="AW25" s="137" t="n">
        <f aca="false">AT25*(F26+G26+H26)*J26/1000</f>
        <v>0</v>
      </c>
      <c r="AX25" s="137" t="n">
        <f aca="false">K26*AT25</f>
        <v>0</v>
      </c>
      <c r="AY25" s="137" t="n">
        <f aca="false">L26*(AE26+AG26)</f>
        <v>0</v>
      </c>
      <c r="AZ25" s="136" t="n">
        <f aca="false">P26</f>
        <v>1.7328</v>
      </c>
      <c r="BA25" s="137" t="n">
        <f aca="false">AC25</f>
        <v>10.08</v>
      </c>
      <c r="BB25" s="137" t="n">
        <f aca="false">T26*AT26</f>
        <v>0</v>
      </c>
      <c r="BC25" s="137"/>
      <c r="BD25" s="137" t="n">
        <f aca="false">AV25-SUM(AW25:BC25)</f>
        <v>1673.1872</v>
      </c>
      <c r="BE25" s="138"/>
      <c r="BF25" s="139" t="n">
        <f aca="false">BD25</f>
        <v>1673.1872</v>
      </c>
      <c r="BG25" s="139" t="n">
        <f aca="false">BF25*$BG$5</f>
        <v>1338.54976</v>
      </c>
      <c r="BH25" s="139" t="n">
        <f aca="false">BF25*$BH$5</f>
        <v>334.63744</v>
      </c>
      <c r="BI25" s="52"/>
      <c r="BJ25" s="25" t="s">
        <v>107</v>
      </c>
      <c r="BK25" s="26"/>
      <c r="BL25" s="27" t="n">
        <f aca="false">BL21</f>
        <v>19636.98336</v>
      </c>
      <c r="BO25" s="25" t="s">
        <v>107</v>
      </c>
      <c r="BP25" s="26"/>
      <c r="BQ25" s="27" t="e">
        <f aca="true">(INDIRECT(TEXT((DAY($A$1)-1),"0")&amp;"!Bq25"))+BL25</f>
        <v>#REF!</v>
      </c>
      <c r="BR25" s="55"/>
      <c r="BS25" s="142"/>
      <c r="BT25" s="143"/>
      <c r="BU25" s="98"/>
      <c r="BV25" s="52"/>
      <c r="BW25" s="176"/>
      <c r="BX25" s="52"/>
      <c r="BY25" s="52"/>
      <c r="BZ25" s="98"/>
      <c r="CA25" s="52"/>
      <c r="CB25" s="176"/>
      <c r="CC25" s="138"/>
      <c r="CD25" s="138"/>
      <c r="CE25" s="145"/>
      <c r="CF25" s="145"/>
      <c r="CG25" s="145"/>
      <c r="CH25" s="7"/>
      <c r="CI25" s="8"/>
      <c r="CJ25" s="7"/>
      <c r="CK25" s="29"/>
      <c r="CL25" s="7"/>
      <c r="CM25" s="7"/>
      <c r="CN25" s="8"/>
      <c r="CO25" s="7"/>
      <c r="CP25" s="29"/>
      <c r="CQ25" s="7"/>
      <c r="CR25" s="7"/>
      <c r="CS25" s="7"/>
      <c r="CT25" s="7"/>
      <c r="CU25" s="7"/>
      <c r="CV25" s="7"/>
      <c r="CW25" s="7"/>
      <c r="CX25" s="7"/>
      <c r="CY25" s="7"/>
    </row>
    <row r="26" customFormat="false" ht="12.75" hidden="false" customHeight="false" outlineLevel="0" collapsed="false">
      <c r="B26" s="75" t="n">
        <v>1900</v>
      </c>
      <c r="C26" s="146" t="n">
        <f aca="false">C25</f>
        <v>4</v>
      </c>
      <c r="D26" s="147" t="n">
        <f aca="false">D25</f>
        <v>0</v>
      </c>
      <c r="E26" s="174" t="n">
        <f aca="false">C26-D25</f>
        <v>4</v>
      </c>
      <c r="F26" s="149" t="n">
        <f aca="false">$F$6</f>
        <v>0</v>
      </c>
      <c r="G26" s="175" t="n">
        <f aca="false">$G$6</f>
        <v>0</v>
      </c>
      <c r="H26" s="151" t="n">
        <f aca="false">$H$6</f>
        <v>0</v>
      </c>
      <c r="I26" s="152" t="n">
        <f aca="false">F26+G26+H26</f>
        <v>0</v>
      </c>
      <c r="J26" s="153" t="n">
        <f aca="false">$J$7</f>
        <v>0</v>
      </c>
      <c r="K26" s="154" t="n">
        <f aca="false">$K$6</f>
        <v>0</v>
      </c>
      <c r="L26" s="155" t="n">
        <f aca="false">((I26*J26/1000)+K26)</f>
        <v>0</v>
      </c>
      <c r="M26" s="156" t="n">
        <f aca="false">$M$68</f>
        <v>0</v>
      </c>
      <c r="N26" s="157" t="e">
        <f aca="false">$N$7*AQ25*AR25</f>
        <v>#DIV/0!</v>
      </c>
      <c r="O26" s="156" t="n">
        <f aca="false">$O$68</f>
        <v>0</v>
      </c>
      <c r="P26" s="158" t="n">
        <f aca="false">(AT25*$P$6)*$P$3</f>
        <v>1.7328</v>
      </c>
      <c r="Q26" s="154" t="n">
        <f aca="false">$Q$68</f>
        <v>0</v>
      </c>
      <c r="R26" s="154" t="n">
        <v>0</v>
      </c>
      <c r="S26" s="155" t="n">
        <v>0</v>
      </c>
      <c r="T26" s="156" t="n">
        <f aca="false">$T$6</f>
        <v>0</v>
      </c>
      <c r="U26" s="159" t="e">
        <f aca="false">(N26/E26)+SUM(L26:M26)</f>
        <v>#DIV/0!</v>
      </c>
      <c r="W26" s="116" t="n">
        <v>1</v>
      </c>
      <c r="X26" s="117" t="n">
        <v>2.52</v>
      </c>
      <c r="Y26" s="160" t="n">
        <v>3</v>
      </c>
      <c r="Z26" s="63" t="n">
        <v>2.52</v>
      </c>
      <c r="AA26" s="161"/>
      <c r="AB26" s="120"/>
      <c r="AC26" s="162" t="n">
        <f aca="false">(W26*X26)+(Y26*Z26)+(AA26*AB26)</f>
        <v>10.08</v>
      </c>
      <c r="AD26" s="163" t="n">
        <v>2000</v>
      </c>
      <c r="AE26" s="164" t="n">
        <v>0</v>
      </c>
      <c r="AF26" s="165" t="n">
        <v>0</v>
      </c>
      <c r="AG26" s="166"/>
      <c r="AH26" s="167" t="n">
        <v>3</v>
      </c>
      <c r="AI26" s="168" t="n">
        <v>500</v>
      </c>
      <c r="AJ26" s="169"/>
      <c r="AK26" s="170" t="n">
        <v>1</v>
      </c>
      <c r="AL26" s="63" t="n">
        <v>185</v>
      </c>
      <c r="AM26" s="171"/>
      <c r="AN26" s="172"/>
      <c r="AO26" s="173"/>
      <c r="AP26" s="133"/>
      <c r="AQ26" s="133" t="e">
        <f aca="false" t="array" ref="AQ26:AQ26">SUM(IF(AND(AJ26&lt;&gt;"pac",AJ26&lt;&gt;""),AI26),IF(AND(AM26&lt;&gt;"pac",AM26&lt;&gt;""),AL26),IF(AND(AN26&lt;&gt;"pac",AN26&lt;&gt;""),AO26))/SUM(IF(AND(AJ26&lt;&gt;"pac",AJ26&lt;&gt;""),1),IF(AND(AM26&lt;&gt;"pac",AM26&lt;&gt;""),1),IF(AND(AN26&lt;&gt;"pac",AN26&lt;&gt;""),1))</f>
        <v>#DIV/0!</v>
      </c>
      <c r="AR26" s="133" t="n">
        <f aca="false" t="array" ref="AR26:AR26">SUM(IF(AND(AJ26&lt;&gt;"pac",AJ26&lt;&gt;""),AH26),IF(AND(AM26&lt;&gt;"pac",AM26&lt;&gt;""),AK26),IF(AND(AP26&lt;&gt;"pac",AP26&lt;&gt;""),AN26))</f>
        <v>0</v>
      </c>
      <c r="AS26" s="133"/>
      <c r="AT26" s="134" t="n">
        <f aca="false">SUM(AE26,AG26,AH26,AN26,AK26)</f>
        <v>4</v>
      </c>
      <c r="AU26" s="135" t="n">
        <f aca="false">AV26/AT26</f>
        <v>421.25</v>
      </c>
      <c r="AV26" s="136" t="n">
        <f aca="false">SUM(AE26*AF26)+(AH26*AI26)+(AN26*AO26)+(AK26*AL26)</f>
        <v>1685</v>
      </c>
      <c r="AW26" s="137" t="n">
        <f aca="false">AT26*(F27+G27+H27)*J27/1000</f>
        <v>0</v>
      </c>
      <c r="AX26" s="137" t="n">
        <f aca="false">K27*AT26</f>
        <v>0</v>
      </c>
      <c r="AY26" s="137" t="n">
        <f aca="false">L27*(AE27+AG27)</f>
        <v>0</v>
      </c>
      <c r="AZ26" s="136" t="n">
        <f aca="false">P27</f>
        <v>1.7328</v>
      </c>
      <c r="BA26" s="137" t="n">
        <f aca="false">AC26</f>
        <v>10.08</v>
      </c>
      <c r="BB26" s="137" t="n">
        <f aca="false">T27*AT27</f>
        <v>0</v>
      </c>
      <c r="BC26" s="137"/>
      <c r="BD26" s="137" t="n">
        <f aca="false">AV26-SUM(AW26:BC26)</f>
        <v>1673.1872</v>
      </c>
      <c r="BE26" s="138"/>
      <c r="BF26" s="139" t="n">
        <f aca="false">BD26</f>
        <v>1673.1872</v>
      </c>
      <c r="BG26" s="139" t="n">
        <f aca="false">BF26*$BG$5</f>
        <v>1338.54976</v>
      </c>
      <c r="BH26" s="139" t="n">
        <f aca="false">BF26*$BH$5</f>
        <v>334.63744</v>
      </c>
      <c r="BI26" s="52"/>
      <c r="BJ26" s="183"/>
      <c r="BK26" s="52"/>
      <c r="BL26" s="171"/>
      <c r="BO26" s="183"/>
      <c r="BP26" s="52"/>
      <c r="BQ26" s="171"/>
      <c r="BR26" s="55"/>
      <c r="BS26" s="142"/>
      <c r="BT26" s="143"/>
      <c r="BU26" s="98"/>
      <c r="BV26" s="52"/>
      <c r="BW26" s="176"/>
      <c r="BX26" s="52"/>
      <c r="BY26" s="52"/>
      <c r="BZ26" s="98"/>
      <c r="CA26" s="52"/>
      <c r="CB26" s="176"/>
      <c r="CC26" s="138"/>
      <c r="CD26" s="138"/>
      <c r="CE26" s="145"/>
      <c r="CF26" s="145"/>
      <c r="CG26" s="145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</row>
    <row r="27" customFormat="false" ht="12.75" hidden="false" customHeight="false" outlineLevel="0" collapsed="false">
      <c r="B27" s="75" t="n">
        <v>2000</v>
      </c>
      <c r="C27" s="146" t="n">
        <f aca="false">C26</f>
        <v>4</v>
      </c>
      <c r="D27" s="147" t="n">
        <f aca="false">D26</f>
        <v>0</v>
      </c>
      <c r="E27" s="174" t="n">
        <f aca="false">C27-D26</f>
        <v>4</v>
      </c>
      <c r="F27" s="149" t="n">
        <f aca="false">$F$6</f>
        <v>0</v>
      </c>
      <c r="G27" s="175" t="n">
        <f aca="false">$G$6</f>
        <v>0</v>
      </c>
      <c r="H27" s="151" t="n">
        <f aca="false">$H$6</f>
        <v>0</v>
      </c>
      <c r="I27" s="152" t="n">
        <f aca="false">F27+G27+H27</f>
        <v>0</v>
      </c>
      <c r="J27" s="153" t="n">
        <f aca="false">$J$7</f>
        <v>0</v>
      </c>
      <c r="K27" s="154" t="n">
        <f aca="false">$K$6</f>
        <v>0</v>
      </c>
      <c r="L27" s="155" t="n">
        <f aca="false">((I27*J27/1000)+K27)</f>
        <v>0</v>
      </c>
      <c r="M27" s="156" t="n">
        <f aca="false">$M$68</f>
        <v>0</v>
      </c>
      <c r="N27" s="157" t="e">
        <f aca="false">$N$7*AQ26*AR26</f>
        <v>#DIV/0!</v>
      </c>
      <c r="O27" s="156" t="n">
        <f aca="false">$O$68</f>
        <v>0</v>
      </c>
      <c r="P27" s="158" t="n">
        <f aca="false">(AT26*$P$6)*$P$3</f>
        <v>1.7328</v>
      </c>
      <c r="Q27" s="154" t="n">
        <f aca="false">$Q$68</f>
        <v>0</v>
      </c>
      <c r="R27" s="154" t="n">
        <v>0</v>
      </c>
      <c r="S27" s="155" t="n">
        <v>0</v>
      </c>
      <c r="T27" s="156" t="n">
        <f aca="false">$T$6</f>
        <v>0</v>
      </c>
      <c r="U27" s="159" t="e">
        <f aca="false">(N27/E27)+SUM(L27:M27)</f>
        <v>#DIV/0!</v>
      </c>
      <c r="W27" s="116" t="n">
        <v>1</v>
      </c>
      <c r="X27" s="117" t="n">
        <v>2.52</v>
      </c>
      <c r="Y27" s="160" t="n">
        <v>3</v>
      </c>
      <c r="Z27" s="63" t="n">
        <v>2.52</v>
      </c>
      <c r="AA27" s="161"/>
      <c r="AB27" s="120"/>
      <c r="AC27" s="162" t="n">
        <f aca="false">(W27*X27)+(Y27*Z27)+(AA27*AB27)</f>
        <v>10.08</v>
      </c>
      <c r="AD27" s="163" t="n">
        <v>2100</v>
      </c>
      <c r="AE27" s="164" t="n">
        <v>0</v>
      </c>
      <c r="AF27" s="165" t="n">
        <v>0</v>
      </c>
      <c r="AG27" s="166"/>
      <c r="AH27" s="167" t="n">
        <v>3</v>
      </c>
      <c r="AI27" s="168" t="n">
        <v>500</v>
      </c>
      <c r="AJ27" s="169"/>
      <c r="AK27" s="170" t="n">
        <v>1</v>
      </c>
      <c r="AL27" s="63" t="n">
        <v>185</v>
      </c>
      <c r="AM27" s="171"/>
      <c r="AN27" s="172"/>
      <c r="AO27" s="173"/>
      <c r="AP27" s="133"/>
      <c r="AQ27" s="133" t="e">
        <f aca="false" t="array" ref="AQ27:AQ27">SUM(IF(AND(AJ27&lt;&gt;"pac",AJ27&lt;&gt;""),AI27),IF(AND(AM27&lt;&gt;"pac",AM27&lt;&gt;""),AL27),IF(AND(AN27&lt;&gt;"pac",AN27&lt;&gt;""),AO27))/SUM(IF(AND(AJ27&lt;&gt;"pac",AJ27&lt;&gt;""),1),IF(AND(AM27&lt;&gt;"pac",AM27&lt;&gt;""),1),IF(AND(AN27&lt;&gt;"pac",AN27&lt;&gt;""),1))</f>
        <v>#DIV/0!</v>
      </c>
      <c r="AR27" s="133" t="n">
        <f aca="false" t="array" ref="AR27:AR27">SUM(IF(AND(AJ27&lt;&gt;"pac",AJ27&lt;&gt;""),AH27),IF(AND(AM27&lt;&gt;"pac",AM27&lt;&gt;""),AK27),IF(AND(AP27&lt;&gt;"pac",AP27&lt;&gt;""),AN27))</f>
        <v>0</v>
      </c>
      <c r="AS27" s="133"/>
      <c r="AT27" s="134" t="n">
        <f aca="false">SUM(AE27,AG27,AH27,AN27,AK27)</f>
        <v>4</v>
      </c>
      <c r="AU27" s="135" t="n">
        <f aca="false">AV27/AT27</f>
        <v>421.25</v>
      </c>
      <c r="AV27" s="136" t="n">
        <f aca="false">SUM(AE27*AF27)+(AH27*AI27)+(AN27*AO27)+(AK27*AL27)</f>
        <v>1685</v>
      </c>
      <c r="AW27" s="137" t="n">
        <f aca="false">AT27*(F28+G28+H28)*J28/1000</f>
        <v>0</v>
      </c>
      <c r="AX27" s="137" t="n">
        <f aca="false">K28*AT27</f>
        <v>0</v>
      </c>
      <c r="AY27" s="137" t="n">
        <f aca="false">L28*(AE28+AG28)</f>
        <v>0</v>
      </c>
      <c r="AZ27" s="136" t="n">
        <f aca="false">P28</f>
        <v>1.7328</v>
      </c>
      <c r="BA27" s="137" t="n">
        <f aca="false">AC27</f>
        <v>10.08</v>
      </c>
      <c r="BB27" s="137" t="n">
        <f aca="false">T28*AT28</f>
        <v>0</v>
      </c>
      <c r="BC27" s="137"/>
      <c r="BD27" s="137" t="n">
        <f aca="false">AV27-SUM(AW27:BC27)</f>
        <v>1673.1872</v>
      </c>
      <c r="BE27" s="138"/>
      <c r="BF27" s="139" t="n">
        <f aca="false">BD27</f>
        <v>1673.1872</v>
      </c>
      <c r="BG27" s="139" t="n">
        <f aca="false">BF27*$BG$5</f>
        <v>1338.54976</v>
      </c>
      <c r="BH27" s="139" t="n">
        <f aca="false">BF27*$BH$5</f>
        <v>334.63744</v>
      </c>
      <c r="BI27" s="52"/>
      <c r="BJ27" s="53" t="s">
        <v>32</v>
      </c>
      <c r="BK27" s="52"/>
      <c r="BL27" s="73" t="n">
        <f aca="false">BL4</f>
        <v>0</v>
      </c>
      <c r="BO27" s="53" t="s">
        <v>32</v>
      </c>
      <c r="BP27" s="52"/>
      <c r="BQ27" s="73" t="e">
        <f aca="true">(INDIRECT(TEXT((DAY($A$1)-1),"0")&amp;"!BK27"))+BL27</f>
        <v>#REF!</v>
      </c>
      <c r="BR27" s="55"/>
      <c r="BS27" s="142"/>
      <c r="BT27" s="143"/>
      <c r="BU27" s="98"/>
      <c r="BV27" s="52"/>
      <c r="BW27" s="176"/>
      <c r="BX27" s="52"/>
      <c r="BY27" s="52"/>
      <c r="BZ27" s="52"/>
      <c r="CA27" s="52"/>
      <c r="CB27" s="52"/>
      <c r="CC27" s="138"/>
      <c r="CD27" s="138"/>
      <c r="CE27" s="145"/>
      <c r="CF27" s="145"/>
      <c r="CG27" s="145"/>
      <c r="CH27" s="7"/>
      <c r="CI27" s="8"/>
      <c r="CJ27" s="7"/>
      <c r="CK27" s="29"/>
      <c r="CL27" s="7"/>
      <c r="CM27" s="7"/>
      <c r="CN27" s="8"/>
      <c r="CO27" s="7"/>
      <c r="CP27" s="29"/>
      <c r="CQ27" s="7"/>
      <c r="CR27" s="7"/>
      <c r="CS27" s="7"/>
      <c r="CT27" s="7"/>
      <c r="CU27" s="7"/>
      <c r="CV27" s="7"/>
      <c r="CW27" s="7"/>
      <c r="CX27" s="7"/>
      <c r="CY27" s="7"/>
    </row>
    <row r="28" customFormat="false" ht="12.75" hidden="false" customHeight="false" outlineLevel="0" collapsed="false">
      <c r="B28" s="75" t="n">
        <v>2100</v>
      </c>
      <c r="C28" s="146" t="n">
        <f aca="false">C27</f>
        <v>4</v>
      </c>
      <c r="D28" s="147" t="n">
        <f aca="false">D27</f>
        <v>0</v>
      </c>
      <c r="E28" s="174" t="n">
        <f aca="false">C28-D27</f>
        <v>4</v>
      </c>
      <c r="F28" s="149" t="n">
        <f aca="false">$F$6</f>
        <v>0</v>
      </c>
      <c r="G28" s="175" t="n">
        <f aca="false">$G$6</f>
        <v>0</v>
      </c>
      <c r="H28" s="151" t="n">
        <f aca="false">$H$6</f>
        <v>0</v>
      </c>
      <c r="I28" s="152" t="n">
        <f aca="false">F28+G28+H28</f>
        <v>0</v>
      </c>
      <c r="J28" s="153" t="n">
        <f aca="false">$J$7</f>
        <v>0</v>
      </c>
      <c r="K28" s="154" t="n">
        <f aca="false">$K$6</f>
        <v>0</v>
      </c>
      <c r="L28" s="155" t="n">
        <f aca="false">((I28*J28/1000)+K28)</f>
        <v>0</v>
      </c>
      <c r="M28" s="156" t="n">
        <f aca="false">$M$68</f>
        <v>0</v>
      </c>
      <c r="N28" s="157" t="e">
        <f aca="false">$N$7*AQ27*AR27</f>
        <v>#DIV/0!</v>
      </c>
      <c r="O28" s="156" t="n">
        <f aca="false">$O$68</f>
        <v>0</v>
      </c>
      <c r="P28" s="158" t="n">
        <f aca="false">(AT27*$P$6)*$P$3</f>
        <v>1.7328</v>
      </c>
      <c r="Q28" s="154" t="n">
        <f aca="false">$Q$68</f>
        <v>0</v>
      </c>
      <c r="R28" s="154" t="n">
        <v>0</v>
      </c>
      <c r="S28" s="155" t="n">
        <v>0</v>
      </c>
      <c r="T28" s="156" t="n">
        <v>0</v>
      </c>
      <c r="U28" s="159" t="e">
        <f aca="false">(N28/E28)+SUM(L28:M28)</f>
        <v>#DIV/0!</v>
      </c>
      <c r="W28" s="116" t="n">
        <v>1</v>
      </c>
      <c r="X28" s="117" t="n">
        <v>2.52</v>
      </c>
      <c r="Y28" s="160" t="n">
        <v>3</v>
      </c>
      <c r="Z28" s="63" t="n">
        <v>2.52</v>
      </c>
      <c r="AA28" s="161"/>
      <c r="AB28" s="120"/>
      <c r="AC28" s="162" t="n">
        <f aca="false">(W28*X28)+(Y28*Z28)+(AA28*AB28)</f>
        <v>10.08</v>
      </c>
      <c r="AD28" s="163" t="n">
        <v>2200</v>
      </c>
      <c r="AE28" s="164" t="n">
        <v>0</v>
      </c>
      <c r="AF28" s="165" t="n">
        <v>0</v>
      </c>
      <c r="AG28" s="166"/>
      <c r="AH28" s="167" t="n">
        <v>3</v>
      </c>
      <c r="AI28" s="168" t="n">
        <v>475</v>
      </c>
      <c r="AJ28" s="169"/>
      <c r="AK28" s="170" t="n">
        <v>1</v>
      </c>
      <c r="AL28" s="63" t="n">
        <v>185</v>
      </c>
      <c r="AM28" s="171"/>
      <c r="AN28" s="172"/>
      <c r="AO28" s="173"/>
      <c r="AP28" s="133"/>
      <c r="AQ28" s="133" t="e">
        <f aca="false" t="array" ref="AQ28:AQ28">SUM(IF(AND(AJ28&lt;&gt;"pac",AJ28&lt;&gt;""),AI28),IF(AND(AM28&lt;&gt;"pac",AM28&lt;&gt;""),AL28),IF(AND(AN28&lt;&gt;"pac",AN28&lt;&gt;""),AO28))/SUM(IF(AND(AJ28&lt;&gt;"pac",AJ28&lt;&gt;""),1),IF(AND(AM28&lt;&gt;"pac",AM28&lt;&gt;""),1),IF(AND(AN28&lt;&gt;"pac",AN28&lt;&gt;""),1))</f>
        <v>#DIV/0!</v>
      </c>
      <c r="AR28" s="133" t="n">
        <f aca="false" t="array" ref="AR28:AR28">SUM(IF(AND(AJ28&lt;&gt;"pac",AJ28&lt;&gt;""),AH28),IF(AND(AM28&lt;&gt;"pac",AM28&lt;&gt;""),AK28),IF(AND(AP28&lt;&gt;"pac",AP28&lt;&gt;""),AN28))</f>
        <v>0</v>
      </c>
      <c r="AS28" s="133"/>
      <c r="AT28" s="134" t="n">
        <f aca="false">SUM(AE28,AG28,AH28,AN28,AK28)</f>
        <v>4</v>
      </c>
      <c r="AU28" s="135" t="n">
        <f aca="false">AV28/AT28</f>
        <v>402.5</v>
      </c>
      <c r="AV28" s="136" t="n">
        <f aca="false">SUM(AE28*AF28)+(AH28*AI28)+(AN28*AO28)+(AK28*AL28)</f>
        <v>1610</v>
      </c>
      <c r="AW28" s="137" t="n">
        <f aca="false">AT28*(F29+G29+H29)*J29/1000</f>
        <v>0</v>
      </c>
      <c r="AX28" s="137" t="n">
        <f aca="false">K29*AT28</f>
        <v>0</v>
      </c>
      <c r="AY28" s="137" t="n">
        <f aca="false">L29*(AE29+AG29)</f>
        <v>0</v>
      </c>
      <c r="AZ28" s="136" t="n">
        <f aca="false">P29</f>
        <v>1.7328</v>
      </c>
      <c r="BA28" s="137" t="n">
        <f aca="false">AC28</f>
        <v>10.08</v>
      </c>
      <c r="BB28" s="137" t="n">
        <f aca="false">T29*AT29</f>
        <v>0</v>
      </c>
      <c r="BC28" s="137"/>
      <c r="BD28" s="137" t="n">
        <f aca="false">AV28-SUM(AW28:BC28)</f>
        <v>1598.1872</v>
      </c>
      <c r="BE28" s="138"/>
      <c r="BF28" s="139" t="n">
        <f aca="false">BD28</f>
        <v>1598.1872</v>
      </c>
      <c r="BG28" s="139" t="n">
        <f aca="false">BF28*$BG$5</f>
        <v>1278.54976</v>
      </c>
      <c r="BH28" s="139" t="n">
        <f aca="false">BF28*$BH$5</f>
        <v>319.63744</v>
      </c>
      <c r="BI28" s="52"/>
      <c r="BJ28" s="53"/>
      <c r="BK28" s="52"/>
      <c r="BL28" s="73"/>
      <c r="BO28" s="53"/>
      <c r="BP28" s="52"/>
      <c r="BQ28" s="73"/>
      <c r="BR28" s="55"/>
      <c r="BS28" s="142"/>
      <c r="BT28" s="143"/>
      <c r="BU28" s="98"/>
      <c r="BV28" s="52"/>
      <c r="BW28" s="176"/>
      <c r="BX28" s="52"/>
      <c r="BY28" s="52"/>
      <c r="BZ28" s="98"/>
      <c r="CA28" s="52"/>
      <c r="CB28" s="176"/>
      <c r="CC28" s="138"/>
      <c r="CD28" s="138"/>
      <c r="CE28" s="145"/>
      <c r="CF28" s="145"/>
      <c r="CG28" s="145"/>
      <c r="CH28" s="7"/>
      <c r="CI28" s="8"/>
      <c r="CJ28" s="7"/>
      <c r="CK28" s="29"/>
      <c r="CL28" s="7"/>
      <c r="CM28" s="7"/>
      <c r="CN28" s="8"/>
      <c r="CO28" s="7"/>
      <c r="CP28" s="29"/>
      <c r="CQ28" s="7"/>
      <c r="CR28" s="7"/>
      <c r="CS28" s="7"/>
      <c r="CT28" s="7"/>
      <c r="CU28" s="7"/>
      <c r="CV28" s="7"/>
      <c r="CW28" s="7"/>
      <c r="CX28" s="7"/>
      <c r="CY28" s="7"/>
    </row>
    <row r="29" customFormat="false" ht="12.75" hidden="false" customHeight="false" outlineLevel="0" collapsed="false">
      <c r="B29" s="75" t="n">
        <v>2200</v>
      </c>
      <c r="C29" s="146" t="n">
        <f aca="false">C28</f>
        <v>4</v>
      </c>
      <c r="D29" s="147" t="n">
        <f aca="false">D28</f>
        <v>0</v>
      </c>
      <c r="E29" s="174" t="n">
        <f aca="false">C29-D28</f>
        <v>4</v>
      </c>
      <c r="F29" s="149" t="n">
        <f aca="false">$F$6</f>
        <v>0</v>
      </c>
      <c r="G29" s="175" t="n">
        <f aca="false">$G$6</f>
        <v>0</v>
      </c>
      <c r="H29" s="151" t="n">
        <f aca="false">$H$6</f>
        <v>0</v>
      </c>
      <c r="I29" s="152" t="n">
        <f aca="false">F29+G29+H29</f>
        <v>0</v>
      </c>
      <c r="J29" s="153" t="n">
        <f aca="false">$J$7</f>
        <v>0</v>
      </c>
      <c r="K29" s="154" t="n">
        <f aca="false">$K$6</f>
        <v>0</v>
      </c>
      <c r="L29" s="155" t="n">
        <f aca="false">((I29*J29/1000)+K29)</f>
        <v>0</v>
      </c>
      <c r="M29" s="156" t="n">
        <f aca="false">$M$68</f>
        <v>0</v>
      </c>
      <c r="N29" s="157" t="e">
        <f aca="false">$N$7*AQ28*AR28</f>
        <v>#DIV/0!</v>
      </c>
      <c r="O29" s="156" t="n">
        <f aca="false">$O$68</f>
        <v>0</v>
      </c>
      <c r="P29" s="158" t="n">
        <f aca="false">(AT28*$P$6)*$P$3</f>
        <v>1.7328</v>
      </c>
      <c r="Q29" s="154" t="n">
        <f aca="false">$Q$68</f>
        <v>0</v>
      </c>
      <c r="R29" s="154" t="n">
        <v>0</v>
      </c>
      <c r="S29" s="155" t="n">
        <v>0</v>
      </c>
      <c r="T29" s="156" t="n">
        <v>0</v>
      </c>
      <c r="U29" s="159" t="e">
        <f aca="false">(N29/E29)+SUM(L29:M29)</f>
        <v>#DIV/0!</v>
      </c>
      <c r="W29" s="116" t="n">
        <v>1</v>
      </c>
      <c r="X29" s="117" t="n">
        <v>2.52</v>
      </c>
      <c r="Y29" s="160" t="n">
        <v>3</v>
      </c>
      <c r="Z29" s="63" t="n">
        <v>2.52</v>
      </c>
      <c r="AA29" s="161"/>
      <c r="AB29" s="120"/>
      <c r="AC29" s="162" t="n">
        <f aca="false">(W29*X29)+(Y29*Z29)+(AA29*AB29)</f>
        <v>10.08</v>
      </c>
      <c r="AD29" s="163" t="n">
        <v>2300</v>
      </c>
      <c r="AE29" s="164" t="n">
        <v>0</v>
      </c>
      <c r="AF29" s="165" t="n">
        <v>0</v>
      </c>
      <c r="AG29" s="166"/>
      <c r="AH29" s="167" t="n">
        <v>3</v>
      </c>
      <c r="AI29" s="168" t="n">
        <v>450</v>
      </c>
      <c r="AJ29" s="169"/>
      <c r="AK29" s="170" t="n">
        <v>1</v>
      </c>
      <c r="AL29" s="63" t="n">
        <v>185</v>
      </c>
      <c r="AM29" s="171"/>
      <c r="AN29" s="172"/>
      <c r="AO29" s="173"/>
      <c r="AP29" s="133"/>
      <c r="AQ29" s="133" t="e">
        <f aca="false" t="array" ref="AQ29:AQ29">SUM(IF(AND(AJ29&lt;&gt;"pac",AJ29&lt;&gt;""),AI29),IF(AND(AM29&lt;&gt;"pac",AM29&lt;&gt;""),AL29),IF(AND(AN29&lt;&gt;"pac",AN29&lt;&gt;""),AO29))/SUM(IF(AND(AJ29&lt;&gt;"pac",AJ29&lt;&gt;""),1),IF(AND(AM29&lt;&gt;"pac",AM29&lt;&gt;""),1),IF(AND(AN29&lt;&gt;"pac",AN29&lt;&gt;""),1))</f>
        <v>#DIV/0!</v>
      </c>
      <c r="AR29" s="133" t="n">
        <f aca="false" t="array" ref="AR29:AR29">SUM(IF(AND(AJ29&lt;&gt;"pac",AJ29&lt;&gt;""),AH29),IF(AND(AM29&lt;&gt;"pac",AM29&lt;&gt;""),AK29),IF(AND(AP29&lt;&gt;"pac",AP29&lt;&gt;""),AN29))</f>
        <v>0</v>
      </c>
      <c r="AS29" s="133"/>
      <c r="AT29" s="134" t="n">
        <f aca="false">SUM(AE29,AG29,AH29,AN29,AK29)</f>
        <v>4</v>
      </c>
      <c r="AU29" s="135" t="n">
        <f aca="false">AV29/AT29</f>
        <v>383.75</v>
      </c>
      <c r="AV29" s="136" t="n">
        <f aca="false">SUM(AE29*AF29)+(AH29*AI29)+(AN29*AO29)+(AK29*AL29)</f>
        <v>1535</v>
      </c>
      <c r="AW29" s="137" t="n">
        <f aca="false">AT29*(F30+G30+H30)*J30/1000</f>
        <v>0</v>
      </c>
      <c r="AX29" s="137" t="n">
        <f aca="false">K30*AT29</f>
        <v>0</v>
      </c>
      <c r="AY29" s="137" t="n">
        <f aca="false">L30*(AE30+AG30)</f>
        <v>0</v>
      </c>
      <c r="AZ29" s="136" t="n">
        <f aca="false">P30</f>
        <v>1.7328</v>
      </c>
      <c r="BA29" s="137" t="n">
        <f aca="false">AC29</f>
        <v>10.08</v>
      </c>
      <c r="BB29" s="137" t="n">
        <f aca="false">T30*AT30</f>
        <v>0</v>
      </c>
      <c r="BC29" s="137"/>
      <c r="BD29" s="137" t="n">
        <f aca="false">AV29-SUM(AW29:BC29)</f>
        <v>1523.1872</v>
      </c>
      <c r="BE29" s="138"/>
      <c r="BF29" s="139" t="n">
        <f aca="false">BD29</f>
        <v>1523.1872</v>
      </c>
      <c r="BG29" s="139" t="n">
        <f aca="false">BF29*$BG$5</f>
        <v>1218.54976</v>
      </c>
      <c r="BH29" s="139" t="n">
        <f aca="false">BF29*$BH$5</f>
        <v>304.63744</v>
      </c>
      <c r="BI29" s="52"/>
      <c r="BJ29" s="53" t="s">
        <v>109</v>
      </c>
      <c r="BK29" s="52"/>
      <c r="BL29" s="73" t="n">
        <f aca="false">BL25-BL27</f>
        <v>19636.98336</v>
      </c>
      <c r="BO29" s="53" t="s">
        <v>109</v>
      </c>
      <c r="BP29" s="52"/>
      <c r="BQ29" s="73" t="e">
        <f aca="false">BQ25-BQ27</f>
        <v>#REF!</v>
      </c>
      <c r="BR29" s="55"/>
      <c r="BS29" s="142"/>
      <c r="BT29" s="143"/>
      <c r="BU29" s="52"/>
      <c r="BV29" s="52"/>
      <c r="BW29" s="52"/>
      <c r="BX29" s="52"/>
      <c r="BY29" s="52"/>
      <c r="BZ29" s="52"/>
      <c r="CA29" s="52"/>
      <c r="CB29" s="52"/>
      <c r="CC29" s="138"/>
      <c r="CD29" s="138"/>
      <c r="CE29" s="145"/>
      <c r="CF29" s="145"/>
      <c r="CG29" s="145"/>
      <c r="CH29" s="7"/>
      <c r="CI29" s="8"/>
      <c r="CJ29" s="7"/>
      <c r="CK29" s="29"/>
      <c r="CL29" s="7"/>
      <c r="CM29" s="7"/>
      <c r="CN29" s="8"/>
      <c r="CO29" s="7"/>
      <c r="CP29" s="29"/>
      <c r="CQ29" s="7"/>
      <c r="CR29" s="7"/>
      <c r="CS29" s="7"/>
      <c r="CT29" s="7"/>
      <c r="CU29" s="7"/>
      <c r="CV29" s="7"/>
      <c r="CW29" s="7"/>
      <c r="CX29" s="7"/>
      <c r="CY29" s="7"/>
    </row>
    <row r="30" customFormat="false" ht="12.75" hidden="false" customHeight="false" outlineLevel="0" collapsed="false">
      <c r="B30" s="75" t="n">
        <v>2300</v>
      </c>
      <c r="C30" s="146" t="n">
        <f aca="false">C29</f>
        <v>4</v>
      </c>
      <c r="D30" s="147" t="n">
        <f aca="false">D29</f>
        <v>0</v>
      </c>
      <c r="E30" s="174" t="n">
        <f aca="false">C30-D29</f>
        <v>4</v>
      </c>
      <c r="F30" s="149" t="n">
        <f aca="false">$F$6</f>
        <v>0</v>
      </c>
      <c r="G30" s="175" t="n">
        <f aca="false">$G$6</f>
        <v>0</v>
      </c>
      <c r="H30" s="151" t="n">
        <f aca="false">$H$6</f>
        <v>0</v>
      </c>
      <c r="I30" s="152" t="n">
        <f aca="false">F30+G30+H30</f>
        <v>0</v>
      </c>
      <c r="J30" s="153" t="n">
        <f aca="false">$J$7</f>
        <v>0</v>
      </c>
      <c r="K30" s="154" t="n">
        <f aca="false">$K$6</f>
        <v>0</v>
      </c>
      <c r="L30" s="155" t="n">
        <f aca="false">((I30*J30/1000)+K30)</f>
        <v>0</v>
      </c>
      <c r="M30" s="156" t="n">
        <f aca="false">$M$68</f>
        <v>0</v>
      </c>
      <c r="N30" s="157" t="e">
        <f aca="false">$N$7*AQ29*AR29</f>
        <v>#DIV/0!</v>
      </c>
      <c r="O30" s="156" t="n">
        <f aca="false">$O$68</f>
        <v>0</v>
      </c>
      <c r="P30" s="158" t="n">
        <f aca="false">(AT29*$P$6)*$P$3</f>
        <v>1.7328</v>
      </c>
      <c r="Q30" s="154" t="n">
        <f aca="false">$Q$68</f>
        <v>0</v>
      </c>
      <c r="R30" s="154" t="n">
        <v>0</v>
      </c>
      <c r="S30" s="155" t="n">
        <v>0</v>
      </c>
      <c r="T30" s="156" t="n">
        <f aca="false">$T$6</f>
        <v>0</v>
      </c>
      <c r="U30" s="159" t="e">
        <f aca="false">(N30/E30)+SUM(L30:M30)</f>
        <v>#DIV/0!</v>
      </c>
      <c r="W30" s="116" t="n">
        <v>1</v>
      </c>
      <c r="X30" s="117" t="n">
        <v>2.52</v>
      </c>
      <c r="Y30" s="160" t="n">
        <v>3</v>
      </c>
      <c r="Z30" s="63" t="n">
        <v>2.52</v>
      </c>
      <c r="AA30" s="186"/>
      <c r="AB30" s="187"/>
      <c r="AC30" s="188" t="n">
        <f aca="false">(W30*X30)+(Y30*Z30)+(AA30*AB30)</f>
        <v>10.08</v>
      </c>
      <c r="AD30" s="189" t="n">
        <v>2400</v>
      </c>
      <c r="AE30" s="190" t="n">
        <v>0</v>
      </c>
      <c r="AF30" s="191" t="n">
        <v>0</v>
      </c>
      <c r="AG30" s="192"/>
      <c r="AH30" s="167" t="n">
        <v>3</v>
      </c>
      <c r="AI30" s="168" t="n">
        <v>415</v>
      </c>
      <c r="AJ30" s="169"/>
      <c r="AK30" s="170" t="n">
        <v>1</v>
      </c>
      <c r="AL30" s="63" t="n">
        <v>185</v>
      </c>
      <c r="AM30" s="194"/>
      <c r="AN30" s="172"/>
      <c r="AO30" s="173"/>
      <c r="AP30" s="195"/>
      <c r="AQ30" s="195" t="e">
        <f aca="false" t="array" ref="AQ30:AQ30">SUM(IF(AND(AJ30&lt;&gt;"pac",AJ30&lt;&gt;""),AI30),IF(AND(AM30&lt;&gt;"pac",AM30&lt;&gt;""),AL30),IF(AND(AN30&lt;&gt;"pac",AN30&lt;&gt;""),AO30))/SUM(IF(AND(AJ30&lt;&gt;"pac",AJ30&lt;&gt;""),1),IF(AND(AM30&lt;&gt;"pac",AM30&lt;&gt;""),1),IF(AND(AN30&lt;&gt;"pac",AN30&lt;&gt;""),1))</f>
        <v>#DIV/0!</v>
      </c>
      <c r="AR30" s="195" t="n">
        <f aca="false" t="array" ref="AR30:AR30">SUM(IF(AND(AJ30&lt;&gt;"pac",AJ30&lt;&gt;""),AH30),IF(AND(AM30&lt;&gt;"pac",AM30&lt;&gt;""),AK30),IF(AND(AP30&lt;&gt;"pac",AP30&lt;&gt;""),AN30))</f>
        <v>0</v>
      </c>
      <c r="AS30" s="55"/>
      <c r="AT30" s="134" t="n">
        <f aca="false">SUM(AE30,AG30,AH30,AN30,AK30)</f>
        <v>4</v>
      </c>
      <c r="AU30" s="135" t="n">
        <f aca="false">AV30/AT30</f>
        <v>357.5</v>
      </c>
      <c r="AV30" s="136" t="n">
        <f aca="false">SUM(AE30*AF30)+(AH30*AI30)+(AN30*AO30)+(AK30*AL30)</f>
        <v>1430</v>
      </c>
      <c r="AW30" s="137" t="n">
        <f aca="false">AT30*(F31+G31+H31)*J31/1000</f>
        <v>0</v>
      </c>
      <c r="AX30" s="137" t="n">
        <f aca="false">K31*AT30</f>
        <v>0</v>
      </c>
      <c r="AY30" s="137" t="n">
        <f aca="false">L31*(AE31+AG31)</f>
        <v>0</v>
      </c>
      <c r="AZ30" s="136" t="n">
        <f aca="false">P31</f>
        <v>1.7328</v>
      </c>
      <c r="BA30" s="137" t="n">
        <f aca="false">AC30</f>
        <v>10.08</v>
      </c>
      <c r="BB30" s="137" t="n">
        <f aca="false">T31*AT31</f>
        <v>0</v>
      </c>
      <c r="BC30" s="137"/>
      <c r="BD30" s="137" t="n">
        <f aca="false">AV30-SUM(AW30:BC30)</f>
        <v>1418.1872</v>
      </c>
      <c r="BE30" s="138"/>
      <c r="BF30" s="139" t="n">
        <f aca="false">BD30</f>
        <v>1418.1872</v>
      </c>
      <c r="BG30" s="139" t="n">
        <f aca="false">BF30*$BG$5</f>
        <v>1134.54976</v>
      </c>
      <c r="BH30" s="139" t="n">
        <f aca="false">BF30*$BH$5</f>
        <v>283.63744</v>
      </c>
      <c r="BI30" s="52"/>
      <c r="BJ30" s="53"/>
      <c r="BK30" s="52"/>
      <c r="BL30" s="73"/>
      <c r="BO30" s="53"/>
      <c r="BP30" s="52"/>
      <c r="BQ30" s="73"/>
      <c r="BR30" s="55"/>
      <c r="BS30" s="142"/>
      <c r="BT30" s="143"/>
      <c r="BU30" s="52"/>
      <c r="BV30" s="52"/>
      <c r="BW30" s="52"/>
      <c r="BX30" s="52"/>
      <c r="BY30" s="52"/>
      <c r="BZ30" s="52"/>
      <c r="CA30" s="52"/>
      <c r="CB30" s="52"/>
      <c r="CC30" s="138"/>
      <c r="CD30" s="138"/>
      <c r="CE30" s="145"/>
      <c r="CF30" s="145"/>
      <c r="CG30" s="145"/>
      <c r="CH30" s="7"/>
      <c r="CI30" s="8"/>
      <c r="CJ30" s="7"/>
      <c r="CK30" s="29"/>
      <c r="CL30" s="7"/>
      <c r="CM30" s="7"/>
      <c r="CN30" s="8"/>
      <c r="CO30" s="7"/>
      <c r="CP30" s="29"/>
      <c r="CQ30" s="7"/>
      <c r="CR30" s="7"/>
      <c r="CS30" s="7"/>
      <c r="CT30" s="7"/>
      <c r="CU30" s="7"/>
      <c r="CV30" s="7"/>
      <c r="CW30" s="7"/>
      <c r="CX30" s="7"/>
      <c r="CY30" s="7"/>
    </row>
    <row r="31" customFormat="false" ht="13.5" hidden="false" customHeight="false" outlineLevel="0" collapsed="false">
      <c r="B31" s="75" t="n">
        <v>2400</v>
      </c>
      <c r="C31" s="146" t="n">
        <f aca="false">C30</f>
        <v>4</v>
      </c>
      <c r="D31" s="147" t="n">
        <f aca="false">D30</f>
        <v>0</v>
      </c>
      <c r="E31" s="174" t="n">
        <f aca="false">C31-D30</f>
        <v>4</v>
      </c>
      <c r="F31" s="149" t="n">
        <f aca="false">$F$6</f>
        <v>0</v>
      </c>
      <c r="G31" s="196" t="n">
        <f aca="false">$G$6</f>
        <v>0</v>
      </c>
      <c r="H31" s="151" t="n">
        <f aca="false">$H$6</f>
        <v>0</v>
      </c>
      <c r="I31" s="152" t="n">
        <f aca="false">F31+G31+H31</f>
        <v>0</v>
      </c>
      <c r="J31" s="153" t="n">
        <f aca="false">$J$7</f>
        <v>0</v>
      </c>
      <c r="K31" s="154" t="n">
        <f aca="false">$K$6</f>
        <v>0</v>
      </c>
      <c r="L31" s="155" t="n">
        <f aca="false">((I31*J31/1000)+K31)</f>
        <v>0</v>
      </c>
      <c r="M31" s="156" t="n">
        <f aca="false">$M$68</f>
        <v>0</v>
      </c>
      <c r="N31" s="157" t="e">
        <f aca="false">$N$7*AQ30*AR30</f>
        <v>#DIV/0!</v>
      </c>
      <c r="O31" s="156" t="n">
        <f aca="false">$O$68</f>
        <v>0</v>
      </c>
      <c r="P31" s="158" t="n">
        <f aca="false">(AT30*$P$6)*$P$3</f>
        <v>1.7328</v>
      </c>
      <c r="Q31" s="154" t="n">
        <f aca="false">$Q$68</f>
        <v>0</v>
      </c>
      <c r="R31" s="154" t="n">
        <v>0</v>
      </c>
      <c r="S31" s="155" t="n">
        <v>0</v>
      </c>
      <c r="T31" s="156" t="n">
        <f aca="false">$T$6</f>
        <v>0</v>
      </c>
      <c r="U31" s="159" t="e">
        <f aca="false">(N31/E31)+SUM(L31:M31)</f>
        <v>#DIV/0!</v>
      </c>
      <c r="W31" s="197" t="n">
        <f aca="false">SUM(W7:W30)</f>
        <v>24</v>
      </c>
      <c r="X31" s="26"/>
      <c r="Y31" s="197" t="n">
        <f aca="false">SUM(Y7:Y30)</f>
        <v>45</v>
      </c>
      <c r="AA31" s="195" t="n">
        <f aca="false">SUM(AA7:AA30)</f>
        <v>0</v>
      </c>
      <c r="AB31" s="176"/>
      <c r="AD31" s="51"/>
      <c r="AE31" s="198" t="n">
        <f aca="false">SUM(AE7:AE30)</f>
        <v>0</v>
      </c>
      <c r="AF31" s="51"/>
      <c r="AG31" s="199"/>
      <c r="AH31" s="200" t="n">
        <f aca="false">SUM(AH7:AH30)</f>
        <v>45</v>
      </c>
      <c r="AI31" s="199"/>
      <c r="AJ31" s="51"/>
      <c r="AK31" s="201" t="n">
        <f aca="false">SUM(AK7:AK30)</f>
        <v>24</v>
      </c>
      <c r="AL31" s="52"/>
      <c r="AM31" s="51"/>
      <c r="AN31" s="313" t="n">
        <f aca="false">SUM(AN7:AN30)</f>
        <v>0</v>
      </c>
      <c r="AO31" s="26"/>
      <c r="AP31" s="52"/>
      <c r="AT31" s="202" t="n">
        <f aca="false">SUM(AT7:AT30)</f>
        <v>69</v>
      </c>
      <c r="AU31" s="203" t="n">
        <f aca="false">AV31/AT31</f>
        <v>358.695652173913</v>
      </c>
      <c r="AV31" s="203" t="n">
        <f aca="false">SUM(AV7:AV30)</f>
        <v>24750</v>
      </c>
      <c r="AW31" s="203" t="n">
        <f aca="false">SUM(AW7:AW30)</f>
        <v>0</v>
      </c>
      <c r="AX31" s="203" t="n">
        <f aca="false">SUM(AX7:AX30)</f>
        <v>0</v>
      </c>
      <c r="AY31" s="203" t="n">
        <f aca="false">SUM(AY7:AY30)</f>
        <v>0</v>
      </c>
      <c r="AZ31" s="203" t="n">
        <f aca="false">SUM(AZ7:AZ30)</f>
        <v>29.8908</v>
      </c>
      <c r="BA31" s="204" t="n">
        <f aca="false">SUM(BA7:BA30)</f>
        <v>173.88</v>
      </c>
      <c r="BB31" s="204" t="n">
        <f aca="false">SUM(BB7:BB30)</f>
        <v>0</v>
      </c>
      <c r="BC31" s="204" t="n">
        <f aca="false">SUM(BC7:BC30)</f>
        <v>0</v>
      </c>
      <c r="BD31" s="204" t="n">
        <f aca="false">SUM(BD7:BD30)</f>
        <v>24546.2292</v>
      </c>
      <c r="BF31" s="205" t="n">
        <f aca="false">SUM(BF7:BF30)</f>
        <v>24546.2292</v>
      </c>
      <c r="BG31" s="205" t="n">
        <f aca="false">SUM(BG7:BG30)</f>
        <v>19636.98336</v>
      </c>
      <c r="BH31" s="205" t="n">
        <f aca="false">SUM(BH7:BH30)</f>
        <v>4909.24584</v>
      </c>
      <c r="BJ31" s="53" t="s">
        <v>110</v>
      </c>
      <c r="BK31" s="52"/>
      <c r="BL31" s="171"/>
      <c r="BO31" s="53" t="s">
        <v>110</v>
      </c>
      <c r="BP31" s="52"/>
      <c r="BQ31" s="171"/>
      <c r="BR31" s="7"/>
      <c r="BS31" s="28"/>
      <c r="BT31" s="206"/>
      <c r="BU31" s="98"/>
      <c r="BV31" s="52"/>
      <c r="BW31" s="52"/>
      <c r="BX31" s="52"/>
      <c r="BY31" s="52"/>
      <c r="BZ31" s="98"/>
      <c r="CA31" s="52"/>
      <c r="CB31" s="52"/>
      <c r="CC31" s="101"/>
      <c r="CD31" s="7"/>
      <c r="CE31" s="29"/>
      <c r="CF31" s="29"/>
      <c r="CG31" s="29"/>
      <c r="CH31" s="7"/>
      <c r="CI31" s="8"/>
      <c r="CJ31" s="7"/>
      <c r="CK31" s="7"/>
      <c r="CL31" s="7"/>
      <c r="CM31" s="7"/>
      <c r="CN31" s="8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</row>
    <row r="32" customFormat="false" ht="13.5" hidden="false" customHeight="false" outlineLevel="0" collapsed="false">
      <c r="B32" s="207"/>
      <c r="C32" s="208"/>
      <c r="D32" s="208"/>
      <c r="E32" s="209" t="n">
        <f aca="false">SUM(E8:E31)</f>
        <v>96</v>
      </c>
      <c r="F32" s="210"/>
      <c r="G32" s="211"/>
      <c r="H32" s="210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BJ32" s="53" t="s">
        <v>111</v>
      </c>
      <c r="BK32" s="52"/>
      <c r="BL32" s="212" t="n">
        <f aca="false">AW31</f>
        <v>0</v>
      </c>
      <c r="BO32" s="53" t="s">
        <v>111</v>
      </c>
      <c r="BP32" s="52"/>
      <c r="BQ32" s="213" t="e">
        <f aca="true">(INDIRECT(TEXT((DAY($A$1)-1),"0")&amp;"!BQ32"))+BL32</f>
        <v>#REF!</v>
      </c>
      <c r="BR32" s="7"/>
      <c r="BS32" s="7"/>
      <c r="BT32" s="7"/>
      <c r="BU32" s="98"/>
      <c r="BV32" s="52"/>
      <c r="BW32" s="176"/>
      <c r="BX32" s="52"/>
      <c r="BY32" s="52"/>
      <c r="BZ32" s="98"/>
      <c r="CA32" s="52"/>
      <c r="CB32" s="176"/>
      <c r="CC32" s="7"/>
      <c r="CD32" s="7"/>
      <c r="CE32" s="7"/>
      <c r="CF32" s="7"/>
      <c r="CG32" s="7"/>
      <c r="CH32" s="7"/>
      <c r="CI32" s="8"/>
      <c r="CJ32" s="7"/>
      <c r="CK32" s="214"/>
      <c r="CL32" s="7"/>
      <c r="CM32" s="7"/>
      <c r="CN32" s="8"/>
      <c r="CO32" s="7"/>
      <c r="CP32" s="215"/>
      <c r="CQ32" s="7"/>
      <c r="CR32" s="7"/>
      <c r="CS32" s="7"/>
      <c r="CT32" s="7"/>
      <c r="CU32" s="7"/>
      <c r="CV32" s="7"/>
      <c r="CW32" s="7"/>
      <c r="CX32" s="7"/>
      <c r="CY32" s="7"/>
    </row>
    <row r="33" customFormat="false" ht="12.75" hidden="false" customHeight="false" outlineLevel="0" collapsed="false">
      <c r="P33" s="52"/>
      <c r="V33" s="52"/>
      <c r="AI33" s="216"/>
      <c r="AJ33" s="216"/>
      <c r="AK33" s="216"/>
      <c r="AL33" s="6"/>
      <c r="BJ33" s="53" t="s">
        <v>112</v>
      </c>
      <c r="BK33" s="52"/>
      <c r="BL33" s="213" t="n">
        <f aca="false">AX31</f>
        <v>0</v>
      </c>
      <c r="BO33" s="53" t="s">
        <v>112</v>
      </c>
      <c r="BP33" s="52"/>
      <c r="BQ33" s="213" t="e">
        <f aca="true">(INDIRECT(TEXT((DAY($A$1)-1),"0")&amp;"!BQ33"))+BL33</f>
        <v>#REF!</v>
      </c>
      <c r="BR33" s="7"/>
      <c r="BS33" s="7"/>
      <c r="BT33" s="7"/>
      <c r="BU33" s="52"/>
      <c r="BV33" s="52"/>
      <c r="BW33" s="52"/>
      <c r="BX33" s="52"/>
      <c r="BY33" s="52"/>
      <c r="BZ33" s="52"/>
      <c r="CA33" s="52"/>
      <c r="CB33" s="52"/>
      <c r="CC33" s="7"/>
      <c r="CD33" s="7"/>
      <c r="CE33" s="7"/>
      <c r="CF33" s="7"/>
      <c r="CG33" s="7"/>
      <c r="CH33" s="7"/>
      <c r="CI33" s="8"/>
      <c r="CJ33" s="7"/>
      <c r="CK33" s="215"/>
      <c r="CL33" s="7"/>
      <c r="CM33" s="7"/>
      <c r="CN33" s="8"/>
      <c r="CO33" s="7"/>
      <c r="CP33" s="215"/>
      <c r="CQ33" s="7"/>
      <c r="CR33" s="7"/>
      <c r="CS33" s="7"/>
      <c r="CT33" s="7"/>
      <c r="CU33" s="7"/>
      <c r="CV33" s="7"/>
      <c r="CW33" s="7"/>
      <c r="CX33" s="7"/>
      <c r="CY33" s="7"/>
    </row>
    <row r="34" customFormat="false" ht="13.5" hidden="false" customHeight="false" outlineLevel="0" collapsed="false">
      <c r="P34" s="52"/>
      <c r="AC34" s="217"/>
      <c r="AI34" s="218"/>
      <c r="AJ34" s="218"/>
      <c r="AK34" s="218"/>
      <c r="BJ34" s="53"/>
      <c r="BK34" s="52"/>
      <c r="BL34" s="171"/>
      <c r="BO34" s="183"/>
      <c r="BP34" s="52"/>
      <c r="BQ34" s="219"/>
      <c r="BR34" s="7"/>
      <c r="BS34" s="7"/>
      <c r="BT34" s="7"/>
      <c r="BU34" s="98"/>
      <c r="BV34" s="52"/>
      <c r="BW34" s="176"/>
      <c r="BX34" s="52"/>
      <c r="BY34" s="52"/>
      <c r="BZ34" s="98"/>
      <c r="CA34" s="52"/>
      <c r="CB34" s="176"/>
      <c r="CC34" s="7"/>
      <c r="CD34" s="7"/>
      <c r="CE34" s="7"/>
      <c r="CF34" s="7"/>
      <c r="CG34" s="7"/>
      <c r="CH34" s="7"/>
      <c r="CI34" s="8"/>
      <c r="CJ34" s="7"/>
      <c r="CK34" s="7"/>
      <c r="CL34" s="7"/>
      <c r="CM34" s="7"/>
      <c r="CN34" s="7"/>
      <c r="CO34" s="7"/>
      <c r="CP34" s="8"/>
      <c r="CQ34" s="7"/>
      <c r="CR34" s="7"/>
      <c r="CS34" s="7"/>
      <c r="CT34" s="7"/>
      <c r="CU34" s="7"/>
      <c r="CV34" s="7"/>
      <c r="CW34" s="7"/>
      <c r="CX34" s="7"/>
      <c r="CY34" s="7"/>
    </row>
    <row r="35" customFormat="false" ht="12.75" hidden="false" customHeight="false" outlineLevel="0" collapsed="false">
      <c r="P35" s="52"/>
      <c r="AE35" s="220" t="s">
        <v>113</v>
      </c>
      <c r="AF35" s="221" t="s">
        <v>114</v>
      </c>
      <c r="AG35" s="221"/>
      <c r="AH35" s="222"/>
      <c r="AJ35" s="220" t="s">
        <v>113</v>
      </c>
      <c r="AK35" s="221" t="s">
        <v>115</v>
      </c>
      <c r="AL35" s="221"/>
      <c r="AM35" s="222"/>
      <c r="BJ35" s="140" t="s">
        <v>116</v>
      </c>
      <c r="BK35" s="141"/>
      <c r="BL35" s="223" t="n">
        <f aca="false">BL25-BL27-BL32-BL33</f>
        <v>19636.98336</v>
      </c>
      <c r="BO35" s="140" t="s">
        <v>117</v>
      </c>
      <c r="BP35" s="141"/>
      <c r="BQ35" s="223" t="e">
        <f aca="false">BQ29-SUM(BQ32:BQ33)</f>
        <v>#REF!</v>
      </c>
      <c r="BR35" s="7"/>
      <c r="BS35" s="7"/>
      <c r="BT35" s="7"/>
      <c r="BU35" s="98"/>
      <c r="BV35" s="52"/>
      <c r="BW35" s="176"/>
      <c r="BX35" s="52"/>
      <c r="BY35" s="52"/>
      <c r="BZ35" s="98"/>
      <c r="CA35" s="52"/>
      <c r="CB35" s="176"/>
      <c r="CC35" s="7"/>
      <c r="CD35" s="7"/>
      <c r="CE35" s="7"/>
      <c r="CF35" s="7"/>
      <c r="CG35" s="7"/>
      <c r="CH35" s="7"/>
      <c r="CI35" s="8"/>
      <c r="CJ35" s="7"/>
      <c r="CK35" s="215"/>
      <c r="CL35" s="7"/>
      <c r="CM35" s="7"/>
      <c r="CN35" s="8"/>
      <c r="CO35" s="7"/>
      <c r="CP35" s="215"/>
      <c r="CQ35" s="7"/>
      <c r="CR35" s="7"/>
      <c r="CS35" s="7"/>
      <c r="CT35" s="7"/>
      <c r="CU35" s="7"/>
      <c r="CV35" s="7"/>
      <c r="CW35" s="7"/>
      <c r="CX35" s="7"/>
      <c r="CY35" s="7"/>
    </row>
    <row r="36" customFormat="false" ht="12.75" hidden="false" customHeight="false" outlineLevel="0" collapsed="false">
      <c r="P36" s="52"/>
      <c r="AE36" s="224"/>
      <c r="AF36" s="52"/>
      <c r="AG36" s="52" t="s">
        <v>118</v>
      </c>
      <c r="AH36" s="225" t="s">
        <v>119</v>
      </c>
      <c r="AJ36" s="224"/>
      <c r="AK36" s="52"/>
      <c r="AL36" s="52" t="s">
        <v>118</v>
      </c>
      <c r="AM36" s="225" t="s">
        <v>119</v>
      </c>
      <c r="AV36" s="226" t="s">
        <v>120</v>
      </c>
      <c r="AW36" s="226" t="s">
        <v>121</v>
      </c>
      <c r="AX36" s="226" t="s">
        <v>122</v>
      </c>
      <c r="AY36" s="226" t="s">
        <v>123</v>
      </c>
      <c r="AZ36" s="226" t="s">
        <v>124</v>
      </c>
      <c r="BA36" s="226" t="s">
        <v>46</v>
      </c>
      <c r="BF36" s="98"/>
      <c r="BG36" s="52"/>
      <c r="BH36" s="176"/>
      <c r="BJ36" s="98"/>
      <c r="BK36" s="52"/>
      <c r="BL36" s="176"/>
      <c r="BO36" s="98"/>
      <c r="BP36" s="52"/>
      <c r="BQ36" s="176"/>
      <c r="BR36" s="7"/>
      <c r="BS36" s="7"/>
      <c r="BT36" s="7"/>
      <c r="BU36" s="98"/>
      <c r="BV36" s="52"/>
      <c r="BW36" s="176"/>
      <c r="BX36" s="52"/>
      <c r="BY36" s="52"/>
      <c r="BZ36" s="98"/>
      <c r="CA36" s="52"/>
      <c r="CB36" s="176"/>
      <c r="CC36" s="7"/>
      <c r="CD36" s="7"/>
      <c r="CE36" s="8"/>
      <c r="CF36" s="7"/>
      <c r="CG36" s="29"/>
      <c r="CH36" s="7"/>
      <c r="CI36" s="8"/>
      <c r="CJ36" s="7"/>
      <c r="CK36" s="29"/>
      <c r="CL36" s="7"/>
      <c r="CM36" s="7"/>
      <c r="CN36" s="8"/>
      <c r="CO36" s="7"/>
      <c r="CP36" s="29"/>
      <c r="CQ36" s="7"/>
      <c r="CR36" s="7"/>
      <c r="CS36" s="7"/>
      <c r="CT36" s="7"/>
      <c r="CU36" s="7"/>
      <c r="CV36" s="7"/>
      <c r="CW36" s="7"/>
      <c r="CX36" s="7"/>
      <c r="CY36" s="7"/>
    </row>
    <row r="37" customFormat="false" ht="16.5" hidden="false" customHeight="false" outlineLevel="0" collapsed="false">
      <c r="A37" s="7"/>
      <c r="B37" s="7"/>
      <c r="C37" s="7"/>
      <c r="D37" s="7"/>
      <c r="E37" s="7"/>
      <c r="F37" s="7"/>
      <c r="G37" s="7"/>
      <c r="H37" s="227"/>
      <c r="I37" s="227"/>
      <c r="J37" s="227"/>
      <c r="K37" s="227"/>
      <c r="L37" s="7"/>
      <c r="M37" s="7"/>
      <c r="N37" s="7"/>
      <c r="O37" s="7"/>
      <c r="P37" s="100"/>
      <c r="Q37" s="7"/>
      <c r="R37" s="7"/>
      <c r="S37" s="7"/>
      <c r="T37" s="7"/>
      <c r="U37" s="7"/>
      <c r="V37" s="7"/>
      <c r="W37" s="7"/>
      <c r="X37" s="7"/>
      <c r="Y37" s="7"/>
      <c r="AE37" s="224" t="s">
        <v>125</v>
      </c>
      <c r="AF37" s="52"/>
      <c r="AG37" s="52" t="s">
        <v>126</v>
      </c>
      <c r="AH37" s="225" t="s">
        <v>127</v>
      </c>
      <c r="AJ37" s="224" t="s">
        <v>125</v>
      </c>
      <c r="AK37" s="52"/>
      <c r="AL37" s="52" t="s">
        <v>128</v>
      </c>
      <c r="AM37" s="225" t="s">
        <v>129</v>
      </c>
      <c r="AS37" s="226" t="s">
        <v>130</v>
      </c>
      <c r="AT37" s="226" t="s">
        <v>131</v>
      </c>
      <c r="AU37" s="226" t="s">
        <v>132</v>
      </c>
      <c r="AV37" s="226" t="s">
        <v>133</v>
      </c>
      <c r="AW37" s="226" t="s">
        <v>133</v>
      </c>
      <c r="AX37" s="226" t="s">
        <v>134</v>
      </c>
      <c r="AY37" s="226" t="s">
        <v>134</v>
      </c>
      <c r="AZ37" s="226" t="s">
        <v>135</v>
      </c>
      <c r="BA37" s="0" t="s">
        <v>136</v>
      </c>
      <c r="BR37" s="55"/>
      <c r="BS37" s="55"/>
      <c r="BT37" s="55"/>
      <c r="BU37" s="98"/>
      <c r="BV37" s="52"/>
      <c r="BW37" s="176"/>
      <c r="BX37" s="52"/>
      <c r="BY37" s="52"/>
      <c r="BZ37" s="98"/>
      <c r="CA37" s="52"/>
      <c r="CB37" s="176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</row>
    <row r="38" customFormat="false" ht="12.75" hidden="false" customHeight="false" outlineLevel="0" collapsed="false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AE38" s="224" t="s">
        <v>137</v>
      </c>
      <c r="AF38" s="52"/>
      <c r="AG38" s="52" t="s">
        <v>138</v>
      </c>
      <c r="AH38" s="225" t="s">
        <v>138</v>
      </c>
      <c r="AJ38" s="224" t="s">
        <v>137</v>
      </c>
      <c r="AK38" s="52"/>
      <c r="AL38" s="52" t="s">
        <v>83</v>
      </c>
      <c r="AM38" s="225" t="s">
        <v>82</v>
      </c>
      <c r="AS38" s="228"/>
      <c r="AT38" s="229" t="n">
        <f aca="false">AT7</f>
        <v>1</v>
      </c>
      <c r="AU38" s="229" t="n">
        <f aca="false">AS38-AT38</f>
        <v>-1</v>
      </c>
      <c r="AV38" s="230" t="n">
        <f aca="false">IF(AND(AU38&lt;=0,AU38&gt;=-2),AU38,IF(AU38&lt;-2,-2,0))</f>
        <v>-1</v>
      </c>
      <c r="AW38" s="231" t="n">
        <f aca="false">IF(AND(AU38&gt;=0,AU38&lt;=2),AU38,IF(AU38&gt;2,2,0))</f>
        <v>0</v>
      </c>
      <c r="AX38" s="232" t="n">
        <f aca="false">IF(AU38&gt;2,(AU38-2)*13.66,0)</f>
        <v>0</v>
      </c>
      <c r="AY38" s="232" t="n">
        <f aca="false">IF(AU38&lt;-2,(ABS(AU38)-2)*100,0)</f>
        <v>0</v>
      </c>
      <c r="AZ38" s="233" t="n">
        <f aca="false">AV38+AW38</f>
        <v>-1</v>
      </c>
      <c r="BA38" s="234" t="n">
        <f aca="false">AX38+AY38</f>
        <v>0</v>
      </c>
      <c r="BB38" s="142"/>
      <c r="BJ38" s="6" t="s">
        <v>139</v>
      </c>
      <c r="BP38" s="6" t="s">
        <v>140</v>
      </c>
      <c r="BR38" s="235"/>
      <c r="BS38" s="142"/>
      <c r="BT38" s="142"/>
      <c r="BU38" s="98"/>
      <c r="BV38" s="52"/>
      <c r="BW38" s="52"/>
      <c r="BX38" s="52"/>
      <c r="BY38" s="52"/>
      <c r="BZ38" s="98"/>
      <c r="CA38" s="52"/>
      <c r="CB38" s="52"/>
      <c r="CC38" s="7"/>
      <c r="CD38" s="7"/>
      <c r="CE38" s="7"/>
      <c r="CF38" s="7"/>
      <c r="CG38" s="7"/>
      <c r="CH38" s="7"/>
      <c r="CI38" s="7"/>
      <c r="CJ38" s="8"/>
      <c r="CK38" s="7"/>
      <c r="CL38" s="7"/>
      <c r="CM38" s="7"/>
      <c r="CN38" s="7"/>
      <c r="CO38" s="8"/>
      <c r="CP38" s="7"/>
      <c r="CQ38" s="7"/>
      <c r="CR38" s="7"/>
      <c r="CS38" s="7"/>
      <c r="CT38" s="7"/>
      <c r="CU38" s="7"/>
      <c r="CV38" s="7"/>
      <c r="CW38" s="7"/>
      <c r="CX38" s="7"/>
      <c r="CY38" s="7"/>
    </row>
    <row r="39" customFormat="false" ht="13.5" hidden="false" customHeight="false" outlineLevel="0" collapsed="false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AE39" s="236" t="n">
        <f aca="false">AE31</f>
        <v>0</v>
      </c>
      <c r="AF39" s="237" t="n">
        <f aca="false">AG31</f>
        <v>0</v>
      </c>
      <c r="AG39" s="237" t="n">
        <f aca="false">AH31+AK31</f>
        <v>69</v>
      </c>
      <c r="AH39" s="238" t="n">
        <f aca="false">AN31</f>
        <v>0</v>
      </c>
      <c r="AJ39" s="236" t="n">
        <f aca="false">AJ31</f>
        <v>0</v>
      </c>
      <c r="AK39" s="237" t="n">
        <f aca="false">AL31</f>
        <v>0</v>
      </c>
      <c r="AL39" s="239" t="n">
        <f aca="false">AVERAGE(AL7:AL30,AI7:AI30)</f>
        <v>287.435897435897</v>
      </c>
      <c r="AM39" s="240" t="e">
        <f aca="false">AVERAGE(AO7:AO30)</f>
        <v>#DIV/0!</v>
      </c>
      <c r="AS39" s="241"/>
      <c r="AT39" s="242" t="n">
        <f aca="false">AT8</f>
        <v>1</v>
      </c>
      <c r="AU39" s="242" t="n">
        <f aca="false">AS39-AT39</f>
        <v>-1</v>
      </c>
      <c r="AV39" s="243" t="n">
        <f aca="false">IF(AND(AU39&lt;=0,AU39&gt;=-2),AU39,IF(AU39&lt;-2,-2,0))</f>
        <v>-1</v>
      </c>
      <c r="AW39" s="244" t="n">
        <f aca="false">IF(AND(AU39&gt;=0,AU39&lt;=2),AU39,IF(AU39&gt;2,2,0))</f>
        <v>0</v>
      </c>
      <c r="AX39" s="245" t="n">
        <f aca="false">IF(AU39&gt;2,(AU39-2)*13.66,0)</f>
        <v>0</v>
      </c>
      <c r="AY39" s="245" t="n">
        <f aca="false">IF(AU39&lt;-2,(ABS(AU39)-2)*100,0)</f>
        <v>0</v>
      </c>
      <c r="AZ39" s="246" t="n">
        <f aca="false">AV39+AW39</f>
        <v>-1</v>
      </c>
      <c r="BA39" s="247" t="n">
        <f aca="false">AX39+AY39</f>
        <v>0</v>
      </c>
      <c r="BJ39" s="25" t="s">
        <v>141</v>
      </c>
      <c r="BK39" s="26"/>
      <c r="BL39" s="248" t="n">
        <v>0</v>
      </c>
      <c r="BM39" s="249"/>
      <c r="BR39" s="235"/>
      <c r="BS39" s="142"/>
      <c r="BT39" s="142"/>
      <c r="BU39" s="98"/>
      <c r="BV39" s="52"/>
      <c r="BW39" s="214"/>
      <c r="BX39" s="52"/>
      <c r="BY39" s="52"/>
      <c r="BZ39" s="98"/>
      <c r="CA39" s="52"/>
      <c r="CB39" s="250"/>
      <c r="CC39" s="7"/>
      <c r="CD39" s="7"/>
      <c r="CE39" s="7"/>
      <c r="CF39" s="7"/>
      <c r="CG39" s="7"/>
      <c r="CH39" s="7"/>
      <c r="CI39" s="7"/>
      <c r="CJ39" s="8"/>
      <c r="CK39" s="7"/>
      <c r="CL39" s="249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</row>
    <row r="40" customFormat="false" ht="15.75" hidden="false" customHeight="false" outlineLevel="0" collapsed="false">
      <c r="A40" s="7"/>
      <c r="B40" s="7"/>
      <c r="C40" s="7"/>
      <c r="D40" s="7"/>
      <c r="E40" s="227"/>
      <c r="F40" s="227"/>
      <c r="G40" s="227"/>
      <c r="H40" s="227"/>
      <c r="I40" s="227"/>
      <c r="J40" s="227"/>
      <c r="K40" s="227"/>
      <c r="L40" s="227"/>
      <c r="M40" s="227"/>
      <c r="N40" s="227"/>
      <c r="O40" s="227"/>
      <c r="P40" s="7"/>
      <c r="Q40" s="7"/>
      <c r="R40" s="7"/>
      <c r="S40" s="7"/>
      <c r="T40" s="7"/>
      <c r="U40" s="7"/>
      <c r="V40" s="7"/>
      <c r="W40" s="7"/>
      <c r="X40" s="7"/>
      <c r="Y40" s="7"/>
      <c r="AS40" s="241"/>
      <c r="AT40" s="242" t="n">
        <f aca="false">AT9</f>
        <v>1</v>
      </c>
      <c r="AU40" s="242" t="n">
        <f aca="false">AS40-AT40</f>
        <v>-1</v>
      </c>
      <c r="AV40" s="243" t="n">
        <f aca="false">IF(AND(AU40&lt;=0,AU40&gt;=-2),AU40,IF(AU40&lt;-2,-2,0))</f>
        <v>-1</v>
      </c>
      <c r="AW40" s="244" t="n">
        <f aca="false">IF(AND(AU40&gt;=0,AU40&lt;=2),AU40,IF(AU40&gt;2,2,0))</f>
        <v>0</v>
      </c>
      <c r="AX40" s="245" t="n">
        <f aca="false">IF(AU40&gt;2,(AU40-2)*13.66,0)</f>
        <v>0</v>
      </c>
      <c r="AY40" s="245" t="n">
        <f aca="false">IF(AU40&lt;-2,(ABS(AU40)-2)*100,0)</f>
        <v>0</v>
      </c>
      <c r="AZ40" s="246" t="n">
        <f aca="false">AV40+AW40</f>
        <v>-1</v>
      </c>
      <c r="BA40" s="247" t="n">
        <f aca="false">AX40+AY40</f>
        <v>0</v>
      </c>
      <c r="BJ40" s="183"/>
      <c r="BK40" s="52"/>
      <c r="BL40" s="251"/>
      <c r="BM40" s="252"/>
      <c r="BR40" s="235"/>
      <c r="BS40" s="142"/>
      <c r="BT40" s="142"/>
      <c r="BU40" s="98"/>
      <c r="BV40" s="52"/>
      <c r="BW40" s="250"/>
      <c r="BX40" s="52"/>
      <c r="BY40" s="52"/>
      <c r="BZ40" s="98"/>
      <c r="CA40" s="52"/>
      <c r="CB40" s="250"/>
      <c r="CC40" s="7"/>
      <c r="CD40" s="7"/>
      <c r="CE40" s="7"/>
      <c r="CF40" s="7"/>
      <c r="CG40" s="7"/>
      <c r="CH40" s="7"/>
      <c r="CI40" s="7"/>
      <c r="CJ40" s="7"/>
      <c r="CK40" s="7"/>
      <c r="CL40" s="252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</row>
    <row r="41" customFormat="false" ht="15.75" hidden="false" customHeight="false" outlineLevel="0" collapsed="false">
      <c r="A41" s="7"/>
      <c r="B41" s="7"/>
      <c r="C41" s="7"/>
      <c r="D41" s="7"/>
      <c r="E41" s="253"/>
      <c r="F41" s="253"/>
      <c r="G41" s="254"/>
      <c r="H41" s="253"/>
      <c r="I41" s="254"/>
      <c r="J41" s="253"/>
      <c r="K41" s="254"/>
      <c r="L41" s="253"/>
      <c r="M41" s="254"/>
      <c r="N41" s="253"/>
      <c r="O41" s="253"/>
      <c r="P41" s="7"/>
      <c r="Q41" s="7"/>
      <c r="R41" s="7"/>
      <c r="S41" s="7"/>
      <c r="T41" s="7"/>
      <c r="U41" s="7"/>
      <c r="V41" s="7"/>
      <c r="W41" s="7"/>
      <c r="X41" s="7"/>
      <c r="Y41" s="7"/>
      <c r="AS41" s="241"/>
      <c r="AT41" s="242" t="n">
        <f aca="false">AT10</f>
        <v>1</v>
      </c>
      <c r="AU41" s="242" t="n">
        <f aca="false">AS41-AT41</f>
        <v>-1</v>
      </c>
      <c r="AV41" s="243" t="n">
        <f aca="false">IF(AND(AU41&lt;=0,AU41&gt;=-2),AU41,IF(AU41&lt;-2,-2,0))</f>
        <v>-1</v>
      </c>
      <c r="AW41" s="244" t="n">
        <f aca="false">IF(AND(AU41&gt;=0,AU41&lt;=2),AU41,IF(AU41&gt;2,2,0))</f>
        <v>0</v>
      </c>
      <c r="AX41" s="245" t="n">
        <f aca="false">IF(AU41&gt;2,(AU41-2)*13.66,0)</f>
        <v>0</v>
      </c>
      <c r="AY41" s="245" t="n">
        <f aca="false">IF(AU41&lt;-2,(ABS(AU41)-2)*100,0)</f>
        <v>0</v>
      </c>
      <c r="AZ41" s="246" t="n">
        <f aca="false">AV41+AW41</f>
        <v>-1</v>
      </c>
      <c r="BA41" s="247" t="n">
        <f aca="false">AX41+AY41</f>
        <v>0</v>
      </c>
      <c r="BJ41" s="53" t="s">
        <v>142</v>
      </c>
      <c r="BK41" s="98"/>
      <c r="BL41" s="255" t="n">
        <v>0</v>
      </c>
      <c r="BM41" s="249"/>
      <c r="BR41" s="235"/>
      <c r="BS41" s="142"/>
      <c r="BT41" s="142"/>
      <c r="BU41" s="98"/>
      <c r="BV41" s="52"/>
      <c r="BW41" s="52"/>
      <c r="BX41" s="52"/>
      <c r="BY41" s="52"/>
      <c r="BZ41" s="52"/>
      <c r="CA41" s="52"/>
      <c r="CB41" s="98"/>
      <c r="CC41" s="7"/>
      <c r="CD41" s="7"/>
      <c r="CE41" s="7"/>
      <c r="CF41" s="7"/>
      <c r="CG41" s="7"/>
      <c r="CH41" s="7"/>
      <c r="CI41" s="7"/>
      <c r="CJ41" s="8"/>
      <c r="CK41" s="8"/>
      <c r="CL41" s="249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</row>
    <row r="42" customFormat="false" ht="15" hidden="false" customHeight="false" outlineLevel="0" collapsed="false">
      <c r="A42" s="7"/>
      <c r="B42" s="7"/>
      <c r="C42" s="7"/>
      <c r="D42" s="7"/>
      <c r="E42" s="253"/>
      <c r="F42" s="253"/>
      <c r="G42" s="254"/>
      <c r="H42" s="253"/>
      <c r="I42" s="254"/>
      <c r="J42" s="253"/>
      <c r="K42" s="254"/>
      <c r="L42" s="253"/>
      <c r="M42" s="254"/>
      <c r="N42" s="253"/>
      <c r="O42" s="253"/>
      <c r="P42" s="7"/>
      <c r="Q42" s="7"/>
      <c r="R42" s="7"/>
      <c r="S42" s="7"/>
      <c r="T42" s="7"/>
      <c r="U42" s="7"/>
      <c r="V42" s="7"/>
      <c r="W42" s="7"/>
      <c r="X42" s="7"/>
      <c r="Y42" s="7"/>
      <c r="AE42" s="220" t="s">
        <v>143</v>
      </c>
      <c r="AF42" s="221" t="s">
        <v>114</v>
      </c>
      <c r="AG42" s="221"/>
      <c r="AH42" s="222"/>
      <c r="AJ42" s="220" t="s">
        <v>143</v>
      </c>
      <c r="AK42" s="221" t="s">
        <v>115</v>
      </c>
      <c r="AL42" s="221"/>
      <c r="AM42" s="222"/>
      <c r="AS42" s="241"/>
      <c r="AT42" s="242" t="n">
        <f aca="false">AT11</f>
        <v>1</v>
      </c>
      <c r="AU42" s="242" t="n">
        <f aca="false">AS42-AT42</f>
        <v>-1</v>
      </c>
      <c r="AV42" s="243" t="n">
        <f aca="false">IF(AND(AU42&lt;=0,AU42&gt;=-2),AU42,IF(AU42&lt;-2,-2,0))</f>
        <v>-1</v>
      </c>
      <c r="AW42" s="244" t="n">
        <f aca="false">IF(AND(AU42&gt;=0,AU42&lt;=2),AU42,IF(AU42&gt;2,2,0))</f>
        <v>0</v>
      </c>
      <c r="AX42" s="245" t="n">
        <f aca="false">IF(AU42&gt;2,(AU42-2)*13.66,0)</f>
        <v>0</v>
      </c>
      <c r="AY42" s="245" t="n">
        <f aca="false">IF(AU42&lt;-2,(ABS(AU42)-2)*100,0)</f>
        <v>0</v>
      </c>
      <c r="AZ42" s="246" t="n">
        <f aca="false">AV42+AW42</f>
        <v>-1</v>
      </c>
      <c r="BA42" s="247" t="n">
        <f aca="false">AX42+AY42</f>
        <v>0</v>
      </c>
      <c r="BJ42" s="53" t="s">
        <v>144</v>
      </c>
      <c r="BK42" s="256" t="n">
        <f aca="false">A1</f>
        <v>36968</v>
      </c>
      <c r="BL42" s="255" t="n">
        <v>0</v>
      </c>
      <c r="BM42" s="249"/>
      <c r="BR42" s="235"/>
      <c r="BS42" s="142"/>
      <c r="BT42" s="142"/>
      <c r="BU42" s="98"/>
      <c r="BV42" s="52"/>
      <c r="BW42" s="250"/>
      <c r="BX42" s="52"/>
      <c r="BY42" s="52"/>
      <c r="BZ42" s="98"/>
      <c r="CA42" s="52"/>
      <c r="CB42" s="250"/>
      <c r="CC42" s="7"/>
      <c r="CD42" s="7"/>
      <c r="CE42" s="7"/>
      <c r="CF42" s="7"/>
      <c r="CG42" s="7"/>
      <c r="CH42" s="7"/>
      <c r="CI42" s="7"/>
      <c r="CJ42" s="8"/>
      <c r="CK42" s="257"/>
      <c r="CL42" s="249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</row>
    <row r="43" customFormat="false" ht="15" hidden="false" customHeight="false" outlineLevel="0" collapsed="false">
      <c r="A43" s="7"/>
      <c r="B43" s="7"/>
      <c r="C43" s="7"/>
      <c r="D43" s="7"/>
      <c r="E43" s="253"/>
      <c r="F43" s="253"/>
      <c r="G43" s="254"/>
      <c r="H43" s="253"/>
      <c r="I43" s="253"/>
      <c r="J43" s="253"/>
      <c r="K43" s="254"/>
      <c r="L43" s="253"/>
      <c r="M43" s="253"/>
      <c r="N43" s="253"/>
      <c r="O43" s="253"/>
      <c r="P43" s="7"/>
      <c r="Q43" s="7"/>
      <c r="R43" s="7"/>
      <c r="S43" s="7"/>
      <c r="T43" s="7"/>
      <c r="U43" s="7"/>
      <c r="V43" s="7"/>
      <c r="W43" s="7"/>
      <c r="X43" s="7"/>
      <c r="Y43" s="7"/>
      <c r="AE43" s="224"/>
      <c r="AF43" s="52"/>
      <c r="AG43" s="52" t="s">
        <v>118</v>
      </c>
      <c r="AH43" s="225"/>
      <c r="AJ43" s="224"/>
      <c r="AK43" s="52"/>
      <c r="AL43" s="52" t="s">
        <v>118</v>
      </c>
      <c r="AM43" s="225"/>
      <c r="AS43" s="241"/>
      <c r="AT43" s="242" t="n">
        <f aca="false">AT12</f>
        <v>1</v>
      </c>
      <c r="AU43" s="242" t="n">
        <f aca="false">AS43-AT43</f>
        <v>-1</v>
      </c>
      <c r="AV43" s="243" t="n">
        <f aca="false">IF(AND(AU43&lt;=0,AU43&gt;=-2),AU43,IF(AU43&lt;-2,-2,0))</f>
        <v>-1</v>
      </c>
      <c r="AW43" s="244" t="n">
        <f aca="false">IF(AND(AU43&gt;=0,AU43&lt;=2),AU43,IF(AU43&gt;2,2,0))</f>
        <v>0</v>
      </c>
      <c r="AX43" s="245" t="n">
        <f aca="false">IF(AU43&gt;2,(AU43-2)*13.66,0)</f>
        <v>0</v>
      </c>
      <c r="AY43" s="245" t="n">
        <f aca="false">IF(AU43&lt;-2,(ABS(AU43)-2)*100,0)</f>
        <v>0</v>
      </c>
      <c r="AZ43" s="246" t="n">
        <f aca="false">AV43+AW43</f>
        <v>-1</v>
      </c>
      <c r="BA43" s="247" t="n">
        <f aca="false">AX43+AY43</f>
        <v>0</v>
      </c>
      <c r="BJ43" s="53" t="s">
        <v>145</v>
      </c>
      <c r="BK43" s="52"/>
      <c r="BL43" s="255" t="n">
        <f aca="false">SUM(BL39:BL42)</f>
        <v>0</v>
      </c>
      <c r="BM43" s="249"/>
      <c r="BR43" s="235"/>
      <c r="BS43" s="142"/>
      <c r="BT43" s="142"/>
      <c r="BU43" s="98"/>
      <c r="BV43" s="52"/>
      <c r="BW43" s="176"/>
      <c r="BX43" s="52"/>
      <c r="BY43" s="52"/>
      <c r="BZ43" s="98"/>
      <c r="CA43" s="52"/>
      <c r="CB43" s="176"/>
      <c r="CC43" s="7"/>
      <c r="CD43" s="7"/>
      <c r="CE43" s="7"/>
      <c r="CF43" s="7"/>
      <c r="CG43" s="7"/>
      <c r="CH43" s="7"/>
      <c r="CI43" s="7"/>
      <c r="CJ43" s="8"/>
      <c r="CK43" s="7"/>
      <c r="CL43" s="249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</row>
    <row r="44" customFormat="false" ht="15" hidden="false" customHeight="false" outlineLevel="0" collapsed="false">
      <c r="A44" s="7"/>
      <c r="B44" s="7"/>
      <c r="C44" s="7"/>
      <c r="D44" s="7"/>
      <c r="E44" s="253"/>
      <c r="F44" s="253"/>
      <c r="G44" s="254"/>
      <c r="H44" s="253"/>
      <c r="I44" s="254"/>
      <c r="J44" s="253"/>
      <c r="K44" s="254"/>
      <c r="L44" s="253"/>
      <c r="M44" s="254"/>
      <c r="N44" s="254"/>
      <c r="O44" s="254"/>
      <c r="P44" s="7"/>
      <c r="Q44" s="7"/>
      <c r="R44" s="7"/>
      <c r="S44" s="7"/>
      <c r="T44" s="7"/>
      <c r="U44" s="7"/>
      <c r="V44" s="7"/>
      <c r="W44" s="7"/>
      <c r="X44" s="7"/>
      <c r="Y44" s="7"/>
      <c r="AE44" s="224" t="s">
        <v>125</v>
      </c>
      <c r="AF44" s="52" t="s">
        <v>146</v>
      </c>
      <c r="AG44" s="52" t="s">
        <v>126</v>
      </c>
      <c r="AH44" s="225" t="s">
        <v>119</v>
      </c>
      <c r="AJ44" s="224" t="s">
        <v>125</v>
      </c>
      <c r="AK44" s="52" t="s">
        <v>146</v>
      </c>
      <c r="AL44" s="52" t="s">
        <v>126</v>
      </c>
      <c r="AM44" s="225" t="s">
        <v>119</v>
      </c>
      <c r="AS44" s="241"/>
      <c r="AT44" s="242" t="n">
        <f aca="false">AT13</f>
        <v>1</v>
      </c>
      <c r="AU44" s="242" t="n">
        <f aca="false">AS44-AT44</f>
        <v>-1</v>
      </c>
      <c r="AV44" s="243" t="n">
        <f aca="false">IF(AND(AU44&lt;=0,AU44&gt;=-2),AU44,IF(AU44&lt;-2,-2,0))</f>
        <v>-1</v>
      </c>
      <c r="AW44" s="244" t="n">
        <f aca="false">IF(AND(AU44&gt;=0,AU44&lt;=2),AU44,IF(AU44&gt;2,2,0))</f>
        <v>0</v>
      </c>
      <c r="AX44" s="245" t="n">
        <f aca="false">IF(AU44&gt;2,(AU44-2)*13.66,0)</f>
        <v>0</v>
      </c>
      <c r="AY44" s="245" t="n">
        <f aca="false">IF(AU44&lt;-2,(ABS(AU44)-2)*100,0)</f>
        <v>0</v>
      </c>
      <c r="AZ44" s="246" t="n">
        <f aca="false">AV44+AW44</f>
        <v>-1</v>
      </c>
      <c r="BA44" s="247" t="n">
        <f aca="false">AX44+AY44</f>
        <v>0</v>
      </c>
      <c r="BJ44" s="183"/>
      <c r="BK44" s="52"/>
      <c r="BL44" s="251"/>
      <c r="BM44" s="252"/>
      <c r="BR44" s="235"/>
      <c r="BS44" s="142"/>
      <c r="BT44" s="142"/>
      <c r="BU44" s="52"/>
      <c r="BV44" s="52"/>
      <c r="BW44" s="52"/>
      <c r="BX44" s="52"/>
      <c r="BY44" s="52"/>
      <c r="BZ44" s="52"/>
      <c r="CA44" s="52"/>
      <c r="CB44" s="52"/>
      <c r="CC44" s="7"/>
      <c r="CD44" s="7"/>
      <c r="CE44" s="7"/>
      <c r="CF44" s="7"/>
      <c r="CG44" s="7"/>
      <c r="CH44" s="7"/>
      <c r="CI44" s="7"/>
      <c r="CJ44" s="7"/>
      <c r="CK44" s="7"/>
      <c r="CL44" s="252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</row>
    <row r="45" customFormat="false" ht="15.75" hidden="false" customHeight="false" outlineLevel="0" collapsed="false">
      <c r="A45" s="7"/>
      <c r="B45" s="7"/>
      <c r="C45" s="7"/>
      <c r="D45" s="7"/>
      <c r="E45" s="253"/>
      <c r="F45" s="253"/>
      <c r="G45" s="253"/>
      <c r="H45" s="253"/>
      <c r="I45" s="253"/>
      <c r="J45" s="253"/>
      <c r="K45" s="253"/>
      <c r="L45" s="253"/>
      <c r="M45" s="253"/>
      <c r="N45" s="253"/>
      <c r="O45" s="253"/>
      <c r="P45" s="7"/>
      <c r="Q45" s="7"/>
      <c r="R45" s="7"/>
      <c r="S45" s="7"/>
      <c r="T45" s="7"/>
      <c r="U45" s="7"/>
      <c r="V45" s="7"/>
      <c r="W45" s="7"/>
      <c r="X45" s="7"/>
      <c r="Y45" s="7"/>
      <c r="AE45" s="258" t="s">
        <v>137</v>
      </c>
      <c r="AF45" s="259" t="s">
        <v>137</v>
      </c>
      <c r="AG45" s="259" t="s">
        <v>138</v>
      </c>
      <c r="AH45" s="260" t="s">
        <v>138</v>
      </c>
      <c r="AJ45" s="224" t="s">
        <v>137</v>
      </c>
      <c r="AK45" s="52" t="s">
        <v>137</v>
      </c>
      <c r="AL45" s="52" t="s">
        <v>138</v>
      </c>
      <c r="AM45" s="225" t="s">
        <v>138</v>
      </c>
      <c r="AS45" s="241"/>
      <c r="AT45" s="242" t="n">
        <f aca="false">AT14</f>
        <v>1</v>
      </c>
      <c r="AU45" s="242" t="n">
        <f aca="false">AS45-AT45</f>
        <v>-1</v>
      </c>
      <c r="AV45" s="243" t="n">
        <f aca="false">IF(AND(AU45&lt;=0,AU45&gt;=-2),AU45,IF(AU45&lt;-2,-2,0))</f>
        <v>-1</v>
      </c>
      <c r="AW45" s="244" t="n">
        <f aca="false">IF(AND(AU45&gt;=0,AU45&lt;=2),AU45,IF(AU45&gt;2,2,0))</f>
        <v>0</v>
      </c>
      <c r="AX45" s="245" t="n">
        <f aca="false">IF(AU45&gt;2,(AU45-2)*13.66,0)</f>
        <v>0</v>
      </c>
      <c r="AY45" s="245" t="n">
        <f aca="false">IF(AU45&lt;-2,(ABS(AU45)-2)*100,0)</f>
        <v>0</v>
      </c>
      <c r="AZ45" s="246" t="n">
        <f aca="false">AV45+AW45</f>
        <v>-1</v>
      </c>
      <c r="BA45" s="247" t="n">
        <f aca="false">AX45+AY45</f>
        <v>0</v>
      </c>
      <c r="BJ45" s="53" t="s">
        <v>147</v>
      </c>
      <c r="BK45" s="98"/>
      <c r="BL45" s="255" t="n">
        <v>0</v>
      </c>
      <c r="BM45" s="249"/>
      <c r="BR45" s="235"/>
      <c r="BS45" s="142"/>
      <c r="BT45" s="142"/>
      <c r="BU45" s="98"/>
      <c r="BV45" s="52"/>
      <c r="BW45" s="52"/>
      <c r="BX45" s="52"/>
      <c r="BY45" s="52"/>
      <c r="BZ45" s="52"/>
      <c r="CA45" s="98"/>
      <c r="CB45" s="52"/>
      <c r="CC45" s="7"/>
      <c r="CD45" s="7"/>
      <c r="CE45" s="7"/>
      <c r="CF45" s="7"/>
      <c r="CG45" s="7"/>
      <c r="CH45" s="7"/>
      <c r="CI45" s="7"/>
      <c r="CJ45" s="8"/>
      <c r="CK45" s="8"/>
      <c r="CL45" s="249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</row>
    <row r="46" customFormat="false" ht="15.75" hidden="false" customHeight="false" outlineLevel="0" collapsed="false">
      <c r="A46" s="7"/>
      <c r="B46" s="7"/>
      <c r="C46" s="7"/>
      <c r="D46" s="7"/>
      <c r="E46" s="253"/>
      <c r="F46" s="253"/>
      <c r="G46" s="253"/>
      <c r="H46" s="253"/>
      <c r="I46" s="253"/>
      <c r="J46" s="253"/>
      <c r="K46" s="253"/>
      <c r="L46" s="253"/>
      <c r="M46" s="253"/>
      <c r="N46" s="253"/>
      <c r="O46" s="253"/>
      <c r="P46" s="7"/>
      <c r="Q46" s="7"/>
      <c r="R46" s="7"/>
      <c r="S46" s="7"/>
      <c r="T46" s="7"/>
      <c r="U46" s="7"/>
      <c r="V46" s="7"/>
      <c r="W46" s="7"/>
      <c r="X46" s="7"/>
      <c r="Y46" s="7"/>
      <c r="AE46" s="261" t="n">
        <f aca="false">AE39</f>
        <v>0</v>
      </c>
      <c r="AF46" s="262" t="n">
        <f aca="false">AF39</f>
        <v>0</v>
      </c>
      <c r="AG46" s="263" t="e">
        <f aca="true">(INDIRECT(TEXT((DAY($A$1)-1),"0")&amp;"!AG46"))+AG39</f>
        <v>#REF!</v>
      </c>
      <c r="AH46" s="263" t="e">
        <f aca="true">(INDIRECT(TEXT((DAY($A$1)-1),"0")&amp;"!AH46"))+AH39</f>
        <v>#REF!</v>
      </c>
      <c r="AJ46" s="261" t="n">
        <f aca="false">AJ39</f>
        <v>0</v>
      </c>
      <c r="AK46" s="262" t="n">
        <f aca="false">AK39</f>
        <v>0</v>
      </c>
      <c r="AL46" s="264" t="e">
        <f aca="true">(INDIRECT(TEXT((DAY($A$1)-1),"0")&amp;"!AH46"))+AL39</f>
        <v>#REF!</v>
      </c>
      <c r="AM46" s="265" t="e">
        <f aca="true">(INDIRECT(TEXT((DAY($A$1)-1),"0")&amp;"!Am46"))+AM39</f>
        <v>#REF!</v>
      </c>
      <c r="AS46" s="241"/>
      <c r="AT46" s="242" t="n">
        <f aca="false">AT15</f>
        <v>1</v>
      </c>
      <c r="AU46" s="242" t="n">
        <f aca="false">AS46-AT46</f>
        <v>-1</v>
      </c>
      <c r="AV46" s="243" t="n">
        <f aca="false">IF(AND(AU46&lt;=0,AU46&gt;=-2),AU46,IF(AU46&lt;-2,-2,0))</f>
        <v>-1</v>
      </c>
      <c r="AW46" s="244" t="n">
        <f aca="false">IF(AND(AU46&gt;=0,AU46&lt;=2),AU46,IF(AU46&gt;2,2,0))</f>
        <v>0</v>
      </c>
      <c r="AX46" s="245" t="n">
        <f aca="false">IF(AU46&gt;2,(AU46-2)*13.66,0)</f>
        <v>0</v>
      </c>
      <c r="AY46" s="245" t="n">
        <f aca="false">IF(AU46&lt;-2,(ABS(AU46)-2)*100,0)</f>
        <v>0</v>
      </c>
      <c r="AZ46" s="246" t="n">
        <f aca="false">AV46+AW46</f>
        <v>-1</v>
      </c>
      <c r="BA46" s="247" t="n">
        <f aca="false">AX46+AY46</f>
        <v>0</v>
      </c>
      <c r="BJ46" s="53" t="s">
        <v>148</v>
      </c>
      <c r="BK46" s="256" t="n">
        <f aca="false">BK42</f>
        <v>36968</v>
      </c>
      <c r="BL46" s="266" t="n">
        <f aca="false">AT31*J7/1000</f>
        <v>0</v>
      </c>
      <c r="BM46" s="249"/>
      <c r="BR46" s="235"/>
      <c r="BS46" s="142"/>
      <c r="BT46" s="142"/>
      <c r="BU46" s="98"/>
      <c r="BV46" s="52"/>
      <c r="BW46" s="249"/>
      <c r="BX46" s="249"/>
      <c r="BY46" s="52"/>
      <c r="BZ46" s="52"/>
      <c r="CA46" s="52"/>
      <c r="CB46" s="52"/>
      <c r="CC46" s="7"/>
      <c r="CD46" s="7"/>
      <c r="CE46" s="7"/>
      <c r="CF46" s="7"/>
      <c r="CG46" s="7"/>
      <c r="CH46" s="7"/>
      <c r="CI46" s="7"/>
      <c r="CJ46" s="8"/>
      <c r="CK46" s="257"/>
      <c r="CL46" s="249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</row>
    <row r="47" customFormat="false" ht="15" hidden="false" customHeight="false" outlineLevel="0" collapsed="false">
      <c r="A47" s="7"/>
      <c r="B47" s="7"/>
      <c r="C47" s="7"/>
      <c r="D47" s="7"/>
      <c r="E47" s="253"/>
      <c r="F47" s="253"/>
      <c r="G47" s="253"/>
      <c r="H47" s="253"/>
      <c r="I47" s="253"/>
      <c r="J47" s="253"/>
      <c r="K47" s="253"/>
      <c r="L47" s="253"/>
      <c r="M47" s="253"/>
      <c r="N47" s="253"/>
      <c r="O47" s="253"/>
      <c r="P47" s="7"/>
      <c r="Q47" s="7"/>
      <c r="R47" s="7"/>
      <c r="S47" s="7"/>
      <c r="T47" s="7"/>
      <c r="U47" s="7"/>
      <c r="V47" s="7"/>
      <c r="W47" s="7"/>
      <c r="X47" s="7"/>
      <c r="Y47" s="7"/>
      <c r="AS47" s="241"/>
      <c r="AT47" s="242" t="n">
        <f aca="false">AT16</f>
        <v>4</v>
      </c>
      <c r="AU47" s="242" t="n">
        <f aca="false">AS47-AT47</f>
        <v>-4</v>
      </c>
      <c r="AV47" s="243" t="n">
        <f aca="false">IF(AND(AU47&lt;=0,AU47&gt;=-2),AU47,IF(AU47&lt;-2,-2,0))</f>
        <v>-2</v>
      </c>
      <c r="AW47" s="244" t="n">
        <f aca="false">IF(AND(AU47&gt;=0,AU47&lt;=2),AU47,IF(AU47&gt;2,2,0))</f>
        <v>0</v>
      </c>
      <c r="AX47" s="245" t="n">
        <f aca="false">IF(AU47&gt;2,(AU47-2)*13.66,0)</f>
        <v>0</v>
      </c>
      <c r="AY47" s="245" t="n">
        <f aca="false">IF(AU47&lt;-2,(ABS(AU47)-2)*100,0)</f>
        <v>200</v>
      </c>
      <c r="AZ47" s="246" t="n">
        <f aca="false">AV47+AW47</f>
        <v>-2</v>
      </c>
      <c r="BA47" s="247" t="n">
        <f aca="false">AX47+AY47</f>
        <v>200</v>
      </c>
      <c r="BJ47" s="53" t="s">
        <v>149</v>
      </c>
      <c r="BK47" s="98"/>
      <c r="BL47" s="255" t="n">
        <f aca="false">SUM(BL45:BL46)</f>
        <v>0</v>
      </c>
      <c r="BM47" s="249"/>
      <c r="BR47" s="235"/>
      <c r="BS47" s="142"/>
      <c r="BT47" s="142"/>
      <c r="BU47" s="52"/>
      <c r="BV47" s="52"/>
      <c r="BW47" s="252"/>
      <c r="BX47" s="252"/>
      <c r="BY47" s="52"/>
      <c r="BZ47" s="52"/>
      <c r="CA47" s="52"/>
      <c r="CB47" s="52"/>
      <c r="CC47" s="7"/>
      <c r="CD47" s="7"/>
      <c r="CE47" s="7"/>
      <c r="CF47" s="7"/>
      <c r="CG47" s="7"/>
      <c r="CH47" s="7"/>
      <c r="CI47" s="7"/>
      <c r="CJ47" s="8"/>
      <c r="CK47" s="8"/>
      <c r="CL47" s="249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</row>
    <row r="48" customFormat="false" ht="15" hidden="false" customHeight="false" outlineLevel="0" collapsed="false">
      <c r="A48" s="7"/>
      <c r="B48" s="7"/>
      <c r="C48" s="7"/>
      <c r="D48" s="7"/>
      <c r="E48" s="253"/>
      <c r="F48" s="253"/>
      <c r="G48" s="254"/>
      <c r="H48" s="253"/>
      <c r="I48" s="254"/>
      <c r="J48" s="253"/>
      <c r="K48" s="254"/>
      <c r="L48" s="253"/>
      <c r="M48" s="254"/>
      <c r="N48" s="253"/>
      <c r="O48" s="253"/>
      <c r="P48" s="7"/>
      <c r="Q48" s="7"/>
      <c r="R48" s="7"/>
      <c r="S48" s="7"/>
      <c r="T48" s="7"/>
      <c r="U48" s="7"/>
      <c r="V48" s="7"/>
      <c r="W48" s="7"/>
      <c r="X48" s="7"/>
      <c r="Y48" s="7"/>
      <c r="AS48" s="241"/>
      <c r="AT48" s="242" t="n">
        <f aca="false">AT17</f>
        <v>4</v>
      </c>
      <c r="AU48" s="242" t="n">
        <f aca="false">AS48-AT48</f>
        <v>-4</v>
      </c>
      <c r="AV48" s="243" t="n">
        <f aca="false">IF(AND(AU48&lt;=0,AU48&gt;=-2),AU48,IF(AU48&lt;-2,-2,0))</f>
        <v>-2</v>
      </c>
      <c r="AW48" s="244" t="n">
        <f aca="false">IF(AND(AU48&gt;=0,AU48&lt;=2),AU48,IF(AU48&gt;2,2,0))</f>
        <v>0</v>
      </c>
      <c r="AX48" s="245" t="n">
        <f aca="false">IF(AU48&gt;2,(AU48-2)*13.66,0)</f>
        <v>0</v>
      </c>
      <c r="AY48" s="245" t="n">
        <f aca="false">IF(AU48&lt;-2,(ABS(AU48)-2)*100,0)</f>
        <v>200</v>
      </c>
      <c r="AZ48" s="246" t="n">
        <f aca="false">AV48+AW48</f>
        <v>-2</v>
      </c>
      <c r="BA48" s="247" t="n">
        <f aca="false">AX48+AY48</f>
        <v>200</v>
      </c>
      <c r="BJ48" s="183"/>
      <c r="BK48" s="52"/>
      <c r="BL48" s="251"/>
      <c r="BM48" s="252"/>
      <c r="BR48" s="235"/>
      <c r="BS48" s="142"/>
      <c r="BT48" s="142"/>
      <c r="BU48" s="98"/>
      <c r="BV48" s="98"/>
      <c r="BW48" s="249"/>
      <c r="BX48" s="249"/>
      <c r="BY48" s="52"/>
      <c r="BZ48" s="52"/>
      <c r="CA48" s="52"/>
      <c r="CB48" s="52"/>
      <c r="CC48" s="7"/>
      <c r="CD48" s="7"/>
      <c r="CE48" s="7"/>
      <c r="CF48" s="7"/>
      <c r="CG48" s="7"/>
      <c r="CH48" s="7"/>
      <c r="CI48" s="7"/>
      <c r="CJ48" s="7"/>
      <c r="CK48" s="7"/>
      <c r="CL48" s="252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</row>
    <row r="49" customFormat="false" ht="15" hidden="false" customHeight="false" outlineLevel="0" collapsed="false">
      <c r="A49" s="7"/>
      <c r="B49" s="7"/>
      <c r="C49" s="7"/>
      <c r="D49" s="7"/>
      <c r="E49" s="253"/>
      <c r="F49" s="253"/>
      <c r="G49" s="254"/>
      <c r="H49" s="253"/>
      <c r="I49" s="254"/>
      <c r="J49" s="253"/>
      <c r="K49" s="254"/>
      <c r="L49" s="253"/>
      <c r="M49" s="254"/>
      <c r="N49" s="253"/>
      <c r="O49" s="253"/>
      <c r="P49" s="7"/>
      <c r="Q49" s="7"/>
      <c r="R49" s="7"/>
      <c r="S49" s="7"/>
      <c r="T49" s="7"/>
      <c r="U49" s="7"/>
      <c r="V49" s="7"/>
      <c r="W49" s="7"/>
      <c r="X49" s="7"/>
      <c r="Y49" s="7"/>
      <c r="AS49" s="241"/>
      <c r="AT49" s="242" t="n">
        <f aca="false">AT18</f>
        <v>4</v>
      </c>
      <c r="AU49" s="242" t="n">
        <f aca="false">AS49-AT49</f>
        <v>-4</v>
      </c>
      <c r="AV49" s="243" t="n">
        <f aca="false">IF(AND(AU49&lt;=0,AU49&gt;=-2),AU49,IF(AU49&lt;-2,-2,0))</f>
        <v>-2</v>
      </c>
      <c r="AW49" s="244" t="n">
        <f aca="false">IF(AND(AU49&gt;=0,AU49&lt;=2),AU49,IF(AU49&gt;2,2,0))</f>
        <v>0</v>
      </c>
      <c r="AX49" s="245" t="n">
        <f aca="false">IF(AU49&gt;2,(AU49-2)*13.66,0)</f>
        <v>0</v>
      </c>
      <c r="AY49" s="245" t="n">
        <f aca="false">IF(AU49&lt;-2,(ABS(AU49)-2)*100,0)</f>
        <v>200</v>
      </c>
      <c r="AZ49" s="246" t="n">
        <f aca="false">AV49+AW49</f>
        <v>-2</v>
      </c>
      <c r="BA49" s="247" t="n">
        <f aca="false">AX49+AY49</f>
        <v>200</v>
      </c>
      <c r="BJ49" s="140" t="s">
        <v>150</v>
      </c>
      <c r="BK49" s="141"/>
      <c r="BL49" s="267" t="n">
        <f aca="false">BL43-BL47</f>
        <v>0</v>
      </c>
      <c r="BM49" s="249"/>
      <c r="BR49" s="235"/>
      <c r="BS49" s="142"/>
      <c r="BT49" s="142"/>
      <c r="BU49" s="98"/>
      <c r="BV49" s="256"/>
      <c r="BW49" s="249"/>
      <c r="BX49" s="249"/>
      <c r="BY49" s="52"/>
      <c r="BZ49" s="52"/>
      <c r="CA49" s="52"/>
      <c r="CB49" s="52"/>
      <c r="CC49" s="7"/>
      <c r="CD49" s="7"/>
      <c r="CE49" s="7"/>
      <c r="CF49" s="7"/>
      <c r="CG49" s="7"/>
      <c r="CH49" s="7"/>
      <c r="CI49" s="7"/>
      <c r="CJ49" s="8"/>
      <c r="CK49" s="7"/>
      <c r="CL49" s="249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</row>
    <row r="50" customFormat="false" ht="15" hidden="false" customHeight="false" outlineLevel="0" collapsed="false">
      <c r="A50" s="7"/>
      <c r="B50" s="7"/>
      <c r="C50" s="7"/>
      <c r="D50" s="7"/>
      <c r="E50" s="253"/>
      <c r="F50" s="253"/>
      <c r="G50" s="253"/>
      <c r="H50" s="253"/>
      <c r="I50" s="253"/>
      <c r="J50" s="253"/>
      <c r="K50" s="254"/>
      <c r="L50" s="253"/>
      <c r="M50" s="253"/>
      <c r="N50" s="253"/>
      <c r="O50" s="253"/>
      <c r="P50" s="7"/>
      <c r="Q50" s="7"/>
      <c r="R50" s="7"/>
      <c r="S50" s="7"/>
      <c r="T50" s="7"/>
      <c r="U50" s="7"/>
      <c r="V50" s="7"/>
      <c r="W50" s="7"/>
      <c r="X50" s="7"/>
      <c r="Y50" s="7"/>
      <c r="AS50" s="241"/>
      <c r="AT50" s="242" t="n">
        <f aca="false">AT19</f>
        <v>4</v>
      </c>
      <c r="AU50" s="242" t="n">
        <f aca="false">AS50-AT50</f>
        <v>-4</v>
      </c>
      <c r="AV50" s="243" t="n">
        <f aca="false">IF(AND(AU50&lt;=0,AU50&gt;=-2),AU50,IF(AU50&lt;-2,-2,0))</f>
        <v>-2</v>
      </c>
      <c r="AW50" s="244" t="n">
        <f aca="false">IF(AND(AU50&gt;=0,AU50&lt;=2),AU50,IF(AU50&gt;2,2,0))</f>
        <v>0</v>
      </c>
      <c r="AX50" s="245" t="n">
        <f aca="false">IF(AU50&gt;2,(AU50-2)*13.66,0)</f>
        <v>0</v>
      </c>
      <c r="AY50" s="245" t="n">
        <f aca="false">IF(AU50&lt;-2,(ABS(AU50)-2)*100,0)</f>
        <v>200</v>
      </c>
      <c r="AZ50" s="246" t="n">
        <f aca="false">AV50+AW50</f>
        <v>-2</v>
      </c>
      <c r="BA50" s="247" t="n">
        <f aca="false">AX50+AY50</f>
        <v>200</v>
      </c>
      <c r="BJ50" s="140"/>
      <c r="BK50" s="141"/>
      <c r="BL50" s="267"/>
      <c r="BM50" s="249"/>
      <c r="BR50" s="235"/>
      <c r="BS50" s="142"/>
      <c r="BT50" s="142"/>
      <c r="BU50" s="98"/>
      <c r="BV50" s="52"/>
      <c r="BW50" s="249"/>
      <c r="BX50" s="249"/>
      <c r="BY50" s="52"/>
      <c r="BZ50" s="52"/>
      <c r="CA50" s="52"/>
      <c r="CB50" s="52"/>
      <c r="CC50" s="7"/>
      <c r="CD50" s="7"/>
      <c r="CE50" s="7"/>
      <c r="CF50" s="7"/>
      <c r="CG50" s="7"/>
      <c r="CH50" s="7"/>
      <c r="CI50" s="7"/>
      <c r="CJ50" s="8"/>
      <c r="CK50" s="7"/>
      <c r="CL50" s="249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</row>
    <row r="51" customFormat="false" ht="15" hidden="false" customHeight="false" outlineLevel="0" collapsed="false">
      <c r="A51" s="7"/>
      <c r="B51" s="7"/>
      <c r="C51" s="7"/>
      <c r="D51" s="7"/>
      <c r="E51" s="253"/>
      <c r="F51" s="253"/>
      <c r="G51" s="253"/>
      <c r="H51" s="253"/>
      <c r="I51" s="254"/>
      <c r="J51" s="253"/>
      <c r="K51" s="254"/>
      <c r="L51" s="253"/>
      <c r="M51" s="254"/>
      <c r="N51" s="254"/>
      <c r="O51" s="254"/>
      <c r="P51" s="7"/>
      <c r="Q51" s="7"/>
      <c r="R51" s="7"/>
      <c r="S51" s="7"/>
      <c r="T51" s="7"/>
      <c r="U51" s="7"/>
      <c r="V51" s="7"/>
      <c r="W51" s="7"/>
      <c r="X51" s="7"/>
      <c r="Y51" s="7"/>
      <c r="AS51" s="241"/>
      <c r="AT51" s="242" t="n">
        <f aca="false">AT20</f>
        <v>4</v>
      </c>
      <c r="AU51" s="242" t="n">
        <f aca="false">AS51-AT51</f>
        <v>-4</v>
      </c>
      <c r="AV51" s="243" t="n">
        <f aca="false">IF(AND(AU51&lt;=0,AU51&gt;=-2),AU51,IF(AU51&lt;-2,-2,0))</f>
        <v>-2</v>
      </c>
      <c r="AW51" s="244" t="n">
        <f aca="false">IF(AND(AU51&gt;=0,AU51&lt;=2),AU51,IF(AU51&gt;2,2,0))</f>
        <v>0</v>
      </c>
      <c r="AX51" s="245" t="n">
        <f aca="false">IF(AU51&gt;2,(AU51-2)*13.66,0)</f>
        <v>0</v>
      </c>
      <c r="AY51" s="245" t="n">
        <f aca="false">IF(AU51&lt;-2,(ABS(AU51)-2)*100,0)</f>
        <v>200</v>
      </c>
      <c r="AZ51" s="246" t="n">
        <f aca="false">AV51+AW51</f>
        <v>-2</v>
      </c>
      <c r="BA51" s="247" t="n">
        <f aca="false">AX51+AY51</f>
        <v>200</v>
      </c>
      <c r="BR51" s="235"/>
      <c r="BS51" s="142"/>
      <c r="BT51" s="142"/>
      <c r="BU51" s="52"/>
      <c r="BV51" s="52"/>
      <c r="BW51" s="252"/>
      <c r="BX51" s="252"/>
      <c r="BY51" s="52"/>
      <c r="BZ51" s="52"/>
      <c r="CA51" s="52"/>
      <c r="CB51" s="52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</row>
    <row r="52" customFormat="false" ht="12.75" hidden="false" customHeight="false" outlineLevel="0" collapsed="false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AS52" s="241"/>
      <c r="AT52" s="242" t="n">
        <f aca="false">AT21</f>
        <v>4</v>
      </c>
      <c r="AU52" s="242" t="n">
        <f aca="false">AS52-AT52</f>
        <v>-4</v>
      </c>
      <c r="AV52" s="243" t="n">
        <f aca="false">IF(AND(AU52&lt;=0,AU52&gt;=-2),AU52,IF(AU52&lt;-2,-2,0))</f>
        <v>-2</v>
      </c>
      <c r="AW52" s="244" t="n">
        <f aca="false">IF(AND(AU52&gt;=0,AU52&lt;=2),AU52,IF(AU52&gt;2,2,0))</f>
        <v>0</v>
      </c>
      <c r="AX52" s="245" t="n">
        <f aca="false">IF(AU52&gt;2,(AU52-2)*13.66,0)</f>
        <v>0</v>
      </c>
      <c r="AY52" s="245" t="n">
        <f aca="false">IF(AU52&lt;-2,(ABS(AU52)-2)*100,0)</f>
        <v>200</v>
      </c>
      <c r="AZ52" s="246" t="n">
        <f aca="false">AV52+AW52</f>
        <v>-2</v>
      </c>
      <c r="BA52" s="247" t="n">
        <f aca="false">AX52+AY52</f>
        <v>200</v>
      </c>
      <c r="BR52" s="235"/>
      <c r="BS52" s="142"/>
      <c r="BT52" s="142"/>
      <c r="BU52" s="98"/>
      <c r="BV52" s="98"/>
      <c r="BW52" s="249"/>
      <c r="BX52" s="249"/>
      <c r="BY52" s="52"/>
      <c r="BZ52" s="52"/>
      <c r="CA52" s="52"/>
      <c r="CB52" s="52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</row>
    <row r="53" customFormat="false" ht="15.75" hidden="false" customHeight="false" outlineLevel="0" collapsed="false">
      <c r="A53" s="7"/>
      <c r="B53" s="7"/>
      <c r="C53" s="7"/>
      <c r="D53" s="7"/>
      <c r="E53" s="7"/>
      <c r="F53" s="7"/>
      <c r="G53" s="7"/>
      <c r="H53" s="22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AS53" s="241"/>
      <c r="AT53" s="242" t="n">
        <f aca="false">AT22</f>
        <v>4</v>
      </c>
      <c r="AU53" s="242" t="n">
        <f aca="false">AS53-AT53</f>
        <v>-4</v>
      </c>
      <c r="AV53" s="243" t="n">
        <f aca="false">IF(AND(AU53&lt;=0,AU53&gt;=-2),AU53,IF(AU53&lt;-2,-2,0))</f>
        <v>-2</v>
      </c>
      <c r="AW53" s="244" t="n">
        <f aca="false">IF(AND(AU53&gt;=0,AU53&lt;=2),AU53,IF(AU53&gt;2,2,0))</f>
        <v>0</v>
      </c>
      <c r="AX53" s="245" t="n">
        <f aca="false">IF(AU53&gt;2,(AU53-2)*13.66,0)</f>
        <v>0</v>
      </c>
      <c r="AY53" s="245" t="n">
        <f aca="false">IF(AU53&lt;-2,(ABS(AU53)-2)*100,0)</f>
        <v>200</v>
      </c>
      <c r="AZ53" s="246" t="n">
        <f aca="false">AV53+AW53</f>
        <v>-2</v>
      </c>
      <c r="BA53" s="247" t="n">
        <f aca="false">AX53+AY53</f>
        <v>200</v>
      </c>
      <c r="BR53" s="235"/>
      <c r="BS53" s="142"/>
      <c r="BT53" s="142"/>
      <c r="BU53" s="98"/>
      <c r="BV53" s="256"/>
      <c r="BW53" s="268"/>
      <c r="BX53" s="249"/>
      <c r="BY53" s="52"/>
      <c r="BZ53" s="52"/>
      <c r="CA53" s="52"/>
      <c r="CB53" s="52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</row>
    <row r="54" customFormat="false" ht="15.75" hidden="false" customHeight="false" outlineLevel="0" collapsed="false">
      <c r="A54" s="7"/>
      <c r="B54" s="7"/>
      <c r="C54" s="7"/>
      <c r="D54" s="7"/>
      <c r="E54" s="7"/>
      <c r="F54" s="7"/>
      <c r="G54" s="7"/>
      <c r="H54" s="227"/>
      <c r="I54" s="227"/>
      <c r="J54" s="227"/>
      <c r="K54" s="22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AS54" s="241"/>
      <c r="AT54" s="242" t="n">
        <f aca="false">AT23</f>
        <v>4</v>
      </c>
      <c r="AU54" s="242" t="n">
        <f aca="false">AS54-AT54</f>
        <v>-4</v>
      </c>
      <c r="AV54" s="243" t="n">
        <f aca="false">IF(AND(AU54&lt;=0,AU54&gt;=-2),AU54,IF(AU54&lt;-2,-2,0))</f>
        <v>-2</v>
      </c>
      <c r="AW54" s="244" t="n">
        <f aca="false">IF(AND(AU54&gt;=0,AU54&lt;=2),AU54,IF(AU54&gt;2,2,0))</f>
        <v>0</v>
      </c>
      <c r="AX54" s="245" t="n">
        <f aca="false">IF(AU54&gt;2,(AU54-2)*13.66,0)</f>
        <v>0</v>
      </c>
      <c r="AY54" s="245" t="n">
        <f aca="false">IF(AU54&lt;-2,(ABS(AU54)-2)*100,0)</f>
        <v>200</v>
      </c>
      <c r="AZ54" s="246" t="n">
        <f aca="false">AV54+AW54</f>
        <v>-2</v>
      </c>
      <c r="BA54" s="247" t="n">
        <f aca="false">AX54+AY54</f>
        <v>200</v>
      </c>
      <c r="BR54" s="235"/>
      <c r="BS54" s="142"/>
      <c r="BT54" s="142"/>
      <c r="BU54" s="98"/>
      <c r="BV54" s="98"/>
      <c r="BW54" s="249"/>
      <c r="BX54" s="249"/>
      <c r="BY54" s="52"/>
      <c r="BZ54" s="52"/>
      <c r="CA54" s="52"/>
      <c r="CB54" s="52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</row>
    <row r="55" customFormat="false" ht="15.75" hidden="false" customHeight="false" outlineLevel="0" collapsed="false">
      <c r="A55" s="7"/>
      <c r="B55" s="7"/>
      <c r="C55" s="7"/>
      <c r="D55" s="7"/>
      <c r="E55" s="227"/>
      <c r="F55" s="227"/>
      <c r="G55" s="7"/>
      <c r="H55" s="227"/>
      <c r="I55" s="227"/>
      <c r="J55" s="7"/>
      <c r="K55" s="227"/>
      <c r="L55" s="7"/>
      <c r="M55" s="7"/>
      <c r="N55" s="22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AS55" s="241"/>
      <c r="AT55" s="242" t="n">
        <f aca="false">AT24</f>
        <v>4</v>
      </c>
      <c r="AU55" s="242" t="n">
        <f aca="false">AS55-AT55</f>
        <v>-4</v>
      </c>
      <c r="AV55" s="243" t="n">
        <f aca="false">IF(AND(AU55&lt;=0,AU55&gt;=-2),AU55,IF(AU55&lt;-2,-2,0))</f>
        <v>-2</v>
      </c>
      <c r="AW55" s="244" t="n">
        <f aca="false">IF(AND(AU55&gt;=0,AU55&lt;=2),AU55,IF(AU55&gt;2,2,0))</f>
        <v>0</v>
      </c>
      <c r="AX55" s="245" t="n">
        <f aca="false">IF(AU55&gt;2,(AU55-2)*13.66,0)</f>
        <v>0</v>
      </c>
      <c r="AY55" s="245" t="n">
        <f aca="false">IF(AU55&lt;-2,(ABS(AU55)-2)*100,0)</f>
        <v>200</v>
      </c>
      <c r="AZ55" s="246" t="n">
        <f aca="false">AV55+AW55</f>
        <v>-2</v>
      </c>
      <c r="BA55" s="247" t="n">
        <f aca="false">AX55+AY55</f>
        <v>200</v>
      </c>
      <c r="BR55" s="235"/>
      <c r="BS55" s="142"/>
      <c r="BT55" s="142"/>
      <c r="BU55" s="52"/>
      <c r="BV55" s="52"/>
      <c r="BW55" s="252"/>
      <c r="BX55" s="252"/>
      <c r="BY55" s="52"/>
      <c r="BZ55" s="52"/>
      <c r="CA55" s="52"/>
      <c r="CB55" s="52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</row>
    <row r="56" customFormat="false" ht="15.75" hidden="false" customHeight="false" outlineLevel="0" collapsed="false">
      <c r="A56" s="7"/>
      <c r="B56" s="7"/>
      <c r="C56" s="7"/>
      <c r="D56" s="7"/>
      <c r="E56" s="227"/>
      <c r="F56" s="7"/>
      <c r="G56" s="7"/>
      <c r="H56" s="7"/>
      <c r="I56" s="7"/>
      <c r="J56" s="7"/>
      <c r="K56" s="269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AS56" s="241"/>
      <c r="AT56" s="242" t="n">
        <f aca="false">AT25</f>
        <v>4</v>
      </c>
      <c r="AU56" s="242" t="n">
        <f aca="false">AS56-AT56</f>
        <v>-4</v>
      </c>
      <c r="AV56" s="243" t="n">
        <f aca="false">IF(AND(AU56&lt;=0,AU56&gt;=-2),AU56,IF(AU56&lt;-2,-2,0))</f>
        <v>-2</v>
      </c>
      <c r="AW56" s="244" t="n">
        <f aca="false">IF(AND(AU56&gt;=0,AU56&lt;=2),AU56,IF(AU56&gt;2,2,0))</f>
        <v>0</v>
      </c>
      <c r="AX56" s="245" t="n">
        <f aca="false">IF(AU56&gt;2,(AU56-2)*13.66,0)</f>
        <v>0</v>
      </c>
      <c r="AY56" s="245" t="n">
        <f aca="false">IF(AU56&lt;-2,(ABS(AU56)-2)*100,0)</f>
        <v>200</v>
      </c>
      <c r="AZ56" s="246" t="n">
        <f aca="false">AV56+AW56</f>
        <v>-2</v>
      </c>
      <c r="BA56" s="247" t="n">
        <f aca="false">AX56+AY56</f>
        <v>200</v>
      </c>
      <c r="BR56" s="235"/>
      <c r="BS56" s="142"/>
      <c r="BT56" s="142"/>
      <c r="BU56" s="98"/>
      <c r="BV56" s="52"/>
      <c r="BW56" s="249"/>
      <c r="BX56" s="249"/>
      <c r="BY56" s="52"/>
      <c r="BZ56" s="52"/>
      <c r="CA56" s="52"/>
      <c r="CB56" s="52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</row>
    <row r="57" customFormat="false" ht="15" hidden="false" customHeight="false" outlineLevel="0" collapsed="false">
      <c r="A57" s="7"/>
      <c r="B57" s="7"/>
      <c r="C57" s="7"/>
      <c r="D57" s="7"/>
      <c r="E57" s="253"/>
      <c r="F57" s="253"/>
      <c r="G57" s="7"/>
      <c r="H57" s="254"/>
      <c r="I57" s="7"/>
      <c r="J57" s="253"/>
      <c r="K57" s="270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AS57" s="241"/>
      <c r="AT57" s="242" t="n">
        <f aca="false">AT26</f>
        <v>4</v>
      </c>
      <c r="AU57" s="242" t="n">
        <f aca="false">AS57-AT57</f>
        <v>-4</v>
      </c>
      <c r="AV57" s="243" t="n">
        <f aca="false">IF(AND(AU57&lt;=0,AU57&gt;=-2),AU57,IF(AU57&lt;-2,-2,0))</f>
        <v>-2</v>
      </c>
      <c r="AW57" s="244" t="n">
        <f aca="false">IF(AND(AU57&gt;=0,AU57&lt;=2),AU57,IF(AU57&gt;2,2,0))</f>
        <v>0</v>
      </c>
      <c r="AX57" s="245" t="n">
        <f aca="false">IF(AU57&gt;2,(AU57-2)*13.66,0)</f>
        <v>0</v>
      </c>
      <c r="AY57" s="245" t="n">
        <f aca="false">IF(AU57&lt;-2,(ABS(AU57)-2)*100,0)</f>
        <v>200</v>
      </c>
      <c r="AZ57" s="246" t="n">
        <f aca="false">AV57+AW57</f>
        <v>-2</v>
      </c>
      <c r="BA57" s="247" t="n">
        <f aca="false">AX57+AY57</f>
        <v>200</v>
      </c>
      <c r="BR57" s="235"/>
      <c r="BS57" s="142"/>
      <c r="BT57" s="142"/>
      <c r="BU57" s="98"/>
      <c r="BV57" s="52"/>
      <c r="BW57" s="249"/>
      <c r="BX57" s="249"/>
      <c r="BY57" s="52"/>
      <c r="BZ57" s="52"/>
      <c r="CA57" s="52"/>
      <c r="CB57" s="52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</row>
    <row r="58" customFormat="false" ht="15.75" hidden="false" customHeight="false" outlineLevel="0" collapsed="false">
      <c r="A58" s="7"/>
      <c r="B58" s="7"/>
      <c r="C58" s="7"/>
      <c r="D58" s="7"/>
      <c r="E58" s="253"/>
      <c r="F58" s="253"/>
      <c r="G58" s="7"/>
      <c r="H58" s="254"/>
      <c r="I58" s="7"/>
      <c r="J58" s="7"/>
      <c r="K58" s="269"/>
      <c r="L58" s="7"/>
      <c r="M58" s="7"/>
      <c r="N58" s="271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AS58" s="241"/>
      <c r="AT58" s="242" t="n">
        <f aca="false">AT27</f>
        <v>4</v>
      </c>
      <c r="AU58" s="242" t="n">
        <f aca="false">AS58-AT58</f>
        <v>-4</v>
      </c>
      <c r="AV58" s="243" t="n">
        <f aca="false">IF(AND(AU58&lt;=0,AU58&gt;=-2),AU58,IF(AU58&lt;-2,-2,0))</f>
        <v>-2</v>
      </c>
      <c r="AW58" s="244" t="n">
        <f aca="false">IF(AND(AU58&gt;=0,AU58&lt;=2),AU58,IF(AU58&gt;2,2,0))</f>
        <v>0</v>
      </c>
      <c r="AX58" s="245" t="n">
        <f aca="false">IF(AU58&gt;2,(AU58-2)*13.66,0)</f>
        <v>0</v>
      </c>
      <c r="AY58" s="245" t="n">
        <f aca="false">IF(AU58&lt;-2,(ABS(AU58)-2)*100,0)</f>
        <v>200</v>
      </c>
      <c r="AZ58" s="246" t="n">
        <f aca="false">AV58+AW58</f>
        <v>-2</v>
      </c>
      <c r="BA58" s="247" t="n">
        <f aca="false">AX58+AY58</f>
        <v>200</v>
      </c>
      <c r="BR58" s="235"/>
      <c r="BS58" s="142"/>
      <c r="BT58" s="142"/>
      <c r="BU58" s="272"/>
      <c r="BV58" s="272"/>
      <c r="BW58" s="270"/>
      <c r="BX58" s="270"/>
      <c r="BY58" s="273"/>
      <c r="BZ58" s="269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</row>
    <row r="59" customFormat="false" ht="15" hidden="false" customHeight="false" outlineLevel="0" collapsed="false">
      <c r="A59" s="7"/>
      <c r="B59" s="7"/>
      <c r="C59" s="7"/>
      <c r="D59" s="7"/>
      <c r="E59" s="253"/>
      <c r="F59" s="7"/>
      <c r="G59" s="7"/>
      <c r="H59" s="254"/>
      <c r="I59" s="7"/>
      <c r="J59" s="7"/>
      <c r="K59" s="274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AS59" s="241"/>
      <c r="AT59" s="242" t="n">
        <f aca="false">AT28</f>
        <v>4</v>
      </c>
      <c r="AU59" s="242" t="n">
        <f aca="false">AS59-AT59</f>
        <v>-4</v>
      </c>
      <c r="AV59" s="243" t="n">
        <f aca="false">IF(AND(AU59&lt;=0,AU59&gt;=-2),AU59,IF(AU59&lt;-2,-2,0))</f>
        <v>-2</v>
      </c>
      <c r="AW59" s="244" t="n">
        <f aca="false">IF(AND(AU59&gt;=0,AU59&lt;=2),AU59,IF(AU59&gt;2,2,0))</f>
        <v>0</v>
      </c>
      <c r="AX59" s="245" t="n">
        <f aca="false">IF(AU59&gt;2,(AU59-2)*13.66,0)</f>
        <v>0</v>
      </c>
      <c r="AY59" s="245" t="n">
        <f aca="false">IF(AU59&lt;-2,(ABS(AU59)-2)*100,0)</f>
        <v>200</v>
      </c>
      <c r="AZ59" s="246" t="n">
        <f aca="false">AV59+AW59</f>
        <v>-2</v>
      </c>
      <c r="BA59" s="247" t="n">
        <f aca="false">AX59+AY59</f>
        <v>200</v>
      </c>
      <c r="BR59" s="235"/>
      <c r="BS59" s="142"/>
      <c r="BT59" s="142"/>
      <c r="BU59" s="272"/>
      <c r="BV59" s="272"/>
      <c r="BW59" s="270"/>
      <c r="BX59" s="270"/>
      <c r="BY59" s="273"/>
      <c r="BZ59" s="269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</row>
    <row r="60" customFormat="false" ht="15" hidden="false" customHeight="false" outlineLevel="0" collapsed="false">
      <c r="A60" s="7"/>
      <c r="B60" s="7"/>
      <c r="C60" s="7"/>
      <c r="D60" s="7"/>
      <c r="E60" s="253"/>
      <c r="F60" s="7"/>
      <c r="G60" s="7"/>
      <c r="H60" s="274"/>
      <c r="I60" s="7"/>
      <c r="J60" s="7"/>
      <c r="K60" s="269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AS60" s="241"/>
      <c r="AT60" s="242" t="n">
        <f aca="false">AT29</f>
        <v>4</v>
      </c>
      <c r="AU60" s="242" t="n">
        <f aca="false">AS60-AT60</f>
        <v>-4</v>
      </c>
      <c r="AV60" s="243" t="n">
        <f aca="false">IF(AND(AU60&lt;=0,AU60&gt;=-2),AU60,IF(AU60&lt;-2,-2,0))</f>
        <v>-2</v>
      </c>
      <c r="AW60" s="244" t="n">
        <f aca="false">IF(AND(AU60&gt;=0,AU60&lt;=2),AU60,IF(AU60&gt;2,2,0))</f>
        <v>0</v>
      </c>
      <c r="AX60" s="245" t="n">
        <f aca="false">IF(AU60&gt;2,(AU60-2)*13.66,0)</f>
        <v>0</v>
      </c>
      <c r="AY60" s="245" t="n">
        <f aca="false">IF(AU60&lt;-2,(ABS(AU60)-2)*100,0)</f>
        <v>200</v>
      </c>
      <c r="AZ60" s="246" t="n">
        <f aca="false">AV60+AW60</f>
        <v>-2</v>
      </c>
      <c r="BA60" s="247" t="n">
        <f aca="false">AX60+AY60</f>
        <v>200</v>
      </c>
      <c r="BR60" s="235"/>
      <c r="BS60" s="142"/>
      <c r="BT60" s="142"/>
      <c r="BU60" s="272"/>
      <c r="BV60" s="272"/>
      <c r="BW60" s="270"/>
      <c r="BX60" s="270"/>
      <c r="BY60" s="273"/>
      <c r="BZ60" s="269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</row>
    <row r="61" customFormat="false" ht="15.75" hidden="false" customHeight="false" outlineLevel="0" collapsed="false">
      <c r="A61" s="7"/>
      <c r="B61" s="7"/>
      <c r="C61" s="7"/>
      <c r="D61" s="7"/>
      <c r="E61" s="254"/>
      <c r="F61" s="7"/>
      <c r="G61" s="7"/>
      <c r="H61" s="274"/>
      <c r="I61" s="7"/>
      <c r="J61" s="7"/>
      <c r="K61" s="274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AS61" s="275"/>
      <c r="AT61" s="276" t="n">
        <f aca="false">AT30</f>
        <v>4</v>
      </c>
      <c r="AU61" s="276" t="n">
        <f aca="false">AS61-AT61</f>
        <v>-4</v>
      </c>
      <c r="AV61" s="277" t="n">
        <f aca="false">IF(AND(AU61&lt;=0,AU61&gt;=-2),AU61,IF(AU61&lt;-2,-2,0))</f>
        <v>-2</v>
      </c>
      <c r="AW61" s="278" t="n">
        <f aca="false">IF(AND(AU61&gt;=0,AU61&lt;=2),AU61,IF(AU61&gt;2,2,0))</f>
        <v>0</v>
      </c>
      <c r="AX61" s="279" t="n">
        <f aca="false">IF(AU61&gt;2,(AU61-2)*13.66,0)</f>
        <v>0</v>
      </c>
      <c r="AY61" s="279" t="n">
        <f aca="false">IF(AU61&lt;-2,(ABS(AU61)-2)*100,0)</f>
        <v>200</v>
      </c>
      <c r="AZ61" s="280" t="n">
        <f aca="false">AV61+AW61</f>
        <v>-2</v>
      </c>
      <c r="BA61" s="281" t="n">
        <f aca="false">AX61+AY61</f>
        <v>200</v>
      </c>
      <c r="BR61" s="235"/>
      <c r="BS61" s="142"/>
      <c r="BT61" s="142"/>
      <c r="BU61" s="272"/>
      <c r="BV61" s="272"/>
      <c r="BW61" s="270"/>
      <c r="BX61" s="270"/>
      <c r="BY61" s="273"/>
      <c r="BZ61" s="269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</row>
    <row r="62" customFormat="false" ht="15.75" hidden="false" customHeight="false" outlineLevel="0" collapsed="false">
      <c r="A62" s="7"/>
      <c r="B62" s="7"/>
      <c r="C62" s="7"/>
      <c r="D62" s="7"/>
      <c r="E62" s="254"/>
      <c r="F62" s="7"/>
      <c r="G62" s="7"/>
      <c r="H62" s="282"/>
      <c r="I62" s="7"/>
      <c r="J62" s="7"/>
      <c r="K62" s="269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AT62" s="283" t="n">
        <f aca="false">AT31</f>
        <v>69</v>
      </c>
      <c r="BR62" s="7"/>
      <c r="BS62" s="142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</row>
    <row r="63" customFormat="false" ht="15.75" hidden="false" customHeight="false" outlineLevel="0" collapsed="false">
      <c r="A63" s="7"/>
      <c r="B63" s="7"/>
      <c r="C63" s="7"/>
      <c r="D63" s="7"/>
      <c r="E63" s="254"/>
      <c r="F63" s="7"/>
      <c r="G63" s="7"/>
      <c r="H63" s="7"/>
      <c r="I63" s="7"/>
      <c r="J63" s="7"/>
      <c r="K63" s="274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AX63" s="0" t="s">
        <v>151</v>
      </c>
      <c r="AZ63" s="284" t="n">
        <f aca="false">SUM(AZ38:AZ62)</f>
        <v>-39</v>
      </c>
      <c r="BA63" s="285" t="n">
        <f aca="false">SUM(BA38:BA62)</f>
        <v>3000</v>
      </c>
      <c r="BR63" s="7"/>
      <c r="BS63" s="7"/>
      <c r="BT63" s="7"/>
      <c r="BU63" s="7"/>
      <c r="BV63" s="7"/>
      <c r="BW63" s="7"/>
      <c r="BX63" s="7"/>
      <c r="BY63" s="273"/>
      <c r="BZ63" s="269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</row>
    <row r="64" customFormat="false" ht="12.75" hidden="false" customHeight="false" outlineLevel="0" collapsed="false">
      <c r="A64" s="7"/>
      <c r="B64" s="7"/>
      <c r="C64" s="7"/>
      <c r="D64" s="7"/>
      <c r="E64" s="7"/>
      <c r="F64" s="7"/>
      <c r="G64" s="7"/>
      <c r="H64" s="7"/>
      <c r="I64" s="7"/>
      <c r="J64" s="7"/>
      <c r="K64" s="269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</row>
    <row r="65" customFormat="false" ht="12.75" hidden="false" customHeight="false" outlineLevel="0" collapsed="false">
      <c r="A65" s="7"/>
      <c r="B65" s="7"/>
      <c r="C65" s="7"/>
      <c r="D65" s="7"/>
      <c r="E65" s="7"/>
      <c r="F65" s="7"/>
      <c r="G65" s="7"/>
      <c r="H65" s="7"/>
      <c r="I65" s="7"/>
      <c r="J65" s="7"/>
      <c r="K65" s="274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</row>
    <row r="66" customFormat="false" ht="12.75" hidden="false" customHeight="false" outlineLevel="0" collapsed="false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</row>
    <row r="67" customFormat="false" ht="12.75" hidden="false" customHeight="false" outlineLevel="0" collapsed="false">
      <c r="A67" s="286"/>
      <c r="B67" s="287"/>
      <c r="C67" s="287"/>
      <c r="D67" s="287"/>
      <c r="E67" s="287"/>
      <c r="F67" s="287"/>
      <c r="G67" s="287"/>
      <c r="H67" s="287"/>
      <c r="I67" s="287"/>
      <c r="J67" s="287"/>
      <c r="K67" s="287"/>
      <c r="L67" s="287"/>
      <c r="M67" s="287"/>
      <c r="N67" s="287"/>
      <c r="O67" s="287"/>
      <c r="P67" s="287"/>
      <c r="Q67" s="287"/>
      <c r="R67" s="287"/>
      <c r="S67" s="287"/>
      <c r="T67" s="287"/>
      <c r="U67" s="287"/>
      <c r="V67" s="7"/>
      <c r="W67" s="7"/>
      <c r="X67" s="7"/>
      <c r="Y67" s="7"/>
    </row>
    <row r="68" customFormat="false" ht="12.75" hidden="false" customHeight="false" outlineLevel="0" collapsed="false">
      <c r="A68" s="288"/>
      <c r="B68" s="9"/>
      <c r="C68" s="10"/>
      <c r="D68" s="10"/>
      <c r="E68" s="10"/>
      <c r="F68" s="288"/>
      <c r="G68" s="288"/>
      <c r="H68" s="12"/>
      <c r="I68" s="12"/>
      <c r="J68" s="288"/>
      <c r="K68" s="288"/>
      <c r="L68" s="288"/>
      <c r="M68" s="289"/>
      <c r="N68" s="288"/>
      <c r="O68" s="289"/>
      <c r="P68" s="287"/>
      <c r="Q68" s="289"/>
      <c r="R68" s="289"/>
      <c r="S68" s="289"/>
      <c r="T68" s="289"/>
      <c r="U68" s="287"/>
      <c r="V68" s="7"/>
      <c r="W68" s="7"/>
      <c r="X68" s="7"/>
      <c r="Y68" s="7"/>
    </row>
    <row r="69" customFormat="false" ht="12.75" hidden="false" customHeight="false" outlineLevel="0" collapsed="false">
      <c r="A69" s="287"/>
      <c r="B69" s="9"/>
      <c r="C69" s="290"/>
      <c r="D69" s="291"/>
      <c r="E69" s="290"/>
      <c r="F69" s="289"/>
      <c r="G69" s="289"/>
      <c r="H69" s="289"/>
      <c r="I69" s="289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7"/>
      <c r="W69" s="7"/>
      <c r="X69" s="7"/>
      <c r="Y69" s="7"/>
    </row>
    <row r="70" customFormat="false" ht="12.75" hidden="false" customHeight="false" outlineLevel="0" collapsed="false">
      <c r="A70" s="293"/>
      <c r="B70" s="9"/>
      <c r="C70" s="291"/>
      <c r="D70" s="291"/>
      <c r="E70" s="290"/>
      <c r="F70" s="289"/>
      <c r="G70" s="289"/>
      <c r="H70" s="289"/>
      <c r="I70" s="289"/>
      <c r="J70" s="289"/>
      <c r="K70" s="289"/>
      <c r="L70" s="289"/>
      <c r="M70" s="289"/>
      <c r="N70" s="289"/>
      <c r="O70" s="289"/>
      <c r="P70" s="289"/>
      <c r="Q70" s="289"/>
      <c r="R70" s="289"/>
      <c r="S70" s="289"/>
      <c r="T70" s="289"/>
      <c r="U70" s="289"/>
      <c r="V70" s="7"/>
      <c r="W70" s="7"/>
      <c r="X70" s="7"/>
      <c r="Y70" s="7"/>
    </row>
    <row r="71" customFormat="false" ht="12.75" hidden="false" customHeight="false" outlineLevel="0" collapsed="false">
      <c r="A71" s="287"/>
      <c r="B71" s="9"/>
      <c r="C71" s="291"/>
      <c r="D71" s="291"/>
      <c r="E71" s="10"/>
      <c r="F71" s="206"/>
      <c r="G71" s="294"/>
      <c r="H71" s="294"/>
      <c r="I71" s="289"/>
      <c r="J71" s="289"/>
      <c r="K71" s="294"/>
      <c r="L71" s="294"/>
      <c r="M71" s="294"/>
      <c r="N71" s="295"/>
      <c r="O71" s="294"/>
      <c r="P71" s="296"/>
      <c r="Q71" s="294"/>
      <c r="R71" s="294"/>
      <c r="S71" s="294"/>
      <c r="T71" s="294"/>
      <c r="U71" s="289"/>
      <c r="V71" s="7"/>
      <c r="W71" s="7"/>
      <c r="X71" s="7"/>
      <c r="Y71" s="7"/>
    </row>
    <row r="72" customFormat="false" ht="12.75" hidden="false" customHeight="false" outlineLevel="0" collapsed="false">
      <c r="A72" s="287"/>
      <c r="B72" s="297"/>
      <c r="C72" s="298"/>
      <c r="D72" s="298"/>
      <c r="E72" s="298"/>
      <c r="F72" s="299"/>
      <c r="G72" s="299"/>
      <c r="H72" s="299"/>
      <c r="I72" s="299"/>
      <c r="J72" s="298"/>
      <c r="K72" s="299"/>
      <c r="L72" s="299"/>
      <c r="M72" s="299"/>
      <c r="N72" s="300"/>
      <c r="O72" s="299"/>
      <c r="P72" s="300"/>
      <c r="Q72" s="299"/>
      <c r="R72" s="300"/>
      <c r="S72" s="301"/>
      <c r="T72" s="299"/>
      <c r="U72" s="299"/>
      <c r="V72" s="7"/>
      <c r="W72" s="7"/>
      <c r="X72" s="7"/>
      <c r="Y72" s="7"/>
    </row>
    <row r="73" customFormat="false" ht="12.75" hidden="false" customHeight="false" outlineLevel="0" collapsed="false">
      <c r="A73" s="287"/>
      <c r="B73" s="9"/>
      <c r="C73" s="290"/>
      <c r="D73" s="290"/>
      <c r="E73" s="290"/>
      <c r="F73" s="302"/>
      <c r="G73" s="302"/>
      <c r="H73" s="302"/>
      <c r="I73" s="302"/>
      <c r="J73" s="290"/>
      <c r="K73" s="303"/>
      <c r="L73" s="303"/>
      <c r="M73" s="303"/>
      <c r="N73" s="303"/>
      <c r="O73" s="303"/>
      <c r="P73" s="303"/>
      <c r="Q73" s="303"/>
      <c r="R73" s="303"/>
      <c r="S73" s="303"/>
      <c r="T73" s="303"/>
      <c r="U73" s="304"/>
      <c r="V73" s="7"/>
      <c r="W73" s="7"/>
      <c r="X73" s="7"/>
      <c r="Y73" s="7"/>
    </row>
    <row r="74" customFormat="false" ht="12.75" hidden="false" customHeight="false" outlineLevel="0" collapsed="false">
      <c r="A74" s="287"/>
      <c r="B74" s="9"/>
      <c r="C74" s="290"/>
      <c r="D74" s="290"/>
      <c r="E74" s="290"/>
      <c r="F74" s="302"/>
      <c r="G74" s="302"/>
      <c r="H74" s="302"/>
      <c r="I74" s="302"/>
      <c r="J74" s="290"/>
      <c r="K74" s="303"/>
      <c r="L74" s="303"/>
      <c r="M74" s="303"/>
      <c r="N74" s="303"/>
      <c r="O74" s="303"/>
      <c r="P74" s="303"/>
      <c r="Q74" s="303"/>
      <c r="R74" s="303"/>
      <c r="S74" s="303"/>
      <c r="T74" s="303"/>
      <c r="U74" s="304"/>
      <c r="V74" s="7"/>
      <c r="W74" s="7"/>
      <c r="X74" s="7"/>
      <c r="Y74" s="7"/>
    </row>
    <row r="75" customFormat="false" ht="12.75" hidden="false" customHeight="false" outlineLevel="0" collapsed="false">
      <c r="A75" s="305"/>
      <c r="B75" s="9"/>
      <c r="C75" s="290"/>
      <c r="D75" s="290"/>
      <c r="E75" s="290"/>
      <c r="F75" s="302"/>
      <c r="G75" s="302"/>
      <c r="H75" s="302"/>
      <c r="I75" s="302"/>
      <c r="J75" s="290"/>
      <c r="K75" s="303"/>
      <c r="L75" s="303"/>
      <c r="M75" s="303"/>
      <c r="N75" s="303"/>
      <c r="O75" s="303"/>
      <c r="P75" s="303"/>
      <c r="Q75" s="303"/>
      <c r="R75" s="303"/>
      <c r="S75" s="303"/>
      <c r="T75" s="303"/>
      <c r="U75" s="304"/>
      <c r="V75" s="7"/>
      <c r="W75" s="7"/>
      <c r="X75" s="7"/>
      <c r="Y75" s="7"/>
    </row>
    <row r="76" customFormat="false" ht="12.75" hidden="false" customHeight="false" outlineLevel="0" collapsed="false">
      <c r="A76" s="287"/>
      <c r="B76" s="9"/>
      <c r="C76" s="290"/>
      <c r="D76" s="290"/>
      <c r="E76" s="290"/>
      <c r="F76" s="302"/>
      <c r="G76" s="302"/>
      <c r="H76" s="302"/>
      <c r="I76" s="302"/>
      <c r="J76" s="290"/>
      <c r="K76" s="303"/>
      <c r="L76" s="303"/>
      <c r="M76" s="303"/>
      <c r="N76" s="303"/>
      <c r="O76" s="303"/>
      <c r="P76" s="303"/>
      <c r="Q76" s="303"/>
      <c r="R76" s="303"/>
      <c r="S76" s="303"/>
      <c r="T76" s="303"/>
      <c r="U76" s="304"/>
      <c r="V76" s="7"/>
      <c r="W76" s="7"/>
      <c r="X76" s="7"/>
      <c r="Y76" s="7"/>
    </row>
    <row r="77" customFormat="false" ht="12.75" hidden="false" customHeight="false" outlineLevel="0" collapsed="false">
      <c r="A77" s="287"/>
      <c r="B77" s="9"/>
      <c r="C77" s="290"/>
      <c r="D77" s="290"/>
      <c r="E77" s="290"/>
      <c r="F77" s="302"/>
      <c r="G77" s="302"/>
      <c r="H77" s="302"/>
      <c r="I77" s="302"/>
      <c r="J77" s="290"/>
      <c r="K77" s="303"/>
      <c r="L77" s="303"/>
      <c r="M77" s="303"/>
      <c r="N77" s="303"/>
      <c r="O77" s="303"/>
      <c r="P77" s="303"/>
      <c r="Q77" s="303"/>
      <c r="R77" s="303"/>
      <c r="S77" s="303"/>
      <c r="T77" s="303"/>
      <c r="U77" s="304"/>
      <c r="V77" s="7"/>
      <c r="W77" s="7"/>
      <c r="X77" s="7"/>
      <c r="Y77" s="7"/>
    </row>
    <row r="78" customFormat="false" ht="12.75" hidden="false" customHeight="false" outlineLevel="0" collapsed="false">
      <c r="A78" s="287"/>
      <c r="B78" s="9"/>
      <c r="C78" s="290"/>
      <c r="D78" s="290"/>
      <c r="E78" s="290"/>
      <c r="F78" s="302"/>
      <c r="G78" s="302"/>
      <c r="H78" s="302"/>
      <c r="I78" s="302"/>
      <c r="J78" s="290"/>
      <c r="K78" s="303"/>
      <c r="L78" s="303"/>
      <c r="M78" s="303"/>
      <c r="N78" s="303"/>
      <c r="O78" s="303"/>
      <c r="P78" s="303"/>
      <c r="Q78" s="303"/>
      <c r="R78" s="303"/>
      <c r="S78" s="303"/>
      <c r="T78" s="303"/>
      <c r="U78" s="304"/>
      <c r="V78" s="7"/>
      <c r="W78" s="7"/>
      <c r="X78" s="7"/>
      <c r="Y78" s="7"/>
    </row>
    <row r="79" customFormat="false" ht="12.75" hidden="false" customHeight="false" outlineLevel="0" collapsed="false">
      <c r="A79" s="287"/>
      <c r="B79" s="9"/>
      <c r="C79" s="290"/>
      <c r="D79" s="290"/>
      <c r="E79" s="290"/>
      <c r="F79" s="302"/>
      <c r="G79" s="302"/>
      <c r="H79" s="302"/>
      <c r="I79" s="302"/>
      <c r="J79" s="290"/>
      <c r="K79" s="303"/>
      <c r="L79" s="303"/>
      <c r="M79" s="303"/>
      <c r="N79" s="303"/>
      <c r="O79" s="303"/>
      <c r="P79" s="303"/>
      <c r="Q79" s="303"/>
      <c r="R79" s="303"/>
      <c r="S79" s="303"/>
      <c r="T79" s="303"/>
      <c r="U79" s="304"/>
      <c r="V79" s="7"/>
      <c r="W79" s="7"/>
      <c r="X79" s="7"/>
      <c r="Y79" s="7"/>
    </row>
    <row r="80" customFormat="false" ht="12.75" hidden="false" customHeight="false" outlineLevel="0" collapsed="false">
      <c r="A80" s="287"/>
      <c r="B80" s="9"/>
      <c r="C80" s="290"/>
      <c r="D80" s="290"/>
      <c r="E80" s="290"/>
      <c r="F80" s="302"/>
      <c r="G80" s="302"/>
      <c r="H80" s="302"/>
      <c r="I80" s="302"/>
      <c r="J80" s="290"/>
      <c r="K80" s="303"/>
      <c r="L80" s="303"/>
      <c r="M80" s="303"/>
      <c r="N80" s="303"/>
      <c r="O80" s="303"/>
      <c r="P80" s="303"/>
      <c r="Q80" s="303"/>
      <c r="R80" s="303"/>
      <c r="S80" s="303"/>
      <c r="T80" s="303"/>
      <c r="U80" s="304"/>
      <c r="V80" s="7"/>
      <c r="W80" s="7"/>
      <c r="X80" s="7"/>
      <c r="Y80" s="7"/>
    </row>
    <row r="81" customFormat="false" ht="12.75" hidden="false" customHeight="false" outlineLevel="0" collapsed="false">
      <c r="A81" s="287"/>
      <c r="B81" s="9"/>
      <c r="C81" s="290"/>
      <c r="D81" s="290"/>
      <c r="E81" s="290"/>
      <c r="F81" s="302"/>
      <c r="G81" s="302"/>
      <c r="H81" s="302"/>
      <c r="I81" s="302"/>
      <c r="J81" s="290"/>
      <c r="K81" s="303"/>
      <c r="L81" s="303"/>
      <c r="M81" s="303"/>
      <c r="N81" s="303"/>
      <c r="O81" s="303"/>
      <c r="P81" s="303"/>
      <c r="Q81" s="303"/>
      <c r="R81" s="303"/>
      <c r="S81" s="303"/>
      <c r="T81" s="303"/>
      <c r="U81" s="304"/>
      <c r="V81" s="7"/>
      <c r="W81" s="7"/>
      <c r="X81" s="7"/>
      <c r="Y81" s="7"/>
    </row>
    <row r="82" customFormat="false" ht="12.75" hidden="false" customHeight="false" outlineLevel="0" collapsed="false">
      <c r="A82" s="287"/>
      <c r="B82" s="9"/>
      <c r="C82" s="290"/>
      <c r="D82" s="290"/>
      <c r="E82" s="290"/>
      <c r="F82" s="302"/>
      <c r="G82" s="302"/>
      <c r="H82" s="302"/>
      <c r="I82" s="302"/>
      <c r="J82" s="290"/>
      <c r="K82" s="303"/>
      <c r="L82" s="303"/>
      <c r="M82" s="303"/>
      <c r="N82" s="303"/>
      <c r="O82" s="303"/>
      <c r="P82" s="303"/>
      <c r="Q82" s="303"/>
      <c r="R82" s="303"/>
      <c r="S82" s="303"/>
      <c r="T82" s="303"/>
      <c r="U82" s="304"/>
      <c r="V82" s="7"/>
      <c r="W82" s="8"/>
      <c r="X82" s="7"/>
      <c r="Y82" s="8"/>
    </row>
    <row r="83" customFormat="false" ht="12.75" hidden="false" customHeight="false" outlineLevel="0" collapsed="false">
      <c r="A83" s="287"/>
      <c r="B83" s="9"/>
      <c r="C83" s="290"/>
      <c r="D83" s="290"/>
      <c r="E83" s="290"/>
      <c r="F83" s="302"/>
      <c r="G83" s="302"/>
      <c r="H83" s="302"/>
      <c r="I83" s="302"/>
      <c r="J83" s="290"/>
      <c r="K83" s="303"/>
      <c r="L83" s="303"/>
      <c r="M83" s="303"/>
      <c r="N83" s="303"/>
      <c r="O83" s="303"/>
      <c r="P83" s="303"/>
      <c r="Q83" s="303"/>
      <c r="R83" s="303"/>
      <c r="S83" s="303"/>
      <c r="T83" s="303"/>
      <c r="U83" s="304"/>
      <c r="V83" s="7"/>
      <c r="W83" s="7"/>
      <c r="X83" s="7"/>
      <c r="Y83" s="7"/>
    </row>
    <row r="84" customFormat="false" ht="12.75" hidden="false" customHeight="false" outlineLevel="0" collapsed="false">
      <c r="A84" s="287"/>
      <c r="B84" s="9"/>
      <c r="C84" s="290"/>
      <c r="D84" s="290"/>
      <c r="E84" s="290"/>
      <c r="F84" s="302"/>
      <c r="G84" s="302"/>
      <c r="H84" s="302"/>
      <c r="I84" s="302"/>
      <c r="J84" s="290"/>
      <c r="K84" s="303"/>
      <c r="L84" s="303"/>
      <c r="M84" s="303"/>
      <c r="N84" s="303"/>
      <c r="O84" s="303"/>
      <c r="P84" s="303"/>
      <c r="Q84" s="303"/>
      <c r="R84" s="303"/>
      <c r="S84" s="303"/>
      <c r="T84" s="303"/>
      <c r="U84" s="304"/>
      <c r="V84" s="7"/>
      <c r="W84" s="7"/>
      <c r="X84" s="7"/>
      <c r="Y84" s="7"/>
    </row>
    <row r="85" customFormat="false" ht="12.75" hidden="false" customHeight="false" outlineLevel="0" collapsed="false">
      <c r="A85" s="287"/>
      <c r="B85" s="9"/>
      <c r="C85" s="290"/>
      <c r="D85" s="290"/>
      <c r="E85" s="290"/>
      <c r="F85" s="302"/>
      <c r="G85" s="302"/>
      <c r="H85" s="302"/>
      <c r="I85" s="302"/>
      <c r="J85" s="290"/>
      <c r="K85" s="303"/>
      <c r="L85" s="303"/>
      <c r="M85" s="303"/>
      <c r="N85" s="303"/>
      <c r="O85" s="303"/>
      <c r="P85" s="303"/>
      <c r="Q85" s="303"/>
      <c r="R85" s="303"/>
      <c r="S85" s="303"/>
      <c r="T85" s="303"/>
      <c r="U85" s="304"/>
      <c r="V85" s="7"/>
      <c r="W85" s="7"/>
      <c r="X85" s="7"/>
      <c r="Y85" s="7"/>
    </row>
    <row r="86" customFormat="false" ht="12.75" hidden="false" customHeight="false" outlineLevel="0" collapsed="false">
      <c r="A86" s="287"/>
      <c r="B86" s="9"/>
      <c r="C86" s="290"/>
      <c r="D86" s="290"/>
      <c r="E86" s="290"/>
      <c r="F86" s="302"/>
      <c r="G86" s="302"/>
      <c r="H86" s="302"/>
      <c r="I86" s="302"/>
      <c r="J86" s="290"/>
      <c r="K86" s="303"/>
      <c r="L86" s="303"/>
      <c r="M86" s="303"/>
      <c r="N86" s="303"/>
      <c r="O86" s="303"/>
      <c r="P86" s="303"/>
      <c r="Q86" s="303"/>
      <c r="R86" s="303"/>
      <c r="S86" s="303"/>
      <c r="T86" s="303"/>
      <c r="U86" s="304"/>
      <c r="V86" s="7"/>
      <c r="W86" s="7"/>
      <c r="X86" s="7"/>
      <c r="Y86" s="7"/>
    </row>
    <row r="87" customFormat="false" ht="12.75" hidden="false" customHeight="false" outlineLevel="0" collapsed="false">
      <c r="A87" s="287"/>
      <c r="B87" s="9"/>
      <c r="C87" s="290"/>
      <c r="D87" s="290"/>
      <c r="E87" s="290"/>
      <c r="F87" s="302"/>
      <c r="G87" s="302"/>
      <c r="H87" s="302"/>
      <c r="I87" s="302"/>
      <c r="J87" s="290"/>
      <c r="K87" s="303"/>
      <c r="L87" s="303"/>
      <c r="M87" s="303"/>
      <c r="N87" s="303"/>
      <c r="O87" s="303"/>
      <c r="P87" s="303"/>
      <c r="Q87" s="303"/>
      <c r="R87" s="303"/>
      <c r="S87" s="303"/>
      <c r="T87" s="303"/>
      <c r="U87" s="304"/>
      <c r="V87" s="7"/>
      <c r="W87" s="7"/>
      <c r="X87" s="7"/>
      <c r="Y87" s="7"/>
      <c r="AH87" s="6"/>
    </row>
    <row r="88" customFormat="false" ht="12.75" hidden="false" customHeight="false" outlineLevel="0" collapsed="false">
      <c r="A88" s="287"/>
      <c r="B88" s="9"/>
      <c r="C88" s="290"/>
      <c r="D88" s="290"/>
      <c r="E88" s="290"/>
      <c r="F88" s="302"/>
      <c r="G88" s="302"/>
      <c r="H88" s="302"/>
      <c r="I88" s="302"/>
      <c r="J88" s="290"/>
      <c r="K88" s="303"/>
      <c r="L88" s="303"/>
      <c r="M88" s="303"/>
      <c r="N88" s="303"/>
      <c r="O88" s="303"/>
      <c r="P88" s="303"/>
      <c r="Q88" s="303"/>
      <c r="R88" s="303"/>
      <c r="S88" s="303"/>
      <c r="T88" s="303"/>
      <c r="U88" s="304"/>
      <c r="V88" s="7"/>
      <c r="W88" s="7"/>
      <c r="X88" s="7"/>
      <c r="Y88" s="7"/>
    </row>
    <row r="89" customFormat="false" ht="12.75" hidden="false" customHeight="false" outlineLevel="0" collapsed="false">
      <c r="A89" s="287"/>
      <c r="B89" s="9"/>
      <c r="C89" s="290"/>
      <c r="D89" s="290"/>
      <c r="E89" s="290"/>
      <c r="F89" s="302"/>
      <c r="G89" s="302"/>
      <c r="H89" s="302"/>
      <c r="I89" s="302"/>
      <c r="J89" s="290"/>
      <c r="K89" s="303"/>
      <c r="L89" s="303"/>
      <c r="M89" s="303"/>
      <c r="N89" s="303"/>
      <c r="O89" s="303"/>
      <c r="P89" s="303"/>
      <c r="Q89" s="303"/>
      <c r="R89" s="303"/>
      <c r="S89" s="303"/>
      <c r="T89" s="303"/>
      <c r="U89" s="304"/>
      <c r="V89" s="7"/>
      <c r="W89" s="7"/>
      <c r="X89" s="7"/>
      <c r="Y89" s="7"/>
    </row>
    <row r="90" customFormat="false" ht="12.75" hidden="false" customHeight="false" outlineLevel="0" collapsed="false">
      <c r="A90" s="287"/>
      <c r="B90" s="9"/>
      <c r="C90" s="290"/>
      <c r="D90" s="290"/>
      <c r="E90" s="290"/>
      <c r="F90" s="302"/>
      <c r="G90" s="302"/>
      <c r="H90" s="302"/>
      <c r="I90" s="302"/>
      <c r="J90" s="290"/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4"/>
      <c r="V90" s="7"/>
      <c r="W90" s="7"/>
      <c r="X90" s="7"/>
      <c r="Y90" s="7"/>
    </row>
    <row r="91" customFormat="false" ht="12.75" hidden="false" customHeight="false" outlineLevel="0" collapsed="false">
      <c r="A91" s="287"/>
      <c r="B91" s="9"/>
      <c r="C91" s="290"/>
      <c r="D91" s="290"/>
      <c r="E91" s="290"/>
      <c r="F91" s="302"/>
      <c r="G91" s="302"/>
      <c r="H91" s="302"/>
      <c r="I91" s="302"/>
      <c r="J91" s="290"/>
      <c r="K91" s="303"/>
      <c r="L91" s="303"/>
      <c r="M91" s="303"/>
      <c r="N91" s="303"/>
      <c r="O91" s="303"/>
      <c r="P91" s="303"/>
      <c r="Q91" s="303"/>
      <c r="R91" s="303"/>
      <c r="S91" s="303"/>
      <c r="T91" s="303"/>
      <c r="U91" s="304"/>
      <c r="V91" s="7"/>
      <c r="W91" s="7"/>
      <c r="X91" s="7"/>
      <c r="Y91" s="7"/>
    </row>
    <row r="92" customFormat="false" ht="12.75" hidden="false" customHeight="false" outlineLevel="0" collapsed="false">
      <c r="A92" s="287"/>
      <c r="B92" s="9"/>
      <c r="C92" s="290"/>
      <c r="D92" s="290"/>
      <c r="E92" s="290"/>
      <c r="F92" s="302"/>
      <c r="G92" s="302"/>
      <c r="H92" s="302"/>
      <c r="I92" s="302"/>
      <c r="J92" s="290"/>
      <c r="K92" s="303"/>
      <c r="L92" s="303"/>
      <c r="M92" s="303"/>
      <c r="N92" s="303"/>
      <c r="O92" s="303"/>
      <c r="P92" s="303"/>
      <c r="Q92" s="303"/>
      <c r="R92" s="303"/>
      <c r="S92" s="303"/>
      <c r="T92" s="303"/>
      <c r="U92" s="304"/>
      <c r="V92" s="7"/>
      <c r="W92" s="7"/>
      <c r="X92" s="7"/>
      <c r="Y92" s="7"/>
    </row>
    <row r="93" customFormat="false" ht="12.75" hidden="false" customHeight="false" outlineLevel="0" collapsed="false">
      <c r="A93" s="287"/>
      <c r="B93" s="9"/>
      <c r="C93" s="290"/>
      <c r="D93" s="290"/>
      <c r="E93" s="290"/>
      <c r="F93" s="302"/>
      <c r="G93" s="302"/>
      <c r="H93" s="302"/>
      <c r="I93" s="302"/>
      <c r="J93" s="290"/>
      <c r="K93" s="303"/>
      <c r="L93" s="303"/>
      <c r="M93" s="303"/>
      <c r="N93" s="303"/>
      <c r="O93" s="303"/>
      <c r="P93" s="303"/>
      <c r="Q93" s="303"/>
      <c r="R93" s="303"/>
      <c r="S93" s="303"/>
      <c r="T93" s="303"/>
      <c r="U93" s="304"/>
      <c r="V93" s="7"/>
      <c r="W93" s="7"/>
      <c r="X93" s="7"/>
      <c r="Y93" s="7"/>
    </row>
    <row r="94" customFormat="false" ht="12.75" hidden="false" customHeight="false" outlineLevel="0" collapsed="false">
      <c r="A94" s="287"/>
      <c r="B94" s="9"/>
      <c r="C94" s="290"/>
      <c r="D94" s="290"/>
      <c r="E94" s="290"/>
      <c r="F94" s="302"/>
      <c r="G94" s="302"/>
      <c r="H94" s="302"/>
      <c r="I94" s="302"/>
      <c r="J94" s="290"/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304"/>
      <c r="V94" s="7"/>
      <c r="W94" s="7"/>
      <c r="X94" s="7"/>
      <c r="Y94" s="7"/>
    </row>
    <row r="95" customFormat="false" ht="12.75" hidden="false" customHeight="false" outlineLevel="0" collapsed="false">
      <c r="A95" s="287"/>
      <c r="B95" s="9"/>
      <c r="C95" s="290"/>
      <c r="D95" s="290"/>
      <c r="E95" s="290"/>
      <c r="F95" s="302"/>
      <c r="G95" s="302"/>
      <c r="H95" s="302"/>
      <c r="I95" s="302"/>
      <c r="J95" s="290"/>
      <c r="K95" s="303"/>
      <c r="L95" s="303"/>
      <c r="M95" s="303"/>
      <c r="N95" s="303"/>
      <c r="O95" s="303"/>
      <c r="P95" s="303"/>
      <c r="Q95" s="303"/>
      <c r="R95" s="303"/>
      <c r="S95" s="303"/>
      <c r="T95" s="303"/>
      <c r="U95" s="304"/>
      <c r="V95" s="7"/>
      <c r="W95" s="7"/>
      <c r="X95" s="7"/>
      <c r="Y95" s="7"/>
    </row>
    <row r="96" customFormat="false" ht="12.75" hidden="false" customHeight="false" outlineLevel="0" collapsed="false">
      <c r="A96" s="287"/>
      <c r="B96" s="9"/>
      <c r="C96" s="290"/>
      <c r="D96" s="290"/>
      <c r="E96" s="290"/>
      <c r="F96" s="302"/>
      <c r="G96" s="302"/>
      <c r="H96" s="302"/>
      <c r="I96" s="302"/>
      <c r="J96" s="290"/>
      <c r="K96" s="303"/>
      <c r="L96" s="303"/>
      <c r="M96" s="303"/>
      <c r="N96" s="303"/>
      <c r="O96" s="303"/>
      <c r="P96" s="303"/>
      <c r="Q96" s="303"/>
      <c r="R96" s="303"/>
      <c r="S96" s="303"/>
      <c r="T96" s="303"/>
      <c r="U96" s="304"/>
      <c r="V96" s="7"/>
      <c r="W96" s="7"/>
      <c r="X96" s="7"/>
      <c r="Y96" s="7"/>
    </row>
    <row r="97" customFormat="false" ht="12.75" hidden="false" customHeight="false" outlineLevel="0" collapsed="false">
      <c r="A97" s="287"/>
      <c r="B97" s="9"/>
      <c r="C97" s="290"/>
      <c r="D97" s="290"/>
      <c r="E97" s="291"/>
      <c r="F97" s="287"/>
      <c r="G97" s="287"/>
      <c r="H97" s="287"/>
      <c r="I97" s="287"/>
      <c r="J97" s="287"/>
      <c r="K97" s="287"/>
      <c r="L97" s="287"/>
      <c r="M97" s="287"/>
      <c r="N97" s="287"/>
      <c r="O97" s="287"/>
      <c r="P97" s="287"/>
      <c r="Q97" s="287"/>
      <c r="R97" s="287"/>
      <c r="S97" s="287"/>
      <c r="T97" s="287"/>
      <c r="U97" s="287"/>
      <c r="V97" s="7"/>
      <c r="W97" s="7"/>
      <c r="X97" s="7"/>
      <c r="Y97" s="7"/>
    </row>
    <row r="98" customFormat="false" ht="12.75" hidden="false" customHeight="false" outlineLevel="0" collapsed="false">
      <c r="A98" s="287"/>
      <c r="B98" s="287"/>
      <c r="C98" s="287"/>
      <c r="D98" s="287"/>
      <c r="E98" s="287"/>
      <c r="F98" s="287"/>
      <c r="G98" s="287"/>
      <c r="H98" s="287"/>
      <c r="I98" s="287"/>
      <c r="J98" s="287"/>
      <c r="K98" s="287"/>
      <c r="L98" s="287"/>
      <c r="M98" s="287"/>
      <c r="N98" s="287"/>
      <c r="O98" s="287"/>
      <c r="P98" s="287"/>
      <c r="Q98" s="287"/>
      <c r="R98" s="287"/>
      <c r="S98" s="287"/>
      <c r="T98" s="287"/>
      <c r="U98" s="287"/>
      <c r="V98" s="7"/>
      <c r="W98" s="7"/>
      <c r="X98" s="7"/>
      <c r="Y98" s="7"/>
    </row>
    <row r="99" customFormat="false" ht="12.75" hidden="false" customHeight="false" outlineLevel="0" collapsed="false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customFormat="false" ht="12.75" hidden="false" customHeight="false" outlineLevel="0" collapsed="false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customFormat="false" ht="12.75" hidden="false" customHeight="false" outlineLevel="0" collapsed="false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customFormat="false" ht="12.75" hidden="false" customHeight="false" outlineLevel="0" collapsed="false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customFormat="false" ht="12.75" hidden="false" customHeight="false" outlineLevel="0" collapsed="false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customFormat="false" ht="12.75" hidden="false" customHeight="false" outlineLevel="0" collapsed="false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customFormat="false" ht="12.75" hidden="false" customHeight="false" outlineLevel="0" collapsed="false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customFormat="false" ht="12.75" hidden="false" customHeight="false" outlineLevel="0" collapsed="false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customFormat="false" ht="12.75" hidden="false" customHeight="false" outlineLevel="0" collapsed="false">
      <c r="A107" s="7"/>
      <c r="B107" s="7"/>
      <c r="C107" s="7"/>
      <c r="D107" s="7"/>
      <c r="E107" s="287"/>
      <c r="F107" s="287"/>
      <c r="G107" s="287"/>
      <c r="H107" s="287"/>
      <c r="I107" s="287"/>
      <c r="J107" s="287"/>
      <c r="K107" s="287"/>
      <c r="L107" s="287"/>
      <c r="M107" s="287"/>
      <c r="N107" s="287"/>
      <c r="O107" s="287"/>
      <c r="P107" s="287"/>
      <c r="Q107" s="287"/>
      <c r="R107" s="287"/>
      <c r="S107" s="287"/>
      <c r="T107" s="287"/>
      <c r="U107" s="287"/>
      <c r="V107" s="287"/>
      <c r="W107" s="287"/>
      <c r="X107" s="287"/>
      <c r="Y107" s="7"/>
    </row>
    <row r="108" customFormat="false" ht="12.75" hidden="false" customHeight="false" outlineLevel="0" collapsed="false">
      <c r="A108" s="7"/>
      <c r="B108" s="7"/>
      <c r="C108" s="7"/>
      <c r="D108" s="7"/>
      <c r="E108" s="9"/>
      <c r="F108" s="10"/>
      <c r="G108" s="10"/>
      <c r="H108" s="10"/>
      <c r="I108" s="288"/>
      <c r="J108" s="288"/>
      <c r="K108" s="12"/>
      <c r="L108" s="12"/>
      <c r="M108" s="288"/>
      <c r="N108" s="288"/>
      <c r="O108" s="288"/>
      <c r="P108" s="289"/>
      <c r="Q108" s="288"/>
      <c r="R108" s="289"/>
      <c r="S108" s="287"/>
      <c r="T108" s="289"/>
      <c r="U108" s="289"/>
      <c r="V108" s="289"/>
      <c r="W108" s="289"/>
      <c r="X108" s="287"/>
      <c r="Y108" s="7"/>
    </row>
    <row r="109" customFormat="false" ht="12.75" hidden="false" customHeight="false" outlineLevel="0" collapsed="false">
      <c r="A109" s="7"/>
      <c r="B109" s="7"/>
      <c r="C109" s="7"/>
      <c r="D109" s="7"/>
      <c r="E109" s="9"/>
      <c r="F109" s="290"/>
      <c r="G109" s="291"/>
      <c r="H109" s="290"/>
      <c r="I109" s="289"/>
      <c r="J109" s="289"/>
      <c r="K109" s="289"/>
      <c r="L109" s="289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7"/>
    </row>
    <row r="110" customFormat="false" ht="12.75" hidden="false" customHeight="false" outlineLevel="0" collapsed="false">
      <c r="A110" s="7"/>
      <c r="B110" s="7"/>
      <c r="C110" s="7"/>
      <c r="D110" s="7"/>
      <c r="E110" s="9"/>
      <c r="F110" s="291"/>
      <c r="G110" s="291"/>
      <c r="H110" s="290"/>
      <c r="I110" s="289"/>
      <c r="J110" s="289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89"/>
      <c r="Y110" s="7"/>
    </row>
    <row r="111" customFormat="false" ht="12.75" hidden="false" customHeight="false" outlineLevel="0" collapsed="false">
      <c r="A111" s="7"/>
      <c r="B111" s="7"/>
      <c r="C111" s="7"/>
      <c r="D111" s="7"/>
      <c r="E111" s="9"/>
      <c r="F111" s="291"/>
      <c r="G111" s="291"/>
      <c r="H111" s="10"/>
      <c r="I111" s="206"/>
      <c r="J111" s="294"/>
      <c r="K111" s="294"/>
      <c r="L111" s="289"/>
      <c r="M111" s="289"/>
      <c r="N111" s="294"/>
      <c r="O111" s="294"/>
      <c r="P111" s="294"/>
      <c r="Q111" s="295"/>
      <c r="R111" s="294"/>
      <c r="S111" s="296"/>
      <c r="T111" s="294"/>
      <c r="U111" s="294"/>
      <c r="V111" s="294"/>
      <c r="W111" s="294"/>
      <c r="X111" s="289"/>
      <c r="Y111" s="7"/>
    </row>
    <row r="112" customFormat="false" ht="12.75" hidden="false" customHeight="false" outlineLevel="0" collapsed="false">
      <c r="A112" s="7"/>
      <c r="B112" s="7"/>
      <c r="C112" s="7"/>
      <c r="D112" s="7"/>
      <c r="E112" s="297"/>
      <c r="F112" s="298"/>
      <c r="G112" s="298"/>
      <c r="H112" s="298"/>
      <c r="I112" s="299"/>
      <c r="J112" s="299"/>
      <c r="K112" s="299"/>
      <c r="L112" s="299"/>
      <c r="M112" s="298"/>
      <c r="N112" s="299"/>
      <c r="O112" s="299"/>
      <c r="P112" s="299"/>
      <c r="Q112" s="300"/>
      <c r="R112" s="299"/>
      <c r="S112" s="300"/>
      <c r="T112" s="299"/>
      <c r="U112" s="300"/>
      <c r="V112" s="301"/>
      <c r="W112" s="299"/>
      <c r="X112" s="299"/>
      <c r="Y112" s="7"/>
    </row>
    <row r="113" customFormat="false" ht="12.75" hidden="false" customHeight="false" outlineLevel="0" collapsed="false">
      <c r="A113" s="7"/>
      <c r="B113" s="7"/>
      <c r="C113" s="7"/>
      <c r="D113" s="7"/>
      <c r="E113" s="9"/>
      <c r="F113" s="290"/>
      <c r="G113" s="290"/>
      <c r="H113" s="290"/>
      <c r="I113" s="302"/>
      <c r="J113" s="302"/>
      <c r="K113" s="302"/>
      <c r="L113" s="302"/>
      <c r="M113" s="290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  <c r="X113" s="304"/>
      <c r="Y113" s="7"/>
    </row>
    <row r="114" customFormat="false" ht="12.75" hidden="false" customHeight="false" outlineLevel="0" collapsed="false">
      <c r="A114" s="7"/>
      <c r="B114" s="7"/>
      <c r="C114" s="7"/>
      <c r="D114" s="7"/>
      <c r="E114" s="9"/>
      <c r="F114" s="290"/>
      <c r="G114" s="290"/>
      <c r="H114" s="290"/>
      <c r="I114" s="302"/>
      <c r="J114" s="302"/>
      <c r="K114" s="302"/>
      <c r="L114" s="302"/>
      <c r="M114" s="290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  <c r="X114" s="304"/>
      <c r="Y114" s="7"/>
    </row>
    <row r="115" customFormat="false" ht="12.75" hidden="false" customHeight="false" outlineLevel="0" collapsed="false">
      <c r="A115" s="7"/>
      <c r="B115" s="7"/>
      <c r="C115" s="7"/>
      <c r="D115" s="7"/>
      <c r="E115" s="9"/>
      <c r="F115" s="290"/>
      <c r="G115" s="290"/>
      <c r="H115" s="290"/>
      <c r="I115" s="302"/>
      <c r="J115" s="302"/>
      <c r="K115" s="302"/>
      <c r="L115" s="302"/>
      <c r="M115" s="290"/>
      <c r="N115" s="303"/>
      <c r="O115" s="303"/>
      <c r="P115" s="303"/>
      <c r="Q115" s="303"/>
      <c r="R115" s="303"/>
      <c r="S115" s="303"/>
      <c r="T115" s="303"/>
      <c r="U115" s="303"/>
      <c r="V115" s="303"/>
      <c r="W115" s="303"/>
      <c r="X115" s="304"/>
      <c r="Y115" s="7"/>
    </row>
    <row r="116" customFormat="false" ht="12.75" hidden="false" customHeight="false" outlineLevel="0" collapsed="false">
      <c r="A116" s="7"/>
      <c r="B116" s="7"/>
      <c r="C116" s="7"/>
      <c r="D116" s="7"/>
      <c r="E116" s="9"/>
      <c r="F116" s="290"/>
      <c r="G116" s="290"/>
      <c r="H116" s="290"/>
      <c r="I116" s="302"/>
      <c r="J116" s="302"/>
      <c r="K116" s="302"/>
      <c r="L116" s="302"/>
      <c r="M116" s="290"/>
      <c r="N116" s="303"/>
      <c r="O116" s="303"/>
      <c r="P116" s="303"/>
      <c r="Q116" s="303"/>
      <c r="R116" s="303"/>
      <c r="S116" s="303"/>
      <c r="T116" s="303"/>
      <c r="U116" s="303"/>
      <c r="V116" s="303"/>
      <c r="W116" s="303"/>
      <c r="X116" s="304"/>
      <c r="Y116" s="7"/>
    </row>
    <row r="117" customFormat="false" ht="12.75" hidden="false" customHeight="false" outlineLevel="0" collapsed="false">
      <c r="A117" s="7"/>
      <c r="B117" s="7"/>
      <c r="C117" s="7"/>
      <c r="D117" s="7"/>
      <c r="E117" s="9"/>
      <c r="F117" s="290"/>
      <c r="G117" s="290"/>
      <c r="H117" s="290"/>
      <c r="I117" s="302"/>
      <c r="J117" s="302"/>
      <c r="K117" s="302"/>
      <c r="L117" s="302"/>
      <c r="M117" s="290"/>
      <c r="N117" s="303"/>
      <c r="O117" s="303"/>
      <c r="P117" s="303"/>
      <c r="Q117" s="303"/>
      <c r="R117" s="303"/>
      <c r="S117" s="303"/>
      <c r="T117" s="303"/>
      <c r="U117" s="303"/>
      <c r="V117" s="303"/>
      <c r="W117" s="303"/>
      <c r="X117" s="304"/>
      <c r="Y117" s="7"/>
    </row>
    <row r="118" customFormat="false" ht="12.75" hidden="false" customHeight="false" outlineLevel="0" collapsed="false">
      <c r="A118" s="7"/>
      <c r="B118" s="7"/>
      <c r="C118" s="7"/>
      <c r="D118" s="7"/>
      <c r="E118" s="9"/>
      <c r="F118" s="290"/>
      <c r="G118" s="290"/>
      <c r="H118" s="290"/>
      <c r="I118" s="302"/>
      <c r="J118" s="302"/>
      <c r="K118" s="302"/>
      <c r="L118" s="302"/>
      <c r="M118" s="290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  <c r="X118" s="304"/>
      <c r="Y118" s="7"/>
    </row>
    <row r="119" customFormat="false" ht="12.75" hidden="false" customHeight="false" outlineLevel="0" collapsed="false">
      <c r="A119" s="7"/>
      <c r="B119" s="7"/>
      <c r="C119" s="7"/>
      <c r="D119" s="7"/>
      <c r="E119" s="9"/>
      <c r="F119" s="290"/>
      <c r="G119" s="290"/>
      <c r="H119" s="290"/>
      <c r="I119" s="302"/>
      <c r="J119" s="302"/>
      <c r="K119" s="302"/>
      <c r="L119" s="302"/>
      <c r="M119" s="290"/>
      <c r="N119" s="303"/>
      <c r="O119" s="303"/>
      <c r="P119" s="303"/>
      <c r="Q119" s="303"/>
      <c r="R119" s="303"/>
      <c r="S119" s="303"/>
      <c r="T119" s="303"/>
      <c r="U119" s="303"/>
      <c r="V119" s="303"/>
      <c r="W119" s="303"/>
      <c r="X119" s="304"/>
      <c r="Y119" s="7"/>
    </row>
    <row r="120" customFormat="false" ht="12.75" hidden="false" customHeight="false" outlineLevel="0" collapsed="false">
      <c r="A120" s="7"/>
      <c r="B120" s="7"/>
      <c r="C120" s="7"/>
      <c r="D120" s="7"/>
      <c r="E120" s="9"/>
      <c r="F120" s="290"/>
      <c r="G120" s="290"/>
      <c r="H120" s="290"/>
      <c r="I120" s="302"/>
      <c r="J120" s="302"/>
      <c r="K120" s="302"/>
      <c r="L120" s="302"/>
      <c r="M120" s="290"/>
      <c r="N120" s="303"/>
      <c r="O120" s="303"/>
      <c r="P120" s="303"/>
      <c r="Q120" s="303"/>
      <c r="R120" s="303"/>
      <c r="S120" s="303"/>
      <c r="T120" s="303"/>
      <c r="U120" s="303"/>
      <c r="V120" s="303"/>
      <c r="W120" s="303"/>
      <c r="X120" s="304"/>
      <c r="Y120" s="7"/>
    </row>
    <row r="121" customFormat="false" ht="12.75" hidden="false" customHeight="false" outlineLevel="0" collapsed="false">
      <c r="A121" s="7"/>
      <c r="B121" s="7"/>
      <c r="C121" s="7"/>
      <c r="D121" s="7"/>
      <c r="E121" s="9"/>
      <c r="F121" s="290"/>
      <c r="G121" s="290"/>
      <c r="H121" s="290"/>
      <c r="I121" s="302"/>
      <c r="J121" s="302"/>
      <c r="K121" s="302"/>
      <c r="L121" s="302"/>
      <c r="M121" s="290"/>
      <c r="N121" s="303"/>
      <c r="O121" s="303"/>
      <c r="P121" s="303"/>
      <c r="Q121" s="303"/>
      <c r="R121" s="303"/>
      <c r="S121" s="303"/>
      <c r="T121" s="303"/>
      <c r="U121" s="303"/>
      <c r="V121" s="303"/>
      <c r="W121" s="303"/>
      <c r="X121" s="304"/>
      <c r="Y121" s="7"/>
    </row>
    <row r="122" customFormat="false" ht="12.75" hidden="false" customHeight="false" outlineLevel="0" collapsed="false">
      <c r="A122" s="7"/>
      <c r="B122" s="7"/>
      <c r="C122" s="7"/>
      <c r="D122" s="7"/>
      <c r="E122" s="9"/>
      <c r="F122" s="290"/>
      <c r="G122" s="290"/>
      <c r="H122" s="290"/>
      <c r="I122" s="302"/>
      <c r="J122" s="302"/>
      <c r="K122" s="302"/>
      <c r="L122" s="302"/>
      <c r="M122" s="290"/>
      <c r="N122" s="303"/>
      <c r="O122" s="303"/>
      <c r="P122" s="303"/>
      <c r="Q122" s="303"/>
      <c r="R122" s="303"/>
      <c r="S122" s="303"/>
      <c r="T122" s="303"/>
      <c r="U122" s="303"/>
      <c r="V122" s="303"/>
      <c r="W122" s="303"/>
      <c r="X122" s="304"/>
      <c r="Y122" s="7"/>
    </row>
    <row r="123" customFormat="false" ht="12.75" hidden="false" customHeight="false" outlineLevel="0" collapsed="false">
      <c r="A123" s="7"/>
      <c r="B123" s="7"/>
      <c r="C123" s="7"/>
      <c r="D123" s="7"/>
      <c r="E123" s="9"/>
      <c r="F123" s="290"/>
      <c r="G123" s="290"/>
      <c r="H123" s="290"/>
      <c r="I123" s="302"/>
      <c r="J123" s="302"/>
      <c r="K123" s="302"/>
      <c r="L123" s="302"/>
      <c r="M123" s="290"/>
      <c r="N123" s="303"/>
      <c r="O123" s="303"/>
      <c r="P123" s="303"/>
      <c r="Q123" s="303"/>
      <c r="R123" s="303"/>
      <c r="S123" s="303"/>
      <c r="T123" s="303"/>
      <c r="U123" s="303"/>
      <c r="V123" s="303"/>
      <c r="W123" s="303"/>
      <c r="X123" s="304"/>
      <c r="Y123" s="7"/>
    </row>
    <row r="124" customFormat="false" ht="12.75" hidden="false" customHeight="false" outlineLevel="0" collapsed="false">
      <c r="A124" s="7"/>
      <c r="B124" s="7"/>
      <c r="C124" s="7"/>
      <c r="D124" s="7"/>
      <c r="E124" s="9"/>
      <c r="F124" s="290"/>
      <c r="G124" s="290"/>
      <c r="H124" s="290"/>
      <c r="I124" s="302"/>
      <c r="J124" s="302"/>
      <c r="K124" s="302"/>
      <c r="L124" s="302"/>
      <c r="M124" s="290"/>
      <c r="N124" s="303"/>
      <c r="O124" s="303"/>
      <c r="P124" s="303"/>
      <c r="Q124" s="303"/>
      <c r="R124" s="303"/>
      <c r="S124" s="303"/>
      <c r="T124" s="303"/>
      <c r="U124" s="303"/>
      <c r="V124" s="303"/>
      <c r="W124" s="303"/>
      <c r="X124" s="304"/>
      <c r="Y124" s="7"/>
    </row>
    <row r="125" customFormat="false" ht="12.75" hidden="false" customHeight="false" outlineLevel="0" collapsed="false">
      <c r="A125" s="7"/>
      <c r="B125" s="7"/>
      <c r="C125" s="7"/>
      <c r="D125" s="7"/>
      <c r="E125" s="9"/>
      <c r="F125" s="290"/>
      <c r="G125" s="290"/>
      <c r="H125" s="290"/>
      <c r="I125" s="302"/>
      <c r="J125" s="302"/>
      <c r="K125" s="302"/>
      <c r="L125" s="302"/>
      <c r="M125" s="290"/>
      <c r="N125" s="303"/>
      <c r="O125" s="303"/>
      <c r="P125" s="303"/>
      <c r="Q125" s="303"/>
      <c r="R125" s="303"/>
      <c r="S125" s="303"/>
      <c r="T125" s="303"/>
      <c r="U125" s="303"/>
      <c r="V125" s="303"/>
      <c r="W125" s="303"/>
      <c r="X125" s="304"/>
      <c r="Y125" s="7"/>
    </row>
    <row r="126" customFormat="false" ht="12.75" hidden="false" customHeight="false" outlineLevel="0" collapsed="false">
      <c r="A126" s="7"/>
      <c r="B126" s="7"/>
      <c r="C126" s="7"/>
      <c r="D126" s="7"/>
      <c r="E126" s="9"/>
      <c r="F126" s="290"/>
      <c r="G126" s="290"/>
      <c r="H126" s="290"/>
      <c r="I126" s="302"/>
      <c r="J126" s="302"/>
      <c r="K126" s="302"/>
      <c r="L126" s="302"/>
      <c r="M126" s="290"/>
      <c r="N126" s="303"/>
      <c r="O126" s="303"/>
      <c r="P126" s="303"/>
      <c r="Q126" s="303"/>
      <c r="R126" s="303"/>
      <c r="S126" s="303"/>
      <c r="T126" s="303"/>
      <c r="U126" s="303"/>
      <c r="V126" s="303"/>
      <c r="W126" s="303"/>
      <c r="X126" s="304"/>
      <c r="Y126" s="7"/>
    </row>
    <row r="127" customFormat="false" ht="12.75" hidden="false" customHeight="false" outlineLevel="0" collapsed="false">
      <c r="A127" s="7"/>
      <c r="B127" s="7"/>
      <c r="C127" s="7"/>
      <c r="D127" s="7"/>
      <c r="E127" s="9"/>
      <c r="F127" s="290"/>
      <c r="G127" s="290"/>
      <c r="H127" s="290"/>
      <c r="I127" s="302"/>
      <c r="J127" s="302"/>
      <c r="K127" s="302"/>
      <c r="L127" s="302"/>
      <c r="M127" s="290"/>
      <c r="N127" s="303"/>
      <c r="O127" s="303"/>
      <c r="P127" s="303"/>
      <c r="Q127" s="303"/>
      <c r="R127" s="303"/>
      <c r="S127" s="303"/>
      <c r="T127" s="303"/>
      <c r="U127" s="303"/>
      <c r="V127" s="303"/>
      <c r="W127" s="303"/>
      <c r="X127" s="304"/>
      <c r="Y127" s="7"/>
    </row>
    <row r="128" customFormat="false" ht="12.75" hidden="false" customHeight="false" outlineLevel="0" collapsed="false">
      <c r="A128" s="7"/>
      <c r="B128" s="7"/>
      <c r="C128" s="7"/>
      <c r="D128" s="7"/>
      <c r="E128" s="9"/>
      <c r="F128" s="290"/>
      <c r="G128" s="290"/>
      <c r="H128" s="290"/>
      <c r="I128" s="302"/>
      <c r="J128" s="302"/>
      <c r="K128" s="302"/>
      <c r="L128" s="302"/>
      <c r="M128" s="290"/>
      <c r="N128" s="303"/>
      <c r="O128" s="303"/>
      <c r="P128" s="303"/>
      <c r="Q128" s="303"/>
      <c r="R128" s="303"/>
      <c r="S128" s="303"/>
      <c r="T128" s="303"/>
      <c r="U128" s="303"/>
      <c r="V128" s="303"/>
      <c r="W128" s="303"/>
      <c r="X128" s="304"/>
      <c r="Y128" s="7"/>
    </row>
    <row r="129" customFormat="false" ht="12.75" hidden="false" customHeight="false" outlineLevel="0" collapsed="false">
      <c r="A129" s="7"/>
      <c r="B129" s="7"/>
      <c r="C129" s="7"/>
      <c r="D129" s="7"/>
      <c r="E129" s="9"/>
      <c r="F129" s="290"/>
      <c r="G129" s="290"/>
      <c r="H129" s="290"/>
      <c r="I129" s="302"/>
      <c r="J129" s="302"/>
      <c r="K129" s="302"/>
      <c r="L129" s="302"/>
      <c r="M129" s="290"/>
      <c r="N129" s="303"/>
      <c r="O129" s="303"/>
      <c r="P129" s="303"/>
      <c r="Q129" s="303"/>
      <c r="R129" s="303"/>
      <c r="S129" s="303"/>
      <c r="T129" s="303"/>
      <c r="U129" s="303"/>
      <c r="V129" s="303"/>
      <c r="W129" s="303"/>
      <c r="X129" s="304"/>
      <c r="Y129" s="7"/>
    </row>
    <row r="130" customFormat="false" ht="12.75" hidden="false" customHeight="false" outlineLevel="0" collapsed="false">
      <c r="A130" s="7"/>
      <c r="B130" s="7"/>
      <c r="C130" s="7"/>
      <c r="D130" s="7"/>
      <c r="E130" s="9"/>
      <c r="F130" s="290"/>
      <c r="G130" s="290"/>
      <c r="H130" s="290"/>
      <c r="I130" s="302"/>
      <c r="J130" s="302"/>
      <c r="K130" s="302"/>
      <c r="L130" s="302"/>
      <c r="M130" s="290"/>
      <c r="N130" s="303"/>
      <c r="O130" s="303"/>
      <c r="P130" s="303"/>
      <c r="Q130" s="303"/>
      <c r="R130" s="303"/>
      <c r="S130" s="303"/>
      <c r="T130" s="303"/>
      <c r="U130" s="303"/>
      <c r="V130" s="303"/>
      <c r="W130" s="303"/>
      <c r="X130" s="304"/>
      <c r="Y130" s="7"/>
    </row>
    <row r="131" customFormat="false" ht="12.75" hidden="false" customHeight="false" outlineLevel="0" collapsed="false">
      <c r="A131" s="7"/>
      <c r="B131" s="7"/>
      <c r="C131" s="7"/>
      <c r="D131" s="7"/>
      <c r="E131" s="9"/>
      <c r="F131" s="290"/>
      <c r="G131" s="290"/>
      <c r="H131" s="290"/>
      <c r="I131" s="302"/>
      <c r="J131" s="302"/>
      <c r="K131" s="302"/>
      <c r="L131" s="302"/>
      <c r="M131" s="290"/>
      <c r="N131" s="303"/>
      <c r="O131" s="303"/>
      <c r="P131" s="303"/>
      <c r="Q131" s="303"/>
      <c r="R131" s="303"/>
      <c r="S131" s="303"/>
      <c r="T131" s="303"/>
      <c r="U131" s="303"/>
      <c r="V131" s="303"/>
      <c r="W131" s="303"/>
      <c r="X131" s="304"/>
      <c r="Y131" s="7"/>
    </row>
    <row r="132" customFormat="false" ht="12.75" hidden="false" customHeight="false" outlineLevel="0" collapsed="false">
      <c r="A132" s="7"/>
      <c r="B132" s="7"/>
      <c r="C132" s="7"/>
      <c r="D132" s="7"/>
      <c r="E132" s="9"/>
      <c r="F132" s="290"/>
      <c r="G132" s="290"/>
      <c r="H132" s="290"/>
      <c r="I132" s="302"/>
      <c r="J132" s="302"/>
      <c r="K132" s="302"/>
      <c r="L132" s="302"/>
      <c r="M132" s="290"/>
      <c r="N132" s="303"/>
      <c r="O132" s="303"/>
      <c r="P132" s="303"/>
      <c r="Q132" s="303"/>
      <c r="R132" s="303"/>
      <c r="S132" s="303"/>
      <c r="T132" s="303"/>
      <c r="U132" s="303"/>
      <c r="V132" s="303"/>
      <c r="W132" s="303"/>
      <c r="X132" s="304"/>
      <c r="Y132" s="7"/>
    </row>
    <row r="133" customFormat="false" ht="12.75" hidden="false" customHeight="false" outlineLevel="0" collapsed="false">
      <c r="A133" s="7"/>
      <c r="B133" s="7"/>
      <c r="C133" s="7"/>
      <c r="D133" s="7"/>
      <c r="E133" s="9"/>
      <c r="F133" s="290"/>
      <c r="G133" s="290"/>
      <c r="H133" s="290"/>
      <c r="I133" s="302"/>
      <c r="J133" s="302"/>
      <c r="K133" s="302"/>
      <c r="L133" s="302"/>
      <c r="M133" s="290"/>
      <c r="N133" s="303"/>
      <c r="O133" s="303"/>
      <c r="P133" s="303"/>
      <c r="Q133" s="303"/>
      <c r="R133" s="303"/>
      <c r="S133" s="303"/>
      <c r="T133" s="303"/>
      <c r="U133" s="303"/>
      <c r="V133" s="303"/>
      <c r="W133" s="303"/>
      <c r="X133" s="304"/>
      <c r="Y133" s="7"/>
    </row>
    <row r="134" customFormat="false" ht="12.75" hidden="false" customHeight="false" outlineLevel="0" collapsed="false">
      <c r="A134" s="7"/>
      <c r="B134" s="7"/>
      <c r="C134" s="7"/>
      <c r="D134" s="7"/>
      <c r="E134" s="9"/>
      <c r="F134" s="290"/>
      <c r="G134" s="290"/>
      <c r="H134" s="290"/>
      <c r="I134" s="302"/>
      <c r="J134" s="302"/>
      <c r="K134" s="302"/>
      <c r="L134" s="302"/>
      <c r="M134" s="290"/>
      <c r="N134" s="303"/>
      <c r="O134" s="303"/>
      <c r="P134" s="303"/>
      <c r="Q134" s="303"/>
      <c r="R134" s="303"/>
      <c r="S134" s="303"/>
      <c r="T134" s="303"/>
      <c r="U134" s="303"/>
      <c r="V134" s="303"/>
      <c r="W134" s="303"/>
      <c r="X134" s="304"/>
      <c r="Y134" s="7"/>
    </row>
    <row r="135" customFormat="false" ht="12.75" hidden="false" customHeight="false" outlineLevel="0" collapsed="false">
      <c r="A135" s="7"/>
      <c r="B135" s="7"/>
      <c r="C135" s="7"/>
      <c r="D135" s="7"/>
      <c r="E135" s="9"/>
      <c r="F135" s="290"/>
      <c r="G135" s="290"/>
      <c r="H135" s="290"/>
      <c r="I135" s="302"/>
      <c r="J135" s="302"/>
      <c r="K135" s="302"/>
      <c r="L135" s="302"/>
      <c r="M135" s="290"/>
      <c r="N135" s="303"/>
      <c r="O135" s="303"/>
      <c r="P135" s="303"/>
      <c r="Q135" s="303"/>
      <c r="R135" s="303"/>
      <c r="S135" s="303"/>
      <c r="T135" s="303"/>
      <c r="U135" s="303"/>
      <c r="V135" s="303"/>
      <c r="W135" s="303"/>
      <c r="X135" s="304"/>
      <c r="Y135" s="7"/>
    </row>
    <row r="136" customFormat="false" ht="12.75" hidden="false" customHeight="false" outlineLevel="0" collapsed="false">
      <c r="A136" s="7"/>
      <c r="B136" s="7"/>
      <c r="C136" s="7"/>
      <c r="D136" s="7"/>
      <c r="E136" s="9"/>
      <c r="F136" s="290"/>
      <c r="G136" s="290"/>
      <c r="H136" s="290"/>
      <c r="I136" s="302"/>
      <c r="J136" s="302"/>
      <c r="K136" s="302"/>
      <c r="L136" s="302"/>
      <c r="M136" s="290"/>
      <c r="N136" s="303"/>
      <c r="O136" s="303"/>
      <c r="P136" s="303"/>
      <c r="Q136" s="303"/>
      <c r="R136" s="303"/>
      <c r="S136" s="303"/>
      <c r="T136" s="303"/>
      <c r="U136" s="303"/>
      <c r="V136" s="303"/>
      <c r="W136" s="303"/>
      <c r="X136" s="304"/>
      <c r="Y136" s="7"/>
    </row>
    <row r="137" customFormat="false" ht="12.75" hidden="false" customHeight="false" outlineLevel="0" collapsed="false">
      <c r="A137" s="7"/>
      <c r="B137" s="7"/>
      <c r="C137" s="7"/>
      <c r="D137" s="7"/>
      <c r="E137" s="9"/>
      <c r="F137" s="290"/>
      <c r="G137" s="290"/>
      <c r="H137" s="291"/>
      <c r="I137" s="287"/>
      <c r="J137" s="287"/>
      <c r="K137" s="287"/>
      <c r="L137" s="287"/>
      <c r="M137" s="287"/>
      <c r="N137" s="287"/>
      <c r="O137" s="287"/>
      <c r="P137" s="287"/>
      <c r="Q137" s="287"/>
      <c r="R137" s="287"/>
      <c r="S137" s="287"/>
      <c r="T137" s="287"/>
      <c r="U137" s="287"/>
      <c r="V137" s="287"/>
      <c r="W137" s="287"/>
      <c r="X137" s="287"/>
      <c r="Y137" s="7"/>
    </row>
    <row r="138" customFormat="false" ht="12.75" hidden="false" customHeight="false" outlineLevel="0" collapsed="false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customFormat="false" ht="12.75" hidden="false" customHeight="false" outlineLevel="0" collapsed="false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customFormat="false" ht="12.75" hidden="false" customHeight="false" outlineLevel="0" collapsed="false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customFormat="false" ht="12.75" hidden="false" customHeight="false" outlineLevel="0" collapsed="false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customFormat="false" ht="12.75" hidden="false" customHeight="false" outlineLevel="0" collapsed="false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customFormat="false" ht="12.75" hidden="false" customHeight="false" outlineLevel="0" collapsed="false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customFormat="false" ht="12.75" hidden="false" customHeight="false" outlineLevel="0" collapsed="false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customFormat="false" ht="12.75" hidden="false" customHeight="false" outlineLevel="0" collapsed="false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</sheetData>
  <mergeCells count="13">
    <mergeCell ref="AQ1:AR1"/>
    <mergeCell ref="BC1:BD1"/>
    <mergeCell ref="W3:AB3"/>
    <mergeCell ref="AD3:AL3"/>
    <mergeCell ref="BF3:BH3"/>
    <mergeCell ref="CE3:CG3"/>
    <mergeCell ref="F4:I4"/>
    <mergeCell ref="AK4:AM4"/>
    <mergeCell ref="AN4:AP4"/>
    <mergeCell ref="AK5:AM5"/>
    <mergeCell ref="AN5:AP5"/>
    <mergeCell ref="F69:I69"/>
    <mergeCell ref="I109:L109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Y145"/>
  <sheetViews>
    <sheetView showFormulas="false" showGridLines="true" showRowColHeaders="true" showZeros="true" rightToLeft="false" tabSelected="false" showOutlineSymbols="true" defaultGridColor="true" view="normal" topLeftCell="AD2" colorId="64" zoomScale="75" zoomScaleNormal="75" zoomScalePageLayoutView="100" workbookViewId="0">
      <selection pane="topLeft" activeCell="AC37" activeCellId="0" sqref="AC3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9.99"/>
    <col collapsed="false" customWidth="true" hidden="false" outlineLevel="0" max="4" min="4" style="0" width="10.56"/>
    <col collapsed="false" customWidth="true" hidden="false" outlineLevel="0" max="5" min="5" style="0" width="13.85"/>
    <col collapsed="false" customWidth="true" hidden="false" outlineLevel="0" max="6" min="6" style="0" width="13.41"/>
    <col collapsed="false" customWidth="true" hidden="false" outlineLevel="0" max="7" min="7" style="0" width="11.99"/>
    <col collapsed="false" customWidth="true" hidden="false" outlineLevel="0" max="8" min="8" style="0" width="14.28"/>
    <col collapsed="false" customWidth="true" hidden="false" outlineLevel="0" max="9" min="9" style="0" width="15.85"/>
    <col collapsed="false" customWidth="true" hidden="false" outlineLevel="0" max="10" min="10" style="0" width="11.56"/>
    <col collapsed="false" customWidth="true" hidden="false" outlineLevel="0" max="11" min="11" style="0" width="19.56"/>
    <col collapsed="false" customWidth="true" hidden="false" outlineLevel="0" max="12" min="12" style="0" width="16.56"/>
    <col collapsed="false" customWidth="true" hidden="false" outlineLevel="0" max="13" min="13" style="0" width="18.41"/>
    <col collapsed="false" customWidth="true" hidden="false" outlineLevel="0" max="14" min="14" style="0" width="19.99"/>
    <col collapsed="false" customWidth="true" hidden="false" outlineLevel="0" max="15" min="15" style="0" width="14.56"/>
    <col collapsed="false" customWidth="true" hidden="false" outlineLevel="0" max="16" min="16" style="0" width="11.56"/>
    <col collapsed="false" customWidth="true" hidden="false" outlineLevel="0" max="17" min="17" style="0" width="12.14"/>
    <col collapsed="false" customWidth="true" hidden="false" outlineLevel="0" max="19" min="18" style="0" width="12.85"/>
    <col collapsed="false" customWidth="true" hidden="false" outlineLevel="0" max="20" min="20" style="0" width="13.56"/>
    <col collapsed="false" customWidth="true" hidden="false" outlineLevel="0" max="21" min="21" style="0" width="15.13"/>
    <col collapsed="false" customWidth="true" hidden="false" outlineLevel="0" max="22" min="22" style="0" width="13.14"/>
    <col collapsed="false" customWidth="true" hidden="false" outlineLevel="0" max="23" min="23" style="0" width="12.56"/>
    <col collapsed="false" customWidth="true" hidden="false" outlineLevel="0" max="24" min="24" style="0" width="12.28"/>
    <col collapsed="false" customWidth="true" hidden="false" outlineLevel="0" max="25" min="25" style="0" width="13.85"/>
    <col collapsed="false" customWidth="true" hidden="false" outlineLevel="0" max="26" min="26" style="0" width="12.56"/>
    <col collapsed="false" customWidth="true" hidden="false" outlineLevel="0" max="27" min="27" style="0" width="13.99"/>
    <col collapsed="false" customWidth="true" hidden="false" outlineLevel="0" max="28" min="28" style="0" width="14.14"/>
    <col collapsed="false" customWidth="true" hidden="false" outlineLevel="0" max="29" min="29" style="0" width="14.28"/>
    <col collapsed="false" customWidth="true" hidden="false" outlineLevel="0" max="30" min="30" style="0" width="15.13"/>
    <col collapsed="false" customWidth="true" hidden="false" outlineLevel="0" max="31" min="31" style="0" width="13.14"/>
    <col collapsed="false" customWidth="true" hidden="false" outlineLevel="0" max="32" min="32" style="0" width="12.56"/>
    <col collapsed="false" customWidth="true" hidden="false" outlineLevel="0" max="33" min="33" style="0" width="12.28"/>
    <col collapsed="false" customWidth="true" hidden="false" outlineLevel="0" max="34" min="34" style="0" width="12.7"/>
    <col collapsed="false" customWidth="true" hidden="false" outlineLevel="0" max="35" min="35" style="0" width="10.99"/>
    <col collapsed="false" customWidth="true" hidden="false" outlineLevel="0" max="36" min="36" style="0" width="15.41"/>
    <col collapsed="false" customWidth="true" hidden="false" outlineLevel="0" max="37" min="37" style="0" width="13.14"/>
    <col collapsed="false" customWidth="true" hidden="false" outlineLevel="0" max="38" min="38" style="0" width="14.56"/>
    <col collapsed="false" customWidth="true" hidden="false" outlineLevel="0" max="39" min="39" style="0" width="14.85"/>
    <col collapsed="false" customWidth="true" hidden="false" outlineLevel="0" max="40" min="40" style="0" width="11.13"/>
    <col collapsed="false" customWidth="true" hidden="false" outlineLevel="0" max="41" min="41" style="0" width="14.28"/>
    <col collapsed="false" customWidth="true" hidden="false" outlineLevel="0" max="42" min="42" style="0" width="14.41"/>
    <col collapsed="false" customWidth="true" hidden="false" outlineLevel="0" max="43" min="43" style="0" width="13.99"/>
    <col collapsed="false" customWidth="true" hidden="false" outlineLevel="0" max="44" min="44" style="0" width="14.28"/>
    <col collapsed="false" customWidth="true" hidden="false" outlineLevel="0" max="45" min="45" style="0" width="16.84"/>
    <col collapsed="false" customWidth="true" hidden="false" outlineLevel="0" max="46" min="46" style="0" width="17.28"/>
    <col collapsed="false" customWidth="true" hidden="false" outlineLevel="0" max="47" min="47" style="0" width="16.56"/>
    <col collapsed="false" customWidth="true" hidden="false" outlineLevel="0" max="48" min="48" style="0" width="17.14"/>
    <col collapsed="false" customWidth="true" hidden="false" outlineLevel="0" max="49" min="49" style="0" width="14.28"/>
    <col collapsed="false" customWidth="true" hidden="false" outlineLevel="0" max="50" min="50" style="0" width="14.85"/>
    <col collapsed="false" customWidth="true" hidden="false" outlineLevel="0" max="51" min="51" style="0" width="17.7"/>
    <col collapsed="false" customWidth="true" hidden="false" outlineLevel="0" max="52" min="52" style="0" width="13.99"/>
    <col collapsed="false" customWidth="true" hidden="false" outlineLevel="0" max="53" min="53" style="0" width="15.13"/>
    <col collapsed="false" customWidth="true" hidden="false" outlineLevel="0" max="54" min="54" style="0" width="14.99"/>
    <col collapsed="false" customWidth="true" hidden="false" outlineLevel="0" max="55" min="55" style="0" width="15.7"/>
    <col collapsed="false" customWidth="true" hidden="false" outlineLevel="0" max="56" min="56" style="0" width="15.85"/>
    <col collapsed="false" customWidth="true" hidden="false" outlineLevel="0" max="58" min="57" style="0" width="14.99"/>
    <col collapsed="false" customWidth="true" hidden="false" outlineLevel="0" max="59" min="59" style="0" width="13.56"/>
    <col collapsed="false" customWidth="true" hidden="false" outlineLevel="0" max="60" min="60" style="0" width="14.99"/>
    <col collapsed="false" customWidth="true" hidden="false" outlineLevel="0" max="61" min="61" style="0" width="16.84"/>
    <col collapsed="false" customWidth="true" hidden="false" outlineLevel="0" max="62" min="62" style="0" width="16.42"/>
    <col collapsed="false" customWidth="true" hidden="false" outlineLevel="0" max="63" min="63" style="0" width="16.7"/>
    <col collapsed="false" customWidth="true" hidden="false" outlineLevel="0" max="64" min="64" style="0" width="13.28"/>
    <col collapsed="false" customWidth="true" hidden="false" outlineLevel="0" max="66" min="66" style="0" width="10.99"/>
    <col collapsed="false" customWidth="true" hidden="false" outlineLevel="0" max="67" min="67" style="0" width="16.99"/>
    <col collapsed="false" customWidth="true" hidden="false" outlineLevel="0" max="69" min="69" style="0" width="16.42"/>
  </cols>
  <sheetData>
    <row r="1" customFormat="false" ht="20.25" hidden="false" customHeight="false" outlineLevel="0" collapsed="false">
      <c r="A1" s="1" t="n">
        <f aca="true">DATE(YEAR($A$4),MONTH($A$4),DAY(RIGHT(CELL("filename",A2),2)))</f>
        <v>36967</v>
      </c>
      <c r="K1" s="2" t="s">
        <v>0</v>
      </c>
      <c r="L1" s="2"/>
      <c r="N1" s="2"/>
      <c r="AQ1" s="3" t="n">
        <f aca="false">A1</f>
        <v>36967</v>
      </c>
      <c r="AR1" s="3"/>
      <c r="BC1" s="3" t="n">
        <f aca="false">A1</f>
        <v>36967</v>
      </c>
      <c r="BD1" s="3"/>
    </row>
    <row r="2" customFormat="false" ht="13.5" hidden="false" customHeight="false" outlineLevel="0" collapsed="false"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 t="s">
        <v>1</v>
      </c>
      <c r="N2" s="4"/>
      <c r="O2" s="4" t="s">
        <v>1</v>
      </c>
      <c r="P2" s="4"/>
      <c r="Q2" s="4" t="s">
        <v>1</v>
      </c>
      <c r="R2" s="4" t="s">
        <v>1</v>
      </c>
      <c r="S2" s="4" t="s">
        <v>1</v>
      </c>
      <c r="T2" s="4" t="s">
        <v>1</v>
      </c>
      <c r="U2" s="4"/>
      <c r="AB2" s="5"/>
      <c r="BH2" s="6"/>
      <c r="BJ2" s="6" t="s">
        <v>2</v>
      </c>
      <c r="BO2" s="6" t="s">
        <v>3</v>
      </c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8"/>
      <c r="CJ2" s="7"/>
      <c r="CK2" s="7"/>
      <c r="CL2" s="7"/>
      <c r="CM2" s="7"/>
      <c r="CN2" s="8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</row>
    <row r="3" customFormat="false" ht="13.5" hidden="false" customHeight="false" outlineLevel="0" collapsed="false">
      <c r="B3" s="9" t="s">
        <v>4</v>
      </c>
      <c r="C3" s="10"/>
      <c r="D3" s="10"/>
      <c r="E3" s="10"/>
      <c r="F3" s="11"/>
      <c r="G3" s="11"/>
      <c r="H3" s="12"/>
      <c r="I3" s="12"/>
      <c r="J3" s="11"/>
      <c r="K3" s="11"/>
      <c r="L3" s="11"/>
      <c r="M3" s="13" t="n">
        <v>2.52</v>
      </c>
      <c r="N3" s="11"/>
      <c r="O3" s="13" t="n">
        <v>0</v>
      </c>
      <c r="P3" s="14" t="n">
        <v>22.8</v>
      </c>
      <c r="Q3" s="13" t="n">
        <v>0</v>
      </c>
      <c r="R3" s="13" t="n">
        <v>0</v>
      </c>
      <c r="S3" s="13" t="n">
        <v>0</v>
      </c>
      <c r="T3" s="13" t="n">
        <v>0</v>
      </c>
      <c r="U3" s="4"/>
      <c r="W3" s="15" t="s">
        <v>5</v>
      </c>
      <c r="X3" s="15"/>
      <c r="Y3" s="15"/>
      <c r="Z3" s="15"/>
      <c r="AA3" s="15"/>
      <c r="AB3" s="15"/>
      <c r="AD3" s="16" t="s">
        <v>6</v>
      </c>
      <c r="AE3" s="16"/>
      <c r="AF3" s="16"/>
      <c r="AG3" s="16"/>
      <c r="AH3" s="16"/>
      <c r="AI3" s="16"/>
      <c r="AJ3" s="16"/>
      <c r="AK3" s="16"/>
      <c r="AL3" s="16"/>
      <c r="AM3" s="17"/>
      <c r="AN3" s="17"/>
      <c r="AO3" s="17"/>
      <c r="AP3" s="18"/>
      <c r="AQ3" s="19"/>
      <c r="AR3" s="20"/>
      <c r="AS3" s="21" t="s">
        <v>7</v>
      </c>
      <c r="AT3" s="22"/>
      <c r="AU3" s="22"/>
      <c r="AV3" s="22"/>
      <c r="AW3" s="22"/>
      <c r="AX3" s="22"/>
      <c r="AY3" s="22"/>
      <c r="AZ3" s="22"/>
      <c r="BA3" s="22"/>
      <c r="BB3" s="22"/>
      <c r="BC3" s="23"/>
      <c r="BF3" s="24" t="s">
        <v>8</v>
      </c>
      <c r="BG3" s="24"/>
      <c r="BH3" s="24"/>
      <c r="BJ3" s="25" t="s">
        <v>9</v>
      </c>
      <c r="BK3" s="26"/>
      <c r="BL3" s="27" t="n">
        <f aca="false">BD31</f>
        <v>12135.0888</v>
      </c>
      <c r="BM3" s="6"/>
      <c r="BO3" s="25" t="s">
        <v>9</v>
      </c>
      <c r="BP3" s="26"/>
      <c r="BQ3" s="27" t="e">
        <f aca="true">(INDIRECT(TEXT((DAY($A$1)-1),"0")&amp;"!Bq3"))+BL3</f>
        <v>#REF!</v>
      </c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7"/>
      <c r="CD3" s="7"/>
      <c r="CE3" s="28"/>
      <c r="CF3" s="28"/>
      <c r="CG3" s="28"/>
      <c r="CH3" s="7"/>
      <c r="CI3" s="8"/>
      <c r="CJ3" s="7"/>
      <c r="CK3" s="29"/>
      <c r="CL3" s="8"/>
      <c r="CM3" s="7"/>
      <c r="CN3" s="8"/>
      <c r="CO3" s="7"/>
      <c r="CP3" s="29"/>
      <c r="CQ3" s="7"/>
      <c r="CR3" s="7"/>
      <c r="CS3" s="7"/>
      <c r="CT3" s="7"/>
      <c r="CU3" s="7"/>
      <c r="CV3" s="7"/>
      <c r="CW3" s="7"/>
      <c r="CX3" s="7"/>
      <c r="CY3" s="7"/>
    </row>
    <row r="4" customFormat="false" ht="13.5" hidden="false" customHeight="false" outlineLevel="0" collapsed="false">
      <c r="A4" s="30" t="n">
        <f aca="false">'1'!A4</f>
        <v>36951</v>
      </c>
      <c r="B4" s="31"/>
      <c r="C4" s="32"/>
      <c r="D4" s="33" t="s">
        <v>10</v>
      </c>
      <c r="E4" s="34"/>
      <c r="F4" s="35" t="s">
        <v>11</v>
      </c>
      <c r="G4" s="35"/>
      <c r="H4" s="35"/>
      <c r="I4" s="35"/>
      <c r="J4" s="36" t="s">
        <v>12</v>
      </c>
      <c r="K4" s="37"/>
      <c r="L4" s="38"/>
      <c r="M4" s="36" t="s">
        <v>13</v>
      </c>
      <c r="N4" s="37"/>
      <c r="O4" s="37"/>
      <c r="P4" s="39"/>
      <c r="Q4" s="37"/>
      <c r="R4" s="37"/>
      <c r="S4" s="38"/>
      <c r="T4" s="36"/>
      <c r="U4" s="38"/>
      <c r="W4" s="40" t="s">
        <v>14</v>
      </c>
      <c r="X4" s="40"/>
      <c r="Y4" s="40" t="s">
        <v>14</v>
      </c>
      <c r="Z4" s="41"/>
      <c r="AA4" s="42" t="s">
        <v>15</v>
      </c>
      <c r="AB4" s="40"/>
      <c r="AC4" s="43" t="s">
        <v>16</v>
      </c>
      <c r="AE4" s="44" t="s">
        <v>17</v>
      </c>
      <c r="AF4" s="44" t="s">
        <v>17</v>
      </c>
      <c r="AG4" s="44"/>
      <c r="AH4" s="45"/>
      <c r="AI4" s="26" t="s">
        <v>18</v>
      </c>
      <c r="AJ4" s="46"/>
      <c r="AK4" s="47" t="s">
        <v>18</v>
      </c>
      <c r="AL4" s="47"/>
      <c r="AM4" s="47"/>
      <c r="AN4" s="47" t="s">
        <v>19</v>
      </c>
      <c r="AO4" s="47"/>
      <c r="AP4" s="47"/>
      <c r="AQ4" s="48" t="s">
        <v>20</v>
      </c>
      <c r="AR4" s="48" t="s">
        <v>21</v>
      </c>
      <c r="AS4" s="49"/>
      <c r="AT4" s="50" t="s">
        <v>21</v>
      </c>
      <c r="AU4" s="50" t="s">
        <v>22</v>
      </c>
      <c r="AV4" s="50" t="s">
        <v>21</v>
      </c>
      <c r="AW4" s="50" t="s">
        <v>11</v>
      </c>
      <c r="AX4" s="50" t="s">
        <v>23</v>
      </c>
      <c r="AY4" s="50" t="s">
        <v>24</v>
      </c>
      <c r="AZ4" s="50" t="s">
        <v>25</v>
      </c>
      <c r="BA4" s="50" t="s">
        <v>16</v>
      </c>
      <c r="BB4" s="50" t="s">
        <v>26</v>
      </c>
      <c r="BC4" s="50" t="s">
        <v>27</v>
      </c>
      <c r="BD4" s="50" t="s">
        <v>28</v>
      </c>
      <c r="BE4" s="51"/>
      <c r="BF4" s="40" t="s">
        <v>29</v>
      </c>
      <c r="BG4" s="40" t="s">
        <v>30</v>
      </c>
      <c r="BH4" s="40" t="s">
        <v>31</v>
      </c>
      <c r="BI4" s="52"/>
      <c r="BJ4" s="53" t="s">
        <v>32</v>
      </c>
      <c r="BK4" s="52"/>
      <c r="BL4" s="54"/>
      <c r="BO4" s="53" t="s">
        <v>32</v>
      </c>
      <c r="BP4" s="52"/>
      <c r="BQ4" s="54" t="e">
        <f aca="true">(INDIRECT(TEXT((DAY($A$1)-1),"0")&amp;"!BK4"))+BL4</f>
        <v>#REF!</v>
      </c>
      <c r="BR4" s="55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55"/>
      <c r="CE4" s="28"/>
      <c r="CF4" s="28"/>
      <c r="CG4" s="28"/>
      <c r="CH4" s="7"/>
      <c r="CI4" s="8"/>
      <c r="CJ4" s="7"/>
      <c r="CK4" s="29"/>
      <c r="CL4" s="7"/>
      <c r="CM4" s="7"/>
      <c r="CN4" s="8"/>
      <c r="CO4" s="7"/>
      <c r="CP4" s="29"/>
      <c r="CQ4" s="7"/>
      <c r="CR4" s="7"/>
      <c r="CS4" s="7"/>
      <c r="CT4" s="7"/>
      <c r="CU4" s="7"/>
      <c r="CV4" s="7"/>
      <c r="CW4" s="7"/>
      <c r="CX4" s="7"/>
      <c r="CY4" s="7"/>
    </row>
    <row r="5" customFormat="false" ht="12.75" hidden="false" customHeight="false" outlineLevel="0" collapsed="false">
      <c r="B5" s="56"/>
      <c r="C5" s="57" t="s">
        <v>33</v>
      </c>
      <c r="D5" s="57" t="s">
        <v>34</v>
      </c>
      <c r="E5" s="58"/>
      <c r="F5" s="59" t="s">
        <v>35</v>
      </c>
      <c r="G5" s="60" t="s">
        <v>36</v>
      </c>
      <c r="H5" s="60" t="s">
        <v>37</v>
      </c>
      <c r="I5" s="61" t="s">
        <v>38</v>
      </c>
      <c r="J5" s="59" t="s">
        <v>39</v>
      </c>
      <c r="K5" s="60" t="s">
        <v>23</v>
      </c>
      <c r="L5" s="61" t="s">
        <v>40</v>
      </c>
      <c r="M5" s="59" t="s">
        <v>25</v>
      </c>
      <c r="N5" s="60" t="s">
        <v>25</v>
      </c>
      <c r="O5" s="60" t="s">
        <v>41</v>
      </c>
      <c r="P5" s="60" t="s">
        <v>42</v>
      </c>
      <c r="Q5" s="60" t="s">
        <v>43</v>
      </c>
      <c r="R5" s="60" t="s">
        <v>43</v>
      </c>
      <c r="S5" s="61" t="s">
        <v>44</v>
      </c>
      <c r="T5" s="59" t="s">
        <v>45</v>
      </c>
      <c r="U5" s="62" t="s">
        <v>46</v>
      </c>
      <c r="W5" s="50" t="s">
        <v>24</v>
      </c>
      <c r="X5" s="50"/>
      <c r="Y5" s="50" t="s">
        <v>24</v>
      </c>
      <c r="Z5" s="63"/>
      <c r="AA5" s="64" t="s">
        <v>24</v>
      </c>
      <c r="AB5" s="65"/>
      <c r="AC5" s="66" t="s">
        <v>47</v>
      </c>
      <c r="AE5" s="67" t="s">
        <v>48</v>
      </c>
      <c r="AF5" s="67" t="s">
        <v>48</v>
      </c>
      <c r="AG5" s="67"/>
      <c r="AH5" s="68"/>
      <c r="AI5" s="52" t="s">
        <v>49</v>
      </c>
      <c r="AJ5" s="69"/>
      <c r="AK5" s="70" t="s">
        <v>49</v>
      </c>
      <c r="AL5" s="70"/>
      <c r="AM5" s="70"/>
      <c r="AN5" s="70" t="s">
        <v>49</v>
      </c>
      <c r="AO5" s="70"/>
      <c r="AP5" s="70"/>
      <c r="AQ5" s="71" t="s">
        <v>50</v>
      </c>
      <c r="AR5" s="71" t="s">
        <v>51</v>
      </c>
      <c r="AS5" s="49"/>
      <c r="AT5" s="50" t="s">
        <v>52</v>
      </c>
      <c r="AU5" s="50" t="s">
        <v>53</v>
      </c>
      <c r="AV5" s="50" t="s">
        <v>54</v>
      </c>
      <c r="AW5" s="50" t="s">
        <v>55</v>
      </c>
      <c r="AX5" s="50"/>
      <c r="AY5" s="50" t="s">
        <v>56</v>
      </c>
      <c r="AZ5" s="50" t="s">
        <v>57</v>
      </c>
      <c r="BA5" s="50" t="s">
        <v>47</v>
      </c>
      <c r="BB5" s="50" t="s">
        <v>58</v>
      </c>
      <c r="BC5" s="50"/>
      <c r="BD5" s="50" t="s">
        <v>59</v>
      </c>
      <c r="BE5" s="51"/>
      <c r="BF5" s="72" t="s">
        <v>60</v>
      </c>
      <c r="BG5" s="72" t="n">
        <v>0.8</v>
      </c>
      <c r="BH5" s="72" t="n">
        <v>0.2</v>
      </c>
      <c r="BI5" s="52"/>
      <c r="BJ5" s="53" t="s">
        <v>61</v>
      </c>
      <c r="BK5" s="52"/>
      <c r="BL5" s="73" t="n">
        <f aca="false">BL3-BL4</f>
        <v>12135.0888</v>
      </c>
      <c r="BO5" s="53" t="s">
        <v>61</v>
      </c>
      <c r="BP5" s="52"/>
      <c r="BQ5" s="73" t="e">
        <f aca="false">BQ3-BQ4</f>
        <v>#REF!</v>
      </c>
      <c r="BR5" s="55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55"/>
      <c r="CE5" s="74"/>
      <c r="CF5" s="74"/>
      <c r="CG5" s="74"/>
      <c r="CH5" s="7"/>
      <c r="CI5" s="8"/>
      <c r="CJ5" s="7"/>
      <c r="CK5" s="29"/>
      <c r="CL5" s="7"/>
      <c r="CM5" s="7"/>
      <c r="CN5" s="8"/>
      <c r="CO5" s="7"/>
      <c r="CP5" s="29"/>
      <c r="CQ5" s="7"/>
      <c r="CR5" s="7"/>
      <c r="CS5" s="7"/>
      <c r="CT5" s="7"/>
      <c r="CU5" s="7"/>
      <c r="CV5" s="7"/>
      <c r="CW5" s="7"/>
      <c r="CX5" s="7"/>
      <c r="CY5" s="7"/>
    </row>
    <row r="6" customFormat="false" ht="17.25" hidden="false" customHeight="true" outlineLevel="0" collapsed="false">
      <c r="B6" s="75"/>
      <c r="C6" s="76" t="s">
        <v>62</v>
      </c>
      <c r="D6" s="76" t="s">
        <v>63</v>
      </c>
      <c r="E6" s="77" t="s">
        <v>64</v>
      </c>
      <c r="F6" s="78" t="n">
        <f aca="false">Variables!C2</f>
        <v>0</v>
      </c>
      <c r="G6" s="79" t="n">
        <v>0</v>
      </c>
      <c r="H6" s="79" t="n">
        <v>0</v>
      </c>
      <c r="I6" s="80" t="s">
        <v>65</v>
      </c>
      <c r="J6" s="81" t="s">
        <v>66</v>
      </c>
      <c r="K6" s="79" t="n">
        <v>0</v>
      </c>
      <c r="L6" s="82" t="s">
        <v>65</v>
      </c>
      <c r="M6" s="83" t="n">
        <v>0</v>
      </c>
      <c r="N6" s="84" t="s">
        <v>67</v>
      </c>
      <c r="O6" s="85" t="n">
        <v>0</v>
      </c>
      <c r="P6" s="84" t="n">
        <v>0.019</v>
      </c>
      <c r="Q6" s="85" t="n">
        <v>0</v>
      </c>
      <c r="R6" s="85" t="s">
        <v>67</v>
      </c>
      <c r="S6" s="82" t="s">
        <v>68</v>
      </c>
      <c r="T6" s="86" t="n">
        <v>0</v>
      </c>
      <c r="U6" s="87" t="s">
        <v>69</v>
      </c>
      <c r="W6" s="88" t="s">
        <v>62</v>
      </c>
      <c r="X6" s="89"/>
      <c r="Y6" s="88" t="s">
        <v>62</v>
      </c>
      <c r="Z6" s="90"/>
      <c r="AA6" s="91" t="s">
        <v>62</v>
      </c>
      <c r="AB6" s="92"/>
      <c r="AC6" s="93" t="s">
        <v>70</v>
      </c>
      <c r="AD6" s="94" t="s">
        <v>71</v>
      </c>
      <c r="AE6" s="67" t="s">
        <v>72</v>
      </c>
      <c r="AF6" s="67" t="s">
        <v>73</v>
      </c>
      <c r="AG6" s="67"/>
      <c r="AH6" s="95" t="s">
        <v>72</v>
      </c>
      <c r="AI6" s="309" t="s">
        <v>50</v>
      </c>
      <c r="AJ6" s="310" t="s">
        <v>74</v>
      </c>
      <c r="AK6" s="67" t="s">
        <v>72</v>
      </c>
      <c r="AL6" s="51" t="s">
        <v>50</v>
      </c>
      <c r="AM6" s="49" t="s">
        <v>74</v>
      </c>
      <c r="AN6" s="311" t="s">
        <v>72</v>
      </c>
      <c r="AO6" s="312" t="s">
        <v>50</v>
      </c>
      <c r="AP6" s="49" t="s">
        <v>74</v>
      </c>
      <c r="AQ6" s="96" t="s">
        <v>75</v>
      </c>
      <c r="AR6" s="96" t="s">
        <v>76</v>
      </c>
      <c r="AS6" s="49"/>
      <c r="AT6" s="97" t="s">
        <v>76</v>
      </c>
      <c r="AU6" s="97" t="s">
        <v>77</v>
      </c>
      <c r="AV6" s="97" t="s">
        <v>70</v>
      </c>
      <c r="AW6" s="97" t="s">
        <v>78</v>
      </c>
      <c r="AX6" s="97" t="s">
        <v>70</v>
      </c>
      <c r="AY6" s="97" t="s">
        <v>70</v>
      </c>
      <c r="AZ6" s="97" t="s">
        <v>70</v>
      </c>
      <c r="BA6" s="97" t="s">
        <v>70</v>
      </c>
      <c r="BB6" s="97" t="s">
        <v>70</v>
      </c>
      <c r="BC6" s="97" t="s">
        <v>70</v>
      </c>
      <c r="BD6" s="97" t="s">
        <v>79</v>
      </c>
      <c r="BE6" s="52"/>
      <c r="BF6" s="92" t="s">
        <v>70</v>
      </c>
      <c r="BG6" s="92" t="s">
        <v>80</v>
      </c>
      <c r="BH6" s="92" t="s">
        <v>80</v>
      </c>
      <c r="BI6" s="98"/>
      <c r="BJ6" s="53" t="s">
        <v>32</v>
      </c>
      <c r="BK6" s="52"/>
      <c r="BL6" s="99"/>
      <c r="BM6" s="6"/>
      <c r="BN6" s="6"/>
      <c r="BO6" s="53" t="s">
        <v>32</v>
      </c>
      <c r="BP6" s="52"/>
      <c r="BQ6" s="99" t="e">
        <f aca="true">-ABS(INDIRECT(TEXT((DAY($A$1)-1),"0")&amp;"!BK6"))+BL6</f>
        <v>#REF!</v>
      </c>
      <c r="BR6" s="55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7"/>
      <c r="CE6" s="100"/>
      <c r="CF6" s="100"/>
      <c r="CG6" s="100"/>
      <c r="CH6" s="8"/>
      <c r="CI6" s="8"/>
      <c r="CJ6" s="7"/>
      <c r="CK6" s="101"/>
      <c r="CL6" s="8"/>
      <c r="CM6" s="8"/>
      <c r="CN6" s="8"/>
      <c r="CO6" s="7"/>
      <c r="CP6" s="101"/>
      <c r="CQ6" s="7"/>
      <c r="CR6" s="7"/>
      <c r="CS6" s="7"/>
      <c r="CT6" s="7"/>
      <c r="CU6" s="7"/>
      <c r="CV6" s="7"/>
      <c r="CW6" s="7"/>
      <c r="CX6" s="7"/>
      <c r="CY6" s="7"/>
    </row>
    <row r="7" customFormat="false" ht="13.5" hidden="false" customHeight="false" outlineLevel="0" collapsed="false">
      <c r="B7" s="102" t="s">
        <v>71</v>
      </c>
      <c r="C7" s="103" t="n">
        <v>4</v>
      </c>
      <c r="D7" s="104" t="n">
        <v>0</v>
      </c>
      <c r="E7" s="105" t="s">
        <v>62</v>
      </c>
      <c r="F7" s="106" t="s">
        <v>81</v>
      </c>
      <c r="G7" s="107" t="s">
        <v>81</v>
      </c>
      <c r="H7" s="107" t="s">
        <v>81</v>
      </c>
      <c r="I7" s="108" t="s">
        <v>81</v>
      </c>
      <c r="J7" s="109" t="n">
        <v>0</v>
      </c>
      <c r="K7" s="110" t="s">
        <v>82</v>
      </c>
      <c r="L7" s="111" t="s">
        <v>83</v>
      </c>
      <c r="M7" s="112" t="s">
        <v>82</v>
      </c>
      <c r="N7" s="113" t="n">
        <v>0.03</v>
      </c>
      <c r="O7" s="114" t="s">
        <v>83</v>
      </c>
      <c r="P7" s="113" t="s">
        <v>83</v>
      </c>
      <c r="Q7" s="114" t="s">
        <v>83</v>
      </c>
      <c r="R7" s="113" t="n">
        <v>0</v>
      </c>
      <c r="S7" s="115" t="n">
        <v>0</v>
      </c>
      <c r="T7" s="106" t="s">
        <v>82</v>
      </c>
      <c r="U7" s="111" t="s">
        <v>82</v>
      </c>
      <c r="W7" s="116" t="n">
        <v>1</v>
      </c>
      <c r="X7" s="117" t="n">
        <v>2.52</v>
      </c>
      <c r="Y7" s="118"/>
      <c r="Z7" s="41"/>
      <c r="AA7" s="119"/>
      <c r="AB7" s="120"/>
      <c r="AC7" s="121" t="n">
        <f aca="false">(W7*X7)+(Y7*Z7)+(AA7*AB7)</f>
        <v>2.52</v>
      </c>
      <c r="AD7" s="122" t="n">
        <v>100</v>
      </c>
      <c r="AE7" s="123" t="n">
        <v>0</v>
      </c>
      <c r="AF7" s="124" t="n">
        <v>0</v>
      </c>
      <c r="AG7" s="125"/>
      <c r="AH7" s="126"/>
      <c r="AI7" s="127"/>
      <c r="AJ7" s="128"/>
      <c r="AK7" s="129" t="n">
        <v>1</v>
      </c>
      <c r="AL7" s="41" t="n">
        <v>190</v>
      </c>
      <c r="AM7" s="46"/>
      <c r="AN7" s="130"/>
      <c r="AO7" s="131"/>
      <c r="AP7" s="132"/>
      <c r="AQ7" s="132" t="e">
        <f aca="false" t="array" ref="AQ7:AQ7">SUM(IF(AND(AJ7&lt;&gt;"pac",AJ7&lt;&gt;""),AI7),IF(AND(AM7&lt;&gt;"pac",AM7&lt;&gt;""),AL7),IF(AND(AN7&lt;&gt;"pac",AN7&lt;&gt;""),AO7))/SUM(IF(AND(AJ7&lt;&gt;"pac",AJ7&lt;&gt;""),1),IF(AND(AM7&lt;&gt;"pac",AM7&lt;&gt;""),1),IF(AND(AN7&lt;&gt;"pac",AN7&lt;&gt;""),1))</f>
        <v>#DIV/0!</v>
      </c>
      <c r="AR7" s="132" t="n">
        <f aca="false" t="array" ref="AR7:AR7">SUM(IF(AND(AJ7&lt;&gt;"pac",AJ7&lt;&gt;""),AH7),IF(AND(AM7&lt;&gt;"pac",AM7&lt;&gt;""),AK7),IF(AND(AP7&lt;&gt;"pac",AP7&lt;&gt;""),AN7))</f>
        <v>0</v>
      </c>
      <c r="AS7" s="133"/>
      <c r="AT7" s="134" t="n">
        <f aca="false">SUM(AE7,AG7,AH7,AN7,AK7)</f>
        <v>1</v>
      </c>
      <c r="AU7" s="135" t="n">
        <f aca="false">AV7/AT7</f>
        <v>190</v>
      </c>
      <c r="AV7" s="136" t="n">
        <f aca="false">SUM(AE7*AF7)+(AH7*AI7)+(AN7*AO7)+(AK7*AL7)</f>
        <v>190</v>
      </c>
      <c r="AW7" s="137" t="n">
        <f aca="false">AT7*(F8+G8+H8)*J8/1000</f>
        <v>0</v>
      </c>
      <c r="AX7" s="137" t="n">
        <f aca="false">K8*AT7</f>
        <v>0</v>
      </c>
      <c r="AY7" s="137" t="n">
        <f aca="false">L8*(AE8+AG8)</f>
        <v>0</v>
      </c>
      <c r="AZ7" s="136" t="n">
        <f aca="false">P8</f>
        <v>0.4332</v>
      </c>
      <c r="BA7" s="137" t="n">
        <f aca="false">AC7</f>
        <v>2.52</v>
      </c>
      <c r="BB7" s="137" t="n">
        <f aca="false">T8*AT8</f>
        <v>0</v>
      </c>
      <c r="BC7" s="137"/>
      <c r="BD7" s="137" t="n">
        <f aca="false">AV7-SUM(AW7:BC7)</f>
        <v>187.0468</v>
      </c>
      <c r="BE7" s="138"/>
      <c r="BF7" s="139" t="n">
        <f aca="false">BD7</f>
        <v>187.0468</v>
      </c>
      <c r="BG7" s="139" t="n">
        <f aca="false">BF7*$BG$5</f>
        <v>149.63744</v>
      </c>
      <c r="BH7" s="139" t="n">
        <f aca="false">BF7*$BH$5</f>
        <v>37.40936</v>
      </c>
      <c r="BI7" s="52"/>
      <c r="BJ7" s="140" t="s">
        <v>84</v>
      </c>
      <c r="BK7" s="141"/>
      <c r="BL7" s="54" t="n">
        <f aca="false">BL5+BL6</f>
        <v>12135.0888</v>
      </c>
      <c r="BO7" s="140" t="s">
        <v>84</v>
      </c>
      <c r="BP7" s="141"/>
      <c r="BQ7" s="54" t="e">
        <f aca="false">BQ5+BQ6</f>
        <v>#REF!</v>
      </c>
      <c r="BR7" s="55"/>
      <c r="BS7" s="142"/>
      <c r="BT7" s="143"/>
      <c r="BU7" s="144"/>
      <c r="BV7" s="138"/>
      <c r="BW7" s="138"/>
      <c r="BX7" s="138"/>
      <c r="BY7" s="144"/>
      <c r="BZ7" s="138"/>
      <c r="CA7" s="138"/>
      <c r="CB7" s="138"/>
      <c r="CC7" s="138"/>
      <c r="CD7" s="138"/>
      <c r="CE7" s="145"/>
      <c r="CF7" s="145"/>
      <c r="CG7" s="145"/>
      <c r="CH7" s="7"/>
      <c r="CI7" s="8"/>
      <c r="CJ7" s="7"/>
      <c r="CK7" s="29"/>
      <c r="CL7" s="7"/>
      <c r="CM7" s="7"/>
      <c r="CN7" s="8"/>
      <c r="CO7" s="7"/>
      <c r="CP7" s="29"/>
      <c r="CQ7" s="7"/>
      <c r="CR7" s="7"/>
      <c r="CS7" s="7"/>
      <c r="CT7" s="7"/>
      <c r="CU7" s="7"/>
      <c r="CV7" s="7"/>
      <c r="CW7" s="7"/>
      <c r="CX7" s="7"/>
      <c r="CY7" s="7"/>
    </row>
    <row r="8" customFormat="false" ht="12.75" hidden="false" customHeight="false" outlineLevel="0" collapsed="false">
      <c r="B8" s="75" t="n">
        <v>100</v>
      </c>
      <c r="C8" s="146" t="n">
        <f aca="false">C7</f>
        <v>4</v>
      </c>
      <c r="D8" s="147" t="n">
        <f aca="false">D7</f>
        <v>0</v>
      </c>
      <c r="E8" s="148" t="n">
        <f aca="false">C8-D7</f>
        <v>4</v>
      </c>
      <c r="F8" s="149" t="n">
        <f aca="false">$F$6</f>
        <v>0</v>
      </c>
      <c r="G8" s="150" t="n">
        <f aca="false">$G$6</f>
        <v>0</v>
      </c>
      <c r="H8" s="151" t="n">
        <f aca="false">$H$6</f>
        <v>0</v>
      </c>
      <c r="I8" s="152" t="n">
        <f aca="false">F8+G8+H8</f>
        <v>0</v>
      </c>
      <c r="J8" s="153" t="n">
        <f aca="false">$J$7</f>
        <v>0</v>
      </c>
      <c r="K8" s="154" t="n">
        <f aca="false">$K$6</f>
        <v>0</v>
      </c>
      <c r="L8" s="155" t="n">
        <f aca="false">((I8*J8/1000)+K8)</f>
        <v>0</v>
      </c>
      <c r="M8" s="156" t="n">
        <f aca="false">$M$68</f>
        <v>0</v>
      </c>
      <c r="N8" s="157" t="e">
        <f aca="false">$N$7*AQ7*AR7</f>
        <v>#DIV/0!</v>
      </c>
      <c r="O8" s="156" t="n">
        <f aca="false">$O$68</f>
        <v>0</v>
      </c>
      <c r="P8" s="158" t="n">
        <f aca="false">(AT7*$P$6)*$P$3</f>
        <v>0.4332</v>
      </c>
      <c r="Q8" s="154" t="n">
        <f aca="false">$Q$68</f>
        <v>0</v>
      </c>
      <c r="R8" s="154" t="n">
        <v>0</v>
      </c>
      <c r="S8" s="155" t="n">
        <v>0</v>
      </c>
      <c r="T8" s="156" t="n">
        <f aca="false">$T$6</f>
        <v>0</v>
      </c>
      <c r="U8" s="159" t="e">
        <f aca="false">(N8/E8)+SUM(L8:M8)</f>
        <v>#DIV/0!</v>
      </c>
      <c r="W8" s="116" t="n">
        <v>1</v>
      </c>
      <c r="X8" s="117" t="n">
        <v>2.52</v>
      </c>
      <c r="Y8" s="160"/>
      <c r="Z8" s="63"/>
      <c r="AA8" s="161"/>
      <c r="AB8" s="120"/>
      <c r="AC8" s="162" t="n">
        <f aca="false">(W8*X8)+(Y8*Z8)+(AA8*AB8)</f>
        <v>2.52</v>
      </c>
      <c r="AD8" s="163" t="n">
        <v>200</v>
      </c>
      <c r="AE8" s="164" t="n">
        <v>0</v>
      </c>
      <c r="AF8" s="165" t="n">
        <v>0</v>
      </c>
      <c r="AG8" s="166"/>
      <c r="AH8" s="167"/>
      <c r="AI8" s="168"/>
      <c r="AJ8" s="169"/>
      <c r="AK8" s="170" t="n">
        <v>1</v>
      </c>
      <c r="AL8" s="63" t="n">
        <v>190</v>
      </c>
      <c r="AM8" s="171"/>
      <c r="AN8" s="172"/>
      <c r="AO8" s="173"/>
      <c r="AP8" s="133"/>
      <c r="AQ8" s="133" t="e">
        <f aca="false" t="array" ref="AQ8:AQ8">SUM(IF(AND(AJ8&lt;&gt;"pac",AJ8&lt;&gt;""),AI8),IF(AND(AM8&lt;&gt;"pac",AM8&lt;&gt;""),AL8),IF(AND(AN8&lt;&gt;"pac",AN8&lt;&gt;""),AO8))/SUM(IF(AND(AJ8&lt;&gt;"pac",AJ8&lt;&gt;""),1),IF(AND(AM8&lt;&gt;"pac",AM8&lt;&gt;""),1),IF(AND(AN8&lt;&gt;"pac",AN8&lt;&gt;""),1))</f>
        <v>#DIV/0!</v>
      </c>
      <c r="AR8" s="133" t="n">
        <f aca="false" t="array" ref="AR8:AR8">SUM(IF(AND(AJ8&lt;&gt;"pac",AJ8&lt;&gt;""),AH8),IF(AND(AM8&lt;&gt;"pac",AM8&lt;&gt;""),AK8),IF(AND(AP8&lt;&gt;"pac",AP8&lt;&gt;""),AN8))</f>
        <v>0</v>
      </c>
      <c r="AS8" s="133"/>
      <c r="AT8" s="134" t="n">
        <f aca="false">SUM(AE8,AG8,AH8,AN8,AK8)</f>
        <v>1</v>
      </c>
      <c r="AU8" s="135" t="n">
        <f aca="false">AV8/AT8</f>
        <v>190</v>
      </c>
      <c r="AV8" s="136" t="n">
        <f aca="false">SUM(AE8*AF8)+(AH8*AI8)+(AN8*AO8)+(AK8*AL8)</f>
        <v>190</v>
      </c>
      <c r="AW8" s="137" t="n">
        <f aca="false">AT8*(F9+G9+H9)*J9/1000</f>
        <v>0</v>
      </c>
      <c r="AX8" s="137" t="n">
        <f aca="false">K9*AT8</f>
        <v>0</v>
      </c>
      <c r="AY8" s="137" t="n">
        <f aca="false">L9*(AE9+AG9)</f>
        <v>0</v>
      </c>
      <c r="AZ8" s="136" t="n">
        <f aca="false">P9</f>
        <v>0.4332</v>
      </c>
      <c r="BA8" s="137" t="n">
        <f aca="false">AC8</f>
        <v>2.52</v>
      </c>
      <c r="BB8" s="137" t="n">
        <f aca="false">T9*AT9</f>
        <v>0</v>
      </c>
      <c r="BC8" s="137"/>
      <c r="BD8" s="137" t="n">
        <f aca="false">AV8-SUM(AW8:BC8)</f>
        <v>187.0468</v>
      </c>
      <c r="BE8" s="138"/>
      <c r="BF8" s="139" t="n">
        <f aca="false">BD8</f>
        <v>187.0468</v>
      </c>
      <c r="BG8" s="139" t="n">
        <f aca="false">BF8*$BG$5</f>
        <v>149.63744</v>
      </c>
      <c r="BH8" s="139" t="n">
        <f aca="false">BF8*$BH$5</f>
        <v>37.40936</v>
      </c>
      <c r="BI8" s="52"/>
      <c r="BR8" s="55"/>
      <c r="BS8" s="142"/>
      <c r="BT8" s="143"/>
      <c r="BU8" s="144"/>
      <c r="BV8" s="138"/>
      <c r="BW8" s="138"/>
      <c r="BX8" s="138"/>
      <c r="BY8" s="144"/>
      <c r="BZ8" s="138"/>
      <c r="CA8" s="138"/>
      <c r="CB8" s="138"/>
      <c r="CC8" s="138"/>
      <c r="CD8" s="138"/>
      <c r="CE8" s="145"/>
      <c r="CF8" s="145"/>
      <c r="CG8" s="145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</row>
    <row r="9" customFormat="false" ht="12.75" hidden="false" customHeight="false" outlineLevel="0" collapsed="false">
      <c r="B9" s="75" t="n">
        <v>200</v>
      </c>
      <c r="C9" s="146" t="n">
        <f aca="false">C8</f>
        <v>4</v>
      </c>
      <c r="D9" s="147" t="n">
        <f aca="false">D8</f>
        <v>0</v>
      </c>
      <c r="E9" s="174" t="n">
        <f aca="false">C9-D8</f>
        <v>4</v>
      </c>
      <c r="F9" s="149" t="n">
        <f aca="false">$F$6</f>
        <v>0</v>
      </c>
      <c r="G9" s="175" t="n">
        <f aca="false">$G$6</f>
        <v>0</v>
      </c>
      <c r="H9" s="151" t="n">
        <f aca="false">$H$6</f>
        <v>0</v>
      </c>
      <c r="I9" s="152" t="n">
        <f aca="false">F9+G9+H9</f>
        <v>0</v>
      </c>
      <c r="J9" s="153" t="n">
        <f aca="false">$J$7</f>
        <v>0</v>
      </c>
      <c r="K9" s="154" t="n">
        <f aca="false">$K$6</f>
        <v>0</v>
      </c>
      <c r="L9" s="155" t="n">
        <f aca="false">((I9*J9/1000)+K9)</f>
        <v>0</v>
      </c>
      <c r="M9" s="156" t="n">
        <f aca="false">$M$68</f>
        <v>0</v>
      </c>
      <c r="N9" s="157" t="e">
        <f aca="false">$N$7*AQ8*AR8</f>
        <v>#DIV/0!</v>
      </c>
      <c r="O9" s="156" t="n">
        <f aca="false">$O$68</f>
        <v>0</v>
      </c>
      <c r="P9" s="158" t="n">
        <f aca="false">(AT8*$P$6)*$P$3</f>
        <v>0.4332</v>
      </c>
      <c r="Q9" s="154" t="n">
        <f aca="false">$Q$68</f>
        <v>0</v>
      </c>
      <c r="R9" s="154" t="n">
        <v>0</v>
      </c>
      <c r="S9" s="155" t="n">
        <v>0</v>
      </c>
      <c r="T9" s="156" t="n">
        <f aca="false">$T$6</f>
        <v>0</v>
      </c>
      <c r="U9" s="159" t="e">
        <f aca="false">(N9/E9)+SUM(L9:M9)</f>
        <v>#DIV/0!</v>
      </c>
      <c r="W9" s="116" t="n">
        <v>1</v>
      </c>
      <c r="X9" s="117" t="n">
        <v>2.52</v>
      </c>
      <c r="Y9" s="160"/>
      <c r="Z9" s="63"/>
      <c r="AA9" s="161"/>
      <c r="AB9" s="120"/>
      <c r="AC9" s="162" t="n">
        <f aca="false">(W9*X9)+(Y9*Z9)+(AA9*AB9)</f>
        <v>2.52</v>
      </c>
      <c r="AD9" s="163" t="n">
        <v>300</v>
      </c>
      <c r="AE9" s="164" t="n">
        <v>0</v>
      </c>
      <c r="AF9" s="165" t="n">
        <v>0</v>
      </c>
      <c r="AG9" s="166"/>
      <c r="AH9" s="167"/>
      <c r="AI9" s="168"/>
      <c r="AJ9" s="169"/>
      <c r="AK9" s="170" t="n">
        <v>1</v>
      </c>
      <c r="AL9" s="63" t="n">
        <v>190</v>
      </c>
      <c r="AM9" s="171"/>
      <c r="AN9" s="172"/>
      <c r="AO9" s="173"/>
      <c r="AP9" s="133"/>
      <c r="AQ9" s="133" t="e">
        <f aca="false" t="array" ref="AQ9:AQ9">SUM(IF(AND(AJ9&lt;&gt;"pac",AJ9&lt;&gt;""),AI9),IF(AND(AM9&lt;&gt;"pac",AM9&lt;&gt;""),AL9),IF(AND(AN9&lt;&gt;"pac",AN9&lt;&gt;""),AO9))/SUM(IF(AND(AJ9&lt;&gt;"pac",AJ9&lt;&gt;""),1),IF(AND(AM9&lt;&gt;"pac",AM9&lt;&gt;""),1),IF(AND(AN9&lt;&gt;"pac",AN9&lt;&gt;""),1))</f>
        <v>#DIV/0!</v>
      </c>
      <c r="AR9" s="133" t="n">
        <f aca="false" t="array" ref="AR9:AR9">SUM(IF(AND(AJ9&lt;&gt;"pac",AJ9&lt;&gt;""),AH9),IF(AND(AM9&lt;&gt;"pac",AM9&lt;&gt;""),AK9),IF(AND(AP9&lt;&gt;"pac",AP9&lt;&gt;""),AN9))</f>
        <v>0</v>
      </c>
      <c r="AS9" s="133"/>
      <c r="AT9" s="134" t="n">
        <f aca="false">SUM(AE9,AG9,AH9,AN9,AK9)</f>
        <v>1</v>
      </c>
      <c r="AU9" s="135" t="n">
        <f aca="false">AV9/AT9</f>
        <v>190</v>
      </c>
      <c r="AV9" s="136" t="n">
        <f aca="false">SUM(AE9*AF9)+(AH9*AI9)+(AN9*AO9)+(AK9*AL9)</f>
        <v>190</v>
      </c>
      <c r="AW9" s="137" t="n">
        <f aca="false">AT9*(F10+G10+H10)*J10/1000</f>
        <v>0</v>
      </c>
      <c r="AX9" s="137" t="n">
        <f aca="false">K10*AT9</f>
        <v>0</v>
      </c>
      <c r="AY9" s="137" t="n">
        <f aca="false">L10*(AE10+AG10)</f>
        <v>0</v>
      </c>
      <c r="AZ9" s="136" t="n">
        <f aca="false">P10</f>
        <v>0.4332</v>
      </c>
      <c r="BA9" s="137" t="n">
        <f aca="false">AC9</f>
        <v>2.52</v>
      </c>
      <c r="BB9" s="137" t="n">
        <f aca="false">T10*AT10</f>
        <v>0</v>
      </c>
      <c r="BC9" s="137"/>
      <c r="BD9" s="137" t="n">
        <f aca="false">AV9-SUM(AW9:BC9)</f>
        <v>187.0468</v>
      </c>
      <c r="BE9" s="138"/>
      <c r="BF9" s="139" t="n">
        <f aca="false">BD9</f>
        <v>187.0468</v>
      </c>
      <c r="BG9" s="139" t="n">
        <f aca="false">BF9*$BG$5</f>
        <v>149.63744</v>
      </c>
      <c r="BH9" s="139" t="n">
        <f aca="false">BF9*$BH$5</f>
        <v>37.40936</v>
      </c>
      <c r="BI9" s="52"/>
      <c r="BR9" s="55"/>
      <c r="BS9" s="142"/>
      <c r="BT9" s="143"/>
      <c r="BU9" s="98"/>
      <c r="BV9" s="52"/>
      <c r="BW9" s="52"/>
      <c r="BX9" s="52"/>
      <c r="BY9" s="52"/>
      <c r="BZ9" s="98"/>
      <c r="CA9" s="52"/>
      <c r="CB9" s="52"/>
      <c r="CC9" s="138"/>
      <c r="CD9" s="138"/>
      <c r="CE9" s="145"/>
      <c r="CF9" s="145"/>
      <c r="CG9" s="145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</row>
    <row r="10" customFormat="false" ht="12.75" hidden="false" customHeight="false" outlineLevel="0" collapsed="false">
      <c r="B10" s="75" t="n">
        <v>300</v>
      </c>
      <c r="C10" s="146" t="n">
        <f aca="false">C9</f>
        <v>4</v>
      </c>
      <c r="D10" s="147" t="n">
        <f aca="false">D9</f>
        <v>0</v>
      </c>
      <c r="E10" s="174" t="n">
        <f aca="false">C10-D9</f>
        <v>4</v>
      </c>
      <c r="F10" s="149" t="n">
        <f aca="false">$F$6</f>
        <v>0</v>
      </c>
      <c r="G10" s="175" t="n">
        <f aca="false">$G$6</f>
        <v>0</v>
      </c>
      <c r="H10" s="151" t="n">
        <f aca="false">$H$6</f>
        <v>0</v>
      </c>
      <c r="I10" s="152" t="n">
        <f aca="false">F10+G10+H10</f>
        <v>0</v>
      </c>
      <c r="J10" s="153" t="n">
        <f aca="false">$J$7</f>
        <v>0</v>
      </c>
      <c r="K10" s="154" t="n">
        <f aca="false">$K$6</f>
        <v>0</v>
      </c>
      <c r="L10" s="155" t="n">
        <f aca="false">((I10*J10/1000)+K10)</f>
        <v>0</v>
      </c>
      <c r="M10" s="156" t="n">
        <f aca="false">$M$68</f>
        <v>0</v>
      </c>
      <c r="N10" s="157" t="e">
        <f aca="false">$N$7*AQ9*AR9</f>
        <v>#DIV/0!</v>
      </c>
      <c r="O10" s="156" t="n">
        <f aca="false">$O$68</f>
        <v>0</v>
      </c>
      <c r="P10" s="158" t="n">
        <f aca="false">(AT9*$P$6)*$P$3</f>
        <v>0.4332</v>
      </c>
      <c r="Q10" s="154" t="n">
        <f aca="false">$Q$68</f>
        <v>0</v>
      </c>
      <c r="R10" s="154" t="n">
        <v>0</v>
      </c>
      <c r="S10" s="155" t="n">
        <v>0</v>
      </c>
      <c r="T10" s="156" t="n">
        <f aca="false">$T$6</f>
        <v>0</v>
      </c>
      <c r="U10" s="159" t="e">
        <f aca="false">(N10/E10)+SUM(L10:M10)</f>
        <v>#DIV/0!</v>
      </c>
      <c r="W10" s="116" t="n">
        <v>1</v>
      </c>
      <c r="X10" s="117" t="n">
        <v>2.52</v>
      </c>
      <c r="Y10" s="160"/>
      <c r="Z10" s="63"/>
      <c r="AA10" s="161"/>
      <c r="AB10" s="120"/>
      <c r="AC10" s="162" t="n">
        <f aca="false">(W10*X10)+(Y10*Z10)+(AA10*AB10)</f>
        <v>2.52</v>
      </c>
      <c r="AD10" s="163" t="n">
        <v>400</v>
      </c>
      <c r="AE10" s="164" t="n">
        <v>0</v>
      </c>
      <c r="AF10" s="165" t="n">
        <v>0</v>
      </c>
      <c r="AG10" s="166"/>
      <c r="AH10" s="167"/>
      <c r="AI10" s="168"/>
      <c r="AJ10" s="169"/>
      <c r="AK10" s="170" t="n">
        <v>1</v>
      </c>
      <c r="AL10" s="63" t="n">
        <v>190</v>
      </c>
      <c r="AM10" s="171"/>
      <c r="AN10" s="172"/>
      <c r="AO10" s="173"/>
      <c r="AP10" s="133"/>
      <c r="AQ10" s="133" t="e">
        <f aca="false" t="array" ref="AQ10:AQ10">SUM(IF(AND(AJ10&lt;&gt;"pac",AJ10&lt;&gt;""),AI10),IF(AND(AM10&lt;&gt;"pac",AM10&lt;&gt;""),AL10),IF(AND(AN10&lt;&gt;"pac",AN10&lt;&gt;""),AO10))/SUM(IF(AND(AJ10&lt;&gt;"pac",AJ10&lt;&gt;""),1),IF(AND(AM10&lt;&gt;"pac",AM10&lt;&gt;""),1),IF(AND(AN10&lt;&gt;"pac",AN10&lt;&gt;""),1))</f>
        <v>#DIV/0!</v>
      </c>
      <c r="AR10" s="133" t="n">
        <f aca="false" t="array" ref="AR10:AR10">SUM(IF(AND(AJ10&lt;&gt;"pac",AJ10&lt;&gt;""),AH10),IF(AND(AM10&lt;&gt;"pac",AM10&lt;&gt;""),AK10),IF(AND(AP10&lt;&gt;"pac",AP10&lt;&gt;""),AN10))</f>
        <v>0</v>
      </c>
      <c r="AS10" s="133"/>
      <c r="AT10" s="134" t="n">
        <f aca="false">SUM(AE10,AG10,AH10,AN10,AK10)</f>
        <v>1</v>
      </c>
      <c r="AU10" s="135" t="n">
        <f aca="false">AV10/AT10</f>
        <v>190</v>
      </c>
      <c r="AV10" s="136" t="n">
        <f aca="false">SUM(AE10*AF10)+(AH10*AI10)+(AN10*AO10)+(AK10*AL10)</f>
        <v>190</v>
      </c>
      <c r="AW10" s="137" t="n">
        <f aca="false">AT10*(F11+G11+H11)*J11/1000</f>
        <v>0</v>
      </c>
      <c r="AX10" s="137" t="n">
        <f aca="false">K11*AT10</f>
        <v>0</v>
      </c>
      <c r="AY10" s="137" t="n">
        <f aca="false">L11*(AE11+AG11)</f>
        <v>0</v>
      </c>
      <c r="AZ10" s="136" t="n">
        <f aca="false">P11</f>
        <v>0.4332</v>
      </c>
      <c r="BA10" s="137" t="n">
        <f aca="false">AC10</f>
        <v>2.52</v>
      </c>
      <c r="BB10" s="137" t="n">
        <f aca="false">T11*AT11</f>
        <v>0</v>
      </c>
      <c r="BC10" s="137"/>
      <c r="BD10" s="137" t="n">
        <f aca="false">AV10-SUM(AW10:BC10)</f>
        <v>187.0468</v>
      </c>
      <c r="BE10" s="138"/>
      <c r="BF10" s="139" t="n">
        <f aca="false">BD10</f>
        <v>187.0468</v>
      </c>
      <c r="BG10" s="139" t="n">
        <f aca="false">BF10*$BG$5</f>
        <v>149.63744</v>
      </c>
      <c r="BH10" s="139" t="n">
        <f aca="false">BF10*$BH$5</f>
        <v>37.40936</v>
      </c>
      <c r="BI10" s="52"/>
      <c r="BJ10" s="6" t="s">
        <v>86</v>
      </c>
      <c r="BO10" s="6" t="s">
        <v>87</v>
      </c>
      <c r="BR10" s="55"/>
      <c r="BS10" s="142"/>
      <c r="BT10" s="143"/>
      <c r="BU10" s="98"/>
      <c r="BV10" s="52"/>
      <c r="BW10" s="176"/>
      <c r="BX10" s="98"/>
      <c r="BY10" s="52"/>
      <c r="BZ10" s="98"/>
      <c r="CA10" s="52"/>
      <c r="CB10" s="176"/>
      <c r="CC10" s="138"/>
      <c r="CD10" s="138"/>
      <c r="CE10" s="145"/>
      <c r="CF10" s="145"/>
      <c r="CG10" s="145"/>
      <c r="CH10" s="7"/>
      <c r="CI10" s="8"/>
      <c r="CJ10" s="7"/>
      <c r="CK10" s="7"/>
      <c r="CL10" s="7"/>
      <c r="CM10" s="7"/>
      <c r="CN10" s="8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</row>
    <row r="11" customFormat="false" ht="12.75" hidden="false" customHeight="false" outlineLevel="0" collapsed="false">
      <c r="B11" s="75" t="n">
        <v>400</v>
      </c>
      <c r="C11" s="146" t="n">
        <f aca="false">C10</f>
        <v>4</v>
      </c>
      <c r="D11" s="147" t="n">
        <f aca="false">D10</f>
        <v>0</v>
      </c>
      <c r="E11" s="174" t="n">
        <f aca="false">C11-D10</f>
        <v>4</v>
      </c>
      <c r="F11" s="149" t="n">
        <f aca="false">$F$6</f>
        <v>0</v>
      </c>
      <c r="G11" s="175" t="n">
        <f aca="false">$G$6</f>
        <v>0</v>
      </c>
      <c r="H11" s="151" t="n">
        <f aca="false">$H$6</f>
        <v>0</v>
      </c>
      <c r="I11" s="152" t="n">
        <f aca="false">F11+G11+H11</f>
        <v>0</v>
      </c>
      <c r="J11" s="153" t="n">
        <f aca="false">$J$7</f>
        <v>0</v>
      </c>
      <c r="K11" s="154" t="n">
        <f aca="false">$K$6</f>
        <v>0</v>
      </c>
      <c r="L11" s="155" t="n">
        <f aca="false">((I11*J11/1000)+K11)</f>
        <v>0</v>
      </c>
      <c r="M11" s="156" t="n">
        <f aca="false">$M$68</f>
        <v>0</v>
      </c>
      <c r="N11" s="157" t="e">
        <f aca="false">$N$7*AQ10*AR10</f>
        <v>#DIV/0!</v>
      </c>
      <c r="O11" s="156" t="n">
        <f aca="false">$O$68</f>
        <v>0</v>
      </c>
      <c r="P11" s="158" t="n">
        <f aca="false">(AT10*$P$6)*$P$3</f>
        <v>0.4332</v>
      </c>
      <c r="Q11" s="154" t="n">
        <f aca="false">$Q$68</f>
        <v>0</v>
      </c>
      <c r="R11" s="154" t="n">
        <v>0</v>
      </c>
      <c r="S11" s="155" t="n">
        <v>0</v>
      </c>
      <c r="T11" s="156" t="n">
        <f aca="false">$T$6</f>
        <v>0</v>
      </c>
      <c r="U11" s="159" t="e">
        <f aca="false">(N11/E11)+SUM(L11:M11)</f>
        <v>#DIV/0!</v>
      </c>
      <c r="W11" s="116" t="n">
        <v>1</v>
      </c>
      <c r="X11" s="117" t="n">
        <v>2.52</v>
      </c>
      <c r="Y11" s="160"/>
      <c r="Z11" s="63"/>
      <c r="AA11" s="161"/>
      <c r="AB11" s="120"/>
      <c r="AC11" s="162" t="n">
        <f aca="false">(W11*X11)+(Y11*Z11)+(AA11*AB11)</f>
        <v>2.52</v>
      </c>
      <c r="AD11" s="163" t="n">
        <v>500</v>
      </c>
      <c r="AE11" s="164" t="n">
        <v>0</v>
      </c>
      <c r="AF11" s="165" t="n">
        <v>0</v>
      </c>
      <c r="AG11" s="166"/>
      <c r="AH11" s="167"/>
      <c r="AI11" s="168"/>
      <c r="AJ11" s="169"/>
      <c r="AK11" s="170" t="n">
        <v>1</v>
      </c>
      <c r="AL11" s="63" t="n">
        <v>190</v>
      </c>
      <c r="AM11" s="171"/>
      <c r="AN11" s="172"/>
      <c r="AO11" s="173"/>
      <c r="AP11" s="133"/>
      <c r="AQ11" s="133" t="e">
        <f aca="false" t="array" ref="AQ11:AQ11">SUM(IF(AND(AJ11&lt;&gt;"pac",AJ11&lt;&gt;""),AI11),IF(AND(AM11&lt;&gt;"pac",AM11&lt;&gt;""),AL11),IF(AND(AN11&lt;&gt;"pac",AN11&lt;&gt;""),AO11))/SUM(IF(AND(AJ11&lt;&gt;"pac",AJ11&lt;&gt;""),1),IF(AND(AM11&lt;&gt;"pac",AM11&lt;&gt;""),1),IF(AND(AN11&lt;&gt;"pac",AN11&lt;&gt;""),1))</f>
        <v>#DIV/0!</v>
      </c>
      <c r="AR11" s="133" t="n">
        <f aca="false" t="array" ref="AR11:AR11">SUM(IF(AND(AJ11&lt;&gt;"pac",AJ11&lt;&gt;""),AH11),IF(AND(AM11&lt;&gt;"pac",AM11&lt;&gt;""),AK11),IF(AND(AP11&lt;&gt;"pac",AP11&lt;&gt;""),AN11))</f>
        <v>0</v>
      </c>
      <c r="AS11" s="133"/>
      <c r="AT11" s="134" t="n">
        <f aca="false">SUM(AE11,AG11,AH11,AN11,AK11)</f>
        <v>1</v>
      </c>
      <c r="AU11" s="135" t="n">
        <f aca="false">AV11/AT11</f>
        <v>190</v>
      </c>
      <c r="AV11" s="136" t="n">
        <f aca="false">SUM(AE11*AF11)+(AH11*AI11)+(AN11*AO11)+(AK11*AL11)</f>
        <v>190</v>
      </c>
      <c r="AW11" s="137" t="n">
        <f aca="false">AT11*(F12+G12+H12)*J12/1000</f>
        <v>0</v>
      </c>
      <c r="AX11" s="137" t="n">
        <f aca="false">K12*AT11</f>
        <v>0</v>
      </c>
      <c r="AY11" s="137" t="n">
        <f aca="false">L12*(AE12+AG12)</f>
        <v>0</v>
      </c>
      <c r="AZ11" s="136" t="n">
        <f aca="false">P12</f>
        <v>0.4332</v>
      </c>
      <c r="BA11" s="137" t="n">
        <f aca="false">AC11</f>
        <v>2.52</v>
      </c>
      <c r="BB11" s="137" t="n">
        <f aca="false">T12*AT12</f>
        <v>0</v>
      </c>
      <c r="BC11" s="137"/>
      <c r="BD11" s="137" t="n">
        <f aca="false">AV11-SUM(AW11:BC11)</f>
        <v>187.0468</v>
      </c>
      <c r="BE11" s="138"/>
      <c r="BF11" s="139" t="n">
        <f aca="false">BD11</f>
        <v>187.0468</v>
      </c>
      <c r="BG11" s="139" t="n">
        <f aca="false">BF11*$BG$5</f>
        <v>149.63744</v>
      </c>
      <c r="BH11" s="139" t="n">
        <f aca="false">BF11*$BH$5</f>
        <v>37.40936</v>
      </c>
      <c r="BI11" s="52"/>
      <c r="BJ11" s="25" t="s">
        <v>88</v>
      </c>
      <c r="BK11" s="26"/>
      <c r="BL11" s="27" t="n">
        <f aca="false">AV31</f>
        <v>12330</v>
      </c>
      <c r="BO11" s="25" t="s">
        <v>88</v>
      </c>
      <c r="BP11" s="26"/>
      <c r="BQ11" s="27" t="e">
        <f aca="true">(INDIRECT(TEXT((DAY($A$1)-1),"0")&amp;"!Bq11"))+BL11</f>
        <v>#REF!</v>
      </c>
      <c r="BR11" s="55"/>
      <c r="BS11" s="142"/>
      <c r="BT11" s="143"/>
      <c r="BU11" s="98"/>
      <c r="BV11" s="52"/>
      <c r="BW11" s="176"/>
      <c r="BX11" s="52"/>
      <c r="BY11" s="52"/>
      <c r="BZ11" s="98"/>
      <c r="CA11" s="52"/>
      <c r="CB11" s="176"/>
      <c r="CC11" s="138"/>
      <c r="CD11" s="138"/>
      <c r="CE11" s="145"/>
      <c r="CF11" s="145"/>
      <c r="CG11" s="145"/>
      <c r="CH11" s="7"/>
      <c r="CI11" s="8"/>
      <c r="CJ11" s="7"/>
      <c r="CK11" s="29"/>
      <c r="CL11" s="7"/>
      <c r="CM11" s="7"/>
      <c r="CN11" s="8"/>
      <c r="CO11" s="7"/>
      <c r="CP11" s="29"/>
      <c r="CQ11" s="7"/>
      <c r="CR11" s="7"/>
      <c r="CS11" s="7"/>
      <c r="CT11" s="7"/>
      <c r="CU11" s="7"/>
      <c r="CV11" s="7"/>
      <c r="CW11" s="7"/>
      <c r="CX11" s="7"/>
      <c r="CY11" s="7"/>
    </row>
    <row r="12" customFormat="false" ht="12.75" hidden="false" customHeight="false" outlineLevel="0" collapsed="false">
      <c r="B12" s="75" t="n">
        <v>500</v>
      </c>
      <c r="C12" s="146" t="n">
        <f aca="false">C11</f>
        <v>4</v>
      </c>
      <c r="D12" s="147" t="n">
        <f aca="false">D11</f>
        <v>0</v>
      </c>
      <c r="E12" s="174" t="n">
        <f aca="false">C12-D11</f>
        <v>4</v>
      </c>
      <c r="F12" s="149" t="n">
        <f aca="false">$F$6</f>
        <v>0</v>
      </c>
      <c r="G12" s="175" t="n">
        <f aca="false">$G$6</f>
        <v>0</v>
      </c>
      <c r="H12" s="151" t="n">
        <f aca="false">$H$6</f>
        <v>0</v>
      </c>
      <c r="I12" s="152" t="n">
        <f aca="false">F12+G12+H12</f>
        <v>0</v>
      </c>
      <c r="J12" s="153" t="n">
        <f aca="false">$J$7</f>
        <v>0</v>
      </c>
      <c r="K12" s="154" t="n">
        <f aca="false">$K$6</f>
        <v>0</v>
      </c>
      <c r="L12" s="155" t="n">
        <f aca="false">((I12*J12/1000)+K12)</f>
        <v>0</v>
      </c>
      <c r="M12" s="156" t="n">
        <f aca="false">$M$68</f>
        <v>0</v>
      </c>
      <c r="N12" s="157" t="e">
        <f aca="false">$N$7*AQ11*AR11</f>
        <v>#DIV/0!</v>
      </c>
      <c r="O12" s="156" t="n">
        <f aca="false">$O$68</f>
        <v>0</v>
      </c>
      <c r="P12" s="158" t="n">
        <f aca="false">(AT11*$P$6)*$P$3</f>
        <v>0.4332</v>
      </c>
      <c r="Q12" s="154" t="n">
        <f aca="false">$Q$68</f>
        <v>0</v>
      </c>
      <c r="R12" s="154" t="n">
        <v>0</v>
      </c>
      <c r="S12" s="155" t="n">
        <v>0</v>
      </c>
      <c r="T12" s="156" t="n">
        <f aca="false">$T$6</f>
        <v>0</v>
      </c>
      <c r="U12" s="159" t="e">
        <f aca="false">(N12/E12)+SUM(L12:M12)</f>
        <v>#DIV/0!</v>
      </c>
      <c r="W12" s="116" t="n">
        <v>1</v>
      </c>
      <c r="X12" s="117" t="n">
        <v>2.52</v>
      </c>
      <c r="Y12" s="160"/>
      <c r="Z12" s="63"/>
      <c r="AA12" s="161"/>
      <c r="AB12" s="120"/>
      <c r="AC12" s="162" t="n">
        <f aca="false">(W12*X12)+(Y12*Z12)+(AA12*AB12)</f>
        <v>2.52</v>
      </c>
      <c r="AD12" s="163" t="n">
        <v>600</v>
      </c>
      <c r="AE12" s="164" t="n">
        <v>0</v>
      </c>
      <c r="AF12" s="165" t="n">
        <v>0</v>
      </c>
      <c r="AG12" s="166"/>
      <c r="AH12" s="167"/>
      <c r="AI12" s="168"/>
      <c r="AJ12" s="169"/>
      <c r="AK12" s="170" t="n">
        <v>1</v>
      </c>
      <c r="AL12" s="63" t="n">
        <v>190</v>
      </c>
      <c r="AM12" s="171"/>
      <c r="AN12" s="172"/>
      <c r="AO12" s="173"/>
      <c r="AP12" s="133"/>
      <c r="AQ12" s="133" t="e">
        <f aca="false" t="array" ref="AQ12:AQ12">SUM(IF(AND(AJ12&lt;&gt;"pac",AJ12&lt;&gt;""),AI12),IF(AND(AM12&lt;&gt;"pac",AM12&lt;&gt;""),AL12),IF(AND(AN12&lt;&gt;"pac",AN12&lt;&gt;""),AO12))/SUM(IF(AND(AJ12&lt;&gt;"pac",AJ12&lt;&gt;""),1),IF(AND(AM12&lt;&gt;"pac",AM12&lt;&gt;""),1),IF(AND(AN12&lt;&gt;"pac",AN12&lt;&gt;""),1))</f>
        <v>#DIV/0!</v>
      </c>
      <c r="AR12" s="133" t="n">
        <f aca="false" t="array" ref="AR12:AR12">SUM(IF(AND(AJ12&lt;&gt;"pac",AJ12&lt;&gt;""),AH12),IF(AND(AM12&lt;&gt;"pac",AM12&lt;&gt;""),AK12),IF(AND(AP12&lt;&gt;"pac",AP12&lt;&gt;""),AN12))</f>
        <v>0</v>
      </c>
      <c r="AS12" s="133"/>
      <c r="AT12" s="134" t="n">
        <f aca="false">SUM(AE12,AG12,AH12,AN12,AK12)</f>
        <v>1</v>
      </c>
      <c r="AU12" s="135" t="n">
        <f aca="false">AV12/AT12</f>
        <v>190</v>
      </c>
      <c r="AV12" s="136" t="n">
        <f aca="false">SUM(AE12*AF12)+(AH12*AI12)+(AN12*AO12)+(AK12*AL12)</f>
        <v>190</v>
      </c>
      <c r="AW12" s="137" t="n">
        <f aca="false">AT12*(F13+G13+H13)*J13/1000</f>
        <v>0</v>
      </c>
      <c r="AX12" s="137" t="n">
        <f aca="false">K13*AT12</f>
        <v>0</v>
      </c>
      <c r="AY12" s="137" t="n">
        <f aca="false">L13*(AE13+AG13)</f>
        <v>0</v>
      </c>
      <c r="AZ12" s="136" t="n">
        <f aca="false">P13</f>
        <v>0.4332</v>
      </c>
      <c r="BA12" s="137" t="n">
        <f aca="false">AC12</f>
        <v>2.52</v>
      </c>
      <c r="BB12" s="137" t="n">
        <f aca="false">T13*AT13</f>
        <v>0</v>
      </c>
      <c r="BC12" s="137"/>
      <c r="BD12" s="137" t="n">
        <f aca="false">AV12-SUM(AW12:BC12)</f>
        <v>187.0468</v>
      </c>
      <c r="BE12" s="138"/>
      <c r="BF12" s="139" t="n">
        <f aca="false">BD12</f>
        <v>187.0468</v>
      </c>
      <c r="BG12" s="139" t="n">
        <f aca="false">BF12*$BG$5</f>
        <v>149.63744</v>
      </c>
      <c r="BH12" s="139" t="n">
        <f aca="false">BF12*$BH$5</f>
        <v>37.40936</v>
      </c>
      <c r="BI12" s="52"/>
      <c r="BJ12" s="53" t="s">
        <v>92</v>
      </c>
      <c r="BK12" s="52"/>
      <c r="BL12" s="73"/>
      <c r="BO12" s="53" t="s">
        <v>92</v>
      </c>
      <c r="BP12" s="52"/>
      <c r="BQ12" s="73"/>
      <c r="BR12" s="55"/>
      <c r="BS12" s="142"/>
      <c r="BT12" s="143"/>
      <c r="BU12" s="98"/>
      <c r="BV12" s="52"/>
      <c r="BW12" s="176"/>
      <c r="BX12" s="52"/>
      <c r="BY12" s="52"/>
      <c r="BZ12" s="98"/>
      <c r="CA12" s="52"/>
      <c r="CB12" s="176"/>
      <c r="CC12" s="138"/>
      <c r="CD12" s="138"/>
      <c r="CE12" s="145"/>
      <c r="CF12" s="145"/>
      <c r="CG12" s="145"/>
      <c r="CH12" s="7"/>
      <c r="CI12" s="8"/>
      <c r="CJ12" s="7"/>
      <c r="CK12" s="29"/>
      <c r="CL12" s="7"/>
      <c r="CM12" s="7"/>
      <c r="CN12" s="8"/>
      <c r="CO12" s="7"/>
      <c r="CP12" s="29"/>
      <c r="CQ12" s="7"/>
      <c r="CR12" s="7"/>
      <c r="CS12" s="7"/>
      <c r="CT12" s="7"/>
      <c r="CU12" s="7"/>
      <c r="CV12" s="7"/>
      <c r="CW12" s="7"/>
      <c r="CX12" s="7"/>
      <c r="CY12" s="7"/>
    </row>
    <row r="13" customFormat="false" ht="12.75" hidden="false" customHeight="false" outlineLevel="0" collapsed="false">
      <c r="B13" s="75" t="n">
        <v>600</v>
      </c>
      <c r="C13" s="146" t="n">
        <f aca="false">C12</f>
        <v>4</v>
      </c>
      <c r="D13" s="147" t="n">
        <f aca="false">D12</f>
        <v>0</v>
      </c>
      <c r="E13" s="174" t="n">
        <f aca="false">C13-D12</f>
        <v>4</v>
      </c>
      <c r="F13" s="149" t="n">
        <f aca="false">$F$6</f>
        <v>0</v>
      </c>
      <c r="G13" s="175" t="n">
        <f aca="false">$G$6</f>
        <v>0</v>
      </c>
      <c r="H13" s="151" t="n">
        <f aca="false">$H$6</f>
        <v>0</v>
      </c>
      <c r="I13" s="152" t="n">
        <f aca="false">F13+G13+H13</f>
        <v>0</v>
      </c>
      <c r="J13" s="153" t="n">
        <f aca="false">$J$7</f>
        <v>0</v>
      </c>
      <c r="K13" s="154" t="n">
        <f aca="false">$K$6</f>
        <v>0</v>
      </c>
      <c r="L13" s="155" t="n">
        <f aca="false">((I13*J13/1000)+K13)</f>
        <v>0</v>
      </c>
      <c r="M13" s="156" t="n">
        <f aca="false">$M$68</f>
        <v>0</v>
      </c>
      <c r="N13" s="157" t="e">
        <f aca="false">$N$7*AQ12*AR12</f>
        <v>#DIV/0!</v>
      </c>
      <c r="O13" s="156" t="n">
        <f aca="false">$O$68</f>
        <v>0</v>
      </c>
      <c r="P13" s="158" t="n">
        <f aca="false">(AT12*$P$6)*$P$3</f>
        <v>0.4332</v>
      </c>
      <c r="Q13" s="154" t="n">
        <f aca="false">$Q$68</f>
        <v>0</v>
      </c>
      <c r="R13" s="154" t="n">
        <v>0</v>
      </c>
      <c r="S13" s="155" t="n">
        <v>0</v>
      </c>
      <c r="T13" s="156" t="n">
        <f aca="false">$T$6</f>
        <v>0</v>
      </c>
      <c r="U13" s="159" t="e">
        <f aca="false">(N13/E13)+SUM(L13:M13)</f>
        <v>#DIV/0!</v>
      </c>
      <c r="W13" s="116" t="n">
        <v>1</v>
      </c>
      <c r="X13" s="117" t="n">
        <v>2.52</v>
      </c>
      <c r="Y13" s="160"/>
      <c r="Z13" s="63"/>
      <c r="AA13" s="161"/>
      <c r="AB13" s="120"/>
      <c r="AC13" s="162" t="n">
        <f aca="false">(W13*X13)+(Y13*Z13)+(AA13*AB13)</f>
        <v>2.52</v>
      </c>
      <c r="AD13" s="163" t="n">
        <v>700</v>
      </c>
      <c r="AE13" s="164" t="n">
        <v>0</v>
      </c>
      <c r="AF13" s="165" t="n">
        <v>0</v>
      </c>
      <c r="AG13" s="166"/>
      <c r="AH13" s="167"/>
      <c r="AI13" s="168"/>
      <c r="AJ13" s="169"/>
      <c r="AK13" s="170" t="n">
        <v>1</v>
      </c>
      <c r="AL13" s="63" t="n">
        <v>190</v>
      </c>
      <c r="AM13" s="171"/>
      <c r="AN13" s="172"/>
      <c r="AO13" s="173"/>
      <c r="AP13" s="133"/>
      <c r="AQ13" s="133" t="e">
        <f aca="false" t="array" ref="AQ13:AQ13">SUM(IF(AND(AJ13&lt;&gt;"pac",AJ13&lt;&gt;""),AI13),IF(AND(AM13&lt;&gt;"pac",AM13&lt;&gt;""),AL13),IF(AND(AN13&lt;&gt;"pac",AN13&lt;&gt;""),AO13))/SUM(IF(AND(AJ13&lt;&gt;"pac",AJ13&lt;&gt;""),1),IF(AND(AM13&lt;&gt;"pac",AM13&lt;&gt;""),1),IF(AND(AN13&lt;&gt;"pac",AN13&lt;&gt;""),1))</f>
        <v>#DIV/0!</v>
      </c>
      <c r="AR13" s="133" t="n">
        <f aca="false" t="array" ref="AR13:AR13">SUM(IF(AND(AJ13&lt;&gt;"pac",AJ13&lt;&gt;""),AH13),IF(AND(AM13&lt;&gt;"pac",AM13&lt;&gt;""),AK13),IF(AND(AP13&lt;&gt;"pac",AP13&lt;&gt;""),AN13))</f>
        <v>0</v>
      </c>
      <c r="AS13" s="133"/>
      <c r="AT13" s="134" t="n">
        <f aca="false">SUM(AE13,AG13,AH13,AN13,AK13)</f>
        <v>1</v>
      </c>
      <c r="AU13" s="135" t="n">
        <f aca="false">AV13/AT13</f>
        <v>190</v>
      </c>
      <c r="AV13" s="136" t="n">
        <f aca="false">SUM(AE13*AF13)+(AH13*AI13)+(AN13*AO13)+(AK13*AL13)</f>
        <v>190</v>
      </c>
      <c r="AW13" s="137" t="n">
        <f aca="false">AT13*(F14+G14+H14)*J14/1000</f>
        <v>0</v>
      </c>
      <c r="AX13" s="137" t="n">
        <f aca="false">K14*AT13</f>
        <v>0</v>
      </c>
      <c r="AY13" s="137" t="n">
        <f aca="false">L14*(AE14+AG14)</f>
        <v>0</v>
      </c>
      <c r="AZ13" s="136" t="n">
        <f aca="false">P14</f>
        <v>0.4332</v>
      </c>
      <c r="BA13" s="137" t="n">
        <f aca="false">AC13</f>
        <v>2.52</v>
      </c>
      <c r="BB13" s="137" t="n">
        <f aca="false">T14*AT14</f>
        <v>0</v>
      </c>
      <c r="BC13" s="137"/>
      <c r="BD13" s="137" t="n">
        <f aca="false">AV13-SUM(AW13:BC13)</f>
        <v>187.0468</v>
      </c>
      <c r="BE13" s="138"/>
      <c r="BF13" s="139" t="n">
        <f aca="false">BD13</f>
        <v>187.0468</v>
      </c>
      <c r="BG13" s="139" t="n">
        <f aca="false">BF13*$BG$5</f>
        <v>149.63744</v>
      </c>
      <c r="BH13" s="139" t="n">
        <f aca="false">BF13*$BH$5</f>
        <v>37.40936</v>
      </c>
      <c r="BI13" s="52"/>
      <c r="BJ13" s="53" t="s">
        <v>93</v>
      </c>
      <c r="BK13" s="52"/>
      <c r="BL13" s="73" t="n">
        <f aca="false">AY31+BA31</f>
        <v>166.32</v>
      </c>
      <c r="BO13" s="53" t="s">
        <v>93</v>
      </c>
      <c r="BP13" s="52"/>
      <c r="BQ13" s="73" t="e">
        <f aca="true">(INDIRECT(TEXT((DAY($A$1)-1),"0")&amp;"!Bq13"))+BL13</f>
        <v>#REF!</v>
      </c>
      <c r="BR13" s="55"/>
      <c r="BS13" s="142"/>
      <c r="BT13" s="143"/>
      <c r="BU13" s="98"/>
      <c r="BV13" s="52"/>
      <c r="BW13" s="101"/>
      <c r="BX13" s="98"/>
      <c r="BY13" s="98"/>
      <c r="BZ13" s="98"/>
      <c r="CA13" s="52"/>
      <c r="CB13" s="101"/>
      <c r="CC13" s="138"/>
      <c r="CD13" s="138"/>
      <c r="CE13" s="145"/>
      <c r="CF13" s="145"/>
      <c r="CG13" s="145"/>
      <c r="CH13" s="7"/>
      <c r="CI13" s="8"/>
      <c r="CJ13" s="7"/>
      <c r="CK13" s="29"/>
      <c r="CL13" s="7"/>
      <c r="CM13" s="7"/>
      <c r="CN13" s="8"/>
      <c r="CO13" s="7"/>
      <c r="CP13" s="29"/>
      <c r="CQ13" s="7"/>
      <c r="CR13" s="7"/>
      <c r="CS13" s="7"/>
      <c r="CT13" s="7"/>
      <c r="CU13" s="7"/>
      <c r="CV13" s="7"/>
      <c r="CW13" s="7"/>
      <c r="CX13" s="7"/>
      <c r="CY13" s="7"/>
    </row>
    <row r="14" customFormat="false" ht="12.75" hidden="false" customHeight="false" outlineLevel="0" collapsed="false">
      <c r="B14" s="75" t="n">
        <v>700</v>
      </c>
      <c r="C14" s="146" t="n">
        <f aca="false">C13</f>
        <v>4</v>
      </c>
      <c r="D14" s="147" t="n">
        <f aca="false">D13</f>
        <v>0</v>
      </c>
      <c r="E14" s="174" t="n">
        <f aca="false">C14-D13</f>
        <v>4</v>
      </c>
      <c r="F14" s="149" t="n">
        <f aca="false">$F$6</f>
        <v>0</v>
      </c>
      <c r="G14" s="175" t="n">
        <f aca="false">$G$6</f>
        <v>0</v>
      </c>
      <c r="H14" s="151" t="n">
        <f aca="false">$H$6</f>
        <v>0</v>
      </c>
      <c r="I14" s="152" t="n">
        <f aca="false">F14+G14+H14</f>
        <v>0</v>
      </c>
      <c r="J14" s="153" t="n">
        <f aca="false">$J$7</f>
        <v>0</v>
      </c>
      <c r="K14" s="154" t="n">
        <f aca="false">$K$6</f>
        <v>0</v>
      </c>
      <c r="L14" s="155" t="n">
        <f aca="false">((I14*J14/1000)+K14)</f>
        <v>0</v>
      </c>
      <c r="M14" s="156" t="n">
        <f aca="false">$M$68</f>
        <v>0</v>
      </c>
      <c r="N14" s="157" t="e">
        <f aca="false">$N$7*AQ13*AR13</f>
        <v>#DIV/0!</v>
      </c>
      <c r="O14" s="156" t="n">
        <f aca="false">$O$68</f>
        <v>0</v>
      </c>
      <c r="P14" s="158" t="n">
        <f aca="false">(AT13*$P$6)*$P$3</f>
        <v>0.4332</v>
      </c>
      <c r="Q14" s="154" t="n">
        <f aca="false">$Q$68</f>
        <v>0</v>
      </c>
      <c r="R14" s="154" t="n">
        <v>0</v>
      </c>
      <c r="S14" s="155" t="n">
        <v>0</v>
      </c>
      <c r="T14" s="156" t="n">
        <f aca="false">$T$6</f>
        <v>0</v>
      </c>
      <c r="U14" s="159" t="e">
        <f aca="false">(N14/E14)+SUM(L14:M14)</f>
        <v>#DIV/0!</v>
      </c>
      <c r="W14" s="116" t="n">
        <v>1</v>
      </c>
      <c r="X14" s="117" t="n">
        <v>2.52</v>
      </c>
      <c r="Y14" s="160"/>
      <c r="Z14" s="63"/>
      <c r="AA14" s="161"/>
      <c r="AB14" s="120"/>
      <c r="AC14" s="162" t="n">
        <f aca="false">(W14*X14)+(Y14*Z14)+(AA14*AB14)</f>
        <v>2.52</v>
      </c>
      <c r="AD14" s="163" t="n">
        <v>800</v>
      </c>
      <c r="AE14" s="164" t="n">
        <v>0</v>
      </c>
      <c r="AF14" s="165" t="n">
        <v>0</v>
      </c>
      <c r="AG14" s="166"/>
      <c r="AH14" s="167"/>
      <c r="AI14" s="168"/>
      <c r="AJ14" s="169"/>
      <c r="AK14" s="170" t="n">
        <v>1</v>
      </c>
      <c r="AL14" s="63" t="n">
        <v>190</v>
      </c>
      <c r="AM14" s="171"/>
      <c r="AN14" s="172"/>
      <c r="AO14" s="173"/>
      <c r="AP14" s="133"/>
      <c r="AQ14" s="133" t="e">
        <f aca="false" t="array" ref="AQ14:AQ14">SUM(IF(AND(AJ14&lt;&gt;"pac",AJ14&lt;&gt;""),AI14),IF(AND(AM14&lt;&gt;"pac",AM14&lt;&gt;""),AL14),IF(AND(AN14&lt;&gt;"pac",AN14&lt;&gt;""),AO14))/SUM(IF(AND(AJ14&lt;&gt;"pac",AJ14&lt;&gt;""),1),IF(AND(AM14&lt;&gt;"pac",AM14&lt;&gt;""),1),IF(AND(AN14&lt;&gt;"pac",AN14&lt;&gt;""),1))</f>
        <v>#DIV/0!</v>
      </c>
      <c r="AR14" s="133" t="n">
        <f aca="false" t="array" ref="AR14:AR14">SUM(IF(AND(AJ14&lt;&gt;"pac",AJ14&lt;&gt;""),AH14),IF(AND(AM14&lt;&gt;"pac",AM14&lt;&gt;""),AK14),IF(AND(AP14&lt;&gt;"pac",AP14&lt;&gt;""),AN14))</f>
        <v>0</v>
      </c>
      <c r="AS14" s="133"/>
      <c r="AT14" s="134" t="n">
        <f aca="false">SUM(AE14,AG14,AH14,AN14,AK14)</f>
        <v>1</v>
      </c>
      <c r="AU14" s="135" t="n">
        <f aca="false">AV14/AT14</f>
        <v>190</v>
      </c>
      <c r="AV14" s="136" t="n">
        <f aca="false">SUM(AE14*AF14)+(AH14*AI14)+(AN14*AO14)+(AK14*AL14)</f>
        <v>190</v>
      </c>
      <c r="AW14" s="137" t="n">
        <f aca="false">AT14*(F15+G15+H15)*J15/1000</f>
        <v>0</v>
      </c>
      <c r="AX14" s="137" t="n">
        <f aca="false">K15*AT14</f>
        <v>0</v>
      </c>
      <c r="AY14" s="137" t="n">
        <f aca="false">L15*(AE15+AG15)</f>
        <v>0</v>
      </c>
      <c r="AZ14" s="136" t="n">
        <f aca="false">P15</f>
        <v>0.4332</v>
      </c>
      <c r="BA14" s="137" t="n">
        <f aca="false">AC14</f>
        <v>2.52</v>
      </c>
      <c r="BB14" s="137" t="n">
        <f aca="false">T15*AT15</f>
        <v>0</v>
      </c>
      <c r="BC14" s="137"/>
      <c r="BD14" s="137" t="n">
        <f aca="false">AV14-SUM(AW14:BC14)</f>
        <v>187.0468</v>
      </c>
      <c r="BE14" s="138"/>
      <c r="BF14" s="139" t="n">
        <f aca="false">BD14</f>
        <v>187.0468</v>
      </c>
      <c r="BG14" s="139" t="n">
        <f aca="false">BF14*$BG$5</f>
        <v>149.63744</v>
      </c>
      <c r="BH14" s="139" t="n">
        <f aca="false">BF14*$BH$5</f>
        <v>37.40936</v>
      </c>
      <c r="BI14" s="52"/>
      <c r="BJ14" s="53" t="s">
        <v>67</v>
      </c>
      <c r="BK14" s="52"/>
      <c r="BL14" s="73" t="n">
        <f aca="false">AZ31</f>
        <v>28.5912</v>
      </c>
      <c r="BO14" s="53" t="s">
        <v>67</v>
      </c>
      <c r="BP14" s="52"/>
      <c r="BQ14" s="73" t="e">
        <f aca="true">(INDIRECT(TEXT((DAY($A$1)-1),"0")&amp;"!BQ14"))+BL14</f>
        <v>#REF!</v>
      </c>
      <c r="BR14" s="55"/>
      <c r="BS14" s="142"/>
      <c r="BT14" s="143"/>
      <c r="BU14" s="98"/>
      <c r="BV14" s="52"/>
      <c r="BW14" s="176"/>
      <c r="BX14" s="52"/>
      <c r="BY14" s="52"/>
      <c r="BZ14" s="98"/>
      <c r="CA14" s="52"/>
      <c r="CB14" s="176"/>
      <c r="CC14" s="138"/>
      <c r="CD14" s="138"/>
      <c r="CE14" s="145"/>
      <c r="CF14" s="145"/>
      <c r="CG14" s="145"/>
      <c r="CH14" s="7"/>
      <c r="CI14" s="8"/>
      <c r="CJ14" s="7"/>
      <c r="CK14" s="29"/>
      <c r="CL14" s="7"/>
      <c r="CM14" s="7"/>
      <c r="CN14" s="8"/>
      <c r="CO14" s="7"/>
      <c r="CP14" s="29"/>
      <c r="CQ14" s="7"/>
      <c r="CR14" s="7"/>
      <c r="CS14" s="7"/>
      <c r="CT14" s="7"/>
      <c r="CU14" s="7"/>
      <c r="CV14" s="7"/>
      <c r="CW14" s="7"/>
      <c r="CX14" s="7"/>
      <c r="CY14" s="7"/>
    </row>
    <row r="15" customFormat="false" ht="15" hidden="false" customHeight="false" outlineLevel="0" collapsed="false">
      <c r="B15" s="75" t="n">
        <v>800</v>
      </c>
      <c r="C15" s="146" t="n">
        <f aca="false">C14</f>
        <v>4</v>
      </c>
      <c r="D15" s="147" t="n">
        <f aca="false">D14</f>
        <v>0</v>
      </c>
      <c r="E15" s="174" t="n">
        <f aca="false">C15-D14</f>
        <v>4</v>
      </c>
      <c r="F15" s="149" t="n">
        <f aca="false">$F$6</f>
        <v>0</v>
      </c>
      <c r="G15" s="175" t="n">
        <f aca="false">$G$6</f>
        <v>0</v>
      </c>
      <c r="H15" s="151" t="n">
        <f aca="false">$H$6</f>
        <v>0</v>
      </c>
      <c r="I15" s="152" t="n">
        <f aca="false">F15+G15+H15</f>
        <v>0</v>
      </c>
      <c r="J15" s="153" t="n">
        <f aca="false">$J$7</f>
        <v>0</v>
      </c>
      <c r="K15" s="154" t="n">
        <f aca="false">$K$6</f>
        <v>0</v>
      </c>
      <c r="L15" s="155" t="n">
        <f aca="false">((I15*J15/1000)+K15)</f>
        <v>0</v>
      </c>
      <c r="M15" s="156" t="n">
        <f aca="false">$M$68</f>
        <v>0</v>
      </c>
      <c r="N15" s="157" t="e">
        <f aca="false">$N$7*AQ14*AR14</f>
        <v>#DIV/0!</v>
      </c>
      <c r="O15" s="156" t="n">
        <f aca="false">$O$68</f>
        <v>0</v>
      </c>
      <c r="P15" s="158" t="n">
        <f aca="false">(AT14*$P$6)*$P$3</f>
        <v>0.4332</v>
      </c>
      <c r="Q15" s="154" t="n">
        <f aca="false">$Q$68</f>
        <v>0</v>
      </c>
      <c r="R15" s="154" t="n">
        <v>0</v>
      </c>
      <c r="S15" s="155" t="n">
        <v>0</v>
      </c>
      <c r="T15" s="156" t="n">
        <f aca="false">$T$6</f>
        <v>0</v>
      </c>
      <c r="U15" s="159" t="e">
        <f aca="false">(N15/E15)+SUM(L15:M15)</f>
        <v>#DIV/0!</v>
      </c>
      <c r="W15" s="116" t="n">
        <v>1</v>
      </c>
      <c r="X15" s="117" t="n">
        <v>2.52</v>
      </c>
      <c r="Y15" s="160"/>
      <c r="Z15" s="63"/>
      <c r="AA15" s="161"/>
      <c r="AB15" s="120"/>
      <c r="AC15" s="162" t="n">
        <f aca="false">(W15*X15)+(Y15*Z15)+(AA15*AB15)</f>
        <v>2.52</v>
      </c>
      <c r="AD15" s="163" t="n">
        <v>900</v>
      </c>
      <c r="AE15" s="164" t="n">
        <v>0</v>
      </c>
      <c r="AF15" s="165" t="n">
        <v>0</v>
      </c>
      <c r="AG15" s="166"/>
      <c r="AH15" s="167"/>
      <c r="AI15" s="168"/>
      <c r="AJ15" s="169"/>
      <c r="AK15" s="170" t="n">
        <v>1</v>
      </c>
      <c r="AL15" s="63" t="n">
        <v>190</v>
      </c>
      <c r="AM15" s="171"/>
      <c r="AN15" s="172"/>
      <c r="AO15" s="173"/>
      <c r="AP15" s="133"/>
      <c r="AQ15" s="133" t="e">
        <f aca="false" t="array" ref="AQ15:AQ15">SUM(IF(AND(AJ15&lt;&gt;"pac",AJ15&lt;&gt;""),AI15),IF(AND(AM15&lt;&gt;"pac",AM15&lt;&gt;""),AL15),IF(AND(AN15&lt;&gt;"pac",AN15&lt;&gt;""),AO15))/SUM(IF(AND(AJ15&lt;&gt;"pac",AJ15&lt;&gt;""),1),IF(AND(AM15&lt;&gt;"pac",AM15&lt;&gt;""),1),IF(AND(AN15&lt;&gt;"pac",AN15&lt;&gt;""),1))</f>
        <v>#DIV/0!</v>
      </c>
      <c r="AR15" s="133" t="n">
        <f aca="false" t="array" ref="AR15:AR15">SUM(IF(AND(AJ15&lt;&gt;"pac",AJ15&lt;&gt;""),AH15),IF(AND(AM15&lt;&gt;"pac",AM15&lt;&gt;""),AK15),IF(AND(AP15&lt;&gt;"pac",AP15&lt;&gt;""),AN15))</f>
        <v>0</v>
      </c>
      <c r="AS15" s="133"/>
      <c r="AT15" s="134" t="n">
        <f aca="false">SUM(AE15,AG15,AH15,AN15,AK15)</f>
        <v>1</v>
      </c>
      <c r="AU15" s="135" t="n">
        <f aca="false">AV15/AT15</f>
        <v>190</v>
      </c>
      <c r="AV15" s="136" t="n">
        <f aca="false">SUM(AE15*AF15)+(AH15*AI15)+(AN15*AO15)+(AK15*AL15)</f>
        <v>190</v>
      </c>
      <c r="AW15" s="137" t="n">
        <f aca="false">AT15*(F16+G16+H16)*J16/1000</f>
        <v>0</v>
      </c>
      <c r="AX15" s="137" t="n">
        <f aca="false">K16*AT15</f>
        <v>0</v>
      </c>
      <c r="AY15" s="137" t="n">
        <f aca="false">L16*(AE16+AG16)</f>
        <v>0</v>
      </c>
      <c r="AZ15" s="136" t="n">
        <f aca="false">P16</f>
        <v>0.4332</v>
      </c>
      <c r="BA15" s="137" t="n">
        <f aca="false">AC15</f>
        <v>2.52</v>
      </c>
      <c r="BB15" s="137" t="n">
        <f aca="false">T16*AT16</f>
        <v>0</v>
      </c>
      <c r="BC15" s="137"/>
      <c r="BD15" s="137" t="n">
        <f aca="false">AV15-SUM(AW15:BC15)</f>
        <v>187.0468</v>
      </c>
      <c r="BE15" s="138"/>
      <c r="BF15" s="139" t="n">
        <f aca="false">BD15</f>
        <v>187.0468</v>
      </c>
      <c r="BG15" s="139" t="n">
        <f aca="false">BF15*$BG$5</f>
        <v>149.63744</v>
      </c>
      <c r="BH15" s="139" t="n">
        <f aca="false">BF15*$BH$5</f>
        <v>37.40936</v>
      </c>
      <c r="BI15" s="52"/>
      <c r="BJ15" s="53" t="s">
        <v>96</v>
      </c>
      <c r="BK15" s="52"/>
      <c r="BL15" s="181" t="n">
        <f aca="false">BC31</f>
        <v>0</v>
      </c>
      <c r="BO15" s="53" t="s">
        <v>96</v>
      </c>
      <c r="BP15" s="52"/>
      <c r="BQ15" s="181" t="e">
        <f aca="true">(INDIRECT(TEXT((DAY($A$1)-1),"0")&amp;"!BK15"))+BL15</f>
        <v>#REF!</v>
      </c>
      <c r="BR15" s="55"/>
      <c r="BS15" s="142"/>
      <c r="BT15" s="143"/>
      <c r="BU15" s="52"/>
      <c r="BV15" s="52"/>
      <c r="BW15" s="52"/>
      <c r="BX15" s="52"/>
      <c r="BY15" s="52"/>
      <c r="BZ15" s="52"/>
      <c r="CA15" s="52"/>
      <c r="CB15" s="52"/>
      <c r="CC15" s="138"/>
      <c r="CD15" s="138"/>
      <c r="CE15" s="145"/>
      <c r="CF15" s="145"/>
      <c r="CG15" s="145"/>
      <c r="CH15" s="7"/>
      <c r="CI15" s="8"/>
      <c r="CJ15" s="7"/>
      <c r="CK15" s="182"/>
      <c r="CL15" s="7"/>
      <c r="CM15" s="7"/>
      <c r="CN15" s="8"/>
      <c r="CO15" s="7"/>
      <c r="CP15" s="182"/>
      <c r="CQ15" s="7"/>
      <c r="CR15" s="7"/>
      <c r="CS15" s="7"/>
      <c r="CT15" s="7"/>
      <c r="CU15" s="7"/>
      <c r="CV15" s="7"/>
      <c r="CW15" s="7"/>
      <c r="CX15" s="7"/>
      <c r="CY15" s="7"/>
    </row>
    <row r="16" customFormat="false" ht="12.75" hidden="false" customHeight="false" outlineLevel="0" collapsed="false">
      <c r="B16" s="75" t="n">
        <v>900</v>
      </c>
      <c r="C16" s="146" t="n">
        <f aca="false">C15</f>
        <v>4</v>
      </c>
      <c r="D16" s="147" t="n">
        <f aca="false">D15</f>
        <v>0</v>
      </c>
      <c r="E16" s="174" t="n">
        <f aca="false">C16-D15</f>
        <v>4</v>
      </c>
      <c r="F16" s="149" t="n">
        <f aca="false">$F$6</f>
        <v>0</v>
      </c>
      <c r="G16" s="175" t="n">
        <f aca="false">$G$6</f>
        <v>0</v>
      </c>
      <c r="H16" s="151" t="n">
        <f aca="false">$H$6</f>
        <v>0</v>
      </c>
      <c r="I16" s="152" t="n">
        <f aca="false">F16+G16+H16</f>
        <v>0</v>
      </c>
      <c r="J16" s="153" t="n">
        <f aca="false">$J$7</f>
        <v>0</v>
      </c>
      <c r="K16" s="154" t="n">
        <f aca="false">$K$6</f>
        <v>0</v>
      </c>
      <c r="L16" s="155" t="n">
        <f aca="false">((I16*J16/1000)+K16)</f>
        <v>0</v>
      </c>
      <c r="M16" s="156" t="n">
        <f aca="false">$M$68</f>
        <v>0</v>
      </c>
      <c r="N16" s="157" t="e">
        <f aca="false">$N$7*AQ15*AR15</f>
        <v>#DIV/0!</v>
      </c>
      <c r="O16" s="156" t="n">
        <f aca="false">$O$68</f>
        <v>0</v>
      </c>
      <c r="P16" s="158" t="n">
        <f aca="false">(AT15*$P$6)*$P$3</f>
        <v>0.4332</v>
      </c>
      <c r="Q16" s="154" t="n">
        <f aca="false">$Q$68</f>
        <v>0</v>
      </c>
      <c r="R16" s="154" t="n">
        <v>0</v>
      </c>
      <c r="S16" s="155" t="n">
        <v>0</v>
      </c>
      <c r="T16" s="156" t="n">
        <f aca="false">$T$6</f>
        <v>0</v>
      </c>
      <c r="U16" s="159" t="e">
        <f aca="false">(N16/E16)+SUM(L16:M16)</f>
        <v>#DIV/0!</v>
      </c>
      <c r="W16" s="116" t="n">
        <v>1</v>
      </c>
      <c r="X16" s="117" t="n">
        <v>2.52</v>
      </c>
      <c r="Y16" s="160"/>
      <c r="Z16" s="63"/>
      <c r="AA16" s="161"/>
      <c r="AB16" s="120"/>
      <c r="AC16" s="162" t="n">
        <f aca="false">(W16*X16)+(Y16*Z16)+(AA16*AB16)</f>
        <v>2.52</v>
      </c>
      <c r="AD16" s="163" t="n">
        <v>1000</v>
      </c>
      <c r="AE16" s="164" t="n">
        <v>0</v>
      </c>
      <c r="AF16" s="165" t="n">
        <v>0</v>
      </c>
      <c r="AG16" s="166"/>
      <c r="AH16" s="167"/>
      <c r="AI16" s="168"/>
      <c r="AJ16" s="169"/>
      <c r="AK16" s="170" t="n">
        <v>1</v>
      </c>
      <c r="AL16" s="63" t="n">
        <v>190</v>
      </c>
      <c r="AM16" s="171"/>
      <c r="AN16" s="172"/>
      <c r="AO16" s="173"/>
      <c r="AP16" s="133"/>
      <c r="AQ16" s="133" t="e">
        <f aca="false" t="array" ref="AQ16:AQ16">SUM(IF(AND(AJ16&lt;&gt;"pac",AJ16&lt;&gt;""),AI16),IF(AND(AM16&lt;&gt;"pac",AM16&lt;&gt;""),AL16),IF(AND(AN16&lt;&gt;"pac",AN16&lt;&gt;""),AO16))/SUM(IF(AND(AJ16&lt;&gt;"pac",AJ16&lt;&gt;""),1),IF(AND(AM16&lt;&gt;"pac",AM16&lt;&gt;""),1),IF(AND(AN16&lt;&gt;"pac",AN16&lt;&gt;""),1))</f>
        <v>#DIV/0!</v>
      </c>
      <c r="AR16" s="133" t="n">
        <f aca="false" t="array" ref="AR16:AR16">SUM(IF(AND(AJ16&lt;&gt;"pac",AJ16&lt;&gt;""),AH16),IF(AND(AM16&lt;&gt;"pac",AM16&lt;&gt;""),AK16),IF(AND(AP16&lt;&gt;"pac",AP16&lt;&gt;""),AN16))</f>
        <v>0</v>
      </c>
      <c r="AS16" s="133"/>
      <c r="AT16" s="134" t="n">
        <f aca="false">SUM(AE16,AG16,AH16,AN16,AK16)</f>
        <v>1</v>
      </c>
      <c r="AU16" s="135" t="n">
        <f aca="false">AV16/AT16</f>
        <v>190</v>
      </c>
      <c r="AV16" s="136" t="n">
        <f aca="false">SUM(AE16*AF16)+(AH16*AI16)+(AN16*AO16)+(AK16*AL16)</f>
        <v>190</v>
      </c>
      <c r="AW16" s="137" t="n">
        <f aca="false">AT16*(F17+G17+H17)*J17/1000</f>
        <v>0</v>
      </c>
      <c r="AX16" s="137" t="n">
        <f aca="false">K17*AT16</f>
        <v>0</v>
      </c>
      <c r="AY16" s="137" t="n">
        <f aca="false">L17*(AE17+AG17)</f>
        <v>0</v>
      </c>
      <c r="AZ16" s="136" t="n">
        <f aca="false">P17</f>
        <v>0.4332</v>
      </c>
      <c r="BA16" s="137" t="n">
        <f aca="false">AC16</f>
        <v>2.52</v>
      </c>
      <c r="BB16" s="137" t="n">
        <f aca="false">T17*AT17</f>
        <v>0</v>
      </c>
      <c r="BC16" s="137"/>
      <c r="BD16" s="137" t="n">
        <f aca="false">AV16-SUM(AW16:BC16)</f>
        <v>187.0468</v>
      </c>
      <c r="BE16" s="138"/>
      <c r="BF16" s="139" t="n">
        <f aca="false">BD16</f>
        <v>187.0468</v>
      </c>
      <c r="BG16" s="139" t="n">
        <f aca="false">BF16*$BG$5</f>
        <v>149.63744</v>
      </c>
      <c r="BH16" s="139" t="n">
        <f aca="false">BF16*$BH$5</f>
        <v>37.40936</v>
      </c>
      <c r="BI16" s="52"/>
      <c r="BJ16" s="53" t="s">
        <v>98</v>
      </c>
      <c r="BK16" s="52"/>
      <c r="BL16" s="73" t="n">
        <f aca="false">SUM(BL13:BL15)</f>
        <v>194.9112</v>
      </c>
      <c r="BO16" s="53" t="s">
        <v>98</v>
      </c>
      <c r="BP16" s="52"/>
      <c r="BQ16" s="73" t="e">
        <f aca="true">(INDIRECT(TEXT((DAY($A$1)-1),"0")&amp;"!Bq16"))+BL16</f>
        <v>#REF!</v>
      </c>
      <c r="BR16" s="55"/>
      <c r="BS16" s="142"/>
      <c r="BT16" s="143"/>
      <c r="BU16" s="52"/>
      <c r="BV16" s="52"/>
      <c r="BW16" s="52"/>
      <c r="BX16" s="52"/>
      <c r="BY16" s="52"/>
      <c r="BZ16" s="52"/>
      <c r="CA16" s="52"/>
      <c r="CB16" s="52"/>
      <c r="CC16" s="138"/>
      <c r="CD16" s="138"/>
      <c r="CE16" s="145"/>
      <c r="CF16" s="145"/>
      <c r="CG16" s="145"/>
      <c r="CH16" s="7"/>
      <c r="CI16" s="8"/>
      <c r="CJ16" s="7"/>
      <c r="CK16" s="29"/>
      <c r="CL16" s="7"/>
      <c r="CM16" s="7"/>
      <c r="CN16" s="8"/>
      <c r="CO16" s="7"/>
      <c r="CP16" s="29"/>
      <c r="CQ16" s="7"/>
      <c r="CR16" s="7"/>
      <c r="CS16" s="7"/>
      <c r="CT16" s="7"/>
      <c r="CU16" s="7"/>
      <c r="CV16" s="7"/>
      <c r="CW16" s="7"/>
      <c r="CX16" s="7"/>
      <c r="CY16" s="7"/>
    </row>
    <row r="17" customFormat="false" ht="12.75" hidden="false" customHeight="false" outlineLevel="0" collapsed="false">
      <c r="B17" s="75" t="n">
        <v>1000</v>
      </c>
      <c r="C17" s="146" t="n">
        <f aca="false">C16</f>
        <v>4</v>
      </c>
      <c r="D17" s="147" t="n">
        <f aca="false">D16</f>
        <v>0</v>
      </c>
      <c r="E17" s="174" t="n">
        <f aca="false">C17-D16</f>
        <v>4</v>
      </c>
      <c r="F17" s="149" t="n">
        <f aca="false">$F$6</f>
        <v>0</v>
      </c>
      <c r="G17" s="175" t="n">
        <f aca="false">$G$6</f>
        <v>0</v>
      </c>
      <c r="H17" s="151" t="n">
        <f aca="false">$H$6</f>
        <v>0</v>
      </c>
      <c r="I17" s="152" t="n">
        <f aca="false">F17+G17+H17</f>
        <v>0</v>
      </c>
      <c r="J17" s="153" t="n">
        <f aca="false">$J$7</f>
        <v>0</v>
      </c>
      <c r="K17" s="154" t="n">
        <f aca="false">$K$6</f>
        <v>0</v>
      </c>
      <c r="L17" s="155" t="n">
        <f aca="false">((I17*J17/1000)+K17)</f>
        <v>0</v>
      </c>
      <c r="M17" s="156" t="n">
        <f aca="false">$M$68</f>
        <v>0</v>
      </c>
      <c r="N17" s="157" t="e">
        <f aca="false">$N$7*AQ16*AR16</f>
        <v>#DIV/0!</v>
      </c>
      <c r="O17" s="156" t="n">
        <f aca="false">$O$68</f>
        <v>0</v>
      </c>
      <c r="P17" s="158" t="n">
        <f aca="false">(AT16*$P$6)*$P$3</f>
        <v>0.4332</v>
      </c>
      <c r="Q17" s="154" t="n">
        <f aca="false">$Q$68</f>
        <v>0</v>
      </c>
      <c r="R17" s="154" t="n">
        <v>0</v>
      </c>
      <c r="S17" s="155" t="n">
        <v>0</v>
      </c>
      <c r="T17" s="156" t="n">
        <f aca="false">$T$6</f>
        <v>0</v>
      </c>
      <c r="U17" s="159" t="e">
        <f aca="false">(N17/E17)+SUM(L17:M17)</f>
        <v>#DIV/0!</v>
      </c>
      <c r="W17" s="116" t="n">
        <v>1</v>
      </c>
      <c r="X17" s="117" t="n">
        <v>2.52</v>
      </c>
      <c r="Y17" s="160" t="n">
        <v>3</v>
      </c>
      <c r="Z17" s="63" t="n">
        <v>2.52</v>
      </c>
      <c r="AA17" s="161"/>
      <c r="AB17" s="120"/>
      <c r="AC17" s="162" t="n">
        <f aca="false">(W17*X17)+(Y17*Z17)+(AA17*AB17)</f>
        <v>10.08</v>
      </c>
      <c r="AD17" s="163" t="n">
        <v>1100</v>
      </c>
      <c r="AE17" s="164" t="n">
        <v>0</v>
      </c>
      <c r="AF17" s="165" t="n">
        <v>0</v>
      </c>
      <c r="AG17" s="166"/>
      <c r="AH17" s="167" t="n">
        <v>3</v>
      </c>
      <c r="AI17" s="168" t="n">
        <v>185</v>
      </c>
      <c r="AJ17" s="169"/>
      <c r="AK17" s="170" t="n">
        <v>1</v>
      </c>
      <c r="AL17" s="63" t="n">
        <v>190</v>
      </c>
      <c r="AM17" s="171"/>
      <c r="AN17" s="172"/>
      <c r="AO17" s="173"/>
      <c r="AP17" s="133"/>
      <c r="AQ17" s="133" t="e">
        <f aca="false" t="array" ref="AQ17:AQ17">SUM(IF(AND(AJ17&lt;&gt;"pac",AJ17&lt;&gt;""),AI17),IF(AND(AM17&lt;&gt;"pac",AM17&lt;&gt;""),AL17),IF(AND(AN17&lt;&gt;"pac",AN17&lt;&gt;""),AO17))/SUM(IF(AND(AJ17&lt;&gt;"pac",AJ17&lt;&gt;""),1),IF(AND(AM17&lt;&gt;"pac",AM17&lt;&gt;""),1),IF(AND(AN17&lt;&gt;"pac",AN17&lt;&gt;""),1))</f>
        <v>#DIV/0!</v>
      </c>
      <c r="AR17" s="133" t="n">
        <f aca="false" t="array" ref="AR17:AR17">SUM(IF(AND(AJ17&lt;&gt;"pac",AJ17&lt;&gt;""),AH17),IF(AND(AM17&lt;&gt;"pac",AM17&lt;&gt;""),AK17),IF(AND(AP17&lt;&gt;"pac",AP17&lt;&gt;""),AN17))</f>
        <v>0</v>
      </c>
      <c r="AS17" s="133"/>
      <c r="AT17" s="134" t="n">
        <f aca="false">SUM(AE17,AG17,AH17,AN17,AK17)</f>
        <v>4</v>
      </c>
      <c r="AU17" s="135" t="n">
        <f aca="false">AV17/AT17</f>
        <v>186.25</v>
      </c>
      <c r="AV17" s="136" t="n">
        <f aca="false">SUM(AE17*AF17)+(AH17*AI17)+(AN17*AO17)+(AK17*AL17)</f>
        <v>745</v>
      </c>
      <c r="AW17" s="137" t="n">
        <f aca="false">AT17*(F18+G18+H18)*J18/1000</f>
        <v>0</v>
      </c>
      <c r="AX17" s="137" t="n">
        <f aca="false">K18*AT17</f>
        <v>0</v>
      </c>
      <c r="AY17" s="137" t="n">
        <f aca="false">L18*(AE18+AG18)</f>
        <v>0</v>
      </c>
      <c r="AZ17" s="136" t="n">
        <f aca="false">P18</f>
        <v>1.7328</v>
      </c>
      <c r="BA17" s="137" t="n">
        <f aca="false">AC17</f>
        <v>10.08</v>
      </c>
      <c r="BB17" s="137" t="n">
        <f aca="false">T18*AT18</f>
        <v>0</v>
      </c>
      <c r="BC17" s="137"/>
      <c r="BD17" s="137" t="n">
        <f aca="false">AV17-SUM(AW17:BC17)</f>
        <v>733.1872</v>
      </c>
      <c r="BE17" s="138"/>
      <c r="BF17" s="139" t="n">
        <f aca="false">BD17</f>
        <v>733.1872</v>
      </c>
      <c r="BG17" s="139" t="n">
        <f aca="false">BF17*$BG$5</f>
        <v>586.54976</v>
      </c>
      <c r="BH17" s="139" t="n">
        <f aca="false">BF17*$BH$5</f>
        <v>146.63744</v>
      </c>
      <c r="BI17" s="52"/>
      <c r="BJ17" s="183"/>
      <c r="BK17" s="52"/>
      <c r="BL17" s="171"/>
      <c r="BO17" s="183"/>
      <c r="BP17" s="52"/>
      <c r="BQ17" s="171"/>
      <c r="BR17" s="55"/>
      <c r="BS17" s="142"/>
      <c r="BT17" s="143"/>
      <c r="BU17" s="98"/>
      <c r="BV17" s="52"/>
      <c r="BW17" s="52"/>
      <c r="BX17" s="52"/>
      <c r="BY17" s="52"/>
      <c r="BZ17" s="98"/>
      <c r="CA17" s="52"/>
      <c r="CB17" s="52"/>
      <c r="CC17" s="138"/>
      <c r="CD17" s="138"/>
      <c r="CE17" s="145"/>
      <c r="CF17" s="145"/>
      <c r="CG17" s="145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</row>
    <row r="18" customFormat="false" ht="12.75" hidden="false" customHeight="false" outlineLevel="0" collapsed="false">
      <c r="B18" s="75" t="n">
        <v>1100</v>
      </c>
      <c r="C18" s="146" t="n">
        <f aca="false">C17</f>
        <v>4</v>
      </c>
      <c r="D18" s="147" t="n">
        <f aca="false">D17</f>
        <v>0</v>
      </c>
      <c r="E18" s="174" t="n">
        <f aca="false">C18-D17</f>
        <v>4</v>
      </c>
      <c r="F18" s="149" t="n">
        <f aca="false">$F$6</f>
        <v>0</v>
      </c>
      <c r="G18" s="175" t="n">
        <f aca="false">$G$6</f>
        <v>0</v>
      </c>
      <c r="H18" s="151" t="n">
        <f aca="false">$H$6</f>
        <v>0</v>
      </c>
      <c r="I18" s="152" t="n">
        <f aca="false">F18+G18+H18</f>
        <v>0</v>
      </c>
      <c r="J18" s="153" t="n">
        <f aca="false">$J$7</f>
        <v>0</v>
      </c>
      <c r="K18" s="154" t="n">
        <f aca="false">$K$6</f>
        <v>0</v>
      </c>
      <c r="L18" s="155" t="n">
        <f aca="false">((I18*J18/1000)+K18)</f>
        <v>0</v>
      </c>
      <c r="M18" s="156" t="n">
        <f aca="false">$M$68</f>
        <v>0</v>
      </c>
      <c r="N18" s="157" t="e">
        <f aca="false">$N$7*AQ17*AR17</f>
        <v>#DIV/0!</v>
      </c>
      <c r="O18" s="156" t="n">
        <f aca="false">$O$68</f>
        <v>0</v>
      </c>
      <c r="P18" s="158" t="n">
        <f aca="false">(AT17*$P$6)*$P$3</f>
        <v>1.7328</v>
      </c>
      <c r="Q18" s="154" t="n">
        <f aca="false">$Q$68</f>
        <v>0</v>
      </c>
      <c r="R18" s="154" t="n">
        <v>0</v>
      </c>
      <c r="S18" s="155" t="n">
        <v>0</v>
      </c>
      <c r="T18" s="156" t="n">
        <f aca="false">$T$6</f>
        <v>0</v>
      </c>
      <c r="U18" s="159" t="e">
        <f aca="false">(N18/E18)+SUM(L18:M18)</f>
        <v>#DIV/0!</v>
      </c>
      <c r="W18" s="116" t="n">
        <v>1</v>
      </c>
      <c r="X18" s="117" t="n">
        <v>2.52</v>
      </c>
      <c r="Y18" s="160" t="n">
        <v>3</v>
      </c>
      <c r="Z18" s="63" t="n">
        <v>2.52</v>
      </c>
      <c r="AA18" s="161"/>
      <c r="AB18" s="120"/>
      <c r="AC18" s="162" t="n">
        <f aca="false">(W18*X18)+(Y18*Z18)+(AA18*AB18)</f>
        <v>10.08</v>
      </c>
      <c r="AD18" s="163" t="n">
        <v>1200</v>
      </c>
      <c r="AE18" s="164" t="n">
        <v>0</v>
      </c>
      <c r="AF18" s="165" t="n">
        <v>0</v>
      </c>
      <c r="AG18" s="166"/>
      <c r="AH18" s="167" t="n">
        <v>3</v>
      </c>
      <c r="AI18" s="168" t="n">
        <v>185</v>
      </c>
      <c r="AJ18" s="169"/>
      <c r="AK18" s="170" t="n">
        <v>1</v>
      </c>
      <c r="AL18" s="63" t="n">
        <v>190</v>
      </c>
      <c r="AM18" s="171"/>
      <c r="AN18" s="172"/>
      <c r="AO18" s="173"/>
      <c r="AP18" s="133"/>
      <c r="AQ18" s="133" t="e">
        <f aca="false" t="array" ref="AQ18:AQ18">SUM(IF(AND(AJ18&lt;&gt;"pac",AJ18&lt;&gt;""),AI18),IF(AND(AM18&lt;&gt;"pac",AM18&lt;&gt;""),AL18),IF(AND(AN18&lt;&gt;"pac",AN18&lt;&gt;""),AO18))/SUM(IF(AND(AJ18&lt;&gt;"pac",AJ18&lt;&gt;""),1),IF(AND(AM18&lt;&gt;"pac",AM18&lt;&gt;""),1),IF(AND(AN18&lt;&gt;"pac",AN18&lt;&gt;""),1))</f>
        <v>#DIV/0!</v>
      </c>
      <c r="AR18" s="133" t="n">
        <f aca="false" t="array" ref="AR18:AR18">SUM(IF(AND(AJ18&lt;&gt;"pac",AJ18&lt;&gt;""),AH18),IF(AND(AM18&lt;&gt;"pac",AM18&lt;&gt;""),AK18),IF(AND(AP18&lt;&gt;"pac",AP18&lt;&gt;""),AN18))</f>
        <v>0</v>
      </c>
      <c r="AS18" s="133"/>
      <c r="AT18" s="134" t="n">
        <f aca="false">SUM(AE18,AG18,AH18,AN18,AK18)</f>
        <v>4</v>
      </c>
      <c r="AU18" s="135" t="n">
        <f aca="false">AV18/AT18</f>
        <v>186.25</v>
      </c>
      <c r="AV18" s="136" t="n">
        <f aca="false">SUM(AE18*AF18)+(AH18*AI18)+(AN18*AO18)+(AK18*AL18)</f>
        <v>745</v>
      </c>
      <c r="AW18" s="137" t="n">
        <f aca="false">AT18*(F19+G19+H19)*J19/1000</f>
        <v>0</v>
      </c>
      <c r="AX18" s="137" t="n">
        <f aca="false">K19*AT18</f>
        <v>0</v>
      </c>
      <c r="AY18" s="137" t="n">
        <f aca="false">L19*(AE19+AG19)</f>
        <v>0</v>
      </c>
      <c r="AZ18" s="136" t="n">
        <f aca="false">P19</f>
        <v>1.7328</v>
      </c>
      <c r="BA18" s="137" t="n">
        <f aca="false">AC18</f>
        <v>10.08</v>
      </c>
      <c r="BB18" s="137" t="n">
        <f aca="false">T19*AT19</f>
        <v>0</v>
      </c>
      <c r="BC18" s="137"/>
      <c r="BD18" s="137" t="n">
        <f aca="false">AV18-SUM(AW18:BC18)</f>
        <v>733.1872</v>
      </c>
      <c r="BE18" s="138"/>
      <c r="BF18" s="139" t="n">
        <f aca="false">BD18</f>
        <v>733.1872</v>
      </c>
      <c r="BG18" s="139" t="n">
        <f aca="false">BF18*$BG$5</f>
        <v>586.54976</v>
      </c>
      <c r="BH18" s="139" t="n">
        <f aca="false">BF18*$BH$5</f>
        <v>146.63744</v>
      </c>
      <c r="BI18" s="52"/>
      <c r="BJ18" s="53" t="s">
        <v>99</v>
      </c>
      <c r="BK18" s="52"/>
      <c r="BL18" s="73" t="n">
        <f aca="false">BH31</f>
        <v>2427.01776</v>
      </c>
      <c r="BO18" s="53" t="s">
        <v>99</v>
      </c>
      <c r="BP18" s="52"/>
      <c r="BQ18" s="73" t="e">
        <f aca="false">BQ7*$BH$5</f>
        <v>#REF!</v>
      </c>
      <c r="BR18" s="55"/>
      <c r="BS18" s="142"/>
      <c r="BT18" s="143"/>
      <c r="BU18" s="98"/>
      <c r="BV18" s="52"/>
      <c r="BW18" s="176"/>
      <c r="BX18" s="52"/>
      <c r="BY18" s="52"/>
      <c r="BZ18" s="98"/>
      <c r="CA18" s="52"/>
      <c r="CB18" s="176"/>
      <c r="CC18" s="138"/>
      <c r="CD18" s="138"/>
      <c r="CE18" s="145"/>
      <c r="CF18" s="145"/>
      <c r="CG18" s="145"/>
      <c r="CH18" s="7"/>
      <c r="CI18" s="8"/>
      <c r="CJ18" s="7"/>
      <c r="CK18" s="29"/>
      <c r="CL18" s="7"/>
      <c r="CM18" s="7"/>
      <c r="CN18" s="8"/>
      <c r="CO18" s="7"/>
      <c r="CP18" s="29"/>
      <c r="CQ18" s="7"/>
      <c r="CR18" s="7"/>
      <c r="CS18" s="7"/>
      <c r="CT18" s="7"/>
      <c r="CU18" s="7"/>
      <c r="CV18" s="7"/>
      <c r="CW18" s="7"/>
      <c r="CX18" s="7"/>
      <c r="CY18" s="7"/>
    </row>
    <row r="19" customFormat="false" ht="12.75" hidden="false" customHeight="false" outlineLevel="0" collapsed="false">
      <c r="B19" s="75" t="n">
        <v>1200</v>
      </c>
      <c r="C19" s="146" t="n">
        <f aca="false">C18</f>
        <v>4</v>
      </c>
      <c r="D19" s="147" t="n">
        <f aca="false">D18</f>
        <v>0</v>
      </c>
      <c r="E19" s="174" t="n">
        <f aca="false">C19-D18</f>
        <v>4</v>
      </c>
      <c r="F19" s="149" t="n">
        <f aca="false">$F$6</f>
        <v>0</v>
      </c>
      <c r="G19" s="175" t="n">
        <f aca="false">$G$6</f>
        <v>0</v>
      </c>
      <c r="H19" s="151" t="n">
        <f aca="false">$H$6</f>
        <v>0</v>
      </c>
      <c r="I19" s="152" t="n">
        <f aca="false">F19+G19+H19</f>
        <v>0</v>
      </c>
      <c r="J19" s="153" t="n">
        <f aca="false">$J$7</f>
        <v>0</v>
      </c>
      <c r="K19" s="154" t="n">
        <f aca="false">$K$6</f>
        <v>0</v>
      </c>
      <c r="L19" s="155" t="n">
        <f aca="false">((I19*J19/1000)+K19)</f>
        <v>0</v>
      </c>
      <c r="M19" s="156" t="n">
        <f aca="false">$M$68</f>
        <v>0</v>
      </c>
      <c r="N19" s="157" t="e">
        <f aca="false">$N$7*AQ18*AR18</f>
        <v>#DIV/0!</v>
      </c>
      <c r="O19" s="156" t="n">
        <f aca="false">$O$68</f>
        <v>0</v>
      </c>
      <c r="P19" s="158" t="n">
        <f aca="false">(AT18*$P$6)*$P$3</f>
        <v>1.7328</v>
      </c>
      <c r="Q19" s="154" t="n">
        <f aca="false">$Q$68</f>
        <v>0</v>
      </c>
      <c r="R19" s="154" t="n">
        <v>0</v>
      </c>
      <c r="S19" s="155" t="n">
        <v>0</v>
      </c>
      <c r="T19" s="156" t="n">
        <f aca="false">$T$6</f>
        <v>0</v>
      </c>
      <c r="U19" s="159" t="e">
        <f aca="false">(N19/E19)+SUM(L19:M19)</f>
        <v>#DIV/0!</v>
      </c>
      <c r="W19" s="116" t="n">
        <v>1</v>
      </c>
      <c r="X19" s="117" t="n">
        <v>2.52</v>
      </c>
      <c r="Y19" s="160" t="n">
        <v>3</v>
      </c>
      <c r="Z19" s="63" t="n">
        <v>2.52</v>
      </c>
      <c r="AA19" s="161"/>
      <c r="AB19" s="120"/>
      <c r="AC19" s="162" t="n">
        <f aca="false">(W19*X19)+(Y19*Z19)+(AA19*AB19)</f>
        <v>10.08</v>
      </c>
      <c r="AD19" s="163" t="n">
        <v>1300</v>
      </c>
      <c r="AE19" s="164" t="n">
        <v>0</v>
      </c>
      <c r="AF19" s="165" t="n">
        <v>0</v>
      </c>
      <c r="AG19" s="166"/>
      <c r="AH19" s="167" t="n">
        <v>3</v>
      </c>
      <c r="AI19" s="168" t="n">
        <v>185</v>
      </c>
      <c r="AJ19" s="169"/>
      <c r="AK19" s="170" t="n">
        <v>1</v>
      </c>
      <c r="AL19" s="63" t="n">
        <v>190</v>
      </c>
      <c r="AM19" s="171"/>
      <c r="AN19" s="172"/>
      <c r="AO19" s="173"/>
      <c r="AP19" s="133"/>
      <c r="AQ19" s="133" t="e">
        <f aca="false" t="array" ref="AQ19:AQ19">SUM(IF(AND(AJ19&lt;&gt;"pac",AJ19&lt;&gt;""),AI19),IF(AND(AM19&lt;&gt;"pac",AM19&lt;&gt;""),AL19),IF(AND(AN19&lt;&gt;"pac",AN19&lt;&gt;""),AO19))/SUM(IF(AND(AJ19&lt;&gt;"pac",AJ19&lt;&gt;""),1),IF(AND(AM19&lt;&gt;"pac",AM19&lt;&gt;""),1),IF(AND(AN19&lt;&gt;"pac",AN19&lt;&gt;""),1))</f>
        <v>#DIV/0!</v>
      </c>
      <c r="AR19" s="133" t="n">
        <f aca="false" t="array" ref="AR19:AR19">SUM(IF(AND(AJ19&lt;&gt;"pac",AJ19&lt;&gt;""),AH19),IF(AND(AM19&lt;&gt;"pac",AM19&lt;&gt;""),AK19),IF(AND(AP19&lt;&gt;"pac",AP19&lt;&gt;""),AN19))</f>
        <v>0</v>
      </c>
      <c r="AS19" s="133"/>
      <c r="AT19" s="134" t="n">
        <f aca="false">SUM(AE19,AG19,AH19,AN19,AK19)</f>
        <v>4</v>
      </c>
      <c r="AU19" s="135" t="n">
        <f aca="false">AV19/AT19</f>
        <v>186.25</v>
      </c>
      <c r="AV19" s="136" t="n">
        <f aca="false">SUM(AE19*AF19)+(AH19*AI19)+(AN19*AO19)+(AK19*AL19)</f>
        <v>745</v>
      </c>
      <c r="AW19" s="137" t="n">
        <f aca="false">AT19*(F20+G20+H20)*J20/1000</f>
        <v>0</v>
      </c>
      <c r="AX19" s="137" t="n">
        <f aca="false">K20*AT19</f>
        <v>0</v>
      </c>
      <c r="AY19" s="137" t="n">
        <f aca="false">L20*(AE20+AG20)</f>
        <v>0</v>
      </c>
      <c r="AZ19" s="136" t="n">
        <f aca="false">P20</f>
        <v>1.7328</v>
      </c>
      <c r="BA19" s="137" t="n">
        <f aca="false">AC19</f>
        <v>10.08</v>
      </c>
      <c r="BB19" s="137" t="n">
        <f aca="false">T20*AT20</f>
        <v>0</v>
      </c>
      <c r="BC19" s="137"/>
      <c r="BD19" s="137" t="n">
        <f aca="false">AV19-SUM(AW19:BC19)</f>
        <v>733.1872</v>
      </c>
      <c r="BE19" s="138"/>
      <c r="BF19" s="139" t="n">
        <f aca="false">BD19</f>
        <v>733.1872</v>
      </c>
      <c r="BG19" s="139" t="n">
        <f aca="false">BF19*$BG$5</f>
        <v>586.54976</v>
      </c>
      <c r="BH19" s="139" t="n">
        <f aca="false">BF19*$BH$5</f>
        <v>146.63744</v>
      </c>
      <c r="BI19" s="52"/>
      <c r="BJ19" s="53" t="s">
        <v>101</v>
      </c>
      <c r="BK19" s="52"/>
      <c r="BL19" s="73" t="n">
        <f aca="false">BB31</f>
        <v>0</v>
      </c>
      <c r="BO19" s="53" t="s">
        <v>101</v>
      </c>
      <c r="BP19" s="52"/>
      <c r="BQ19" s="73" t="e">
        <f aca="true">(INDIRECT(TEXT((DAY($A$1)-1),"0")&amp;"!BK19"))+BL19</f>
        <v>#REF!</v>
      </c>
      <c r="BR19" s="55"/>
      <c r="BS19" s="142"/>
      <c r="BT19" s="143"/>
      <c r="BU19" s="98"/>
      <c r="BV19" s="52"/>
      <c r="BW19" s="176"/>
      <c r="BX19" s="52"/>
      <c r="BY19" s="52"/>
      <c r="BZ19" s="98"/>
      <c r="CA19" s="52"/>
      <c r="CB19" s="176"/>
      <c r="CC19" s="138"/>
      <c r="CD19" s="138"/>
      <c r="CE19" s="145"/>
      <c r="CF19" s="145"/>
      <c r="CG19" s="145"/>
      <c r="CH19" s="7"/>
      <c r="CI19" s="8"/>
      <c r="CJ19" s="7"/>
      <c r="CK19" s="29"/>
      <c r="CL19" s="7"/>
      <c r="CM19" s="7"/>
      <c r="CN19" s="8"/>
      <c r="CO19" s="7"/>
      <c r="CP19" s="29"/>
      <c r="CQ19" s="7"/>
      <c r="CR19" s="7"/>
      <c r="CS19" s="7"/>
      <c r="CT19" s="7"/>
      <c r="CU19" s="7"/>
      <c r="CV19" s="7"/>
      <c r="CW19" s="7"/>
      <c r="CX19" s="7"/>
      <c r="CY19" s="7"/>
    </row>
    <row r="20" customFormat="false" ht="12.75" hidden="false" customHeight="false" outlineLevel="0" collapsed="false">
      <c r="B20" s="75" t="n">
        <v>1300</v>
      </c>
      <c r="C20" s="146" t="n">
        <f aca="false">C19</f>
        <v>4</v>
      </c>
      <c r="D20" s="147" t="n">
        <f aca="false">D19</f>
        <v>0</v>
      </c>
      <c r="E20" s="174" t="n">
        <f aca="false">C20-D19</f>
        <v>4</v>
      </c>
      <c r="F20" s="149" t="n">
        <f aca="false">$F$6</f>
        <v>0</v>
      </c>
      <c r="G20" s="175" t="n">
        <f aca="false">$G$6</f>
        <v>0</v>
      </c>
      <c r="H20" s="151" t="n">
        <f aca="false">$H$6</f>
        <v>0</v>
      </c>
      <c r="I20" s="152" t="n">
        <f aca="false">F20+G20+H20</f>
        <v>0</v>
      </c>
      <c r="J20" s="153" t="n">
        <f aca="false">$J$7</f>
        <v>0</v>
      </c>
      <c r="K20" s="154" t="n">
        <f aca="false">$K$6</f>
        <v>0</v>
      </c>
      <c r="L20" s="155" t="n">
        <f aca="false">((I20*J20/1000)+K20)</f>
        <v>0</v>
      </c>
      <c r="M20" s="156" t="n">
        <f aca="false">$M$68</f>
        <v>0</v>
      </c>
      <c r="N20" s="157" t="e">
        <f aca="false">$N$7*AQ19*AR19</f>
        <v>#DIV/0!</v>
      </c>
      <c r="O20" s="156" t="n">
        <f aca="false">$O$68</f>
        <v>0</v>
      </c>
      <c r="P20" s="158" t="n">
        <f aca="false">(AT19*$P$6)*$P$3</f>
        <v>1.7328</v>
      </c>
      <c r="Q20" s="154" t="n">
        <f aca="false">$Q$68</f>
        <v>0</v>
      </c>
      <c r="R20" s="154" t="n">
        <v>0</v>
      </c>
      <c r="S20" s="155" t="n">
        <v>0</v>
      </c>
      <c r="T20" s="156" t="n">
        <f aca="false">$T$6</f>
        <v>0</v>
      </c>
      <c r="U20" s="159" t="e">
        <f aca="false">(N20/E20)+SUM(L20:M20)</f>
        <v>#DIV/0!</v>
      </c>
      <c r="W20" s="116" t="n">
        <v>1</v>
      </c>
      <c r="X20" s="117" t="n">
        <v>2.52</v>
      </c>
      <c r="Y20" s="160" t="n">
        <v>3</v>
      </c>
      <c r="Z20" s="63" t="n">
        <v>2.52</v>
      </c>
      <c r="AA20" s="161"/>
      <c r="AB20" s="120"/>
      <c r="AC20" s="162" t="n">
        <f aca="false">(W20*X20)+(Y20*Z20)+(AA20*AB20)</f>
        <v>10.08</v>
      </c>
      <c r="AD20" s="163" t="n">
        <v>1400</v>
      </c>
      <c r="AE20" s="164" t="n">
        <v>0</v>
      </c>
      <c r="AF20" s="165" t="n">
        <v>0</v>
      </c>
      <c r="AG20" s="166"/>
      <c r="AH20" s="167" t="n">
        <v>3</v>
      </c>
      <c r="AI20" s="168" t="n">
        <v>185</v>
      </c>
      <c r="AJ20" s="169"/>
      <c r="AK20" s="170" t="n">
        <v>1</v>
      </c>
      <c r="AL20" s="63" t="n">
        <v>190</v>
      </c>
      <c r="AM20" s="171"/>
      <c r="AN20" s="172"/>
      <c r="AO20" s="173"/>
      <c r="AP20" s="133"/>
      <c r="AQ20" s="133" t="e">
        <f aca="false" t="array" ref="AQ20:AQ20">SUM(IF(AND(AJ20&lt;&gt;"pac",AJ20&lt;&gt;""),AI20),IF(AND(AM20&lt;&gt;"pac",AM20&lt;&gt;""),AL20),IF(AND(AN20&lt;&gt;"pac",AN20&lt;&gt;""),AO20))/SUM(IF(AND(AJ20&lt;&gt;"pac",AJ20&lt;&gt;""),1),IF(AND(AM20&lt;&gt;"pac",AM20&lt;&gt;""),1),IF(AND(AN20&lt;&gt;"pac",AN20&lt;&gt;""),1))</f>
        <v>#DIV/0!</v>
      </c>
      <c r="AR20" s="133" t="n">
        <f aca="false" t="array" ref="AR20:AR20">SUM(IF(AND(AJ20&lt;&gt;"pac",AJ20&lt;&gt;""),AH20),IF(AND(AM20&lt;&gt;"pac",AM20&lt;&gt;""),AK20),IF(AND(AP20&lt;&gt;"pac",AP20&lt;&gt;""),AN20))</f>
        <v>0</v>
      </c>
      <c r="AS20" s="133"/>
      <c r="AT20" s="134" t="n">
        <f aca="false">SUM(AE20,AG20,AH20,AN20,AK20)</f>
        <v>4</v>
      </c>
      <c r="AU20" s="135" t="n">
        <f aca="false">AV20/AT20</f>
        <v>186.25</v>
      </c>
      <c r="AV20" s="136" t="n">
        <f aca="false">SUM(AE20*AF20)+(AH20*AI20)+(AN20*AO20)+(AK20*AL20)</f>
        <v>745</v>
      </c>
      <c r="AW20" s="137" t="n">
        <f aca="false">AT20*(F21+G21+H21)*J21/1000</f>
        <v>0</v>
      </c>
      <c r="AX20" s="137" t="n">
        <f aca="false">K21*AT20</f>
        <v>0</v>
      </c>
      <c r="AY20" s="137" t="n">
        <f aca="false">L21*(AE21+AG21)</f>
        <v>0</v>
      </c>
      <c r="AZ20" s="136" t="n">
        <f aca="false">P21</f>
        <v>1.7328</v>
      </c>
      <c r="BA20" s="137" t="n">
        <f aca="false">AC20</f>
        <v>10.08</v>
      </c>
      <c r="BB20" s="137" t="n">
        <f aca="false">T21*AT21</f>
        <v>0</v>
      </c>
      <c r="BC20" s="137"/>
      <c r="BD20" s="137" t="n">
        <f aca="false">AV20-SUM(AW20:BC20)</f>
        <v>733.1872</v>
      </c>
      <c r="BE20" s="138"/>
      <c r="BF20" s="139" t="n">
        <f aca="false">BD20</f>
        <v>733.1872</v>
      </c>
      <c r="BG20" s="139" t="n">
        <f aca="false">BF20*$BG$5</f>
        <v>586.54976</v>
      </c>
      <c r="BH20" s="139" t="n">
        <f aca="false">BF20*$BH$5</f>
        <v>146.63744</v>
      </c>
      <c r="BI20" s="52"/>
      <c r="BJ20" s="53" t="s">
        <v>32</v>
      </c>
      <c r="BK20" s="52"/>
      <c r="BL20" s="73" t="n">
        <f aca="false">BL6</f>
        <v>0</v>
      </c>
      <c r="BO20" s="183"/>
      <c r="BP20" s="52"/>
      <c r="BQ20" s="171"/>
      <c r="BR20" s="55"/>
      <c r="BS20" s="142"/>
      <c r="BT20" s="143"/>
      <c r="BU20" s="98"/>
      <c r="BV20" s="52"/>
      <c r="BW20" s="176"/>
      <c r="BX20" s="52"/>
      <c r="BY20" s="52"/>
      <c r="BZ20" s="98"/>
      <c r="CA20" s="52"/>
      <c r="CB20" s="176"/>
      <c r="CC20" s="138"/>
      <c r="CD20" s="138"/>
      <c r="CE20" s="145"/>
      <c r="CF20" s="145"/>
      <c r="CG20" s="145"/>
      <c r="CH20" s="7"/>
      <c r="CI20" s="8"/>
      <c r="CJ20" s="7"/>
      <c r="CK20" s="29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</row>
    <row r="21" customFormat="false" ht="12.75" hidden="false" customHeight="false" outlineLevel="0" collapsed="false">
      <c r="B21" s="75" t="n">
        <v>1400</v>
      </c>
      <c r="C21" s="146" t="n">
        <f aca="false">C20</f>
        <v>4</v>
      </c>
      <c r="D21" s="147" t="n">
        <f aca="false">D20</f>
        <v>0</v>
      </c>
      <c r="E21" s="174" t="n">
        <f aca="false">C21-D20</f>
        <v>4</v>
      </c>
      <c r="F21" s="149" t="n">
        <f aca="false">$F$6</f>
        <v>0</v>
      </c>
      <c r="G21" s="175" t="n">
        <f aca="false">$G$6</f>
        <v>0</v>
      </c>
      <c r="H21" s="151" t="n">
        <f aca="false">$H$6</f>
        <v>0</v>
      </c>
      <c r="I21" s="152" t="n">
        <f aca="false">F21+G21+H21</f>
        <v>0</v>
      </c>
      <c r="J21" s="153" t="n">
        <f aca="false">$J$7</f>
        <v>0</v>
      </c>
      <c r="K21" s="154" t="n">
        <f aca="false">$K$6</f>
        <v>0</v>
      </c>
      <c r="L21" s="155" t="n">
        <f aca="false">((I21*J21/1000)+K21)</f>
        <v>0</v>
      </c>
      <c r="M21" s="156" t="n">
        <f aca="false">$M$68</f>
        <v>0</v>
      </c>
      <c r="N21" s="157" t="e">
        <f aca="false">$N$7*AQ20*AR20</f>
        <v>#DIV/0!</v>
      </c>
      <c r="O21" s="156" t="n">
        <f aca="false">$O$68</f>
        <v>0</v>
      </c>
      <c r="P21" s="158" t="n">
        <f aca="false">(AT20*$P$6)*$P$3</f>
        <v>1.7328</v>
      </c>
      <c r="Q21" s="154" t="n">
        <f aca="false">$Q$68</f>
        <v>0</v>
      </c>
      <c r="R21" s="154" t="n">
        <v>0</v>
      </c>
      <c r="S21" s="155" t="n">
        <v>0</v>
      </c>
      <c r="T21" s="156" t="n">
        <f aca="false">$T$6</f>
        <v>0</v>
      </c>
      <c r="U21" s="159" t="e">
        <f aca="false">(N21/E21)+SUM(L21:M21)</f>
        <v>#DIV/0!</v>
      </c>
      <c r="W21" s="116" t="n">
        <v>1</v>
      </c>
      <c r="X21" s="117" t="n">
        <v>2.52</v>
      </c>
      <c r="Y21" s="160" t="n">
        <v>3</v>
      </c>
      <c r="Z21" s="63" t="n">
        <v>2.52</v>
      </c>
      <c r="AA21" s="161"/>
      <c r="AB21" s="120"/>
      <c r="AC21" s="162" t="n">
        <f aca="false">(W21*X21)+(Y21*Z21)+(AA21*AB21)</f>
        <v>10.08</v>
      </c>
      <c r="AD21" s="163" t="n">
        <v>1500</v>
      </c>
      <c r="AE21" s="164" t="n">
        <v>0</v>
      </c>
      <c r="AF21" s="165" t="n">
        <v>0</v>
      </c>
      <c r="AG21" s="166"/>
      <c r="AH21" s="167" t="n">
        <v>3</v>
      </c>
      <c r="AI21" s="168" t="n">
        <v>185</v>
      </c>
      <c r="AJ21" s="169"/>
      <c r="AK21" s="170" t="n">
        <v>1</v>
      </c>
      <c r="AL21" s="63" t="n">
        <v>190</v>
      </c>
      <c r="AM21" s="171"/>
      <c r="AN21" s="172"/>
      <c r="AO21" s="173"/>
      <c r="AP21" s="133"/>
      <c r="AQ21" s="133" t="e">
        <f aca="false" t="array" ref="AQ21:AQ21">SUM(IF(AND(AJ21&lt;&gt;"pac",AJ21&lt;&gt;""),AI21),IF(AND(AM21&lt;&gt;"pac",AM21&lt;&gt;""),AL21),IF(AND(AN21&lt;&gt;"pac",AN21&lt;&gt;""),AO21))/SUM(IF(AND(AJ21&lt;&gt;"pac",AJ21&lt;&gt;""),1),IF(AND(AM21&lt;&gt;"pac",AM21&lt;&gt;""),1),IF(AND(AN21&lt;&gt;"pac",AN21&lt;&gt;""),1))</f>
        <v>#DIV/0!</v>
      </c>
      <c r="AR21" s="133" t="n">
        <f aca="false" t="array" ref="AR21:AR21">SUM(IF(AND(AJ21&lt;&gt;"pac",AJ21&lt;&gt;""),AH21),IF(AND(AM21&lt;&gt;"pac",AM21&lt;&gt;""),AK21),IF(AND(AP21&lt;&gt;"pac",AP21&lt;&gt;""),AN21))</f>
        <v>0</v>
      </c>
      <c r="AS21" s="133"/>
      <c r="AT21" s="134" t="n">
        <f aca="false">SUM(AE21,AG21,AH21,AN21,AK21)</f>
        <v>4</v>
      </c>
      <c r="AU21" s="135" t="n">
        <f aca="false">AV21/AT21</f>
        <v>186.25</v>
      </c>
      <c r="AV21" s="136" t="n">
        <f aca="false">SUM(AE21*AF21)+(AH21*AI21)+(AN21*AO21)+(AK21*AL21)</f>
        <v>745</v>
      </c>
      <c r="AW21" s="137" t="n">
        <f aca="false">AT21*(F22+G22+H22)*J22/1000</f>
        <v>0</v>
      </c>
      <c r="AX21" s="137" t="n">
        <f aca="false">K22*AT21</f>
        <v>0</v>
      </c>
      <c r="AY21" s="137" t="n">
        <f aca="false">L22*(AE22+AG22)</f>
        <v>0</v>
      </c>
      <c r="AZ21" s="136" t="n">
        <f aca="false">P22</f>
        <v>1.7328</v>
      </c>
      <c r="BA21" s="137" t="n">
        <f aca="false">AC21</f>
        <v>10.08</v>
      </c>
      <c r="BB21" s="137" t="n">
        <f aca="false">T22*AT22</f>
        <v>0</v>
      </c>
      <c r="BC21" s="137"/>
      <c r="BD21" s="137" t="n">
        <f aca="false">AV21-SUM(AW21:BC21)</f>
        <v>733.1872</v>
      </c>
      <c r="BE21" s="138"/>
      <c r="BF21" s="139" t="n">
        <f aca="false">BD21</f>
        <v>733.1872</v>
      </c>
      <c r="BG21" s="139" t="n">
        <f aca="false">BF21*$BG$5</f>
        <v>586.54976</v>
      </c>
      <c r="BH21" s="139" t="n">
        <f aca="false">BF21*$BH$5</f>
        <v>146.63744</v>
      </c>
      <c r="BI21" s="52"/>
      <c r="BJ21" s="140" t="s">
        <v>103</v>
      </c>
      <c r="BK21" s="141"/>
      <c r="BL21" s="54" t="n">
        <f aca="false">BL11-BL16-BL18-BL19+BL20</f>
        <v>9708.07104</v>
      </c>
      <c r="BO21" s="140" t="s">
        <v>104</v>
      </c>
      <c r="BP21" s="141"/>
      <c r="BQ21" s="54" t="e">
        <f aca="false">BQ11-BQ16-BQ18-BQ19</f>
        <v>#REF!</v>
      </c>
      <c r="BR21" s="55"/>
      <c r="BS21" s="142"/>
      <c r="BT21" s="143"/>
      <c r="BU21" s="98"/>
      <c r="BV21" s="52"/>
      <c r="BW21" s="176"/>
      <c r="BX21" s="52"/>
      <c r="BY21" s="52"/>
      <c r="BZ21" s="98"/>
      <c r="CA21" s="52"/>
      <c r="CB21" s="176"/>
      <c r="CC21" s="138"/>
      <c r="CD21" s="138"/>
      <c r="CE21" s="145"/>
      <c r="CF21" s="145"/>
      <c r="CG21" s="145"/>
      <c r="CH21" s="7"/>
      <c r="CI21" s="8"/>
      <c r="CJ21" s="7"/>
      <c r="CK21" s="29"/>
      <c r="CL21" s="7"/>
      <c r="CM21" s="7"/>
      <c r="CN21" s="8"/>
      <c r="CO21" s="7"/>
      <c r="CP21" s="29"/>
      <c r="CQ21" s="7"/>
      <c r="CR21" s="7"/>
      <c r="CS21" s="7"/>
      <c r="CT21" s="7"/>
      <c r="CU21" s="7"/>
      <c r="CV21" s="7"/>
      <c r="CW21" s="7"/>
      <c r="CX21" s="7"/>
      <c r="CY21" s="7"/>
    </row>
    <row r="22" customFormat="false" ht="15" hidden="false" customHeight="false" outlineLevel="0" collapsed="false">
      <c r="B22" s="75" t="n">
        <v>1500</v>
      </c>
      <c r="C22" s="146" t="n">
        <f aca="false">C21</f>
        <v>4</v>
      </c>
      <c r="D22" s="147" t="n">
        <f aca="false">D21</f>
        <v>0</v>
      </c>
      <c r="E22" s="174" t="n">
        <f aca="false">C22-D21</f>
        <v>4</v>
      </c>
      <c r="F22" s="149" t="n">
        <f aca="false">$F$6</f>
        <v>0</v>
      </c>
      <c r="G22" s="175" t="n">
        <f aca="false">$G$6</f>
        <v>0</v>
      </c>
      <c r="H22" s="151" t="n">
        <f aca="false">$H$6</f>
        <v>0</v>
      </c>
      <c r="I22" s="152" t="n">
        <f aca="false">F22+G22+H22</f>
        <v>0</v>
      </c>
      <c r="J22" s="153" t="n">
        <f aca="false">$J$7</f>
        <v>0</v>
      </c>
      <c r="K22" s="154" t="n">
        <f aca="false">$K$6</f>
        <v>0</v>
      </c>
      <c r="L22" s="155" t="n">
        <f aca="false">((I22*J22/1000)+K22)</f>
        <v>0</v>
      </c>
      <c r="M22" s="156" t="n">
        <f aca="false">$M$68</f>
        <v>0</v>
      </c>
      <c r="N22" s="157" t="e">
        <f aca="false">$N$7*AQ21*AR21</f>
        <v>#DIV/0!</v>
      </c>
      <c r="O22" s="156" t="n">
        <f aca="false">$O$68</f>
        <v>0</v>
      </c>
      <c r="P22" s="158" t="n">
        <f aca="false">(AT21*$P$6)*$P$3</f>
        <v>1.7328</v>
      </c>
      <c r="Q22" s="154" t="n">
        <f aca="false">$Q$68</f>
        <v>0</v>
      </c>
      <c r="R22" s="154" t="n">
        <v>0</v>
      </c>
      <c r="S22" s="155" t="n">
        <v>0</v>
      </c>
      <c r="T22" s="156" t="n">
        <f aca="false">$T$6</f>
        <v>0</v>
      </c>
      <c r="U22" s="159" t="e">
        <f aca="false">(N22/E22)+SUM(L22:M22)</f>
        <v>#DIV/0!</v>
      </c>
      <c r="W22" s="116" t="n">
        <v>1</v>
      </c>
      <c r="X22" s="117" t="n">
        <v>2.52</v>
      </c>
      <c r="Y22" s="160" t="n">
        <v>3</v>
      </c>
      <c r="Z22" s="63" t="n">
        <v>2.52</v>
      </c>
      <c r="AA22" s="161"/>
      <c r="AB22" s="120"/>
      <c r="AC22" s="162" t="n">
        <f aca="false">(W22*X22)+(Y22*Z22)+(AA22*AB22)</f>
        <v>10.08</v>
      </c>
      <c r="AD22" s="163" t="n">
        <v>1600</v>
      </c>
      <c r="AE22" s="164" t="n">
        <v>0</v>
      </c>
      <c r="AF22" s="165" t="n">
        <v>0</v>
      </c>
      <c r="AG22" s="166"/>
      <c r="AH22" s="167" t="n">
        <v>3</v>
      </c>
      <c r="AI22" s="168" t="n">
        <v>185</v>
      </c>
      <c r="AJ22" s="169"/>
      <c r="AK22" s="170" t="n">
        <v>1</v>
      </c>
      <c r="AL22" s="63" t="n">
        <v>190</v>
      </c>
      <c r="AM22" s="171"/>
      <c r="AN22" s="172"/>
      <c r="AO22" s="173"/>
      <c r="AP22" s="133"/>
      <c r="AQ22" s="133" t="e">
        <f aca="false" t="array" ref="AQ22:AQ22">SUM(IF(AND(AJ22&lt;&gt;"pac",AJ22&lt;&gt;""),AI22),IF(AND(AM22&lt;&gt;"pac",AM22&lt;&gt;""),AL22),IF(AND(AN22&lt;&gt;"pac",AN22&lt;&gt;""),AO22))/SUM(IF(AND(AJ22&lt;&gt;"pac",AJ22&lt;&gt;""),1),IF(AND(AM22&lt;&gt;"pac",AM22&lt;&gt;""),1),IF(AND(AN22&lt;&gt;"pac",AN22&lt;&gt;""),1))</f>
        <v>#DIV/0!</v>
      </c>
      <c r="AR22" s="133" t="n">
        <f aca="false" t="array" ref="AR22:AR22">SUM(IF(AND(AJ22&lt;&gt;"pac",AJ22&lt;&gt;""),AH22),IF(AND(AM22&lt;&gt;"pac",AM22&lt;&gt;""),AK22),IF(AND(AP22&lt;&gt;"pac",AP22&lt;&gt;""),AN22))</f>
        <v>0</v>
      </c>
      <c r="AS22" s="133"/>
      <c r="AT22" s="134" t="n">
        <f aca="false">SUM(AE22,AG22,AH22,AN22,AK22)</f>
        <v>4</v>
      </c>
      <c r="AU22" s="135" t="n">
        <f aca="false">AV22/AT22</f>
        <v>186.25</v>
      </c>
      <c r="AV22" s="136" t="n">
        <f aca="false">SUM(AE22*AF22)+(AH22*AI22)+(AN22*AO22)+(AK22*AL22)</f>
        <v>745</v>
      </c>
      <c r="AW22" s="137" t="n">
        <f aca="false">AT22*(F23+G23+H23)*J23/1000</f>
        <v>0</v>
      </c>
      <c r="AX22" s="137" t="n">
        <f aca="false">K23*AT22</f>
        <v>0</v>
      </c>
      <c r="AY22" s="137" t="n">
        <f aca="false">L23*(AE23+AG23)</f>
        <v>0</v>
      </c>
      <c r="AZ22" s="136" t="n">
        <f aca="false">P23</f>
        <v>1.7328</v>
      </c>
      <c r="BA22" s="137" t="n">
        <f aca="false">AC22</f>
        <v>10.08</v>
      </c>
      <c r="BB22" s="137" t="n">
        <f aca="false">T23*AT23</f>
        <v>0</v>
      </c>
      <c r="BC22" s="137"/>
      <c r="BD22" s="137" t="n">
        <f aca="false">AV22-SUM(AW22:BC22)</f>
        <v>733.1872</v>
      </c>
      <c r="BE22" s="138"/>
      <c r="BF22" s="139" t="n">
        <f aca="false">BD22</f>
        <v>733.1872</v>
      </c>
      <c r="BG22" s="139" t="n">
        <f aca="false">BF22*$BG$5</f>
        <v>586.54976</v>
      </c>
      <c r="BH22" s="139" t="n">
        <f aca="false">BF22*$BH$5</f>
        <v>146.63744</v>
      </c>
      <c r="BI22" s="52"/>
      <c r="BR22" s="55"/>
      <c r="BS22" s="142"/>
      <c r="BT22" s="143"/>
      <c r="BU22" s="98"/>
      <c r="BV22" s="52"/>
      <c r="BW22" s="185"/>
      <c r="BX22" s="52"/>
      <c r="BY22" s="52"/>
      <c r="BZ22" s="98"/>
      <c r="CA22" s="52"/>
      <c r="CB22" s="185"/>
      <c r="CC22" s="138"/>
      <c r="CD22" s="138"/>
      <c r="CE22" s="145"/>
      <c r="CF22" s="145"/>
      <c r="CG22" s="145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</row>
    <row r="23" customFormat="false" ht="12.75" hidden="false" customHeight="false" outlineLevel="0" collapsed="false">
      <c r="B23" s="75" t="n">
        <v>1600</v>
      </c>
      <c r="C23" s="146" t="n">
        <f aca="false">C22</f>
        <v>4</v>
      </c>
      <c r="D23" s="147" t="n">
        <f aca="false">D22</f>
        <v>0</v>
      </c>
      <c r="E23" s="174" t="n">
        <f aca="false">C23-D22</f>
        <v>4</v>
      </c>
      <c r="F23" s="149" t="n">
        <f aca="false">$F$6</f>
        <v>0</v>
      </c>
      <c r="G23" s="175" t="n">
        <f aca="false">$G$6</f>
        <v>0</v>
      </c>
      <c r="H23" s="151" t="n">
        <f aca="false">$H$6</f>
        <v>0</v>
      </c>
      <c r="I23" s="152" t="n">
        <f aca="false">F23+G23+H23</f>
        <v>0</v>
      </c>
      <c r="J23" s="153" t="n">
        <f aca="false">$J$7</f>
        <v>0</v>
      </c>
      <c r="K23" s="154" t="n">
        <f aca="false">$K$6</f>
        <v>0</v>
      </c>
      <c r="L23" s="155" t="n">
        <f aca="false">((I23*J23/1000)+K23)</f>
        <v>0</v>
      </c>
      <c r="M23" s="156" t="n">
        <f aca="false">$M$68</f>
        <v>0</v>
      </c>
      <c r="N23" s="157" t="e">
        <f aca="false">$N$7*AQ22*AR22</f>
        <v>#DIV/0!</v>
      </c>
      <c r="O23" s="156" t="n">
        <f aca="false">$O$68</f>
        <v>0</v>
      </c>
      <c r="P23" s="158" t="n">
        <f aca="false">(AT22*$P$6)*$P$3</f>
        <v>1.7328</v>
      </c>
      <c r="Q23" s="154" t="n">
        <f aca="false">$Q$68</f>
        <v>0</v>
      </c>
      <c r="R23" s="154" t="n">
        <v>0</v>
      </c>
      <c r="S23" s="155" t="n">
        <v>0</v>
      </c>
      <c r="T23" s="156" t="n">
        <f aca="false">$T$6</f>
        <v>0</v>
      </c>
      <c r="U23" s="159" t="e">
        <f aca="false">(N23/E23)+SUM(L23:M23)</f>
        <v>#DIV/0!</v>
      </c>
      <c r="W23" s="116" t="n">
        <v>1</v>
      </c>
      <c r="X23" s="117" t="n">
        <v>2.52</v>
      </c>
      <c r="Y23" s="160" t="n">
        <v>3</v>
      </c>
      <c r="Z23" s="63" t="n">
        <v>2.52</v>
      </c>
      <c r="AA23" s="161"/>
      <c r="AB23" s="120"/>
      <c r="AC23" s="162" t="n">
        <f aca="false">(W23*X23)+(Y23*Z23)+(AA23*AB23)</f>
        <v>10.08</v>
      </c>
      <c r="AD23" s="163" t="n">
        <v>1700</v>
      </c>
      <c r="AE23" s="164" t="n">
        <v>0</v>
      </c>
      <c r="AF23" s="165" t="n">
        <v>0</v>
      </c>
      <c r="AG23" s="166"/>
      <c r="AH23" s="167" t="n">
        <v>3</v>
      </c>
      <c r="AI23" s="168" t="n">
        <v>185</v>
      </c>
      <c r="AJ23" s="169"/>
      <c r="AK23" s="170" t="n">
        <v>1</v>
      </c>
      <c r="AL23" s="63" t="n">
        <v>190</v>
      </c>
      <c r="AM23" s="171"/>
      <c r="AN23" s="172"/>
      <c r="AO23" s="173"/>
      <c r="AP23" s="133"/>
      <c r="AQ23" s="133" t="e">
        <f aca="false" t="array" ref="AQ23:AQ23">SUM(IF(AND(AJ23&lt;&gt;"pac",AJ23&lt;&gt;""),AI23),IF(AND(AM23&lt;&gt;"pac",AM23&lt;&gt;""),AL23),IF(AND(AN23&lt;&gt;"pac",AN23&lt;&gt;""),AO23))/SUM(IF(AND(AJ23&lt;&gt;"pac",AJ23&lt;&gt;""),1),IF(AND(AM23&lt;&gt;"pac",AM23&lt;&gt;""),1),IF(AND(AN23&lt;&gt;"pac",AN23&lt;&gt;""),1))</f>
        <v>#DIV/0!</v>
      </c>
      <c r="AR23" s="133" t="n">
        <f aca="false" t="array" ref="AR23:AR23">SUM(IF(AND(AJ23&lt;&gt;"pac",AJ23&lt;&gt;""),AH23),IF(AND(AM23&lt;&gt;"pac",AM23&lt;&gt;""),AK23),IF(AND(AP23&lt;&gt;"pac",AP23&lt;&gt;""),AN23))</f>
        <v>0</v>
      </c>
      <c r="AS23" s="133"/>
      <c r="AT23" s="134" t="n">
        <f aca="false">SUM(AE23,AG23,AH23,AN23,AK23)</f>
        <v>4</v>
      </c>
      <c r="AU23" s="135" t="n">
        <f aca="false">AV23/AT23</f>
        <v>186.25</v>
      </c>
      <c r="AV23" s="136" t="n">
        <f aca="false">SUM(AE23*AF23)+(AH23*AI23)+(AN23*AO23)+(AK23*AL23)</f>
        <v>745</v>
      </c>
      <c r="AW23" s="137" t="n">
        <f aca="false">AT23*(F24+G24+H24)*J24/1000</f>
        <v>0</v>
      </c>
      <c r="AX23" s="137" t="n">
        <f aca="false">K24*AT23</f>
        <v>0</v>
      </c>
      <c r="AY23" s="137" t="n">
        <f aca="false">L24*(AE24+AG24)</f>
        <v>0</v>
      </c>
      <c r="AZ23" s="136" t="n">
        <f aca="false">P24</f>
        <v>1.7328</v>
      </c>
      <c r="BA23" s="137" t="n">
        <f aca="false">AC23</f>
        <v>10.08</v>
      </c>
      <c r="BB23" s="137" t="n">
        <f aca="false">T24*AT24</f>
        <v>0</v>
      </c>
      <c r="BC23" s="137"/>
      <c r="BD23" s="137" t="n">
        <f aca="false">AV23-SUM(AW23:BC23)</f>
        <v>733.1872</v>
      </c>
      <c r="BE23" s="138"/>
      <c r="BF23" s="139" t="n">
        <f aca="false">BD23</f>
        <v>733.1872</v>
      </c>
      <c r="BG23" s="139" t="n">
        <f aca="false">BF23*$BG$5</f>
        <v>586.54976</v>
      </c>
      <c r="BH23" s="139" t="n">
        <f aca="false">BF23*$BH$5</f>
        <v>146.63744</v>
      </c>
      <c r="BI23" s="52"/>
      <c r="BR23" s="55"/>
      <c r="BS23" s="142"/>
      <c r="BT23" s="143"/>
      <c r="BU23" s="98"/>
      <c r="BV23" s="52"/>
      <c r="BW23" s="176"/>
      <c r="BX23" s="52"/>
      <c r="BY23" s="52"/>
      <c r="BZ23" s="98"/>
      <c r="CA23" s="52"/>
      <c r="CB23" s="176"/>
      <c r="CC23" s="138"/>
      <c r="CD23" s="138"/>
      <c r="CE23" s="145"/>
      <c r="CF23" s="145"/>
      <c r="CG23" s="145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</row>
    <row r="24" customFormat="false" ht="12.75" hidden="false" customHeight="false" outlineLevel="0" collapsed="false">
      <c r="B24" s="75" t="n">
        <v>1700</v>
      </c>
      <c r="C24" s="146" t="n">
        <f aca="false">C23</f>
        <v>4</v>
      </c>
      <c r="D24" s="147" t="n">
        <f aca="false">D23</f>
        <v>0</v>
      </c>
      <c r="E24" s="174" t="n">
        <f aca="false">C24-D23</f>
        <v>4</v>
      </c>
      <c r="F24" s="149" t="n">
        <f aca="false">$F$6</f>
        <v>0</v>
      </c>
      <c r="G24" s="175" t="n">
        <f aca="false">$G$6</f>
        <v>0</v>
      </c>
      <c r="H24" s="151" t="n">
        <f aca="false">$H$6</f>
        <v>0</v>
      </c>
      <c r="I24" s="152" t="n">
        <f aca="false">F24+G24+H24</f>
        <v>0</v>
      </c>
      <c r="J24" s="153" t="n">
        <f aca="false">$J$7</f>
        <v>0</v>
      </c>
      <c r="K24" s="154" t="n">
        <f aca="false">$K$6</f>
        <v>0</v>
      </c>
      <c r="L24" s="155" t="n">
        <f aca="false">((I24*J24/1000)+K24)</f>
        <v>0</v>
      </c>
      <c r="M24" s="156" t="n">
        <f aca="false">$M$68</f>
        <v>0</v>
      </c>
      <c r="N24" s="157" t="e">
        <f aca="false">$N$7*AQ23*AR23</f>
        <v>#DIV/0!</v>
      </c>
      <c r="O24" s="156" t="n">
        <f aca="false">$O$68</f>
        <v>0</v>
      </c>
      <c r="P24" s="158" t="n">
        <f aca="false">(AT23*$P$6)*$P$3</f>
        <v>1.7328</v>
      </c>
      <c r="Q24" s="154" t="n">
        <f aca="false">$Q$68</f>
        <v>0</v>
      </c>
      <c r="R24" s="154" t="n">
        <v>0</v>
      </c>
      <c r="S24" s="155" t="n">
        <v>0</v>
      </c>
      <c r="T24" s="156" t="n">
        <f aca="false">$T$6</f>
        <v>0</v>
      </c>
      <c r="U24" s="159" t="e">
        <f aca="false">(N24/E24)+SUM(L24:M24)</f>
        <v>#DIV/0!</v>
      </c>
      <c r="W24" s="116" t="n">
        <v>1</v>
      </c>
      <c r="X24" s="117" t="n">
        <v>2.52</v>
      </c>
      <c r="Y24" s="160" t="n">
        <v>3</v>
      </c>
      <c r="Z24" s="63" t="n">
        <v>2.52</v>
      </c>
      <c r="AA24" s="161"/>
      <c r="AB24" s="120"/>
      <c r="AC24" s="162" t="n">
        <f aca="false">(W24*X24)+(Y24*Z24)+(AA24*AB24)</f>
        <v>10.08</v>
      </c>
      <c r="AD24" s="163" t="n">
        <v>1800</v>
      </c>
      <c r="AE24" s="164" t="n">
        <v>0</v>
      </c>
      <c r="AF24" s="165" t="n">
        <v>0</v>
      </c>
      <c r="AG24" s="166"/>
      <c r="AH24" s="167" t="n">
        <v>3</v>
      </c>
      <c r="AI24" s="168" t="n">
        <v>185</v>
      </c>
      <c r="AJ24" s="169"/>
      <c r="AK24" s="170" t="n">
        <v>1</v>
      </c>
      <c r="AL24" s="63" t="n">
        <v>190</v>
      </c>
      <c r="AM24" s="171"/>
      <c r="AN24" s="172"/>
      <c r="AO24" s="173"/>
      <c r="AP24" s="133"/>
      <c r="AQ24" s="133" t="e">
        <f aca="false" t="array" ref="AQ24:AQ24">SUM(IF(AND(AJ24&lt;&gt;"pac",AJ24&lt;&gt;""),AI24),IF(AND(AM24&lt;&gt;"pac",AM24&lt;&gt;""),AL24),IF(AND(AN24&lt;&gt;"pac",AN24&lt;&gt;""),AO24))/SUM(IF(AND(AJ24&lt;&gt;"pac",AJ24&lt;&gt;""),1),IF(AND(AM24&lt;&gt;"pac",AM24&lt;&gt;""),1),IF(AND(AN24&lt;&gt;"pac",AN24&lt;&gt;""),1))</f>
        <v>#DIV/0!</v>
      </c>
      <c r="AR24" s="133" t="n">
        <f aca="false" t="array" ref="AR24:AR24">SUM(IF(AND(AJ24&lt;&gt;"pac",AJ24&lt;&gt;""),AH24),IF(AND(AM24&lt;&gt;"pac",AM24&lt;&gt;""),AK24),IF(AND(AP24&lt;&gt;"pac",AP24&lt;&gt;""),AN24))</f>
        <v>0</v>
      </c>
      <c r="AS24" s="133"/>
      <c r="AT24" s="134" t="n">
        <f aca="false">SUM(AE24,AG24,AH24,AN24,AK24)</f>
        <v>4</v>
      </c>
      <c r="AU24" s="135" t="n">
        <f aca="false">AV24/AT24</f>
        <v>186.25</v>
      </c>
      <c r="AV24" s="136" t="n">
        <f aca="false">SUM(AE24*AF24)+(AH24*AI24)+(AN24*AO24)+(AK24*AL24)</f>
        <v>745</v>
      </c>
      <c r="AW24" s="137" t="n">
        <f aca="false">AT24*(F25+G25+H25)*J25/1000</f>
        <v>0</v>
      </c>
      <c r="AX24" s="137" t="n">
        <f aca="false">K25*AT24</f>
        <v>0</v>
      </c>
      <c r="AY24" s="137" t="n">
        <f aca="false">L25*(AE25+AG25)</f>
        <v>0</v>
      </c>
      <c r="AZ24" s="136" t="n">
        <f aca="false">P25</f>
        <v>1.7328</v>
      </c>
      <c r="BA24" s="137" t="n">
        <f aca="false">AC24</f>
        <v>10.08</v>
      </c>
      <c r="BB24" s="137" t="n">
        <f aca="false">T25*AT25</f>
        <v>0</v>
      </c>
      <c r="BC24" s="137"/>
      <c r="BD24" s="137" t="n">
        <f aca="false">AV24-SUM(AW24:BC24)</f>
        <v>733.1872</v>
      </c>
      <c r="BE24" s="138"/>
      <c r="BF24" s="139" t="n">
        <f aca="false">BD24</f>
        <v>733.1872</v>
      </c>
      <c r="BG24" s="139" t="n">
        <f aca="false">BF24*$BG$5</f>
        <v>586.54976</v>
      </c>
      <c r="BH24" s="139" t="n">
        <f aca="false">BF24*$BH$5</f>
        <v>146.63744</v>
      </c>
      <c r="BI24" s="52"/>
      <c r="BJ24" s="6" t="s">
        <v>105</v>
      </c>
      <c r="BO24" s="6" t="s">
        <v>106</v>
      </c>
      <c r="BR24" s="55"/>
      <c r="BS24" s="142"/>
      <c r="BT24" s="143"/>
      <c r="BU24" s="52"/>
      <c r="BV24" s="52"/>
      <c r="BW24" s="52"/>
      <c r="BX24" s="52"/>
      <c r="BY24" s="52"/>
      <c r="BZ24" s="52"/>
      <c r="CA24" s="52"/>
      <c r="CB24" s="52"/>
      <c r="CC24" s="138"/>
      <c r="CD24" s="138"/>
      <c r="CE24" s="145"/>
      <c r="CF24" s="145"/>
      <c r="CG24" s="145"/>
      <c r="CH24" s="7"/>
      <c r="CI24" s="8"/>
      <c r="CJ24" s="7"/>
      <c r="CK24" s="7"/>
      <c r="CL24" s="7"/>
      <c r="CM24" s="7"/>
      <c r="CN24" s="8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</row>
    <row r="25" customFormat="false" ht="12.75" hidden="false" customHeight="false" outlineLevel="0" collapsed="false">
      <c r="B25" s="75" t="n">
        <v>1800</v>
      </c>
      <c r="C25" s="146" t="n">
        <f aca="false">C24</f>
        <v>4</v>
      </c>
      <c r="D25" s="147" t="n">
        <f aca="false">D24</f>
        <v>0</v>
      </c>
      <c r="E25" s="174" t="n">
        <f aca="false">C25-D24</f>
        <v>4</v>
      </c>
      <c r="F25" s="149" t="n">
        <f aca="false">$F$6</f>
        <v>0</v>
      </c>
      <c r="G25" s="175" t="n">
        <f aca="false">$G$6</f>
        <v>0</v>
      </c>
      <c r="H25" s="151" t="n">
        <f aca="false">$H$6</f>
        <v>0</v>
      </c>
      <c r="I25" s="152" t="n">
        <f aca="false">F25+G25+H25</f>
        <v>0</v>
      </c>
      <c r="J25" s="153" t="n">
        <f aca="false">$J$7</f>
        <v>0</v>
      </c>
      <c r="K25" s="154" t="n">
        <f aca="false">$K$6</f>
        <v>0</v>
      </c>
      <c r="L25" s="155" t="n">
        <f aca="false">((I25*J25/1000)+K25)</f>
        <v>0</v>
      </c>
      <c r="M25" s="156" t="n">
        <f aca="false">$M$68</f>
        <v>0</v>
      </c>
      <c r="N25" s="157" t="e">
        <f aca="false">$N$7*AQ24*AR24</f>
        <v>#DIV/0!</v>
      </c>
      <c r="O25" s="156" t="n">
        <f aca="false">$O$68</f>
        <v>0</v>
      </c>
      <c r="P25" s="158" t="n">
        <f aca="false">(AT24*$P$6)*$P$3</f>
        <v>1.7328</v>
      </c>
      <c r="Q25" s="154" t="n">
        <f aca="false">$Q$68</f>
        <v>0</v>
      </c>
      <c r="R25" s="154" t="n">
        <v>0</v>
      </c>
      <c r="S25" s="155" t="n">
        <v>0</v>
      </c>
      <c r="T25" s="156" t="n">
        <f aca="false">$T$6</f>
        <v>0</v>
      </c>
      <c r="U25" s="159" t="e">
        <f aca="false">(N25/E25)+SUM(L25:M25)</f>
        <v>#DIV/0!</v>
      </c>
      <c r="W25" s="116" t="n">
        <v>1</v>
      </c>
      <c r="X25" s="117" t="n">
        <v>2.52</v>
      </c>
      <c r="Y25" s="160" t="n">
        <v>3</v>
      </c>
      <c r="Z25" s="63" t="n">
        <v>2.52</v>
      </c>
      <c r="AA25" s="161"/>
      <c r="AB25" s="120"/>
      <c r="AC25" s="162" t="n">
        <f aca="false">(W25*X25)+(Y25*Z25)+(AA25*AB25)</f>
        <v>10.08</v>
      </c>
      <c r="AD25" s="163" t="n">
        <v>1900</v>
      </c>
      <c r="AE25" s="164" t="n">
        <v>0</v>
      </c>
      <c r="AF25" s="165" t="n">
        <v>0</v>
      </c>
      <c r="AG25" s="166"/>
      <c r="AH25" s="167" t="n">
        <v>3</v>
      </c>
      <c r="AI25" s="168" t="n">
        <v>185</v>
      </c>
      <c r="AJ25" s="169"/>
      <c r="AK25" s="170" t="n">
        <v>1</v>
      </c>
      <c r="AL25" s="63" t="n">
        <v>190</v>
      </c>
      <c r="AM25" s="171"/>
      <c r="AN25" s="172"/>
      <c r="AO25" s="173"/>
      <c r="AP25" s="133"/>
      <c r="AQ25" s="133" t="e">
        <f aca="false" t="array" ref="AQ25:AQ25">SUM(IF(AND(AJ25&lt;&gt;"pac",AJ25&lt;&gt;""),AI25),IF(AND(AM25&lt;&gt;"pac",AM25&lt;&gt;""),AL25),IF(AND(AN25&lt;&gt;"pac",AN25&lt;&gt;""),AO25))/SUM(IF(AND(AJ25&lt;&gt;"pac",AJ25&lt;&gt;""),1),IF(AND(AM25&lt;&gt;"pac",AM25&lt;&gt;""),1),IF(AND(AN25&lt;&gt;"pac",AN25&lt;&gt;""),1))</f>
        <v>#DIV/0!</v>
      </c>
      <c r="AR25" s="133" t="n">
        <f aca="false" t="array" ref="AR25:AR25">SUM(IF(AND(AJ25&lt;&gt;"pac",AJ25&lt;&gt;""),AH25),IF(AND(AM25&lt;&gt;"pac",AM25&lt;&gt;""),AK25),IF(AND(AP25&lt;&gt;"pac",AP25&lt;&gt;""),AN25))</f>
        <v>0</v>
      </c>
      <c r="AS25" s="133"/>
      <c r="AT25" s="134" t="n">
        <f aca="false">SUM(AE25,AG25,AH25,AN25,AK25)</f>
        <v>4</v>
      </c>
      <c r="AU25" s="135" t="n">
        <f aca="false">AV25/AT25</f>
        <v>186.25</v>
      </c>
      <c r="AV25" s="136" t="n">
        <f aca="false">SUM(AE25*AF25)+(AH25*AI25)+(AN25*AO25)+(AK25*AL25)</f>
        <v>745</v>
      </c>
      <c r="AW25" s="137" t="n">
        <f aca="false">AT25*(F26+G26+H26)*J26/1000</f>
        <v>0</v>
      </c>
      <c r="AX25" s="137" t="n">
        <f aca="false">K26*AT25</f>
        <v>0</v>
      </c>
      <c r="AY25" s="137" t="n">
        <f aca="false">L26*(AE26+AG26)</f>
        <v>0</v>
      </c>
      <c r="AZ25" s="136" t="n">
        <f aca="false">P26</f>
        <v>1.7328</v>
      </c>
      <c r="BA25" s="137" t="n">
        <f aca="false">AC25</f>
        <v>10.08</v>
      </c>
      <c r="BB25" s="137" t="n">
        <f aca="false">T26*AT26</f>
        <v>0</v>
      </c>
      <c r="BC25" s="137"/>
      <c r="BD25" s="137" t="n">
        <f aca="false">AV25-SUM(AW25:BC25)</f>
        <v>733.1872</v>
      </c>
      <c r="BE25" s="138"/>
      <c r="BF25" s="139" t="n">
        <f aca="false">BD25</f>
        <v>733.1872</v>
      </c>
      <c r="BG25" s="139" t="n">
        <f aca="false">BF25*$BG$5</f>
        <v>586.54976</v>
      </c>
      <c r="BH25" s="139" t="n">
        <f aca="false">BF25*$BH$5</f>
        <v>146.63744</v>
      </c>
      <c r="BI25" s="52"/>
      <c r="BJ25" s="25" t="s">
        <v>107</v>
      </c>
      <c r="BK25" s="26"/>
      <c r="BL25" s="27" t="n">
        <f aca="false">BL21</f>
        <v>9708.07104</v>
      </c>
      <c r="BO25" s="25" t="s">
        <v>107</v>
      </c>
      <c r="BP25" s="26"/>
      <c r="BQ25" s="27" t="e">
        <f aca="true">(INDIRECT(TEXT((DAY($A$1)-1),"0")&amp;"!Bq25"))+BL25</f>
        <v>#REF!</v>
      </c>
      <c r="BR25" s="55"/>
      <c r="BS25" s="142"/>
      <c r="BT25" s="143"/>
      <c r="BU25" s="98"/>
      <c r="BV25" s="52"/>
      <c r="BW25" s="176"/>
      <c r="BX25" s="52"/>
      <c r="BY25" s="52"/>
      <c r="BZ25" s="98"/>
      <c r="CA25" s="52"/>
      <c r="CB25" s="176"/>
      <c r="CC25" s="138"/>
      <c r="CD25" s="138"/>
      <c r="CE25" s="145"/>
      <c r="CF25" s="145"/>
      <c r="CG25" s="145"/>
      <c r="CH25" s="7"/>
      <c r="CI25" s="8"/>
      <c r="CJ25" s="7"/>
      <c r="CK25" s="29"/>
      <c r="CL25" s="7"/>
      <c r="CM25" s="7"/>
      <c r="CN25" s="8"/>
      <c r="CO25" s="7"/>
      <c r="CP25" s="29"/>
      <c r="CQ25" s="7"/>
      <c r="CR25" s="7"/>
      <c r="CS25" s="7"/>
      <c r="CT25" s="7"/>
      <c r="CU25" s="7"/>
      <c r="CV25" s="7"/>
      <c r="CW25" s="7"/>
      <c r="CX25" s="7"/>
      <c r="CY25" s="7"/>
    </row>
    <row r="26" customFormat="false" ht="12.75" hidden="false" customHeight="false" outlineLevel="0" collapsed="false">
      <c r="B26" s="75" t="n">
        <v>1900</v>
      </c>
      <c r="C26" s="146" t="n">
        <f aca="false">C25</f>
        <v>4</v>
      </c>
      <c r="D26" s="147" t="n">
        <f aca="false">D25</f>
        <v>0</v>
      </c>
      <c r="E26" s="174" t="n">
        <f aca="false">C26-D25</f>
        <v>4</v>
      </c>
      <c r="F26" s="149" t="n">
        <f aca="false">$F$6</f>
        <v>0</v>
      </c>
      <c r="G26" s="175" t="n">
        <f aca="false">$G$6</f>
        <v>0</v>
      </c>
      <c r="H26" s="151" t="n">
        <f aca="false">$H$6</f>
        <v>0</v>
      </c>
      <c r="I26" s="152" t="n">
        <f aca="false">F26+G26+H26</f>
        <v>0</v>
      </c>
      <c r="J26" s="153" t="n">
        <f aca="false">$J$7</f>
        <v>0</v>
      </c>
      <c r="K26" s="154" t="n">
        <f aca="false">$K$6</f>
        <v>0</v>
      </c>
      <c r="L26" s="155" t="n">
        <f aca="false">((I26*J26/1000)+K26)</f>
        <v>0</v>
      </c>
      <c r="M26" s="156" t="n">
        <f aca="false">$M$68</f>
        <v>0</v>
      </c>
      <c r="N26" s="157" t="e">
        <f aca="false">$N$7*AQ25*AR25</f>
        <v>#DIV/0!</v>
      </c>
      <c r="O26" s="156" t="n">
        <f aca="false">$O$68</f>
        <v>0</v>
      </c>
      <c r="P26" s="158" t="n">
        <f aca="false">(AT25*$P$6)*$P$3</f>
        <v>1.7328</v>
      </c>
      <c r="Q26" s="154" t="n">
        <f aca="false">$Q$68</f>
        <v>0</v>
      </c>
      <c r="R26" s="154" t="n">
        <v>0</v>
      </c>
      <c r="S26" s="155" t="n">
        <v>0</v>
      </c>
      <c r="T26" s="156" t="n">
        <f aca="false">$T$6</f>
        <v>0</v>
      </c>
      <c r="U26" s="159" t="e">
        <f aca="false">(N26/E26)+SUM(L26:M26)</f>
        <v>#DIV/0!</v>
      </c>
      <c r="W26" s="116" t="n">
        <v>1</v>
      </c>
      <c r="X26" s="117" t="n">
        <v>2.52</v>
      </c>
      <c r="Y26" s="160" t="n">
        <v>3</v>
      </c>
      <c r="Z26" s="63" t="n">
        <v>2.52</v>
      </c>
      <c r="AA26" s="161"/>
      <c r="AB26" s="120"/>
      <c r="AC26" s="162" t="n">
        <f aca="false">(W26*X26)+(Y26*Z26)+(AA26*AB26)</f>
        <v>10.08</v>
      </c>
      <c r="AD26" s="163" t="n">
        <v>2000</v>
      </c>
      <c r="AE26" s="164" t="n">
        <v>0</v>
      </c>
      <c r="AF26" s="165" t="n">
        <v>0</v>
      </c>
      <c r="AG26" s="166"/>
      <c r="AH26" s="167" t="n">
        <v>3</v>
      </c>
      <c r="AI26" s="168" t="n">
        <v>185</v>
      </c>
      <c r="AJ26" s="169"/>
      <c r="AK26" s="170" t="n">
        <v>1</v>
      </c>
      <c r="AL26" s="63" t="n">
        <v>190</v>
      </c>
      <c r="AM26" s="171"/>
      <c r="AN26" s="172"/>
      <c r="AO26" s="173"/>
      <c r="AP26" s="133"/>
      <c r="AQ26" s="133" t="e">
        <f aca="false" t="array" ref="AQ26:AQ26">SUM(IF(AND(AJ26&lt;&gt;"pac",AJ26&lt;&gt;""),AI26),IF(AND(AM26&lt;&gt;"pac",AM26&lt;&gt;""),AL26),IF(AND(AN26&lt;&gt;"pac",AN26&lt;&gt;""),AO26))/SUM(IF(AND(AJ26&lt;&gt;"pac",AJ26&lt;&gt;""),1),IF(AND(AM26&lt;&gt;"pac",AM26&lt;&gt;""),1),IF(AND(AN26&lt;&gt;"pac",AN26&lt;&gt;""),1))</f>
        <v>#DIV/0!</v>
      </c>
      <c r="AR26" s="133" t="n">
        <f aca="false" t="array" ref="AR26:AR26">SUM(IF(AND(AJ26&lt;&gt;"pac",AJ26&lt;&gt;""),AH26),IF(AND(AM26&lt;&gt;"pac",AM26&lt;&gt;""),AK26),IF(AND(AP26&lt;&gt;"pac",AP26&lt;&gt;""),AN26))</f>
        <v>0</v>
      </c>
      <c r="AS26" s="133"/>
      <c r="AT26" s="134" t="n">
        <f aca="false">SUM(AE26,AG26,AH26,AN26,AK26)</f>
        <v>4</v>
      </c>
      <c r="AU26" s="135" t="n">
        <f aca="false">AV26/AT26</f>
        <v>186.25</v>
      </c>
      <c r="AV26" s="136" t="n">
        <f aca="false">SUM(AE26*AF26)+(AH26*AI26)+(AN26*AO26)+(AK26*AL26)</f>
        <v>745</v>
      </c>
      <c r="AW26" s="137" t="n">
        <f aca="false">AT26*(F27+G27+H27)*J27/1000</f>
        <v>0</v>
      </c>
      <c r="AX26" s="137" t="n">
        <f aca="false">K27*AT26</f>
        <v>0</v>
      </c>
      <c r="AY26" s="137" t="n">
        <f aca="false">L27*(AE27+AG27)</f>
        <v>0</v>
      </c>
      <c r="AZ26" s="136" t="n">
        <f aca="false">P27</f>
        <v>1.7328</v>
      </c>
      <c r="BA26" s="137" t="n">
        <f aca="false">AC26</f>
        <v>10.08</v>
      </c>
      <c r="BB26" s="137" t="n">
        <f aca="false">T27*AT27</f>
        <v>0</v>
      </c>
      <c r="BC26" s="137"/>
      <c r="BD26" s="137" t="n">
        <f aca="false">AV26-SUM(AW26:BC26)</f>
        <v>733.1872</v>
      </c>
      <c r="BE26" s="138"/>
      <c r="BF26" s="139" t="n">
        <f aca="false">BD26</f>
        <v>733.1872</v>
      </c>
      <c r="BG26" s="139" t="n">
        <f aca="false">BF26*$BG$5</f>
        <v>586.54976</v>
      </c>
      <c r="BH26" s="139" t="n">
        <f aca="false">BF26*$BH$5</f>
        <v>146.63744</v>
      </c>
      <c r="BI26" s="52"/>
      <c r="BJ26" s="183"/>
      <c r="BK26" s="52"/>
      <c r="BL26" s="171"/>
      <c r="BO26" s="183"/>
      <c r="BP26" s="52"/>
      <c r="BQ26" s="171"/>
      <c r="BR26" s="55"/>
      <c r="BS26" s="142"/>
      <c r="BT26" s="143"/>
      <c r="BU26" s="98"/>
      <c r="BV26" s="52"/>
      <c r="BW26" s="176"/>
      <c r="BX26" s="52"/>
      <c r="BY26" s="52"/>
      <c r="BZ26" s="98"/>
      <c r="CA26" s="52"/>
      <c r="CB26" s="176"/>
      <c r="CC26" s="138"/>
      <c r="CD26" s="138"/>
      <c r="CE26" s="145"/>
      <c r="CF26" s="145"/>
      <c r="CG26" s="145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</row>
    <row r="27" customFormat="false" ht="12.75" hidden="false" customHeight="false" outlineLevel="0" collapsed="false">
      <c r="B27" s="75" t="n">
        <v>2000</v>
      </c>
      <c r="C27" s="146" t="n">
        <f aca="false">C26</f>
        <v>4</v>
      </c>
      <c r="D27" s="147" t="n">
        <f aca="false">D26</f>
        <v>0</v>
      </c>
      <c r="E27" s="174" t="n">
        <f aca="false">C27-D26</f>
        <v>4</v>
      </c>
      <c r="F27" s="149" t="n">
        <f aca="false">$F$6</f>
        <v>0</v>
      </c>
      <c r="G27" s="175" t="n">
        <f aca="false">$G$6</f>
        <v>0</v>
      </c>
      <c r="H27" s="151" t="n">
        <f aca="false">$H$6</f>
        <v>0</v>
      </c>
      <c r="I27" s="152" t="n">
        <f aca="false">F27+G27+H27</f>
        <v>0</v>
      </c>
      <c r="J27" s="153" t="n">
        <f aca="false">$J$7</f>
        <v>0</v>
      </c>
      <c r="K27" s="154" t="n">
        <f aca="false">$K$6</f>
        <v>0</v>
      </c>
      <c r="L27" s="155" t="n">
        <f aca="false">((I27*J27/1000)+K27)</f>
        <v>0</v>
      </c>
      <c r="M27" s="156" t="n">
        <f aca="false">$M$68</f>
        <v>0</v>
      </c>
      <c r="N27" s="157" t="e">
        <f aca="false">$N$7*AQ26*AR26</f>
        <v>#DIV/0!</v>
      </c>
      <c r="O27" s="156" t="n">
        <f aca="false">$O$68</f>
        <v>0</v>
      </c>
      <c r="P27" s="158" t="n">
        <f aca="false">(AT26*$P$6)*$P$3</f>
        <v>1.7328</v>
      </c>
      <c r="Q27" s="154" t="n">
        <f aca="false">$Q$68</f>
        <v>0</v>
      </c>
      <c r="R27" s="154" t="n">
        <v>0</v>
      </c>
      <c r="S27" s="155" t="n">
        <v>0</v>
      </c>
      <c r="T27" s="156" t="n">
        <f aca="false">$T$6</f>
        <v>0</v>
      </c>
      <c r="U27" s="159" t="e">
        <f aca="false">(N27/E27)+SUM(L27:M27)</f>
        <v>#DIV/0!</v>
      </c>
      <c r="W27" s="116" t="n">
        <v>1</v>
      </c>
      <c r="X27" s="117" t="n">
        <v>2.52</v>
      </c>
      <c r="Y27" s="160" t="n">
        <v>3</v>
      </c>
      <c r="Z27" s="63" t="n">
        <v>2.52</v>
      </c>
      <c r="AA27" s="161"/>
      <c r="AB27" s="120"/>
      <c r="AC27" s="162" t="n">
        <f aca="false">(W27*X27)+(Y27*Z27)+(AA27*AB27)</f>
        <v>10.08</v>
      </c>
      <c r="AD27" s="163" t="n">
        <v>2100</v>
      </c>
      <c r="AE27" s="164" t="n">
        <v>0</v>
      </c>
      <c r="AF27" s="165" t="n">
        <v>0</v>
      </c>
      <c r="AG27" s="166"/>
      <c r="AH27" s="167" t="n">
        <v>3</v>
      </c>
      <c r="AI27" s="168" t="n">
        <v>185</v>
      </c>
      <c r="AJ27" s="169"/>
      <c r="AK27" s="170" t="n">
        <v>1</v>
      </c>
      <c r="AL27" s="63" t="n">
        <v>190</v>
      </c>
      <c r="AM27" s="171"/>
      <c r="AN27" s="172"/>
      <c r="AO27" s="173"/>
      <c r="AP27" s="133"/>
      <c r="AQ27" s="133" t="e">
        <f aca="false" t="array" ref="AQ27:AQ27">SUM(IF(AND(AJ27&lt;&gt;"pac",AJ27&lt;&gt;""),AI27),IF(AND(AM27&lt;&gt;"pac",AM27&lt;&gt;""),AL27),IF(AND(AN27&lt;&gt;"pac",AN27&lt;&gt;""),AO27))/SUM(IF(AND(AJ27&lt;&gt;"pac",AJ27&lt;&gt;""),1),IF(AND(AM27&lt;&gt;"pac",AM27&lt;&gt;""),1),IF(AND(AN27&lt;&gt;"pac",AN27&lt;&gt;""),1))</f>
        <v>#DIV/0!</v>
      </c>
      <c r="AR27" s="133" t="n">
        <f aca="false" t="array" ref="AR27:AR27">SUM(IF(AND(AJ27&lt;&gt;"pac",AJ27&lt;&gt;""),AH27),IF(AND(AM27&lt;&gt;"pac",AM27&lt;&gt;""),AK27),IF(AND(AP27&lt;&gt;"pac",AP27&lt;&gt;""),AN27))</f>
        <v>0</v>
      </c>
      <c r="AS27" s="133"/>
      <c r="AT27" s="134" t="n">
        <f aca="false">SUM(AE27,AG27,AH27,AN27,AK27)</f>
        <v>4</v>
      </c>
      <c r="AU27" s="135" t="n">
        <f aca="false">AV27/AT27</f>
        <v>186.25</v>
      </c>
      <c r="AV27" s="136" t="n">
        <f aca="false">SUM(AE27*AF27)+(AH27*AI27)+(AN27*AO27)+(AK27*AL27)</f>
        <v>745</v>
      </c>
      <c r="AW27" s="137" t="n">
        <f aca="false">AT27*(F28+G28+H28)*J28/1000</f>
        <v>0</v>
      </c>
      <c r="AX27" s="137" t="n">
        <f aca="false">K28*AT27</f>
        <v>0</v>
      </c>
      <c r="AY27" s="137" t="n">
        <f aca="false">L28*(AE28+AG28)</f>
        <v>0</v>
      </c>
      <c r="AZ27" s="136" t="n">
        <f aca="false">P28</f>
        <v>1.7328</v>
      </c>
      <c r="BA27" s="137" t="n">
        <f aca="false">AC27</f>
        <v>10.08</v>
      </c>
      <c r="BB27" s="137" t="n">
        <f aca="false">T28*AT28</f>
        <v>0</v>
      </c>
      <c r="BC27" s="137"/>
      <c r="BD27" s="137" t="n">
        <f aca="false">AV27-SUM(AW27:BC27)</f>
        <v>733.1872</v>
      </c>
      <c r="BE27" s="138"/>
      <c r="BF27" s="139" t="n">
        <f aca="false">BD27</f>
        <v>733.1872</v>
      </c>
      <c r="BG27" s="139" t="n">
        <f aca="false">BF27*$BG$5</f>
        <v>586.54976</v>
      </c>
      <c r="BH27" s="139" t="n">
        <f aca="false">BF27*$BH$5</f>
        <v>146.63744</v>
      </c>
      <c r="BI27" s="52"/>
      <c r="BJ27" s="53" t="s">
        <v>32</v>
      </c>
      <c r="BK27" s="52"/>
      <c r="BL27" s="73" t="n">
        <f aca="false">BL4</f>
        <v>0</v>
      </c>
      <c r="BO27" s="53" t="s">
        <v>32</v>
      </c>
      <c r="BP27" s="52"/>
      <c r="BQ27" s="73" t="e">
        <f aca="true">(INDIRECT(TEXT((DAY($A$1)-1),"0")&amp;"!BK27"))+BL27</f>
        <v>#REF!</v>
      </c>
      <c r="BR27" s="55"/>
      <c r="BS27" s="142"/>
      <c r="BT27" s="143"/>
      <c r="BU27" s="98"/>
      <c r="BV27" s="52"/>
      <c r="BW27" s="176"/>
      <c r="BX27" s="52"/>
      <c r="BY27" s="52"/>
      <c r="BZ27" s="52"/>
      <c r="CA27" s="52"/>
      <c r="CB27" s="52"/>
      <c r="CC27" s="138"/>
      <c r="CD27" s="138"/>
      <c r="CE27" s="145"/>
      <c r="CF27" s="145"/>
      <c r="CG27" s="145"/>
      <c r="CH27" s="7"/>
      <c r="CI27" s="8"/>
      <c r="CJ27" s="7"/>
      <c r="CK27" s="29"/>
      <c r="CL27" s="7"/>
      <c r="CM27" s="7"/>
      <c r="CN27" s="8"/>
      <c r="CO27" s="7"/>
      <c r="CP27" s="29"/>
      <c r="CQ27" s="7"/>
      <c r="CR27" s="7"/>
      <c r="CS27" s="7"/>
      <c r="CT27" s="7"/>
      <c r="CU27" s="7"/>
      <c r="CV27" s="7"/>
      <c r="CW27" s="7"/>
      <c r="CX27" s="7"/>
      <c r="CY27" s="7"/>
    </row>
    <row r="28" customFormat="false" ht="12.75" hidden="false" customHeight="false" outlineLevel="0" collapsed="false">
      <c r="B28" s="75" t="n">
        <v>2100</v>
      </c>
      <c r="C28" s="146" t="n">
        <f aca="false">C27</f>
        <v>4</v>
      </c>
      <c r="D28" s="147" t="n">
        <f aca="false">D27</f>
        <v>0</v>
      </c>
      <c r="E28" s="174" t="n">
        <f aca="false">C28-D27</f>
        <v>4</v>
      </c>
      <c r="F28" s="149" t="n">
        <f aca="false">$F$6</f>
        <v>0</v>
      </c>
      <c r="G28" s="175" t="n">
        <f aca="false">$G$6</f>
        <v>0</v>
      </c>
      <c r="H28" s="151" t="n">
        <f aca="false">$H$6</f>
        <v>0</v>
      </c>
      <c r="I28" s="152" t="n">
        <f aca="false">F28+G28+H28</f>
        <v>0</v>
      </c>
      <c r="J28" s="153" t="n">
        <f aca="false">$J$7</f>
        <v>0</v>
      </c>
      <c r="K28" s="154" t="n">
        <f aca="false">$K$6</f>
        <v>0</v>
      </c>
      <c r="L28" s="155" t="n">
        <f aca="false">((I28*J28/1000)+K28)</f>
        <v>0</v>
      </c>
      <c r="M28" s="156" t="n">
        <f aca="false">$M$68</f>
        <v>0</v>
      </c>
      <c r="N28" s="157" t="e">
        <f aca="false">$N$7*AQ27*AR27</f>
        <v>#DIV/0!</v>
      </c>
      <c r="O28" s="156" t="n">
        <f aca="false">$O$68</f>
        <v>0</v>
      </c>
      <c r="P28" s="158" t="n">
        <f aca="false">(AT27*$P$6)*$P$3</f>
        <v>1.7328</v>
      </c>
      <c r="Q28" s="154" t="n">
        <f aca="false">$Q$68</f>
        <v>0</v>
      </c>
      <c r="R28" s="154" t="n">
        <v>0</v>
      </c>
      <c r="S28" s="155" t="n">
        <v>0</v>
      </c>
      <c r="T28" s="156" t="n">
        <v>0</v>
      </c>
      <c r="U28" s="159" t="e">
        <f aca="false">(N28/E28)+SUM(L28:M28)</f>
        <v>#DIV/0!</v>
      </c>
      <c r="W28" s="116" t="n">
        <v>1</v>
      </c>
      <c r="X28" s="117" t="n">
        <v>2.52</v>
      </c>
      <c r="Y28" s="160" t="n">
        <v>3</v>
      </c>
      <c r="Z28" s="63" t="n">
        <v>2.52</v>
      </c>
      <c r="AA28" s="161"/>
      <c r="AB28" s="120"/>
      <c r="AC28" s="162" t="n">
        <f aca="false">(W28*X28)+(Y28*Z28)+(AA28*AB28)</f>
        <v>10.08</v>
      </c>
      <c r="AD28" s="163" t="n">
        <v>2200</v>
      </c>
      <c r="AE28" s="164" t="n">
        <v>0</v>
      </c>
      <c r="AF28" s="165" t="n">
        <v>0</v>
      </c>
      <c r="AG28" s="166"/>
      <c r="AH28" s="167" t="n">
        <v>3</v>
      </c>
      <c r="AI28" s="168" t="n">
        <v>185</v>
      </c>
      <c r="AJ28" s="169"/>
      <c r="AK28" s="170" t="n">
        <v>1</v>
      </c>
      <c r="AL28" s="63" t="n">
        <v>190</v>
      </c>
      <c r="AM28" s="171"/>
      <c r="AN28" s="172"/>
      <c r="AO28" s="173"/>
      <c r="AP28" s="133"/>
      <c r="AQ28" s="133" t="e">
        <f aca="false" t="array" ref="AQ28:AQ28">SUM(IF(AND(AJ28&lt;&gt;"pac",AJ28&lt;&gt;""),AI28),IF(AND(AM28&lt;&gt;"pac",AM28&lt;&gt;""),AL28),IF(AND(AN28&lt;&gt;"pac",AN28&lt;&gt;""),AO28))/SUM(IF(AND(AJ28&lt;&gt;"pac",AJ28&lt;&gt;""),1),IF(AND(AM28&lt;&gt;"pac",AM28&lt;&gt;""),1),IF(AND(AN28&lt;&gt;"pac",AN28&lt;&gt;""),1))</f>
        <v>#DIV/0!</v>
      </c>
      <c r="AR28" s="133" t="n">
        <f aca="false" t="array" ref="AR28:AR28">SUM(IF(AND(AJ28&lt;&gt;"pac",AJ28&lt;&gt;""),AH28),IF(AND(AM28&lt;&gt;"pac",AM28&lt;&gt;""),AK28),IF(AND(AP28&lt;&gt;"pac",AP28&lt;&gt;""),AN28))</f>
        <v>0</v>
      </c>
      <c r="AS28" s="133"/>
      <c r="AT28" s="134" t="n">
        <f aca="false">SUM(AE28,AG28,AH28,AN28,AK28)</f>
        <v>4</v>
      </c>
      <c r="AU28" s="135" t="n">
        <f aca="false">AV28/AT28</f>
        <v>186.25</v>
      </c>
      <c r="AV28" s="136" t="n">
        <f aca="false">SUM(AE28*AF28)+(AH28*AI28)+(AN28*AO28)+(AK28*AL28)</f>
        <v>745</v>
      </c>
      <c r="AW28" s="137" t="n">
        <f aca="false">AT28*(F29+G29+H29)*J29/1000</f>
        <v>0</v>
      </c>
      <c r="AX28" s="137" t="n">
        <f aca="false">K29*AT28</f>
        <v>0</v>
      </c>
      <c r="AY28" s="137" t="n">
        <f aca="false">L29*(AE29+AG29)</f>
        <v>0</v>
      </c>
      <c r="AZ28" s="136" t="n">
        <f aca="false">P29</f>
        <v>1.7328</v>
      </c>
      <c r="BA28" s="137" t="n">
        <f aca="false">AC28</f>
        <v>10.08</v>
      </c>
      <c r="BB28" s="137" t="n">
        <f aca="false">T29*AT29</f>
        <v>0</v>
      </c>
      <c r="BC28" s="137"/>
      <c r="BD28" s="137" t="n">
        <f aca="false">AV28-SUM(AW28:BC28)</f>
        <v>733.1872</v>
      </c>
      <c r="BE28" s="138"/>
      <c r="BF28" s="139" t="n">
        <f aca="false">BD28</f>
        <v>733.1872</v>
      </c>
      <c r="BG28" s="139" t="n">
        <f aca="false">BF28*$BG$5</f>
        <v>586.54976</v>
      </c>
      <c r="BH28" s="139" t="n">
        <f aca="false">BF28*$BH$5</f>
        <v>146.63744</v>
      </c>
      <c r="BI28" s="52"/>
      <c r="BJ28" s="53"/>
      <c r="BK28" s="52"/>
      <c r="BL28" s="73"/>
      <c r="BO28" s="53"/>
      <c r="BP28" s="52"/>
      <c r="BQ28" s="73"/>
      <c r="BR28" s="55"/>
      <c r="BS28" s="142"/>
      <c r="BT28" s="143"/>
      <c r="BU28" s="98"/>
      <c r="BV28" s="52"/>
      <c r="BW28" s="176"/>
      <c r="BX28" s="52"/>
      <c r="BY28" s="52"/>
      <c r="BZ28" s="98"/>
      <c r="CA28" s="52"/>
      <c r="CB28" s="176"/>
      <c r="CC28" s="138"/>
      <c r="CD28" s="138"/>
      <c r="CE28" s="145"/>
      <c r="CF28" s="145"/>
      <c r="CG28" s="145"/>
      <c r="CH28" s="7"/>
      <c r="CI28" s="8"/>
      <c r="CJ28" s="7"/>
      <c r="CK28" s="29"/>
      <c r="CL28" s="7"/>
      <c r="CM28" s="7"/>
      <c r="CN28" s="8"/>
      <c r="CO28" s="7"/>
      <c r="CP28" s="29"/>
      <c r="CQ28" s="7"/>
      <c r="CR28" s="7"/>
      <c r="CS28" s="7"/>
      <c r="CT28" s="7"/>
      <c r="CU28" s="7"/>
      <c r="CV28" s="7"/>
      <c r="CW28" s="7"/>
      <c r="CX28" s="7"/>
      <c r="CY28" s="7"/>
    </row>
    <row r="29" customFormat="false" ht="12.75" hidden="false" customHeight="false" outlineLevel="0" collapsed="false">
      <c r="B29" s="75" t="n">
        <v>2200</v>
      </c>
      <c r="C29" s="146" t="n">
        <f aca="false">C28</f>
        <v>4</v>
      </c>
      <c r="D29" s="147" t="n">
        <f aca="false">D28</f>
        <v>0</v>
      </c>
      <c r="E29" s="174" t="n">
        <f aca="false">C29-D28</f>
        <v>4</v>
      </c>
      <c r="F29" s="149" t="n">
        <f aca="false">$F$6</f>
        <v>0</v>
      </c>
      <c r="G29" s="175" t="n">
        <f aca="false">$G$6</f>
        <v>0</v>
      </c>
      <c r="H29" s="151" t="n">
        <f aca="false">$H$6</f>
        <v>0</v>
      </c>
      <c r="I29" s="152" t="n">
        <f aca="false">F29+G29+H29</f>
        <v>0</v>
      </c>
      <c r="J29" s="153" t="n">
        <f aca="false">$J$7</f>
        <v>0</v>
      </c>
      <c r="K29" s="154" t="n">
        <f aca="false">$K$6</f>
        <v>0</v>
      </c>
      <c r="L29" s="155" t="n">
        <f aca="false">((I29*J29/1000)+K29)</f>
        <v>0</v>
      </c>
      <c r="M29" s="156" t="n">
        <f aca="false">$M$68</f>
        <v>0</v>
      </c>
      <c r="N29" s="157" t="e">
        <f aca="false">$N$7*AQ28*AR28</f>
        <v>#DIV/0!</v>
      </c>
      <c r="O29" s="156" t="n">
        <f aca="false">$O$68</f>
        <v>0</v>
      </c>
      <c r="P29" s="158" t="n">
        <f aca="false">(AT28*$P$6)*$P$3</f>
        <v>1.7328</v>
      </c>
      <c r="Q29" s="154" t="n">
        <f aca="false">$Q$68</f>
        <v>0</v>
      </c>
      <c r="R29" s="154" t="n">
        <v>0</v>
      </c>
      <c r="S29" s="155" t="n">
        <v>0</v>
      </c>
      <c r="T29" s="156" t="n">
        <v>0</v>
      </c>
      <c r="U29" s="159" t="e">
        <f aca="false">(N29/E29)+SUM(L29:M29)</f>
        <v>#DIV/0!</v>
      </c>
      <c r="W29" s="116" t="n">
        <v>1</v>
      </c>
      <c r="X29" s="117" t="n">
        <v>2.52</v>
      </c>
      <c r="Y29" s="160" t="n">
        <v>3</v>
      </c>
      <c r="Z29" s="63" t="n">
        <v>2.52</v>
      </c>
      <c r="AA29" s="161"/>
      <c r="AB29" s="120"/>
      <c r="AC29" s="162" t="n">
        <f aca="false">(W29*X29)+(Y29*Z29)+(AA29*AB29)</f>
        <v>10.08</v>
      </c>
      <c r="AD29" s="163" t="n">
        <v>2300</v>
      </c>
      <c r="AE29" s="164" t="n">
        <v>0</v>
      </c>
      <c r="AF29" s="165" t="n">
        <v>0</v>
      </c>
      <c r="AG29" s="166"/>
      <c r="AH29" s="167" t="n">
        <v>3</v>
      </c>
      <c r="AI29" s="168" t="n">
        <v>185</v>
      </c>
      <c r="AJ29" s="169"/>
      <c r="AK29" s="170" t="n">
        <v>1</v>
      </c>
      <c r="AL29" s="63" t="n">
        <v>190</v>
      </c>
      <c r="AM29" s="171"/>
      <c r="AN29" s="172"/>
      <c r="AO29" s="173"/>
      <c r="AP29" s="133"/>
      <c r="AQ29" s="133" t="e">
        <f aca="false" t="array" ref="AQ29:AQ29">SUM(IF(AND(AJ29&lt;&gt;"pac",AJ29&lt;&gt;""),AI29),IF(AND(AM29&lt;&gt;"pac",AM29&lt;&gt;""),AL29),IF(AND(AN29&lt;&gt;"pac",AN29&lt;&gt;""),AO29))/SUM(IF(AND(AJ29&lt;&gt;"pac",AJ29&lt;&gt;""),1),IF(AND(AM29&lt;&gt;"pac",AM29&lt;&gt;""),1),IF(AND(AN29&lt;&gt;"pac",AN29&lt;&gt;""),1))</f>
        <v>#DIV/0!</v>
      </c>
      <c r="AR29" s="133" t="n">
        <f aca="false" t="array" ref="AR29:AR29">SUM(IF(AND(AJ29&lt;&gt;"pac",AJ29&lt;&gt;""),AH29),IF(AND(AM29&lt;&gt;"pac",AM29&lt;&gt;""),AK29),IF(AND(AP29&lt;&gt;"pac",AP29&lt;&gt;""),AN29))</f>
        <v>0</v>
      </c>
      <c r="AS29" s="133"/>
      <c r="AT29" s="134" t="n">
        <f aca="false">SUM(AE29,AG29,AH29,AN29,AK29)</f>
        <v>4</v>
      </c>
      <c r="AU29" s="135" t="n">
        <f aca="false">AV29/AT29</f>
        <v>186.25</v>
      </c>
      <c r="AV29" s="136" t="n">
        <f aca="false">SUM(AE29*AF29)+(AH29*AI29)+(AN29*AO29)+(AK29*AL29)</f>
        <v>745</v>
      </c>
      <c r="AW29" s="137" t="n">
        <f aca="false">AT29*(F30+G30+H30)*J30/1000</f>
        <v>0</v>
      </c>
      <c r="AX29" s="137" t="n">
        <f aca="false">K30*AT29</f>
        <v>0</v>
      </c>
      <c r="AY29" s="137" t="n">
        <f aca="false">L30*(AE30+AG30)</f>
        <v>0</v>
      </c>
      <c r="AZ29" s="136" t="n">
        <f aca="false">P30</f>
        <v>1.7328</v>
      </c>
      <c r="BA29" s="137" t="n">
        <f aca="false">AC29</f>
        <v>10.08</v>
      </c>
      <c r="BB29" s="137" t="n">
        <f aca="false">T30*AT30</f>
        <v>0</v>
      </c>
      <c r="BC29" s="137"/>
      <c r="BD29" s="137" t="n">
        <f aca="false">AV29-SUM(AW29:BC29)</f>
        <v>733.1872</v>
      </c>
      <c r="BE29" s="138"/>
      <c r="BF29" s="139" t="n">
        <f aca="false">BD29</f>
        <v>733.1872</v>
      </c>
      <c r="BG29" s="139" t="n">
        <f aca="false">BF29*$BG$5</f>
        <v>586.54976</v>
      </c>
      <c r="BH29" s="139" t="n">
        <f aca="false">BF29*$BH$5</f>
        <v>146.63744</v>
      </c>
      <c r="BI29" s="52"/>
      <c r="BJ29" s="53" t="s">
        <v>109</v>
      </c>
      <c r="BK29" s="52"/>
      <c r="BL29" s="73" t="n">
        <f aca="false">BL25-BL27</f>
        <v>9708.07104</v>
      </c>
      <c r="BO29" s="53" t="s">
        <v>109</v>
      </c>
      <c r="BP29" s="52"/>
      <c r="BQ29" s="73" t="e">
        <f aca="false">BQ25-BQ27</f>
        <v>#REF!</v>
      </c>
      <c r="BR29" s="55"/>
      <c r="BS29" s="142"/>
      <c r="BT29" s="143"/>
      <c r="BU29" s="52"/>
      <c r="BV29" s="52"/>
      <c r="BW29" s="52"/>
      <c r="BX29" s="52"/>
      <c r="BY29" s="52"/>
      <c r="BZ29" s="52"/>
      <c r="CA29" s="52"/>
      <c r="CB29" s="52"/>
      <c r="CC29" s="138"/>
      <c r="CD29" s="138"/>
      <c r="CE29" s="145"/>
      <c r="CF29" s="145"/>
      <c r="CG29" s="145"/>
      <c r="CH29" s="7"/>
      <c r="CI29" s="8"/>
      <c r="CJ29" s="7"/>
      <c r="CK29" s="29"/>
      <c r="CL29" s="7"/>
      <c r="CM29" s="7"/>
      <c r="CN29" s="8"/>
      <c r="CO29" s="7"/>
      <c r="CP29" s="29"/>
      <c r="CQ29" s="7"/>
      <c r="CR29" s="7"/>
      <c r="CS29" s="7"/>
      <c r="CT29" s="7"/>
      <c r="CU29" s="7"/>
      <c r="CV29" s="7"/>
      <c r="CW29" s="7"/>
      <c r="CX29" s="7"/>
      <c r="CY29" s="7"/>
    </row>
    <row r="30" customFormat="false" ht="12.75" hidden="false" customHeight="false" outlineLevel="0" collapsed="false">
      <c r="B30" s="75" t="n">
        <v>2300</v>
      </c>
      <c r="C30" s="146" t="n">
        <f aca="false">C29</f>
        <v>4</v>
      </c>
      <c r="D30" s="147" t="n">
        <f aca="false">D29</f>
        <v>0</v>
      </c>
      <c r="E30" s="174" t="n">
        <f aca="false">C30-D29</f>
        <v>4</v>
      </c>
      <c r="F30" s="149" t="n">
        <f aca="false">$F$6</f>
        <v>0</v>
      </c>
      <c r="G30" s="175" t="n">
        <f aca="false">$G$6</f>
        <v>0</v>
      </c>
      <c r="H30" s="151" t="n">
        <f aca="false">$H$6</f>
        <v>0</v>
      </c>
      <c r="I30" s="152" t="n">
        <f aca="false">F30+G30+H30</f>
        <v>0</v>
      </c>
      <c r="J30" s="153" t="n">
        <f aca="false">$J$7</f>
        <v>0</v>
      </c>
      <c r="K30" s="154" t="n">
        <f aca="false">$K$6</f>
        <v>0</v>
      </c>
      <c r="L30" s="155" t="n">
        <f aca="false">((I30*J30/1000)+K30)</f>
        <v>0</v>
      </c>
      <c r="M30" s="156" t="n">
        <f aca="false">$M$68</f>
        <v>0</v>
      </c>
      <c r="N30" s="157" t="e">
        <f aca="false">$N$7*AQ29*AR29</f>
        <v>#DIV/0!</v>
      </c>
      <c r="O30" s="156" t="n">
        <f aca="false">$O$68</f>
        <v>0</v>
      </c>
      <c r="P30" s="158" t="n">
        <f aca="false">(AT29*$P$6)*$P$3</f>
        <v>1.7328</v>
      </c>
      <c r="Q30" s="154" t="n">
        <f aca="false">$Q$68</f>
        <v>0</v>
      </c>
      <c r="R30" s="154" t="n">
        <v>0</v>
      </c>
      <c r="S30" s="155" t="n">
        <v>0</v>
      </c>
      <c r="T30" s="156" t="n">
        <f aca="false">$T$6</f>
        <v>0</v>
      </c>
      <c r="U30" s="159" t="e">
        <f aca="false">(N30/E30)+SUM(L30:M30)</f>
        <v>#DIV/0!</v>
      </c>
      <c r="W30" s="116" t="n">
        <v>1</v>
      </c>
      <c r="X30" s="117" t="n">
        <v>2.52</v>
      </c>
      <c r="Y30" s="160" t="n">
        <v>3</v>
      </c>
      <c r="Z30" s="63" t="n">
        <v>2.52</v>
      </c>
      <c r="AA30" s="186"/>
      <c r="AB30" s="187"/>
      <c r="AC30" s="188" t="n">
        <f aca="false">(W30*X30)+(Y30*Z30)+(AA30*AB30)</f>
        <v>10.08</v>
      </c>
      <c r="AD30" s="189" t="n">
        <v>2400</v>
      </c>
      <c r="AE30" s="190" t="n">
        <v>0</v>
      </c>
      <c r="AF30" s="191" t="n">
        <v>0</v>
      </c>
      <c r="AG30" s="192"/>
      <c r="AH30" s="167" t="n">
        <v>3</v>
      </c>
      <c r="AI30" s="168" t="n">
        <v>185</v>
      </c>
      <c r="AJ30" s="169"/>
      <c r="AK30" s="170" t="n">
        <v>1</v>
      </c>
      <c r="AL30" s="63" t="n">
        <v>190</v>
      </c>
      <c r="AM30" s="194"/>
      <c r="AN30" s="172"/>
      <c r="AO30" s="173"/>
      <c r="AP30" s="195"/>
      <c r="AQ30" s="195" t="e">
        <f aca="false" t="array" ref="AQ30:AQ30">SUM(IF(AND(AJ30&lt;&gt;"pac",AJ30&lt;&gt;""),AI30),IF(AND(AM30&lt;&gt;"pac",AM30&lt;&gt;""),AL30),IF(AND(AN30&lt;&gt;"pac",AN30&lt;&gt;""),AO30))/SUM(IF(AND(AJ30&lt;&gt;"pac",AJ30&lt;&gt;""),1),IF(AND(AM30&lt;&gt;"pac",AM30&lt;&gt;""),1),IF(AND(AN30&lt;&gt;"pac",AN30&lt;&gt;""),1))</f>
        <v>#DIV/0!</v>
      </c>
      <c r="AR30" s="195" t="n">
        <f aca="false" t="array" ref="AR30:AR30">SUM(IF(AND(AJ30&lt;&gt;"pac",AJ30&lt;&gt;""),AH30),IF(AND(AM30&lt;&gt;"pac",AM30&lt;&gt;""),AK30),IF(AND(AP30&lt;&gt;"pac",AP30&lt;&gt;""),AN30))</f>
        <v>0</v>
      </c>
      <c r="AS30" s="55"/>
      <c r="AT30" s="134" t="n">
        <f aca="false">SUM(AE30,AG30,AH30,AN30,AK30)</f>
        <v>4</v>
      </c>
      <c r="AU30" s="135" t="n">
        <f aca="false">AV30/AT30</f>
        <v>186.25</v>
      </c>
      <c r="AV30" s="136" t="n">
        <f aca="false">SUM(AE30*AF30)+(AH30*AI30)+(AN30*AO30)+(AK30*AL30)</f>
        <v>745</v>
      </c>
      <c r="AW30" s="137" t="n">
        <f aca="false">AT30*(F31+G31+H31)*J31/1000</f>
        <v>0</v>
      </c>
      <c r="AX30" s="137" t="n">
        <f aca="false">K31*AT30</f>
        <v>0</v>
      </c>
      <c r="AY30" s="137" t="n">
        <f aca="false">L31*(AE31+AG31)</f>
        <v>0</v>
      </c>
      <c r="AZ30" s="136" t="n">
        <f aca="false">P31</f>
        <v>1.7328</v>
      </c>
      <c r="BA30" s="137" t="n">
        <f aca="false">AC30</f>
        <v>10.08</v>
      </c>
      <c r="BB30" s="137" t="n">
        <f aca="false">T31*AT31</f>
        <v>0</v>
      </c>
      <c r="BC30" s="137"/>
      <c r="BD30" s="137" t="n">
        <f aca="false">AV30-SUM(AW30:BC30)</f>
        <v>733.1872</v>
      </c>
      <c r="BE30" s="138"/>
      <c r="BF30" s="139" t="n">
        <f aca="false">BD30</f>
        <v>733.1872</v>
      </c>
      <c r="BG30" s="139" t="n">
        <f aca="false">BF30*$BG$5</f>
        <v>586.54976</v>
      </c>
      <c r="BH30" s="139" t="n">
        <f aca="false">BF30*$BH$5</f>
        <v>146.63744</v>
      </c>
      <c r="BI30" s="52"/>
      <c r="BJ30" s="53"/>
      <c r="BK30" s="52"/>
      <c r="BL30" s="73"/>
      <c r="BO30" s="53"/>
      <c r="BP30" s="52"/>
      <c r="BQ30" s="73"/>
      <c r="BR30" s="55"/>
      <c r="BS30" s="142"/>
      <c r="BT30" s="143"/>
      <c r="BU30" s="52"/>
      <c r="BV30" s="52"/>
      <c r="BW30" s="52"/>
      <c r="BX30" s="52"/>
      <c r="BY30" s="52"/>
      <c r="BZ30" s="52"/>
      <c r="CA30" s="52"/>
      <c r="CB30" s="52"/>
      <c r="CC30" s="138"/>
      <c r="CD30" s="138"/>
      <c r="CE30" s="145"/>
      <c r="CF30" s="145"/>
      <c r="CG30" s="145"/>
      <c r="CH30" s="7"/>
      <c r="CI30" s="8"/>
      <c r="CJ30" s="7"/>
      <c r="CK30" s="29"/>
      <c r="CL30" s="7"/>
      <c r="CM30" s="7"/>
      <c r="CN30" s="8"/>
      <c r="CO30" s="7"/>
      <c r="CP30" s="29"/>
      <c r="CQ30" s="7"/>
      <c r="CR30" s="7"/>
      <c r="CS30" s="7"/>
      <c r="CT30" s="7"/>
      <c r="CU30" s="7"/>
      <c r="CV30" s="7"/>
      <c r="CW30" s="7"/>
      <c r="CX30" s="7"/>
      <c r="CY30" s="7"/>
    </row>
    <row r="31" customFormat="false" ht="13.5" hidden="false" customHeight="false" outlineLevel="0" collapsed="false">
      <c r="B31" s="75" t="n">
        <v>2400</v>
      </c>
      <c r="C31" s="146" t="n">
        <f aca="false">C30</f>
        <v>4</v>
      </c>
      <c r="D31" s="147" t="n">
        <f aca="false">D30</f>
        <v>0</v>
      </c>
      <c r="E31" s="174" t="n">
        <f aca="false">C31-D30</f>
        <v>4</v>
      </c>
      <c r="F31" s="149" t="n">
        <f aca="false">$F$6</f>
        <v>0</v>
      </c>
      <c r="G31" s="196" t="n">
        <f aca="false">$G$6</f>
        <v>0</v>
      </c>
      <c r="H31" s="151" t="n">
        <f aca="false">$H$6</f>
        <v>0</v>
      </c>
      <c r="I31" s="152" t="n">
        <f aca="false">F31+G31+H31</f>
        <v>0</v>
      </c>
      <c r="J31" s="153" t="n">
        <f aca="false">$J$7</f>
        <v>0</v>
      </c>
      <c r="K31" s="154" t="n">
        <f aca="false">$K$6</f>
        <v>0</v>
      </c>
      <c r="L31" s="155" t="n">
        <f aca="false">((I31*J31/1000)+K31)</f>
        <v>0</v>
      </c>
      <c r="M31" s="156" t="n">
        <f aca="false">$M$68</f>
        <v>0</v>
      </c>
      <c r="N31" s="157" t="e">
        <f aca="false">$N$7*AQ30*AR30</f>
        <v>#DIV/0!</v>
      </c>
      <c r="O31" s="156" t="n">
        <f aca="false">$O$68</f>
        <v>0</v>
      </c>
      <c r="P31" s="158" t="n">
        <f aca="false">(AT30*$P$6)*$P$3</f>
        <v>1.7328</v>
      </c>
      <c r="Q31" s="154" t="n">
        <f aca="false">$Q$68</f>
        <v>0</v>
      </c>
      <c r="R31" s="154" t="n">
        <v>0</v>
      </c>
      <c r="S31" s="155" t="n">
        <v>0</v>
      </c>
      <c r="T31" s="156" t="n">
        <f aca="false">$T$6</f>
        <v>0</v>
      </c>
      <c r="U31" s="159" t="e">
        <f aca="false">(N31/E31)+SUM(L31:M31)</f>
        <v>#DIV/0!</v>
      </c>
      <c r="W31" s="197" t="n">
        <f aca="false">SUM(W7:W30)</f>
        <v>24</v>
      </c>
      <c r="X31" s="26"/>
      <c r="Y31" s="197" t="n">
        <f aca="false">SUM(Y7:Y30)</f>
        <v>42</v>
      </c>
      <c r="AA31" s="195" t="n">
        <f aca="false">SUM(AA7:AA30)</f>
        <v>0</v>
      </c>
      <c r="AB31" s="176"/>
      <c r="AD31" s="51"/>
      <c r="AE31" s="198" t="n">
        <f aca="false">SUM(AE7:AE30)</f>
        <v>0</v>
      </c>
      <c r="AF31" s="51"/>
      <c r="AG31" s="199"/>
      <c r="AH31" s="200" t="n">
        <f aca="false">SUM(AH7:AH30)</f>
        <v>42</v>
      </c>
      <c r="AI31" s="199"/>
      <c r="AJ31" s="51"/>
      <c r="AK31" s="201" t="n">
        <f aca="false">SUM(AK7:AK30)</f>
        <v>24</v>
      </c>
      <c r="AL31" s="52"/>
      <c r="AM31" s="51"/>
      <c r="AN31" s="313" t="n">
        <f aca="false">SUM(AN7:AN30)</f>
        <v>0</v>
      </c>
      <c r="AO31" s="26"/>
      <c r="AP31" s="52"/>
      <c r="AT31" s="202" t="n">
        <f aca="false">SUM(AT7:AT30)</f>
        <v>66</v>
      </c>
      <c r="AU31" s="203" t="n">
        <f aca="false">AV31/AT31</f>
        <v>186.818181818182</v>
      </c>
      <c r="AV31" s="203" t="n">
        <f aca="false">SUM(AV7:AV30)</f>
        <v>12330</v>
      </c>
      <c r="AW31" s="203" t="n">
        <f aca="false">SUM(AW7:AW30)</f>
        <v>0</v>
      </c>
      <c r="AX31" s="203" t="n">
        <f aca="false">SUM(AX7:AX30)</f>
        <v>0</v>
      </c>
      <c r="AY31" s="203" t="n">
        <f aca="false">SUM(AY7:AY30)</f>
        <v>0</v>
      </c>
      <c r="AZ31" s="203" t="n">
        <f aca="false">SUM(AZ7:AZ30)</f>
        <v>28.5912</v>
      </c>
      <c r="BA31" s="204" t="n">
        <f aca="false">SUM(BA7:BA30)</f>
        <v>166.32</v>
      </c>
      <c r="BB31" s="204" t="n">
        <f aca="false">SUM(BB7:BB30)</f>
        <v>0</v>
      </c>
      <c r="BC31" s="204" t="n">
        <f aca="false">SUM(BC7:BC30)</f>
        <v>0</v>
      </c>
      <c r="BD31" s="204" t="n">
        <f aca="false">SUM(BD7:BD30)</f>
        <v>12135.0888</v>
      </c>
      <c r="BF31" s="205" t="n">
        <f aca="false">SUM(BF7:BF30)</f>
        <v>12135.0888</v>
      </c>
      <c r="BG31" s="205" t="n">
        <f aca="false">SUM(BG7:BG30)</f>
        <v>9708.07104</v>
      </c>
      <c r="BH31" s="205" t="n">
        <f aca="false">SUM(BH7:BH30)</f>
        <v>2427.01776</v>
      </c>
      <c r="BJ31" s="53" t="s">
        <v>110</v>
      </c>
      <c r="BK31" s="52"/>
      <c r="BL31" s="171"/>
      <c r="BO31" s="53" t="s">
        <v>110</v>
      </c>
      <c r="BP31" s="52"/>
      <c r="BQ31" s="171"/>
      <c r="BR31" s="7"/>
      <c r="BS31" s="28"/>
      <c r="BT31" s="206"/>
      <c r="BU31" s="98"/>
      <c r="BV31" s="52"/>
      <c r="BW31" s="52"/>
      <c r="BX31" s="52"/>
      <c r="BY31" s="52"/>
      <c r="BZ31" s="98"/>
      <c r="CA31" s="52"/>
      <c r="CB31" s="52"/>
      <c r="CC31" s="101"/>
      <c r="CD31" s="7"/>
      <c r="CE31" s="29"/>
      <c r="CF31" s="29"/>
      <c r="CG31" s="29"/>
      <c r="CH31" s="7"/>
      <c r="CI31" s="8"/>
      <c r="CJ31" s="7"/>
      <c r="CK31" s="7"/>
      <c r="CL31" s="7"/>
      <c r="CM31" s="7"/>
      <c r="CN31" s="8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</row>
    <row r="32" customFormat="false" ht="13.5" hidden="false" customHeight="false" outlineLevel="0" collapsed="false">
      <c r="B32" s="207"/>
      <c r="C32" s="208"/>
      <c r="D32" s="208"/>
      <c r="E32" s="209" t="n">
        <f aca="false">SUM(E8:E31)</f>
        <v>96</v>
      </c>
      <c r="F32" s="210"/>
      <c r="G32" s="211"/>
      <c r="H32" s="210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BJ32" s="53" t="s">
        <v>111</v>
      </c>
      <c r="BK32" s="52"/>
      <c r="BL32" s="212" t="n">
        <f aca="false">AW31</f>
        <v>0</v>
      </c>
      <c r="BO32" s="53" t="s">
        <v>111</v>
      </c>
      <c r="BP32" s="52"/>
      <c r="BQ32" s="213" t="e">
        <f aca="true">(INDIRECT(TEXT((DAY($A$1)-1),"0")&amp;"!BQ32"))+BL32</f>
        <v>#REF!</v>
      </c>
      <c r="BR32" s="7"/>
      <c r="BS32" s="7"/>
      <c r="BT32" s="7"/>
      <c r="BU32" s="98"/>
      <c r="BV32" s="52"/>
      <c r="BW32" s="176"/>
      <c r="BX32" s="52"/>
      <c r="BY32" s="52"/>
      <c r="BZ32" s="98"/>
      <c r="CA32" s="52"/>
      <c r="CB32" s="176"/>
      <c r="CC32" s="7"/>
      <c r="CD32" s="7"/>
      <c r="CE32" s="7"/>
      <c r="CF32" s="7"/>
      <c r="CG32" s="7"/>
      <c r="CH32" s="7"/>
      <c r="CI32" s="8"/>
      <c r="CJ32" s="7"/>
      <c r="CK32" s="214"/>
      <c r="CL32" s="7"/>
      <c r="CM32" s="7"/>
      <c r="CN32" s="8"/>
      <c r="CO32" s="7"/>
      <c r="CP32" s="215"/>
      <c r="CQ32" s="7"/>
      <c r="CR32" s="7"/>
      <c r="CS32" s="7"/>
      <c r="CT32" s="7"/>
      <c r="CU32" s="7"/>
      <c r="CV32" s="7"/>
      <c r="CW32" s="7"/>
      <c r="CX32" s="7"/>
      <c r="CY32" s="7"/>
    </row>
    <row r="33" customFormat="false" ht="12.75" hidden="false" customHeight="false" outlineLevel="0" collapsed="false">
      <c r="P33" s="52"/>
      <c r="V33" s="52"/>
      <c r="AI33" s="216"/>
      <c r="AJ33" s="216"/>
      <c r="AK33" s="216"/>
      <c r="AL33" s="6"/>
      <c r="BJ33" s="53" t="s">
        <v>112</v>
      </c>
      <c r="BK33" s="52"/>
      <c r="BL33" s="213" t="n">
        <f aca="false">AX31</f>
        <v>0</v>
      </c>
      <c r="BO33" s="53" t="s">
        <v>112</v>
      </c>
      <c r="BP33" s="52"/>
      <c r="BQ33" s="213" t="e">
        <f aca="true">(INDIRECT(TEXT((DAY($A$1)-1),"0")&amp;"!BQ33"))+BL33</f>
        <v>#REF!</v>
      </c>
      <c r="BR33" s="7"/>
      <c r="BS33" s="7"/>
      <c r="BT33" s="7"/>
      <c r="BU33" s="52"/>
      <c r="BV33" s="52"/>
      <c r="BW33" s="52"/>
      <c r="BX33" s="52"/>
      <c r="BY33" s="52"/>
      <c r="BZ33" s="52"/>
      <c r="CA33" s="52"/>
      <c r="CB33" s="52"/>
      <c r="CC33" s="7"/>
      <c r="CD33" s="7"/>
      <c r="CE33" s="7"/>
      <c r="CF33" s="7"/>
      <c r="CG33" s="7"/>
      <c r="CH33" s="7"/>
      <c r="CI33" s="8"/>
      <c r="CJ33" s="7"/>
      <c r="CK33" s="215"/>
      <c r="CL33" s="7"/>
      <c r="CM33" s="7"/>
      <c r="CN33" s="8"/>
      <c r="CO33" s="7"/>
      <c r="CP33" s="215"/>
      <c r="CQ33" s="7"/>
      <c r="CR33" s="7"/>
      <c r="CS33" s="7"/>
      <c r="CT33" s="7"/>
      <c r="CU33" s="7"/>
      <c r="CV33" s="7"/>
      <c r="CW33" s="7"/>
      <c r="CX33" s="7"/>
      <c r="CY33" s="7"/>
    </row>
    <row r="34" customFormat="false" ht="13.5" hidden="false" customHeight="false" outlineLevel="0" collapsed="false">
      <c r="P34" s="52"/>
      <c r="AC34" s="217"/>
      <c r="AI34" s="218"/>
      <c r="AJ34" s="218"/>
      <c r="AK34" s="218"/>
      <c r="BJ34" s="53"/>
      <c r="BK34" s="52"/>
      <c r="BL34" s="171"/>
      <c r="BO34" s="183"/>
      <c r="BP34" s="52"/>
      <c r="BQ34" s="219"/>
      <c r="BR34" s="7"/>
      <c r="BS34" s="7"/>
      <c r="BT34" s="7"/>
      <c r="BU34" s="98"/>
      <c r="BV34" s="52"/>
      <c r="BW34" s="176"/>
      <c r="BX34" s="52"/>
      <c r="BY34" s="52"/>
      <c r="BZ34" s="98"/>
      <c r="CA34" s="52"/>
      <c r="CB34" s="176"/>
      <c r="CC34" s="7"/>
      <c r="CD34" s="7"/>
      <c r="CE34" s="7"/>
      <c r="CF34" s="7"/>
      <c r="CG34" s="7"/>
      <c r="CH34" s="7"/>
      <c r="CI34" s="8"/>
      <c r="CJ34" s="7"/>
      <c r="CK34" s="7"/>
      <c r="CL34" s="7"/>
      <c r="CM34" s="7"/>
      <c r="CN34" s="7"/>
      <c r="CO34" s="7"/>
      <c r="CP34" s="8"/>
      <c r="CQ34" s="7"/>
      <c r="CR34" s="7"/>
      <c r="CS34" s="7"/>
      <c r="CT34" s="7"/>
      <c r="CU34" s="7"/>
      <c r="CV34" s="7"/>
      <c r="CW34" s="7"/>
      <c r="CX34" s="7"/>
      <c r="CY34" s="7"/>
    </row>
    <row r="35" customFormat="false" ht="12.75" hidden="false" customHeight="false" outlineLevel="0" collapsed="false">
      <c r="P35" s="52"/>
      <c r="AE35" s="220" t="s">
        <v>113</v>
      </c>
      <c r="AF35" s="221" t="s">
        <v>114</v>
      </c>
      <c r="AG35" s="221"/>
      <c r="AH35" s="222"/>
      <c r="AJ35" s="220" t="s">
        <v>113</v>
      </c>
      <c r="AK35" s="221" t="s">
        <v>115</v>
      </c>
      <c r="AL35" s="221"/>
      <c r="AM35" s="222"/>
      <c r="BJ35" s="140" t="s">
        <v>116</v>
      </c>
      <c r="BK35" s="141"/>
      <c r="BL35" s="223" t="n">
        <f aca="false">BL25-BL27-BL32-BL33</f>
        <v>9708.07104</v>
      </c>
      <c r="BO35" s="140" t="s">
        <v>117</v>
      </c>
      <c r="BP35" s="141"/>
      <c r="BQ35" s="223" t="e">
        <f aca="false">BQ29-SUM(BQ32:BQ33)</f>
        <v>#REF!</v>
      </c>
      <c r="BR35" s="7"/>
      <c r="BS35" s="7"/>
      <c r="BT35" s="7"/>
      <c r="BU35" s="98"/>
      <c r="BV35" s="52"/>
      <c r="BW35" s="176"/>
      <c r="BX35" s="52"/>
      <c r="BY35" s="52"/>
      <c r="BZ35" s="98"/>
      <c r="CA35" s="52"/>
      <c r="CB35" s="176"/>
      <c r="CC35" s="7"/>
      <c r="CD35" s="7"/>
      <c r="CE35" s="7"/>
      <c r="CF35" s="7"/>
      <c r="CG35" s="7"/>
      <c r="CH35" s="7"/>
      <c r="CI35" s="8"/>
      <c r="CJ35" s="7"/>
      <c r="CK35" s="215"/>
      <c r="CL35" s="7"/>
      <c r="CM35" s="7"/>
      <c r="CN35" s="8"/>
      <c r="CO35" s="7"/>
      <c r="CP35" s="215"/>
      <c r="CQ35" s="7"/>
      <c r="CR35" s="7"/>
      <c r="CS35" s="7"/>
      <c r="CT35" s="7"/>
      <c r="CU35" s="7"/>
      <c r="CV35" s="7"/>
      <c r="CW35" s="7"/>
      <c r="CX35" s="7"/>
      <c r="CY35" s="7"/>
    </row>
    <row r="36" customFormat="false" ht="12.75" hidden="false" customHeight="false" outlineLevel="0" collapsed="false">
      <c r="P36" s="52"/>
      <c r="AE36" s="224"/>
      <c r="AF36" s="52"/>
      <c r="AG36" s="52" t="s">
        <v>118</v>
      </c>
      <c r="AH36" s="225" t="s">
        <v>119</v>
      </c>
      <c r="AJ36" s="224"/>
      <c r="AK36" s="52"/>
      <c r="AL36" s="52" t="s">
        <v>118</v>
      </c>
      <c r="AM36" s="225" t="s">
        <v>119</v>
      </c>
      <c r="AV36" s="226" t="s">
        <v>120</v>
      </c>
      <c r="AW36" s="226" t="s">
        <v>121</v>
      </c>
      <c r="AX36" s="226" t="s">
        <v>122</v>
      </c>
      <c r="AY36" s="226" t="s">
        <v>123</v>
      </c>
      <c r="AZ36" s="226" t="s">
        <v>124</v>
      </c>
      <c r="BA36" s="226" t="s">
        <v>46</v>
      </c>
      <c r="BF36" s="98"/>
      <c r="BG36" s="52"/>
      <c r="BH36" s="176"/>
      <c r="BJ36" s="98"/>
      <c r="BK36" s="52"/>
      <c r="BL36" s="176"/>
      <c r="BO36" s="98"/>
      <c r="BP36" s="52"/>
      <c r="BQ36" s="176"/>
      <c r="BR36" s="7"/>
      <c r="BS36" s="7"/>
      <c r="BT36" s="7"/>
      <c r="BU36" s="98"/>
      <c r="BV36" s="52"/>
      <c r="BW36" s="176"/>
      <c r="BX36" s="52"/>
      <c r="BY36" s="52"/>
      <c r="BZ36" s="98"/>
      <c r="CA36" s="52"/>
      <c r="CB36" s="176"/>
      <c r="CC36" s="7"/>
      <c r="CD36" s="7"/>
      <c r="CE36" s="8"/>
      <c r="CF36" s="7"/>
      <c r="CG36" s="29"/>
      <c r="CH36" s="7"/>
      <c r="CI36" s="8"/>
      <c r="CJ36" s="7"/>
      <c r="CK36" s="29"/>
      <c r="CL36" s="7"/>
      <c r="CM36" s="7"/>
      <c r="CN36" s="8"/>
      <c r="CO36" s="7"/>
      <c r="CP36" s="29"/>
      <c r="CQ36" s="7"/>
      <c r="CR36" s="7"/>
      <c r="CS36" s="7"/>
      <c r="CT36" s="7"/>
      <c r="CU36" s="7"/>
      <c r="CV36" s="7"/>
      <c r="CW36" s="7"/>
      <c r="CX36" s="7"/>
      <c r="CY36" s="7"/>
    </row>
    <row r="37" customFormat="false" ht="16.5" hidden="false" customHeight="false" outlineLevel="0" collapsed="false">
      <c r="A37" s="7"/>
      <c r="B37" s="7"/>
      <c r="C37" s="7"/>
      <c r="D37" s="7"/>
      <c r="E37" s="7"/>
      <c r="F37" s="7"/>
      <c r="G37" s="7"/>
      <c r="H37" s="227"/>
      <c r="I37" s="227"/>
      <c r="J37" s="227"/>
      <c r="K37" s="227"/>
      <c r="L37" s="7"/>
      <c r="M37" s="7"/>
      <c r="N37" s="7"/>
      <c r="O37" s="7"/>
      <c r="P37" s="100"/>
      <c r="Q37" s="7"/>
      <c r="R37" s="7"/>
      <c r="S37" s="7"/>
      <c r="T37" s="7"/>
      <c r="U37" s="7"/>
      <c r="V37" s="7"/>
      <c r="W37" s="7"/>
      <c r="X37" s="7"/>
      <c r="Y37" s="7"/>
      <c r="AE37" s="224" t="s">
        <v>125</v>
      </c>
      <c r="AF37" s="52"/>
      <c r="AG37" s="52" t="s">
        <v>126</v>
      </c>
      <c r="AH37" s="225" t="s">
        <v>127</v>
      </c>
      <c r="AJ37" s="224" t="s">
        <v>125</v>
      </c>
      <c r="AK37" s="52"/>
      <c r="AL37" s="52" t="s">
        <v>128</v>
      </c>
      <c r="AM37" s="225" t="s">
        <v>129</v>
      </c>
      <c r="AS37" s="226" t="s">
        <v>130</v>
      </c>
      <c r="AT37" s="226" t="s">
        <v>131</v>
      </c>
      <c r="AU37" s="226" t="s">
        <v>132</v>
      </c>
      <c r="AV37" s="226" t="s">
        <v>133</v>
      </c>
      <c r="AW37" s="226" t="s">
        <v>133</v>
      </c>
      <c r="AX37" s="226" t="s">
        <v>134</v>
      </c>
      <c r="AY37" s="226" t="s">
        <v>134</v>
      </c>
      <c r="AZ37" s="226" t="s">
        <v>135</v>
      </c>
      <c r="BA37" s="0" t="s">
        <v>136</v>
      </c>
      <c r="BR37" s="55"/>
      <c r="BS37" s="55"/>
      <c r="BT37" s="55"/>
      <c r="BU37" s="98"/>
      <c r="BV37" s="52"/>
      <c r="BW37" s="176"/>
      <c r="BX37" s="52"/>
      <c r="BY37" s="52"/>
      <c r="BZ37" s="98"/>
      <c r="CA37" s="52"/>
      <c r="CB37" s="176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</row>
    <row r="38" customFormat="false" ht="12.75" hidden="false" customHeight="false" outlineLevel="0" collapsed="false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AE38" s="224" t="s">
        <v>137</v>
      </c>
      <c r="AF38" s="52"/>
      <c r="AG38" s="52" t="s">
        <v>138</v>
      </c>
      <c r="AH38" s="225" t="s">
        <v>138</v>
      </c>
      <c r="AJ38" s="224" t="s">
        <v>137</v>
      </c>
      <c r="AK38" s="52"/>
      <c r="AL38" s="52" t="s">
        <v>83</v>
      </c>
      <c r="AM38" s="225" t="s">
        <v>82</v>
      </c>
      <c r="AS38" s="228"/>
      <c r="AT38" s="229" t="n">
        <f aca="false">AT7</f>
        <v>1</v>
      </c>
      <c r="AU38" s="229" t="n">
        <f aca="false">AS38-AT38</f>
        <v>-1</v>
      </c>
      <c r="AV38" s="230" t="n">
        <f aca="false">IF(AND(AU38&lt;=0,AU38&gt;=-2),AU38,IF(AU38&lt;-2,-2,0))</f>
        <v>-1</v>
      </c>
      <c r="AW38" s="231" t="n">
        <f aca="false">IF(AND(AU38&gt;=0,AU38&lt;=2),AU38,IF(AU38&gt;2,2,0))</f>
        <v>0</v>
      </c>
      <c r="AX38" s="232" t="n">
        <f aca="false">IF(AU38&gt;2,(AU38-2)*13.66,0)</f>
        <v>0</v>
      </c>
      <c r="AY38" s="232" t="n">
        <f aca="false">IF(AU38&lt;-2,(ABS(AU38)-2)*100,0)</f>
        <v>0</v>
      </c>
      <c r="AZ38" s="233" t="n">
        <f aca="false">AV38+AW38</f>
        <v>-1</v>
      </c>
      <c r="BA38" s="234" t="n">
        <f aca="false">AX38+AY38</f>
        <v>0</v>
      </c>
      <c r="BB38" s="142"/>
      <c r="BJ38" s="6" t="s">
        <v>139</v>
      </c>
      <c r="BP38" s="6" t="s">
        <v>140</v>
      </c>
      <c r="BR38" s="235"/>
      <c r="BS38" s="142"/>
      <c r="BT38" s="142"/>
      <c r="BU38" s="98"/>
      <c r="BV38" s="52"/>
      <c r="BW38" s="52"/>
      <c r="BX38" s="52"/>
      <c r="BY38" s="52"/>
      <c r="BZ38" s="98"/>
      <c r="CA38" s="52"/>
      <c r="CB38" s="52"/>
      <c r="CC38" s="7"/>
      <c r="CD38" s="7"/>
      <c r="CE38" s="7"/>
      <c r="CF38" s="7"/>
      <c r="CG38" s="7"/>
      <c r="CH38" s="7"/>
      <c r="CI38" s="7"/>
      <c r="CJ38" s="8"/>
      <c r="CK38" s="7"/>
      <c r="CL38" s="7"/>
      <c r="CM38" s="7"/>
      <c r="CN38" s="7"/>
      <c r="CO38" s="8"/>
      <c r="CP38" s="7"/>
      <c r="CQ38" s="7"/>
      <c r="CR38" s="7"/>
      <c r="CS38" s="7"/>
      <c r="CT38" s="7"/>
      <c r="CU38" s="7"/>
      <c r="CV38" s="7"/>
      <c r="CW38" s="7"/>
      <c r="CX38" s="7"/>
      <c r="CY38" s="7"/>
    </row>
    <row r="39" customFormat="false" ht="13.5" hidden="false" customHeight="false" outlineLevel="0" collapsed="false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AE39" s="236" t="n">
        <f aca="false">AE31</f>
        <v>0</v>
      </c>
      <c r="AF39" s="237" t="n">
        <f aca="false">AG31</f>
        <v>0</v>
      </c>
      <c r="AG39" s="237" t="n">
        <f aca="false">AH31+AK31</f>
        <v>66</v>
      </c>
      <c r="AH39" s="238" t="n">
        <f aca="false">AN31</f>
        <v>0</v>
      </c>
      <c r="AJ39" s="236" t="n">
        <f aca="false">AJ31</f>
        <v>0</v>
      </c>
      <c r="AK39" s="237" t="n">
        <f aca="false">AL31</f>
        <v>0</v>
      </c>
      <c r="AL39" s="239" t="n">
        <f aca="false">AVERAGE(AL7:AL30,AI7:AI30)</f>
        <v>188.157894736842</v>
      </c>
      <c r="AM39" s="240" t="e">
        <f aca="false">AVERAGE(AO7:AO30)</f>
        <v>#DIV/0!</v>
      </c>
      <c r="AS39" s="241"/>
      <c r="AT39" s="242" t="n">
        <f aca="false">AT8</f>
        <v>1</v>
      </c>
      <c r="AU39" s="242" t="n">
        <f aca="false">AS39-AT39</f>
        <v>-1</v>
      </c>
      <c r="AV39" s="243" t="n">
        <f aca="false">IF(AND(AU39&lt;=0,AU39&gt;=-2),AU39,IF(AU39&lt;-2,-2,0))</f>
        <v>-1</v>
      </c>
      <c r="AW39" s="244" t="n">
        <f aca="false">IF(AND(AU39&gt;=0,AU39&lt;=2),AU39,IF(AU39&gt;2,2,0))</f>
        <v>0</v>
      </c>
      <c r="AX39" s="245" t="n">
        <f aca="false">IF(AU39&gt;2,(AU39-2)*13.66,0)</f>
        <v>0</v>
      </c>
      <c r="AY39" s="245" t="n">
        <f aca="false">IF(AU39&lt;-2,(ABS(AU39)-2)*100,0)</f>
        <v>0</v>
      </c>
      <c r="AZ39" s="246" t="n">
        <f aca="false">AV39+AW39</f>
        <v>-1</v>
      </c>
      <c r="BA39" s="247" t="n">
        <f aca="false">AX39+AY39</f>
        <v>0</v>
      </c>
      <c r="BJ39" s="25" t="s">
        <v>141</v>
      </c>
      <c r="BK39" s="26"/>
      <c r="BL39" s="248" t="n">
        <v>0</v>
      </c>
      <c r="BM39" s="249"/>
      <c r="BR39" s="235"/>
      <c r="BS39" s="142"/>
      <c r="BT39" s="142"/>
      <c r="BU39" s="98"/>
      <c r="BV39" s="52"/>
      <c r="BW39" s="214"/>
      <c r="BX39" s="52"/>
      <c r="BY39" s="52"/>
      <c r="BZ39" s="98"/>
      <c r="CA39" s="52"/>
      <c r="CB39" s="250"/>
      <c r="CC39" s="7"/>
      <c r="CD39" s="7"/>
      <c r="CE39" s="7"/>
      <c r="CF39" s="7"/>
      <c r="CG39" s="7"/>
      <c r="CH39" s="7"/>
      <c r="CI39" s="7"/>
      <c r="CJ39" s="8"/>
      <c r="CK39" s="7"/>
      <c r="CL39" s="249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</row>
    <row r="40" customFormat="false" ht="15.75" hidden="false" customHeight="false" outlineLevel="0" collapsed="false">
      <c r="A40" s="7"/>
      <c r="B40" s="7"/>
      <c r="C40" s="7"/>
      <c r="D40" s="7"/>
      <c r="E40" s="227"/>
      <c r="F40" s="227"/>
      <c r="G40" s="227"/>
      <c r="H40" s="227"/>
      <c r="I40" s="227"/>
      <c r="J40" s="227"/>
      <c r="K40" s="227"/>
      <c r="L40" s="227"/>
      <c r="M40" s="227"/>
      <c r="N40" s="227"/>
      <c r="O40" s="227"/>
      <c r="P40" s="7"/>
      <c r="Q40" s="7"/>
      <c r="R40" s="7"/>
      <c r="S40" s="7"/>
      <c r="T40" s="7"/>
      <c r="U40" s="7"/>
      <c r="V40" s="7"/>
      <c r="W40" s="7"/>
      <c r="X40" s="7"/>
      <c r="Y40" s="7"/>
      <c r="AS40" s="241"/>
      <c r="AT40" s="242" t="n">
        <f aca="false">AT9</f>
        <v>1</v>
      </c>
      <c r="AU40" s="242" t="n">
        <f aca="false">AS40-AT40</f>
        <v>-1</v>
      </c>
      <c r="AV40" s="243" t="n">
        <f aca="false">IF(AND(AU40&lt;=0,AU40&gt;=-2),AU40,IF(AU40&lt;-2,-2,0))</f>
        <v>-1</v>
      </c>
      <c r="AW40" s="244" t="n">
        <f aca="false">IF(AND(AU40&gt;=0,AU40&lt;=2),AU40,IF(AU40&gt;2,2,0))</f>
        <v>0</v>
      </c>
      <c r="AX40" s="245" t="n">
        <f aca="false">IF(AU40&gt;2,(AU40-2)*13.66,0)</f>
        <v>0</v>
      </c>
      <c r="AY40" s="245" t="n">
        <f aca="false">IF(AU40&lt;-2,(ABS(AU40)-2)*100,0)</f>
        <v>0</v>
      </c>
      <c r="AZ40" s="246" t="n">
        <f aca="false">AV40+AW40</f>
        <v>-1</v>
      </c>
      <c r="BA40" s="247" t="n">
        <f aca="false">AX40+AY40</f>
        <v>0</v>
      </c>
      <c r="BJ40" s="183"/>
      <c r="BK40" s="52"/>
      <c r="BL40" s="251"/>
      <c r="BM40" s="252"/>
      <c r="BR40" s="235"/>
      <c r="BS40" s="142"/>
      <c r="BT40" s="142"/>
      <c r="BU40" s="98"/>
      <c r="BV40" s="52"/>
      <c r="BW40" s="250"/>
      <c r="BX40" s="52"/>
      <c r="BY40" s="52"/>
      <c r="BZ40" s="98"/>
      <c r="CA40" s="52"/>
      <c r="CB40" s="250"/>
      <c r="CC40" s="7"/>
      <c r="CD40" s="7"/>
      <c r="CE40" s="7"/>
      <c r="CF40" s="7"/>
      <c r="CG40" s="7"/>
      <c r="CH40" s="7"/>
      <c r="CI40" s="7"/>
      <c r="CJ40" s="7"/>
      <c r="CK40" s="7"/>
      <c r="CL40" s="252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</row>
    <row r="41" customFormat="false" ht="15.75" hidden="false" customHeight="false" outlineLevel="0" collapsed="false">
      <c r="A41" s="7"/>
      <c r="B41" s="7"/>
      <c r="C41" s="7"/>
      <c r="D41" s="7"/>
      <c r="E41" s="253"/>
      <c r="F41" s="253"/>
      <c r="G41" s="254"/>
      <c r="H41" s="253"/>
      <c r="I41" s="254"/>
      <c r="J41" s="253"/>
      <c r="K41" s="254"/>
      <c r="L41" s="253"/>
      <c r="M41" s="254"/>
      <c r="N41" s="253"/>
      <c r="O41" s="253"/>
      <c r="P41" s="7"/>
      <c r="Q41" s="7"/>
      <c r="R41" s="7"/>
      <c r="S41" s="7"/>
      <c r="T41" s="7"/>
      <c r="U41" s="7"/>
      <c r="V41" s="7"/>
      <c r="W41" s="7"/>
      <c r="X41" s="7"/>
      <c r="Y41" s="7"/>
      <c r="AS41" s="241"/>
      <c r="AT41" s="242" t="n">
        <f aca="false">AT10</f>
        <v>1</v>
      </c>
      <c r="AU41" s="242" t="n">
        <f aca="false">AS41-AT41</f>
        <v>-1</v>
      </c>
      <c r="AV41" s="243" t="n">
        <f aca="false">IF(AND(AU41&lt;=0,AU41&gt;=-2),AU41,IF(AU41&lt;-2,-2,0))</f>
        <v>-1</v>
      </c>
      <c r="AW41" s="244" t="n">
        <f aca="false">IF(AND(AU41&gt;=0,AU41&lt;=2),AU41,IF(AU41&gt;2,2,0))</f>
        <v>0</v>
      </c>
      <c r="AX41" s="245" t="n">
        <f aca="false">IF(AU41&gt;2,(AU41-2)*13.66,0)</f>
        <v>0</v>
      </c>
      <c r="AY41" s="245" t="n">
        <f aca="false">IF(AU41&lt;-2,(ABS(AU41)-2)*100,0)</f>
        <v>0</v>
      </c>
      <c r="AZ41" s="246" t="n">
        <f aca="false">AV41+AW41</f>
        <v>-1</v>
      </c>
      <c r="BA41" s="247" t="n">
        <f aca="false">AX41+AY41</f>
        <v>0</v>
      </c>
      <c r="BJ41" s="53" t="s">
        <v>142</v>
      </c>
      <c r="BK41" s="98"/>
      <c r="BL41" s="255" t="n">
        <v>0</v>
      </c>
      <c r="BM41" s="249"/>
      <c r="BR41" s="235"/>
      <c r="BS41" s="142"/>
      <c r="BT41" s="142"/>
      <c r="BU41" s="98"/>
      <c r="BV41" s="52"/>
      <c r="BW41" s="52"/>
      <c r="BX41" s="52"/>
      <c r="BY41" s="52"/>
      <c r="BZ41" s="52"/>
      <c r="CA41" s="52"/>
      <c r="CB41" s="98"/>
      <c r="CC41" s="7"/>
      <c r="CD41" s="7"/>
      <c r="CE41" s="7"/>
      <c r="CF41" s="7"/>
      <c r="CG41" s="7"/>
      <c r="CH41" s="7"/>
      <c r="CI41" s="7"/>
      <c r="CJ41" s="8"/>
      <c r="CK41" s="8"/>
      <c r="CL41" s="249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</row>
    <row r="42" customFormat="false" ht="15" hidden="false" customHeight="false" outlineLevel="0" collapsed="false">
      <c r="A42" s="7"/>
      <c r="B42" s="7"/>
      <c r="C42" s="7"/>
      <c r="D42" s="7"/>
      <c r="E42" s="253"/>
      <c r="F42" s="253"/>
      <c r="G42" s="254"/>
      <c r="H42" s="253"/>
      <c r="I42" s="254"/>
      <c r="J42" s="253"/>
      <c r="K42" s="254"/>
      <c r="L42" s="253"/>
      <c r="M42" s="254"/>
      <c r="N42" s="253"/>
      <c r="O42" s="253"/>
      <c r="P42" s="7"/>
      <c r="Q42" s="7"/>
      <c r="R42" s="7"/>
      <c r="S42" s="7"/>
      <c r="T42" s="7"/>
      <c r="U42" s="7"/>
      <c r="V42" s="7"/>
      <c r="W42" s="7"/>
      <c r="X42" s="7"/>
      <c r="Y42" s="7"/>
      <c r="AE42" s="220" t="s">
        <v>143</v>
      </c>
      <c r="AF42" s="221" t="s">
        <v>114</v>
      </c>
      <c r="AG42" s="221"/>
      <c r="AH42" s="222"/>
      <c r="AJ42" s="220" t="s">
        <v>143</v>
      </c>
      <c r="AK42" s="221" t="s">
        <v>115</v>
      </c>
      <c r="AL42" s="221"/>
      <c r="AM42" s="222"/>
      <c r="AS42" s="241"/>
      <c r="AT42" s="242" t="n">
        <f aca="false">AT11</f>
        <v>1</v>
      </c>
      <c r="AU42" s="242" t="n">
        <f aca="false">AS42-AT42</f>
        <v>-1</v>
      </c>
      <c r="AV42" s="243" t="n">
        <f aca="false">IF(AND(AU42&lt;=0,AU42&gt;=-2),AU42,IF(AU42&lt;-2,-2,0))</f>
        <v>-1</v>
      </c>
      <c r="AW42" s="244" t="n">
        <f aca="false">IF(AND(AU42&gt;=0,AU42&lt;=2),AU42,IF(AU42&gt;2,2,0))</f>
        <v>0</v>
      </c>
      <c r="AX42" s="245" t="n">
        <f aca="false">IF(AU42&gt;2,(AU42-2)*13.66,0)</f>
        <v>0</v>
      </c>
      <c r="AY42" s="245" t="n">
        <f aca="false">IF(AU42&lt;-2,(ABS(AU42)-2)*100,0)</f>
        <v>0</v>
      </c>
      <c r="AZ42" s="246" t="n">
        <f aca="false">AV42+AW42</f>
        <v>-1</v>
      </c>
      <c r="BA42" s="247" t="n">
        <f aca="false">AX42+AY42</f>
        <v>0</v>
      </c>
      <c r="BJ42" s="53" t="s">
        <v>144</v>
      </c>
      <c r="BK42" s="256" t="n">
        <f aca="false">A1</f>
        <v>36967</v>
      </c>
      <c r="BL42" s="255" t="n">
        <v>0</v>
      </c>
      <c r="BM42" s="249"/>
      <c r="BR42" s="235"/>
      <c r="BS42" s="142"/>
      <c r="BT42" s="142"/>
      <c r="BU42" s="98"/>
      <c r="BV42" s="52"/>
      <c r="BW42" s="250"/>
      <c r="BX42" s="52"/>
      <c r="BY42" s="52"/>
      <c r="BZ42" s="98"/>
      <c r="CA42" s="52"/>
      <c r="CB42" s="250"/>
      <c r="CC42" s="7"/>
      <c r="CD42" s="7"/>
      <c r="CE42" s="7"/>
      <c r="CF42" s="7"/>
      <c r="CG42" s="7"/>
      <c r="CH42" s="7"/>
      <c r="CI42" s="7"/>
      <c r="CJ42" s="8"/>
      <c r="CK42" s="257"/>
      <c r="CL42" s="249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</row>
    <row r="43" customFormat="false" ht="15" hidden="false" customHeight="false" outlineLevel="0" collapsed="false">
      <c r="A43" s="7"/>
      <c r="B43" s="7"/>
      <c r="C43" s="7"/>
      <c r="D43" s="7"/>
      <c r="E43" s="253"/>
      <c r="F43" s="253"/>
      <c r="G43" s="254"/>
      <c r="H43" s="253"/>
      <c r="I43" s="253"/>
      <c r="J43" s="253"/>
      <c r="K43" s="254"/>
      <c r="L43" s="253"/>
      <c r="M43" s="253"/>
      <c r="N43" s="253"/>
      <c r="O43" s="253"/>
      <c r="P43" s="7"/>
      <c r="Q43" s="7"/>
      <c r="R43" s="7"/>
      <c r="S43" s="7"/>
      <c r="T43" s="7"/>
      <c r="U43" s="7"/>
      <c r="V43" s="7"/>
      <c r="W43" s="7"/>
      <c r="X43" s="7"/>
      <c r="Y43" s="7"/>
      <c r="AE43" s="224"/>
      <c r="AF43" s="52"/>
      <c r="AG43" s="52" t="s">
        <v>118</v>
      </c>
      <c r="AH43" s="225"/>
      <c r="AJ43" s="224"/>
      <c r="AK43" s="52"/>
      <c r="AL43" s="52" t="s">
        <v>118</v>
      </c>
      <c r="AM43" s="225"/>
      <c r="AS43" s="241"/>
      <c r="AT43" s="242" t="n">
        <f aca="false">AT12</f>
        <v>1</v>
      </c>
      <c r="AU43" s="242" t="n">
        <f aca="false">AS43-AT43</f>
        <v>-1</v>
      </c>
      <c r="AV43" s="243" t="n">
        <f aca="false">IF(AND(AU43&lt;=0,AU43&gt;=-2),AU43,IF(AU43&lt;-2,-2,0))</f>
        <v>-1</v>
      </c>
      <c r="AW43" s="244" t="n">
        <f aca="false">IF(AND(AU43&gt;=0,AU43&lt;=2),AU43,IF(AU43&gt;2,2,0))</f>
        <v>0</v>
      </c>
      <c r="AX43" s="245" t="n">
        <f aca="false">IF(AU43&gt;2,(AU43-2)*13.66,0)</f>
        <v>0</v>
      </c>
      <c r="AY43" s="245" t="n">
        <f aca="false">IF(AU43&lt;-2,(ABS(AU43)-2)*100,0)</f>
        <v>0</v>
      </c>
      <c r="AZ43" s="246" t="n">
        <f aca="false">AV43+AW43</f>
        <v>-1</v>
      </c>
      <c r="BA43" s="247" t="n">
        <f aca="false">AX43+AY43</f>
        <v>0</v>
      </c>
      <c r="BJ43" s="53" t="s">
        <v>145</v>
      </c>
      <c r="BK43" s="52"/>
      <c r="BL43" s="255" t="n">
        <f aca="false">SUM(BL39:BL42)</f>
        <v>0</v>
      </c>
      <c r="BM43" s="249"/>
      <c r="BR43" s="235"/>
      <c r="BS43" s="142"/>
      <c r="BT43" s="142"/>
      <c r="BU43" s="98"/>
      <c r="BV43" s="52"/>
      <c r="BW43" s="176"/>
      <c r="BX43" s="52"/>
      <c r="BY43" s="52"/>
      <c r="BZ43" s="98"/>
      <c r="CA43" s="52"/>
      <c r="CB43" s="176"/>
      <c r="CC43" s="7"/>
      <c r="CD43" s="7"/>
      <c r="CE43" s="7"/>
      <c r="CF43" s="7"/>
      <c r="CG43" s="7"/>
      <c r="CH43" s="7"/>
      <c r="CI43" s="7"/>
      <c r="CJ43" s="8"/>
      <c r="CK43" s="7"/>
      <c r="CL43" s="249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</row>
    <row r="44" customFormat="false" ht="15" hidden="false" customHeight="false" outlineLevel="0" collapsed="false">
      <c r="A44" s="7"/>
      <c r="B44" s="7"/>
      <c r="C44" s="7"/>
      <c r="D44" s="7"/>
      <c r="E44" s="253"/>
      <c r="F44" s="253"/>
      <c r="G44" s="254"/>
      <c r="H44" s="253"/>
      <c r="I44" s="254"/>
      <c r="J44" s="253"/>
      <c r="K44" s="254"/>
      <c r="L44" s="253"/>
      <c r="M44" s="254"/>
      <c r="N44" s="254"/>
      <c r="O44" s="254"/>
      <c r="P44" s="7"/>
      <c r="Q44" s="7"/>
      <c r="R44" s="7"/>
      <c r="S44" s="7"/>
      <c r="T44" s="7"/>
      <c r="U44" s="7"/>
      <c r="V44" s="7"/>
      <c r="W44" s="7"/>
      <c r="X44" s="7"/>
      <c r="Y44" s="7"/>
      <c r="AE44" s="224" t="s">
        <v>125</v>
      </c>
      <c r="AF44" s="52" t="s">
        <v>146</v>
      </c>
      <c r="AG44" s="52" t="s">
        <v>126</v>
      </c>
      <c r="AH44" s="225" t="s">
        <v>119</v>
      </c>
      <c r="AJ44" s="224" t="s">
        <v>125</v>
      </c>
      <c r="AK44" s="52" t="s">
        <v>146</v>
      </c>
      <c r="AL44" s="52" t="s">
        <v>126</v>
      </c>
      <c r="AM44" s="225" t="s">
        <v>119</v>
      </c>
      <c r="AS44" s="241"/>
      <c r="AT44" s="242" t="n">
        <f aca="false">AT13</f>
        <v>1</v>
      </c>
      <c r="AU44" s="242" t="n">
        <f aca="false">AS44-AT44</f>
        <v>-1</v>
      </c>
      <c r="AV44" s="243" t="n">
        <f aca="false">IF(AND(AU44&lt;=0,AU44&gt;=-2),AU44,IF(AU44&lt;-2,-2,0))</f>
        <v>-1</v>
      </c>
      <c r="AW44" s="244" t="n">
        <f aca="false">IF(AND(AU44&gt;=0,AU44&lt;=2),AU44,IF(AU44&gt;2,2,0))</f>
        <v>0</v>
      </c>
      <c r="AX44" s="245" t="n">
        <f aca="false">IF(AU44&gt;2,(AU44-2)*13.66,0)</f>
        <v>0</v>
      </c>
      <c r="AY44" s="245" t="n">
        <f aca="false">IF(AU44&lt;-2,(ABS(AU44)-2)*100,0)</f>
        <v>0</v>
      </c>
      <c r="AZ44" s="246" t="n">
        <f aca="false">AV44+AW44</f>
        <v>-1</v>
      </c>
      <c r="BA44" s="247" t="n">
        <f aca="false">AX44+AY44</f>
        <v>0</v>
      </c>
      <c r="BJ44" s="183"/>
      <c r="BK44" s="52"/>
      <c r="BL44" s="251"/>
      <c r="BM44" s="252"/>
      <c r="BR44" s="235"/>
      <c r="BS44" s="142"/>
      <c r="BT44" s="142"/>
      <c r="BU44" s="52"/>
      <c r="BV44" s="52"/>
      <c r="BW44" s="52"/>
      <c r="BX44" s="52"/>
      <c r="BY44" s="52"/>
      <c r="BZ44" s="52"/>
      <c r="CA44" s="52"/>
      <c r="CB44" s="52"/>
      <c r="CC44" s="7"/>
      <c r="CD44" s="7"/>
      <c r="CE44" s="7"/>
      <c r="CF44" s="7"/>
      <c r="CG44" s="7"/>
      <c r="CH44" s="7"/>
      <c r="CI44" s="7"/>
      <c r="CJ44" s="7"/>
      <c r="CK44" s="7"/>
      <c r="CL44" s="252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</row>
    <row r="45" customFormat="false" ht="15.75" hidden="false" customHeight="false" outlineLevel="0" collapsed="false">
      <c r="A45" s="7"/>
      <c r="B45" s="7"/>
      <c r="C45" s="7"/>
      <c r="D45" s="7"/>
      <c r="E45" s="253"/>
      <c r="F45" s="253"/>
      <c r="G45" s="253"/>
      <c r="H45" s="253"/>
      <c r="I45" s="253"/>
      <c r="J45" s="253"/>
      <c r="K45" s="253"/>
      <c r="L45" s="253"/>
      <c r="M45" s="253"/>
      <c r="N45" s="253"/>
      <c r="O45" s="253"/>
      <c r="P45" s="7"/>
      <c r="Q45" s="7"/>
      <c r="R45" s="7"/>
      <c r="S45" s="7"/>
      <c r="T45" s="7"/>
      <c r="U45" s="7"/>
      <c r="V45" s="7"/>
      <c r="W45" s="7"/>
      <c r="X45" s="7"/>
      <c r="Y45" s="7"/>
      <c r="AE45" s="258" t="s">
        <v>137</v>
      </c>
      <c r="AF45" s="259" t="s">
        <v>137</v>
      </c>
      <c r="AG45" s="259" t="s">
        <v>138</v>
      </c>
      <c r="AH45" s="260" t="s">
        <v>138</v>
      </c>
      <c r="AJ45" s="224" t="s">
        <v>137</v>
      </c>
      <c r="AK45" s="52" t="s">
        <v>137</v>
      </c>
      <c r="AL45" s="52" t="s">
        <v>138</v>
      </c>
      <c r="AM45" s="225" t="s">
        <v>138</v>
      </c>
      <c r="AS45" s="241"/>
      <c r="AT45" s="242" t="n">
        <f aca="false">AT14</f>
        <v>1</v>
      </c>
      <c r="AU45" s="242" t="n">
        <f aca="false">AS45-AT45</f>
        <v>-1</v>
      </c>
      <c r="AV45" s="243" t="n">
        <f aca="false">IF(AND(AU45&lt;=0,AU45&gt;=-2),AU45,IF(AU45&lt;-2,-2,0))</f>
        <v>-1</v>
      </c>
      <c r="AW45" s="244" t="n">
        <f aca="false">IF(AND(AU45&gt;=0,AU45&lt;=2),AU45,IF(AU45&gt;2,2,0))</f>
        <v>0</v>
      </c>
      <c r="AX45" s="245" t="n">
        <f aca="false">IF(AU45&gt;2,(AU45-2)*13.66,0)</f>
        <v>0</v>
      </c>
      <c r="AY45" s="245" t="n">
        <f aca="false">IF(AU45&lt;-2,(ABS(AU45)-2)*100,0)</f>
        <v>0</v>
      </c>
      <c r="AZ45" s="246" t="n">
        <f aca="false">AV45+AW45</f>
        <v>-1</v>
      </c>
      <c r="BA45" s="247" t="n">
        <f aca="false">AX45+AY45</f>
        <v>0</v>
      </c>
      <c r="BJ45" s="53" t="s">
        <v>147</v>
      </c>
      <c r="BK45" s="98"/>
      <c r="BL45" s="255" t="n">
        <v>0</v>
      </c>
      <c r="BM45" s="249"/>
      <c r="BR45" s="235"/>
      <c r="BS45" s="142"/>
      <c r="BT45" s="142"/>
      <c r="BU45" s="98"/>
      <c r="BV45" s="52"/>
      <c r="BW45" s="52"/>
      <c r="BX45" s="52"/>
      <c r="BY45" s="52"/>
      <c r="BZ45" s="52"/>
      <c r="CA45" s="98"/>
      <c r="CB45" s="52"/>
      <c r="CC45" s="7"/>
      <c r="CD45" s="7"/>
      <c r="CE45" s="7"/>
      <c r="CF45" s="7"/>
      <c r="CG45" s="7"/>
      <c r="CH45" s="7"/>
      <c r="CI45" s="7"/>
      <c r="CJ45" s="8"/>
      <c r="CK45" s="8"/>
      <c r="CL45" s="249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</row>
    <row r="46" customFormat="false" ht="15.75" hidden="false" customHeight="false" outlineLevel="0" collapsed="false">
      <c r="A46" s="7"/>
      <c r="B46" s="7"/>
      <c r="C46" s="7"/>
      <c r="D46" s="7"/>
      <c r="E46" s="253"/>
      <c r="F46" s="253"/>
      <c r="G46" s="253"/>
      <c r="H46" s="253"/>
      <c r="I46" s="253"/>
      <c r="J46" s="253"/>
      <c r="K46" s="253"/>
      <c r="L46" s="253"/>
      <c r="M46" s="253"/>
      <c r="N46" s="253"/>
      <c r="O46" s="253"/>
      <c r="P46" s="7"/>
      <c r="Q46" s="7"/>
      <c r="R46" s="7"/>
      <c r="S46" s="7"/>
      <c r="T46" s="7"/>
      <c r="U46" s="7"/>
      <c r="V46" s="7"/>
      <c r="W46" s="7"/>
      <c r="X46" s="7"/>
      <c r="Y46" s="7"/>
      <c r="AE46" s="261" t="n">
        <f aca="false">AE39</f>
        <v>0</v>
      </c>
      <c r="AF46" s="262" t="n">
        <f aca="false">AF39</f>
        <v>0</v>
      </c>
      <c r="AG46" s="263" t="e">
        <f aca="true">(INDIRECT(TEXT((DAY($A$1)-1),"0")&amp;"!AG46"))+AG39</f>
        <v>#REF!</v>
      </c>
      <c r="AH46" s="263" t="e">
        <f aca="true">(INDIRECT(TEXT((DAY($A$1)-1),"0")&amp;"!AH46"))+AH39</f>
        <v>#REF!</v>
      </c>
      <c r="AJ46" s="261" t="n">
        <f aca="false">AJ39</f>
        <v>0</v>
      </c>
      <c r="AK46" s="262" t="n">
        <f aca="false">AK39</f>
        <v>0</v>
      </c>
      <c r="AL46" s="264" t="e">
        <f aca="true">(INDIRECT(TEXT((DAY($A$1)-1),"0")&amp;"!AH46"))+AL39</f>
        <v>#REF!</v>
      </c>
      <c r="AM46" s="265" t="e">
        <f aca="true">(INDIRECT(TEXT((DAY($A$1)-1),"0")&amp;"!Am46"))+AM39</f>
        <v>#REF!</v>
      </c>
      <c r="AS46" s="241"/>
      <c r="AT46" s="242" t="n">
        <f aca="false">AT15</f>
        <v>1</v>
      </c>
      <c r="AU46" s="242" t="n">
        <f aca="false">AS46-AT46</f>
        <v>-1</v>
      </c>
      <c r="AV46" s="243" t="n">
        <f aca="false">IF(AND(AU46&lt;=0,AU46&gt;=-2),AU46,IF(AU46&lt;-2,-2,0))</f>
        <v>-1</v>
      </c>
      <c r="AW46" s="244" t="n">
        <f aca="false">IF(AND(AU46&gt;=0,AU46&lt;=2),AU46,IF(AU46&gt;2,2,0))</f>
        <v>0</v>
      </c>
      <c r="AX46" s="245" t="n">
        <f aca="false">IF(AU46&gt;2,(AU46-2)*13.66,0)</f>
        <v>0</v>
      </c>
      <c r="AY46" s="245" t="n">
        <f aca="false">IF(AU46&lt;-2,(ABS(AU46)-2)*100,0)</f>
        <v>0</v>
      </c>
      <c r="AZ46" s="246" t="n">
        <f aca="false">AV46+AW46</f>
        <v>-1</v>
      </c>
      <c r="BA46" s="247" t="n">
        <f aca="false">AX46+AY46</f>
        <v>0</v>
      </c>
      <c r="BJ46" s="53" t="s">
        <v>148</v>
      </c>
      <c r="BK46" s="256" t="n">
        <f aca="false">BK42</f>
        <v>36967</v>
      </c>
      <c r="BL46" s="266" t="n">
        <f aca="false">AT31*J7/1000</f>
        <v>0</v>
      </c>
      <c r="BM46" s="249"/>
      <c r="BR46" s="235"/>
      <c r="BS46" s="142"/>
      <c r="BT46" s="142"/>
      <c r="BU46" s="98"/>
      <c r="BV46" s="52"/>
      <c r="BW46" s="249"/>
      <c r="BX46" s="249"/>
      <c r="BY46" s="52"/>
      <c r="BZ46" s="52"/>
      <c r="CA46" s="52"/>
      <c r="CB46" s="52"/>
      <c r="CC46" s="7"/>
      <c r="CD46" s="7"/>
      <c r="CE46" s="7"/>
      <c r="CF46" s="7"/>
      <c r="CG46" s="7"/>
      <c r="CH46" s="7"/>
      <c r="CI46" s="7"/>
      <c r="CJ46" s="8"/>
      <c r="CK46" s="257"/>
      <c r="CL46" s="249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</row>
    <row r="47" customFormat="false" ht="15" hidden="false" customHeight="false" outlineLevel="0" collapsed="false">
      <c r="A47" s="7"/>
      <c r="B47" s="7"/>
      <c r="C47" s="7"/>
      <c r="D47" s="7"/>
      <c r="E47" s="253"/>
      <c r="F47" s="253"/>
      <c r="G47" s="253"/>
      <c r="H47" s="253"/>
      <c r="I47" s="253"/>
      <c r="J47" s="253"/>
      <c r="K47" s="253"/>
      <c r="L47" s="253"/>
      <c r="M47" s="253"/>
      <c r="N47" s="253"/>
      <c r="O47" s="253"/>
      <c r="P47" s="7"/>
      <c r="Q47" s="7"/>
      <c r="R47" s="7"/>
      <c r="S47" s="7"/>
      <c r="T47" s="7"/>
      <c r="U47" s="7"/>
      <c r="V47" s="7"/>
      <c r="W47" s="7"/>
      <c r="X47" s="7"/>
      <c r="Y47" s="7"/>
      <c r="AS47" s="241"/>
      <c r="AT47" s="242" t="n">
        <f aca="false">AT16</f>
        <v>1</v>
      </c>
      <c r="AU47" s="242" t="n">
        <f aca="false">AS47-AT47</f>
        <v>-1</v>
      </c>
      <c r="AV47" s="243" t="n">
        <f aca="false">IF(AND(AU47&lt;=0,AU47&gt;=-2),AU47,IF(AU47&lt;-2,-2,0))</f>
        <v>-1</v>
      </c>
      <c r="AW47" s="244" t="n">
        <f aca="false">IF(AND(AU47&gt;=0,AU47&lt;=2),AU47,IF(AU47&gt;2,2,0))</f>
        <v>0</v>
      </c>
      <c r="AX47" s="245" t="n">
        <f aca="false">IF(AU47&gt;2,(AU47-2)*13.66,0)</f>
        <v>0</v>
      </c>
      <c r="AY47" s="245" t="n">
        <f aca="false">IF(AU47&lt;-2,(ABS(AU47)-2)*100,0)</f>
        <v>0</v>
      </c>
      <c r="AZ47" s="246" t="n">
        <f aca="false">AV47+AW47</f>
        <v>-1</v>
      </c>
      <c r="BA47" s="247" t="n">
        <f aca="false">AX47+AY47</f>
        <v>0</v>
      </c>
      <c r="BJ47" s="53" t="s">
        <v>149</v>
      </c>
      <c r="BK47" s="98"/>
      <c r="BL47" s="255" t="n">
        <f aca="false">SUM(BL45:BL46)</f>
        <v>0</v>
      </c>
      <c r="BM47" s="249"/>
      <c r="BR47" s="235"/>
      <c r="BS47" s="142"/>
      <c r="BT47" s="142"/>
      <c r="BU47" s="52"/>
      <c r="BV47" s="52"/>
      <c r="BW47" s="252"/>
      <c r="BX47" s="252"/>
      <c r="BY47" s="52"/>
      <c r="BZ47" s="52"/>
      <c r="CA47" s="52"/>
      <c r="CB47" s="52"/>
      <c r="CC47" s="7"/>
      <c r="CD47" s="7"/>
      <c r="CE47" s="7"/>
      <c r="CF47" s="7"/>
      <c r="CG47" s="7"/>
      <c r="CH47" s="7"/>
      <c r="CI47" s="7"/>
      <c r="CJ47" s="8"/>
      <c r="CK47" s="8"/>
      <c r="CL47" s="249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</row>
    <row r="48" customFormat="false" ht="15" hidden="false" customHeight="false" outlineLevel="0" collapsed="false">
      <c r="A48" s="7"/>
      <c r="B48" s="7"/>
      <c r="C48" s="7"/>
      <c r="D48" s="7"/>
      <c r="E48" s="253"/>
      <c r="F48" s="253"/>
      <c r="G48" s="254"/>
      <c r="H48" s="253"/>
      <c r="I48" s="254"/>
      <c r="J48" s="253"/>
      <c r="K48" s="254"/>
      <c r="L48" s="253"/>
      <c r="M48" s="254"/>
      <c r="N48" s="253"/>
      <c r="O48" s="253"/>
      <c r="P48" s="7"/>
      <c r="Q48" s="7"/>
      <c r="R48" s="7"/>
      <c r="S48" s="7"/>
      <c r="T48" s="7"/>
      <c r="U48" s="7"/>
      <c r="V48" s="7"/>
      <c r="W48" s="7"/>
      <c r="X48" s="7"/>
      <c r="Y48" s="7"/>
      <c r="AS48" s="241"/>
      <c r="AT48" s="242" t="n">
        <f aca="false">AT17</f>
        <v>4</v>
      </c>
      <c r="AU48" s="242" t="n">
        <f aca="false">AS48-AT48</f>
        <v>-4</v>
      </c>
      <c r="AV48" s="243" t="n">
        <f aca="false">IF(AND(AU48&lt;=0,AU48&gt;=-2),AU48,IF(AU48&lt;-2,-2,0))</f>
        <v>-2</v>
      </c>
      <c r="AW48" s="244" t="n">
        <f aca="false">IF(AND(AU48&gt;=0,AU48&lt;=2),AU48,IF(AU48&gt;2,2,0))</f>
        <v>0</v>
      </c>
      <c r="AX48" s="245" t="n">
        <f aca="false">IF(AU48&gt;2,(AU48-2)*13.66,0)</f>
        <v>0</v>
      </c>
      <c r="AY48" s="245" t="n">
        <f aca="false">IF(AU48&lt;-2,(ABS(AU48)-2)*100,0)</f>
        <v>200</v>
      </c>
      <c r="AZ48" s="246" t="n">
        <f aca="false">AV48+AW48</f>
        <v>-2</v>
      </c>
      <c r="BA48" s="247" t="n">
        <f aca="false">AX48+AY48</f>
        <v>200</v>
      </c>
      <c r="BJ48" s="183"/>
      <c r="BK48" s="52"/>
      <c r="BL48" s="251"/>
      <c r="BM48" s="252"/>
      <c r="BR48" s="235"/>
      <c r="BS48" s="142"/>
      <c r="BT48" s="142"/>
      <c r="BU48" s="98"/>
      <c r="BV48" s="98"/>
      <c r="BW48" s="249"/>
      <c r="BX48" s="249"/>
      <c r="BY48" s="52"/>
      <c r="BZ48" s="52"/>
      <c r="CA48" s="52"/>
      <c r="CB48" s="52"/>
      <c r="CC48" s="7"/>
      <c r="CD48" s="7"/>
      <c r="CE48" s="7"/>
      <c r="CF48" s="7"/>
      <c r="CG48" s="7"/>
      <c r="CH48" s="7"/>
      <c r="CI48" s="7"/>
      <c r="CJ48" s="7"/>
      <c r="CK48" s="7"/>
      <c r="CL48" s="252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</row>
    <row r="49" customFormat="false" ht="15" hidden="false" customHeight="false" outlineLevel="0" collapsed="false">
      <c r="A49" s="7"/>
      <c r="B49" s="7"/>
      <c r="C49" s="7"/>
      <c r="D49" s="7"/>
      <c r="E49" s="253"/>
      <c r="F49" s="253"/>
      <c r="G49" s="254"/>
      <c r="H49" s="253"/>
      <c r="I49" s="254"/>
      <c r="J49" s="253"/>
      <c r="K49" s="254"/>
      <c r="L49" s="253"/>
      <c r="M49" s="254"/>
      <c r="N49" s="253"/>
      <c r="O49" s="253"/>
      <c r="P49" s="7"/>
      <c r="Q49" s="7"/>
      <c r="R49" s="7"/>
      <c r="S49" s="7"/>
      <c r="T49" s="7"/>
      <c r="U49" s="7"/>
      <c r="V49" s="7"/>
      <c r="W49" s="7"/>
      <c r="X49" s="7"/>
      <c r="Y49" s="7"/>
      <c r="AS49" s="241"/>
      <c r="AT49" s="242" t="n">
        <f aca="false">AT18</f>
        <v>4</v>
      </c>
      <c r="AU49" s="242" t="n">
        <f aca="false">AS49-AT49</f>
        <v>-4</v>
      </c>
      <c r="AV49" s="243" t="n">
        <f aca="false">IF(AND(AU49&lt;=0,AU49&gt;=-2),AU49,IF(AU49&lt;-2,-2,0))</f>
        <v>-2</v>
      </c>
      <c r="AW49" s="244" t="n">
        <f aca="false">IF(AND(AU49&gt;=0,AU49&lt;=2),AU49,IF(AU49&gt;2,2,0))</f>
        <v>0</v>
      </c>
      <c r="AX49" s="245" t="n">
        <f aca="false">IF(AU49&gt;2,(AU49-2)*13.66,0)</f>
        <v>0</v>
      </c>
      <c r="AY49" s="245" t="n">
        <f aca="false">IF(AU49&lt;-2,(ABS(AU49)-2)*100,0)</f>
        <v>200</v>
      </c>
      <c r="AZ49" s="246" t="n">
        <f aca="false">AV49+AW49</f>
        <v>-2</v>
      </c>
      <c r="BA49" s="247" t="n">
        <f aca="false">AX49+AY49</f>
        <v>200</v>
      </c>
      <c r="BJ49" s="140" t="s">
        <v>150</v>
      </c>
      <c r="BK49" s="141"/>
      <c r="BL49" s="267" t="n">
        <f aca="false">BL43-BL47</f>
        <v>0</v>
      </c>
      <c r="BM49" s="249"/>
      <c r="BR49" s="235"/>
      <c r="BS49" s="142"/>
      <c r="BT49" s="142"/>
      <c r="BU49" s="98"/>
      <c r="BV49" s="256"/>
      <c r="BW49" s="249"/>
      <c r="BX49" s="249"/>
      <c r="BY49" s="52"/>
      <c r="BZ49" s="52"/>
      <c r="CA49" s="52"/>
      <c r="CB49" s="52"/>
      <c r="CC49" s="7"/>
      <c r="CD49" s="7"/>
      <c r="CE49" s="7"/>
      <c r="CF49" s="7"/>
      <c r="CG49" s="7"/>
      <c r="CH49" s="7"/>
      <c r="CI49" s="7"/>
      <c r="CJ49" s="8"/>
      <c r="CK49" s="7"/>
      <c r="CL49" s="249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</row>
    <row r="50" customFormat="false" ht="15" hidden="false" customHeight="false" outlineLevel="0" collapsed="false">
      <c r="A50" s="7"/>
      <c r="B50" s="7"/>
      <c r="C50" s="7"/>
      <c r="D50" s="7"/>
      <c r="E50" s="253"/>
      <c r="F50" s="253"/>
      <c r="G50" s="253"/>
      <c r="H50" s="253"/>
      <c r="I50" s="253"/>
      <c r="J50" s="253"/>
      <c r="K50" s="254"/>
      <c r="L50" s="253"/>
      <c r="M50" s="253"/>
      <c r="N50" s="253"/>
      <c r="O50" s="253"/>
      <c r="P50" s="7"/>
      <c r="Q50" s="7"/>
      <c r="R50" s="7"/>
      <c r="S50" s="7"/>
      <c r="T50" s="7"/>
      <c r="U50" s="7"/>
      <c r="V50" s="7"/>
      <c r="W50" s="7"/>
      <c r="X50" s="7"/>
      <c r="Y50" s="7"/>
      <c r="AS50" s="241"/>
      <c r="AT50" s="242" t="n">
        <f aca="false">AT19</f>
        <v>4</v>
      </c>
      <c r="AU50" s="242" t="n">
        <f aca="false">AS50-AT50</f>
        <v>-4</v>
      </c>
      <c r="AV50" s="243" t="n">
        <f aca="false">IF(AND(AU50&lt;=0,AU50&gt;=-2),AU50,IF(AU50&lt;-2,-2,0))</f>
        <v>-2</v>
      </c>
      <c r="AW50" s="244" t="n">
        <f aca="false">IF(AND(AU50&gt;=0,AU50&lt;=2),AU50,IF(AU50&gt;2,2,0))</f>
        <v>0</v>
      </c>
      <c r="AX50" s="245" t="n">
        <f aca="false">IF(AU50&gt;2,(AU50-2)*13.66,0)</f>
        <v>0</v>
      </c>
      <c r="AY50" s="245" t="n">
        <f aca="false">IF(AU50&lt;-2,(ABS(AU50)-2)*100,0)</f>
        <v>200</v>
      </c>
      <c r="AZ50" s="246" t="n">
        <f aca="false">AV50+AW50</f>
        <v>-2</v>
      </c>
      <c r="BA50" s="247" t="n">
        <f aca="false">AX50+AY50</f>
        <v>200</v>
      </c>
      <c r="BJ50" s="140"/>
      <c r="BK50" s="141"/>
      <c r="BL50" s="267"/>
      <c r="BM50" s="249"/>
      <c r="BR50" s="235"/>
      <c r="BS50" s="142"/>
      <c r="BT50" s="142"/>
      <c r="BU50" s="98"/>
      <c r="BV50" s="52"/>
      <c r="BW50" s="249"/>
      <c r="BX50" s="249"/>
      <c r="BY50" s="52"/>
      <c r="BZ50" s="52"/>
      <c r="CA50" s="52"/>
      <c r="CB50" s="52"/>
      <c r="CC50" s="7"/>
      <c r="CD50" s="7"/>
      <c r="CE50" s="7"/>
      <c r="CF50" s="7"/>
      <c r="CG50" s="7"/>
      <c r="CH50" s="7"/>
      <c r="CI50" s="7"/>
      <c r="CJ50" s="8"/>
      <c r="CK50" s="7"/>
      <c r="CL50" s="249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</row>
    <row r="51" customFormat="false" ht="15" hidden="false" customHeight="false" outlineLevel="0" collapsed="false">
      <c r="A51" s="7"/>
      <c r="B51" s="7"/>
      <c r="C51" s="7"/>
      <c r="D51" s="7"/>
      <c r="E51" s="253"/>
      <c r="F51" s="253"/>
      <c r="G51" s="253"/>
      <c r="H51" s="253"/>
      <c r="I51" s="254"/>
      <c r="J51" s="253"/>
      <c r="K51" s="254"/>
      <c r="L51" s="253"/>
      <c r="M51" s="254"/>
      <c r="N51" s="254"/>
      <c r="O51" s="254"/>
      <c r="P51" s="7"/>
      <c r="Q51" s="7"/>
      <c r="R51" s="7"/>
      <c r="S51" s="7"/>
      <c r="T51" s="7"/>
      <c r="U51" s="7"/>
      <c r="V51" s="7"/>
      <c r="W51" s="7"/>
      <c r="X51" s="7"/>
      <c r="Y51" s="7"/>
      <c r="AS51" s="241"/>
      <c r="AT51" s="242" t="n">
        <f aca="false">AT20</f>
        <v>4</v>
      </c>
      <c r="AU51" s="242" t="n">
        <f aca="false">AS51-AT51</f>
        <v>-4</v>
      </c>
      <c r="AV51" s="243" t="n">
        <f aca="false">IF(AND(AU51&lt;=0,AU51&gt;=-2),AU51,IF(AU51&lt;-2,-2,0))</f>
        <v>-2</v>
      </c>
      <c r="AW51" s="244" t="n">
        <f aca="false">IF(AND(AU51&gt;=0,AU51&lt;=2),AU51,IF(AU51&gt;2,2,0))</f>
        <v>0</v>
      </c>
      <c r="AX51" s="245" t="n">
        <f aca="false">IF(AU51&gt;2,(AU51-2)*13.66,0)</f>
        <v>0</v>
      </c>
      <c r="AY51" s="245" t="n">
        <f aca="false">IF(AU51&lt;-2,(ABS(AU51)-2)*100,0)</f>
        <v>200</v>
      </c>
      <c r="AZ51" s="246" t="n">
        <f aca="false">AV51+AW51</f>
        <v>-2</v>
      </c>
      <c r="BA51" s="247" t="n">
        <f aca="false">AX51+AY51</f>
        <v>200</v>
      </c>
      <c r="BR51" s="235"/>
      <c r="BS51" s="142"/>
      <c r="BT51" s="142"/>
      <c r="BU51" s="52"/>
      <c r="BV51" s="52"/>
      <c r="BW51" s="252"/>
      <c r="BX51" s="252"/>
      <c r="BY51" s="52"/>
      <c r="BZ51" s="52"/>
      <c r="CA51" s="52"/>
      <c r="CB51" s="52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</row>
    <row r="52" customFormat="false" ht="12.75" hidden="false" customHeight="false" outlineLevel="0" collapsed="false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AS52" s="241"/>
      <c r="AT52" s="242" t="n">
        <f aca="false">AT21</f>
        <v>4</v>
      </c>
      <c r="AU52" s="242" t="n">
        <f aca="false">AS52-AT52</f>
        <v>-4</v>
      </c>
      <c r="AV52" s="243" t="n">
        <f aca="false">IF(AND(AU52&lt;=0,AU52&gt;=-2),AU52,IF(AU52&lt;-2,-2,0))</f>
        <v>-2</v>
      </c>
      <c r="AW52" s="244" t="n">
        <f aca="false">IF(AND(AU52&gt;=0,AU52&lt;=2),AU52,IF(AU52&gt;2,2,0))</f>
        <v>0</v>
      </c>
      <c r="AX52" s="245" t="n">
        <f aca="false">IF(AU52&gt;2,(AU52-2)*13.66,0)</f>
        <v>0</v>
      </c>
      <c r="AY52" s="245" t="n">
        <f aca="false">IF(AU52&lt;-2,(ABS(AU52)-2)*100,0)</f>
        <v>200</v>
      </c>
      <c r="AZ52" s="246" t="n">
        <f aca="false">AV52+AW52</f>
        <v>-2</v>
      </c>
      <c r="BA52" s="247" t="n">
        <f aca="false">AX52+AY52</f>
        <v>200</v>
      </c>
      <c r="BR52" s="235"/>
      <c r="BS52" s="142"/>
      <c r="BT52" s="142"/>
      <c r="BU52" s="98"/>
      <c r="BV52" s="98"/>
      <c r="BW52" s="249"/>
      <c r="BX52" s="249"/>
      <c r="BY52" s="52"/>
      <c r="BZ52" s="52"/>
      <c r="CA52" s="52"/>
      <c r="CB52" s="52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</row>
    <row r="53" customFormat="false" ht="15.75" hidden="false" customHeight="false" outlineLevel="0" collapsed="false">
      <c r="A53" s="7"/>
      <c r="B53" s="7"/>
      <c r="C53" s="7"/>
      <c r="D53" s="7"/>
      <c r="E53" s="7"/>
      <c r="F53" s="7"/>
      <c r="G53" s="7"/>
      <c r="H53" s="22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AS53" s="241"/>
      <c r="AT53" s="242" t="n">
        <f aca="false">AT22</f>
        <v>4</v>
      </c>
      <c r="AU53" s="242" t="n">
        <f aca="false">AS53-AT53</f>
        <v>-4</v>
      </c>
      <c r="AV53" s="243" t="n">
        <f aca="false">IF(AND(AU53&lt;=0,AU53&gt;=-2),AU53,IF(AU53&lt;-2,-2,0))</f>
        <v>-2</v>
      </c>
      <c r="AW53" s="244" t="n">
        <f aca="false">IF(AND(AU53&gt;=0,AU53&lt;=2),AU53,IF(AU53&gt;2,2,0))</f>
        <v>0</v>
      </c>
      <c r="AX53" s="245" t="n">
        <f aca="false">IF(AU53&gt;2,(AU53-2)*13.66,0)</f>
        <v>0</v>
      </c>
      <c r="AY53" s="245" t="n">
        <f aca="false">IF(AU53&lt;-2,(ABS(AU53)-2)*100,0)</f>
        <v>200</v>
      </c>
      <c r="AZ53" s="246" t="n">
        <f aca="false">AV53+AW53</f>
        <v>-2</v>
      </c>
      <c r="BA53" s="247" t="n">
        <f aca="false">AX53+AY53</f>
        <v>200</v>
      </c>
      <c r="BR53" s="235"/>
      <c r="BS53" s="142"/>
      <c r="BT53" s="142"/>
      <c r="BU53" s="98"/>
      <c r="BV53" s="256"/>
      <c r="BW53" s="268"/>
      <c r="BX53" s="249"/>
      <c r="BY53" s="52"/>
      <c r="BZ53" s="52"/>
      <c r="CA53" s="52"/>
      <c r="CB53" s="52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</row>
    <row r="54" customFormat="false" ht="15.75" hidden="false" customHeight="false" outlineLevel="0" collapsed="false">
      <c r="A54" s="7"/>
      <c r="B54" s="7"/>
      <c r="C54" s="7"/>
      <c r="D54" s="7"/>
      <c r="E54" s="7"/>
      <c r="F54" s="7"/>
      <c r="G54" s="7"/>
      <c r="H54" s="227"/>
      <c r="I54" s="227"/>
      <c r="J54" s="227"/>
      <c r="K54" s="22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AS54" s="241"/>
      <c r="AT54" s="242" t="n">
        <f aca="false">AT23</f>
        <v>4</v>
      </c>
      <c r="AU54" s="242" t="n">
        <f aca="false">AS54-AT54</f>
        <v>-4</v>
      </c>
      <c r="AV54" s="243" t="n">
        <f aca="false">IF(AND(AU54&lt;=0,AU54&gt;=-2),AU54,IF(AU54&lt;-2,-2,0))</f>
        <v>-2</v>
      </c>
      <c r="AW54" s="244" t="n">
        <f aca="false">IF(AND(AU54&gt;=0,AU54&lt;=2),AU54,IF(AU54&gt;2,2,0))</f>
        <v>0</v>
      </c>
      <c r="AX54" s="245" t="n">
        <f aca="false">IF(AU54&gt;2,(AU54-2)*13.66,0)</f>
        <v>0</v>
      </c>
      <c r="AY54" s="245" t="n">
        <f aca="false">IF(AU54&lt;-2,(ABS(AU54)-2)*100,0)</f>
        <v>200</v>
      </c>
      <c r="AZ54" s="246" t="n">
        <f aca="false">AV54+AW54</f>
        <v>-2</v>
      </c>
      <c r="BA54" s="247" t="n">
        <f aca="false">AX54+AY54</f>
        <v>200</v>
      </c>
      <c r="BR54" s="235"/>
      <c r="BS54" s="142"/>
      <c r="BT54" s="142"/>
      <c r="BU54" s="98"/>
      <c r="BV54" s="98"/>
      <c r="BW54" s="249"/>
      <c r="BX54" s="249"/>
      <c r="BY54" s="52"/>
      <c r="BZ54" s="52"/>
      <c r="CA54" s="52"/>
      <c r="CB54" s="52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</row>
    <row r="55" customFormat="false" ht="15.75" hidden="false" customHeight="false" outlineLevel="0" collapsed="false">
      <c r="A55" s="7"/>
      <c r="B55" s="7"/>
      <c r="C55" s="7"/>
      <c r="D55" s="7"/>
      <c r="E55" s="227"/>
      <c r="F55" s="227"/>
      <c r="G55" s="7"/>
      <c r="H55" s="227"/>
      <c r="I55" s="227"/>
      <c r="J55" s="7"/>
      <c r="K55" s="227"/>
      <c r="L55" s="7"/>
      <c r="M55" s="7"/>
      <c r="N55" s="22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AS55" s="241"/>
      <c r="AT55" s="242" t="n">
        <f aca="false">AT24</f>
        <v>4</v>
      </c>
      <c r="AU55" s="242" t="n">
        <f aca="false">AS55-AT55</f>
        <v>-4</v>
      </c>
      <c r="AV55" s="243" t="n">
        <f aca="false">IF(AND(AU55&lt;=0,AU55&gt;=-2),AU55,IF(AU55&lt;-2,-2,0))</f>
        <v>-2</v>
      </c>
      <c r="AW55" s="244" t="n">
        <f aca="false">IF(AND(AU55&gt;=0,AU55&lt;=2),AU55,IF(AU55&gt;2,2,0))</f>
        <v>0</v>
      </c>
      <c r="AX55" s="245" t="n">
        <f aca="false">IF(AU55&gt;2,(AU55-2)*13.66,0)</f>
        <v>0</v>
      </c>
      <c r="AY55" s="245" t="n">
        <f aca="false">IF(AU55&lt;-2,(ABS(AU55)-2)*100,0)</f>
        <v>200</v>
      </c>
      <c r="AZ55" s="246" t="n">
        <f aca="false">AV55+AW55</f>
        <v>-2</v>
      </c>
      <c r="BA55" s="247" t="n">
        <f aca="false">AX55+AY55</f>
        <v>200</v>
      </c>
      <c r="BR55" s="235"/>
      <c r="BS55" s="142"/>
      <c r="BT55" s="142"/>
      <c r="BU55" s="52"/>
      <c r="BV55" s="52"/>
      <c r="BW55" s="252"/>
      <c r="BX55" s="252"/>
      <c r="BY55" s="52"/>
      <c r="BZ55" s="52"/>
      <c r="CA55" s="52"/>
      <c r="CB55" s="52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</row>
    <row r="56" customFormat="false" ht="15.75" hidden="false" customHeight="false" outlineLevel="0" collapsed="false">
      <c r="A56" s="7"/>
      <c r="B56" s="7"/>
      <c r="C56" s="7"/>
      <c r="D56" s="7"/>
      <c r="E56" s="227"/>
      <c r="F56" s="7"/>
      <c r="G56" s="7"/>
      <c r="H56" s="7"/>
      <c r="I56" s="7"/>
      <c r="J56" s="7"/>
      <c r="K56" s="269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AS56" s="241"/>
      <c r="AT56" s="242" t="n">
        <f aca="false">AT25</f>
        <v>4</v>
      </c>
      <c r="AU56" s="242" t="n">
        <f aca="false">AS56-AT56</f>
        <v>-4</v>
      </c>
      <c r="AV56" s="243" t="n">
        <f aca="false">IF(AND(AU56&lt;=0,AU56&gt;=-2),AU56,IF(AU56&lt;-2,-2,0))</f>
        <v>-2</v>
      </c>
      <c r="AW56" s="244" t="n">
        <f aca="false">IF(AND(AU56&gt;=0,AU56&lt;=2),AU56,IF(AU56&gt;2,2,0))</f>
        <v>0</v>
      </c>
      <c r="AX56" s="245" t="n">
        <f aca="false">IF(AU56&gt;2,(AU56-2)*13.66,0)</f>
        <v>0</v>
      </c>
      <c r="AY56" s="245" t="n">
        <f aca="false">IF(AU56&lt;-2,(ABS(AU56)-2)*100,0)</f>
        <v>200</v>
      </c>
      <c r="AZ56" s="246" t="n">
        <f aca="false">AV56+AW56</f>
        <v>-2</v>
      </c>
      <c r="BA56" s="247" t="n">
        <f aca="false">AX56+AY56</f>
        <v>200</v>
      </c>
      <c r="BR56" s="235"/>
      <c r="BS56" s="142"/>
      <c r="BT56" s="142"/>
      <c r="BU56" s="98"/>
      <c r="BV56" s="52"/>
      <c r="BW56" s="249"/>
      <c r="BX56" s="249"/>
      <c r="BY56" s="52"/>
      <c r="BZ56" s="52"/>
      <c r="CA56" s="52"/>
      <c r="CB56" s="52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</row>
    <row r="57" customFormat="false" ht="15" hidden="false" customHeight="false" outlineLevel="0" collapsed="false">
      <c r="A57" s="7"/>
      <c r="B57" s="7"/>
      <c r="C57" s="7"/>
      <c r="D57" s="7"/>
      <c r="E57" s="253"/>
      <c r="F57" s="253"/>
      <c r="G57" s="7"/>
      <c r="H57" s="254"/>
      <c r="I57" s="7"/>
      <c r="J57" s="253"/>
      <c r="K57" s="270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AS57" s="241"/>
      <c r="AT57" s="242" t="n">
        <f aca="false">AT26</f>
        <v>4</v>
      </c>
      <c r="AU57" s="242" t="n">
        <f aca="false">AS57-AT57</f>
        <v>-4</v>
      </c>
      <c r="AV57" s="243" t="n">
        <f aca="false">IF(AND(AU57&lt;=0,AU57&gt;=-2),AU57,IF(AU57&lt;-2,-2,0))</f>
        <v>-2</v>
      </c>
      <c r="AW57" s="244" t="n">
        <f aca="false">IF(AND(AU57&gt;=0,AU57&lt;=2),AU57,IF(AU57&gt;2,2,0))</f>
        <v>0</v>
      </c>
      <c r="AX57" s="245" t="n">
        <f aca="false">IF(AU57&gt;2,(AU57-2)*13.66,0)</f>
        <v>0</v>
      </c>
      <c r="AY57" s="245" t="n">
        <f aca="false">IF(AU57&lt;-2,(ABS(AU57)-2)*100,0)</f>
        <v>200</v>
      </c>
      <c r="AZ57" s="246" t="n">
        <f aca="false">AV57+AW57</f>
        <v>-2</v>
      </c>
      <c r="BA57" s="247" t="n">
        <f aca="false">AX57+AY57</f>
        <v>200</v>
      </c>
      <c r="BR57" s="235"/>
      <c r="BS57" s="142"/>
      <c r="BT57" s="142"/>
      <c r="BU57" s="98"/>
      <c r="BV57" s="52"/>
      <c r="BW57" s="249"/>
      <c r="BX57" s="249"/>
      <c r="BY57" s="52"/>
      <c r="BZ57" s="52"/>
      <c r="CA57" s="52"/>
      <c r="CB57" s="52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</row>
    <row r="58" customFormat="false" ht="15.75" hidden="false" customHeight="false" outlineLevel="0" collapsed="false">
      <c r="A58" s="7"/>
      <c r="B58" s="7"/>
      <c r="C58" s="7"/>
      <c r="D58" s="7"/>
      <c r="E58" s="253"/>
      <c r="F58" s="253"/>
      <c r="G58" s="7"/>
      <c r="H58" s="254"/>
      <c r="I58" s="7"/>
      <c r="J58" s="7"/>
      <c r="K58" s="269"/>
      <c r="L58" s="7"/>
      <c r="M58" s="7"/>
      <c r="N58" s="271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AS58" s="241"/>
      <c r="AT58" s="242" t="n">
        <f aca="false">AT27</f>
        <v>4</v>
      </c>
      <c r="AU58" s="242" t="n">
        <f aca="false">AS58-AT58</f>
        <v>-4</v>
      </c>
      <c r="AV58" s="243" t="n">
        <f aca="false">IF(AND(AU58&lt;=0,AU58&gt;=-2),AU58,IF(AU58&lt;-2,-2,0))</f>
        <v>-2</v>
      </c>
      <c r="AW58" s="244" t="n">
        <f aca="false">IF(AND(AU58&gt;=0,AU58&lt;=2),AU58,IF(AU58&gt;2,2,0))</f>
        <v>0</v>
      </c>
      <c r="AX58" s="245" t="n">
        <f aca="false">IF(AU58&gt;2,(AU58-2)*13.66,0)</f>
        <v>0</v>
      </c>
      <c r="AY58" s="245" t="n">
        <f aca="false">IF(AU58&lt;-2,(ABS(AU58)-2)*100,0)</f>
        <v>200</v>
      </c>
      <c r="AZ58" s="246" t="n">
        <f aca="false">AV58+AW58</f>
        <v>-2</v>
      </c>
      <c r="BA58" s="247" t="n">
        <f aca="false">AX58+AY58</f>
        <v>200</v>
      </c>
      <c r="BR58" s="235"/>
      <c r="BS58" s="142"/>
      <c r="BT58" s="142"/>
      <c r="BU58" s="272"/>
      <c r="BV58" s="272"/>
      <c r="BW58" s="270"/>
      <c r="BX58" s="270"/>
      <c r="BY58" s="273"/>
      <c r="BZ58" s="269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</row>
    <row r="59" customFormat="false" ht="15" hidden="false" customHeight="false" outlineLevel="0" collapsed="false">
      <c r="A59" s="7"/>
      <c r="B59" s="7"/>
      <c r="C59" s="7"/>
      <c r="D59" s="7"/>
      <c r="E59" s="253"/>
      <c r="F59" s="7"/>
      <c r="G59" s="7"/>
      <c r="H59" s="254"/>
      <c r="I59" s="7"/>
      <c r="J59" s="7"/>
      <c r="K59" s="274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AS59" s="241"/>
      <c r="AT59" s="242" t="n">
        <f aca="false">AT28</f>
        <v>4</v>
      </c>
      <c r="AU59" s="242" t="n">
        <f aca="false">AS59-AT59</f>
        <v>-4</v>
      </c>
      <c r="AV59" s="243" t="n">
        <f aca="false">IF(AND(AU59&lt;=0,AU59&gt;=-2),AU59,IF(AU59&lt;-2,-2,0))</f>
        <v>-2</v>
      </c>
      <c r="AW59" s="244" t="n">
        <f aca="false">IF(AND(AU59&gt;=0,AU59&lt;=2),AU59,IF(AU59&gt;2,2,0))</f>
        <v>0</v>
      </c>
      <c r="AX59" s="245" t="n">
        <f aca="false">IF(AU59&gt;2,(AU59-2)*13.66,0)</f>
        <v>0</v>
      </c>
      <c r="AY59" s="245" t="n">
        <f aca="false">IF(AU59&lt;-2,(ABS(AU59)-2)*100,0)</f>
        <v>200</v>
      </c>
      <c r="AZ59" s="246" t="n">
        <f aca="false">AV59+AW59</f>
        <v>-2</v>
      </c>
      <c r="BA59" s="247" t="n">
        <f aca="false">AX59+AY59</f>
        <v>200</v>
      </c>
      <c r="BR59" s="235"/>
      <c r="BS59" s="142"/>
      <c r="BT59" s="142"/>
      <c r="BU59" s="272"/>
      <c r="BV59" s="272"/>
      <c r="BW59" s="270"/>
      <c r="BX59" s="270"/>
      <c r="BY59" s="273"/>
      <c r="BZ59" s="269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</row>
    <row r="60" customFormat="false" ht="15" hidden="false" customHeight="false" outlineLevel="0" collapsed="false">
      <c r="A60" s="7"/>
      <c r="B60" s="7"/>
      <c r="C60" s="7"/>
      <c r="D60" s="7"/>
      <c r="E60" s="253"/>
      <c r="F60" s="7"/>
      <c r="G60" s="7"/>
      <c r="H60" s="274"/>
      <c r="I60" s="7"/>
      <c r="J60" s="7"/>
      <c r="K60" s="269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AS60" s="241"/>
      <c r="AT60" s="242" t="n">
        <f aca="false">AT29</f>
        <v>4</v>
      </c>
      <c r="AU60" s="242" t="n">
        <f aca="false">AS60-AT60</f>
        <v>-4</v>
      </c>
      <c r="AV60" s="243" t="n">
        <f aca="false">IF(AND(AU60&lt;=0,AU60&gt;=-2),AU60,IF(AU60&lt;-2,-2,0))</f>
        <v>-2</v>
      </c>
      <c r="AW60" s="244" t="n">
        <f aca="false">IF(AND(AU60&gt;=0,AU60&lt;=2),AU60,IF(AU60&gt;2,2,0))</f>
        <v>0</v>
      </c>
      <c r="AX60" s="245" t="n">
        <f aca="false">IF(AU60&gt;2,(AU60-2)*13.66,0)</f>
        <v>0</v>
      </c>
      <c r="AY60" s="245" t="n">
        <f aca="false">IF(AU60&lt;-2,(ABS(AU60)-2)*100,0)</f>
        <v>200</v>
      </c>
      <c r="AZ60" s="246" t="n">
        <f aca="false">AV60+AW60</f>
        <v>-2</v>
      </c>
      <c r="BA60" s="247" t="n">
        <f aca="false">AX60+AY60</f>
        <v>200</v>
      </c>
      <c r="BR60" s="235"/>
      <c r="BS60" s="142"/>
      <c r="BT60" s="142"/>
      <c r="BU60" s="272"/>
      <c r="BV60" s="272"/>
      <c r="BW60" s="270"/>
      <c r="BX60" s="270"/>
      <c r="BY60" s="273"/>
      <c r="BZ60" s="269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</row>
    <row r="61" customFormat="false" ht="15.75" hidden="false" customHeight="false" outlineLevel="0" collapsed="false">
      <c r="A61" s="7"/>
      <c r="B61" s="7"/>
      <c r="C61" s="7"/>
      <c r="D61" s="7"/>
      <c r="E61" s="254"/>
      <c r="F61" s="7"/>
      <c r="G61" s="7"/>
      <c r="H61" s="274"/>
      <c r="I61" s="7"/>
      <c r="J61" s="7"/>
      <c r="K61" s="274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AS61" s="275"/>
      <c r="AT61" s="276" t="n">
        <f aca="false">AT30</f>
        <v>4</v>
      </c>
      <c r="AU61" s="276" t="n">
        <f aca="false">AS61-AT61</f>
        <v>-4</v>
      </c>
      <c r="AV61" s="277" t="n">
        <f aca="false">IF(AND(AU61&lt;=0,AU61&gt;=-2),AU61,IF(AU61&lt;-2,-2,0))</f>
        <v>-2</v>
      </c>
      <c r="AW61" s="278" t="n">
        <f aca="false">IF(AND(AU61&gt;=0,AU61&lt;=2),AU61,IF(AU61&gt;2,2,0))</f>
        <v>0</v>
      </c>
      <c r="AX61" s="279" t="n">
        <f aca="false">IF(AU61&gt;2,(AU61-2)*13.66,0)</f>
        <v>0</v>
      </c>
      <c r="AY61" s="279" t="n">
        <f aca="false">IF(AU61&lt;-2,(ABS(AU61)-2)*100,0)</f>
        <v>200</v>
      </c>
      <c r="AZ61" s="280" t="n">
        <f aca="false">AV61+AW61</f>
        <v>-2</v>
      </c>
      <c r="BA61" s="281" t="n">
        <f aca="false">AX61+AY61</f>
        <v>200</v>
      </c>
      <c r="BR61" s="235"/>
      <c r="BS61" s="142"/>
      <c r="BT61" s="142"/>
      <c r="BU61" s="272"/>
      <c r="BV61" s="272"/>
      <c r="BW61" s="270"/>
      <c r="BX61" s="270"/>
      <c r="BY61" s="273"/>
      <c r="BZ61" s="269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</row>
    <row r="62" customFormat="false" ht="15.75" hidden="false" customHeight="false" outlineLevel="0" collapsed="false">
      <c r="A62" s="7"/>
      <c r="B62" s="7"/>
      <c r="C62" s="7"/>
      <c r="D62" s="7"/>
      <c r="E62" s="254"/>
      <c r="F62" s="7"/>
      <c r="G62" s="7"/>
      <c r="H62" s="282"/>
      <c r="I62" s="7"/>
      <c r="J62" s="7"/>
      <c r="K62" s="269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AT62" s="283" t="n">
        <f aca="false">AT31</f>
        <v>66</v>
      </c>
      <c r="BR62" s="7"/>
      <c r="BS62" s="142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</row>
    <row r="63" customFormat="false" ht="15.75" hidden="false" customHeight="false" outlineLevel="0" collapsed="false">
      <c r="A63" s="7"/>
      <c r="B63" s="7"/>
      <c r="C63" s="7"/>
      <c r="D63" s="7"/>
      <c r="E63" s="254"/>
      <c r="F63" s="7"/>
      <c r="G63" s="7"/>
      <c r="H63" s="7"/>
      <c r="I63" s="7"/>
      <c r="J63" s="7"/>
      <c r="K63" s="274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AX63" s="0" t="s">
        <v>151</v>
      </c>
      <c r="AZ63" s="284" t="n">
        <f aca="false">SUM(AZ38:AZ62)</f>
        <v>-38</v>
      </c>
      <c r="BA63" s="285" t="n">
        <f aca="false">SUM(BA38:BA62)</f>
        <v>2800</v>
      </c>
      <c r="BR63" s="7"/>
      <c r="BS63" s="7"/>
      <c r="BT63" s="7"/>
      <c r="BU63" s="7"/>
      <c r="BV63" s="7"/>
      <c r="BW63" s="7"/>
      <c r="BX63" s="7"/>
      <c r="BY63" s="273"/>
      <c r="BZ63" s="269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</row>
    <row r="64" customFormat="false" ht="12.75" hidden="false" customHeight="false" outlineLevel="0" collapsed="false">
      <c r="A64" s="7"/>
      <c r="B64" s="7"/>
      <c r="C64" s="7"/>
      <c r="D64" s="7"/>
      <c r="E64" s="7"/>
      <c r="F64" s="7"/>
      <c r="G64" s="7"/>
      <c r="H64" s="7"/>
      <c r="I64" s="7"/>
      <c r="J64" s="7"/>
      <c r="K64" s="269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</row>
    <row r="65" customFormat="false" ht="12.75" hidden="false" customHeight="false" outlineLevel="0" collapsed="false">
      <c r="A65" s="7"/>
      <c r="B65" s="7"/>
      <c r="C65" s="7"/>
      <c r="D65" s="7"/>
      <c r="E65" s="7"/>
      <c r="F65" s="7"/>
      <c r="G65" s="7"/>
      <c r="H65" s="7"/>
      <c r="I65" s="7"/>
      <c r="J65" s="7"/>
      <c r="K65" s="274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</row>
    <row r="66" customFormat="false" ht="12.75" hidden="false" customHeight="false" outlineLevel="0" collapsed="false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</row>
    <row r="67" customFormat="false" ht="12.75" hidden="false" customHeight="false" outlineLevel="0" collapsed="false">
      <c r="A67" s="286"/>
      <c r="B67" s="287"/>
      <c r="C67" s="287"/>
      <c r="D67" s="287"/>
      <c r="E67" s="287"/>
      <c r="F67" s="287"/>
      <c r="G67" s="287"/>
      <c r="H67" s="287"/>
      <c r="I67" s="287"/>
      <c r="J67" s="287"/>
      <c r="K67" s="287"/>
      <c r="L67" s="287"/>
      <c r="M67" s="287"/>
      <c r="N67" s="287"/>
      <c r="O67" s="287"/>
      <c r="P67" s="287"/>
      <c r="Q67" s="287"/>
      <c r="R67" s="287"/>
      <c r="S67" s="287"/>
      <c r="T67" s="287"/>
      <c r="U67" s="287"/>
      <c r="V67" s="7"/>
      <c r="W67" s="7"/>
      <c r="X67" s="7"/>
      <c r="Y67" s="7"/>
    </row>
    <row r="68" customFormat="false" ht="12.75" hidden="false" customHeight="false" outlineLevel="0" collapsed="false">
      <c r="A68" s="288"/>
      <c r="B68" s="9"/>
      <c r="C68" s="10"/>
      <c r="D68" s="10"/>
      <c r="E68" s="10"/>
      <c r="F68" s="288"/>
      <c r="G68" s="288"/>
      <c r="H68" s="12"/>
      <c r="I68" s="12"/>
      <c r="J68" s="288"/>
      <c r="K68" s="288"/>
      <c r="L68" s="288"/>
      <c r="M68" s="289"/>
      <c r="N68" s="288"/>
      <c r="O68" s="289"/>
      <c r="P68" s="287"/>
      <c r="Q68" s="289"/>
      <c r="R68" s="289"/>
      <c r="S68" s="289"/>
      <c r="T68" s="289"/>
      <c r="U68" s="287"/>
      <c r="V68" s="7"/>
      <c r="W68" s="7"/>
      <c r="X68" s="7"/>
      <c r="Y68" s="7"/>
    </row>
    <row r="69" customFormat="false" ht="12.75" hidden="false" customHeight="false" outlineLevel="0" collapsed="false">
      <c r="A69" s="287"/>
      <c r="B69" s="9"/>
      <c r="C69" s="290"/>
      <c r="D69" s="291"/>
      <c r="E69" s="290"/>
      <c r="F69" s="289"/>
      <c r="G69" s="289"/>
      <c r="H69" s="289"/>
      <c r="I69" s="289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7"/>
      <c r="W69" s="7"/>
      <c r="X69" s="7"/>
      <c r="Y69" s="7"/>
    </row>
    <row r="70" customFormat="false" ht="12.75" hidden="false" customHeight="false" outlineLevel="0" collapsed="false">
      <c r="A70" s="293"/>
      <c r="B70" s="9"/>
      <c r="C70" s="291"/>
      <c r="D70" s="291"/>
      <c r="E70" s="290"/>
      <c r="F70" s="289"/>
      <c r="G70" s="289"/>
      <c r="H70" s="289"/>
      <c r="I70" s="289"/>
      <c r="J70" s="289"/>
      <c r="K70" s="289"/>
      <c r="L70" s="289"/>
      <c r="M70" s="289"/>
      <c r="N70" s="289"/>
      <c r="O70" s="289"/>
      <c r="P70" s="289"/>
      <c r="Q70" s="289"/>
      <c r="R70" s="289"/>
      <c r="S70" s="289"/>
      <c r="T70" s="289"/>
      <c r="U70" s="289"/>
      <c r="V70" s="7"/>
      <c r="W70" s="7"/>
      <c r="X70" s="7"/>
      <c r="Y70" s="7"/>
    </row>
    <row r="71" customFormat="false" ht="12.75" hidden="false" customHeight="false" outlineLevel="0" collapsed="false">
      <c r="A71" s="287"/>
      <c r="B71" s="9"/>
      <c r="C71" s="291"/>
      <c r="D71" s="291"/>
      <c r="E71" s="10"/>
      <c r="F71" s="206"/>
      <c r="G71" s="294"/>
      <c r="H71" s="294"/>
      <c r="I71" s="289"/>
      <c r="J71" s="289"/>
      <c r="K71" s="294"/>
      <c r="L71" s="294"/>
      <c r="M71" s="294"/>
      <c r="N71" s="295"/>
      <c r="O71" s="294"/>
      <c r="P71" s="296"/>
      <c r="Q71" s="294"/>
      <c r="R71" s="294"/>
      <c r="S71" s="294"/>
      <c r="T71" s="294"/>
      <c r="U71" s="289"/>
      <c r="V71" s="7"/>
      <c r="W71" s="7"/>
      <c r="X71" s="7"/>
      <c r="Y71" s="7"/>
    </row>
    <row r="72" customFormat="false" ht="12.75" hidden="false" customHeight="false" outlineLevel="0" collapsed="false">
      <c r="A72" s="287"/>
      <c r="B72" s="297"/>
      <c r="C72" s="298"/>
      <c r="D72" s="298"/>
      <c r="E72" s="298"/>
      <c r="F72" s="299"/>
      <c r="G72" s="299"/>
      <c r="H72" s="299"/>
      <c r="I72" s="299"/>
      <c r="J72" s="298"/>
      <c r="K72" s="299"/>
      <c r="L72" s="299"/>
      <c r="M72" s="299"/>
      <c r="N72" s="300"/>
      <c r="O72" s="299"/>
      <c r="P72" s="300"/>
      <c r="Q72" s="299"/>
      <c r="R72" s="300"/>
      <c r="S72" s="301"/>
      <c r="T72" s="299"/>
      <c r="U72" s="299"/>
      <c r="V72" s="7"/>
      <c r="W72" s="7"/>
      <c r="X72" s="7"/>
      <c r="Y72" s="7"/>
    </row>
    <row r="73" customFormat="false" ht="12.75" hidden="false" customHeight="false" outlineLevel="0" collapsed="false">
      <c r="A73" s="287"/>
      <c r="B73" s="9"/>
      <c r="C73" s="290"/>
      <c r="D73" s="290"/>
      <c r="E73" s="290"/>
      <c r="F73" s="302"/>
      <c r="G73" s="302"/>
      <c r="H73" s="302"/>
      <c r="I73" s="302"/>
      <c r="J73" s="290"/>
      <c r="K73" s="303"/>
      <c r="L73" s="303"/>
      <c r="M73" s="303"/>
      <c r="N73" s="303"/>
      <c r="O73" s="303"/>
      <c r="P73" s="303"/>
      <c r="Q73" s="303"/>
      <c r="R73" s="303"/>
      <c r="S73" s="303"/>
      <c r="T73" s="303"/>
      <c r="U73" s="304"/>
      <c r="V73" s="7"/>
      <c r="W73" s="7"/>
      <c r="X73" s="7"/>
      <c r="Y73" s="7"/>
    </row>
    <row r="74" customFormat="false" ht="12.75" hidden="false" customHeight="false" outlineLevel="0" collapsed="false">
      <c r="A74" s="287"/>
      <c r="B74" s="9"/>
      <c r="C74" s="290"/>
      <c r="D74" s="290"/>
      <c r="E74" s="290"/>
      <c r="F74" s="302"/>
      <c r="G74" s="302"/>
      <c r="H74" s="302"/>
      <c r="I74" s="302"/>
      <c r="J74" s="290"/>
      <c r="K74" s="303"/>
      <c r="L74" s="303"/>
      <c r="M74" s="303"/>
      <c r="N74" s="303"/>
      <c r="O74" s="303"/>
      <c r="P74" s="303"/>
      <c r="Q74" s="303"/>
      <c r="R74" s="303"/>
      <c r="S74" s="303"/>
      <c r="T74" s="303"/>
      <c r="U74" s="304"/>
      <c r="V74" s="7"/>
      <c r="W74" s="7"/>
      <c r="X74" s="7"/>
      <c r="Y74" s="7"/>
    </row>
    <row r="75" customFormat="false" ht="12.75" hidden="false" customHeight="false" outlineLevel="0" collapsed="false">
      <c r="A75" s="305"/>
      <c r="B75" s="9"/>
      <c r="C75" s="290"/>
      <c r="D75" s="290"/>
      <c r="E75" s="290"/>
      <c r="F75" s="302"/>
      <c r="G75" s="302"/>
      <c r="H75" s="302"/>
      <c r="I75" s="302"/>
      <c r="J75" s="290"/>
      <c r="K75" s="303"/>
      <c r="L75" s="303"/>
      <c r="M75" s="303"/>
      <c r="N75" s="303"/>
      <c r="O75" s="303"/>
      <c r="P75" s="303"/>
      <c r="Q75" s="303"/>
      <c r="R75" s="303"/>
      <c r="S75" s="303"/>
      <c r="T75" s="303"/>
      <c r="U75" s="304"/>
      <c r="V75" s="7"/>
      <c r="W75" s="7"/>
      <c r="X75" s="7"/>
      <c r="Y75" s="7"/>
    </row>
    <row r="76" customFormat="false" ht="12.75" hidden="false" customHeight="false" outlineLevel="0" collapsed="false">
      <c r="A76" s="287"/>
      <c r="B76" s="9"/>
      <c r="C76" s="290"/>
      <c r="D76" s="290"/>
      <c r="E76" s="290"/>
      <c r="F76" s="302"/>
      <c r="G76" s="302"/>
      <c r="H76" s="302"/>
      <c r="I76" s="302"/>
      <c r="J76" s="290"/>
      <c r="K76" s="303"/>
      <c r="L76" s="303"/>
      <c r="M76" s="303"/>
      <c r="N76" s="303"/>
      <c r="O76" s="303"/>
      <c r="P76" s="303"/>
      <c r="Q76" s="303"/>
      <c r="R76" s="303"/>
      <c r="S76" s="303"/>
      <c r="T76" s="303"/>
      <c r="U76" s="304"/>
      <c r="V76" s="7"/>
      <c r="W76" s="7"/>
      <c r="X76" s="7"/>
      <c r="Y76" s="7"/>
    </row>
    <row r="77" customFormat="false" ht="12.75" hidden="false" customHeight="false" outlineLevel="0" collapsed="false">
      <c r="A77" s="287"/>
      <c r="B77" s="9"/>
      <c r="C77" s="290"/>
      <c r="D77" s="290"/>
      <c r="E77" s="290"/>
      <c r="F77" s="302"/>
      <c r="G77" s="302"/>
      <c r="H77" s="302"/>
      <c r="I77" s="302"/>
      <c r="J77" s="290"/>
      <c r="K77" s="303"/>
      <c r="L77" s="303"/>
      <c r="M77" s="303"/>
      <c r="N77" s="303"/>
      <c r="O77" s="303"/>
      <c r="P77" s="303"/>
      <c r="Q77" s="303"/>
      <c r="R77" s="303"/>
      <c r="S77" s="303"/>
      <c r="T77" s="303"/>
      <c r="U77" s="304"/>
      <c r="V77" s="7"/>
      <c r="W77" s="7"/>
      <c r="X77" s="7"/>
      <c r="Y77" s="7"/>
    </row>
    <row r="78" customFormat="false" ht="12.75" hidden="false" customHeight="false" outlineLevel="0" collapsed="false">
      <c r="A78" s="287"/>
      <c r="B78" s="9"/>
      <c r="C78" s="290"/>
      <c r="D78" s="290"/>
      <c r="E78" s="290"/>
      <c r="F78" s="302"/>
      <c r="G78" s="302"/>
      <c r="H78" s="302"/>
      <c r="I78" s="302"/>
      <c r="J78" s="290"/>
      <c r="K78" s="303"/>
      <c r="L78" s="303"/>
      <c r="M78" s="303"/>
      <c r="N78" s="303"/>
      <c r="O78" s="303"/>
      <c r="P78" s="303"/>
      <c r="Q78" s="303"/>
      <c r="R78" s="303"/>
      <c r="S78" s="303"/>
      <c r="T78" s="303"/>
      <c r="U78" s="304"/>
      <c r="V78" s="7"/>
      <c r="W78" s="7"/>
      <c r="X78" s="7"/>
      <c r="Y78" s="7"/>
    </row>
    <row r="79" customFormat="false" ht="12.75" hidden="false" customHeight="false" outlineLevel="0" collapsed="false">
      <c r="A79" s="287"/>
      <c r="B79" s="9"/>
      <c r="C79" s="290"/>
      <c r="D79" s="290"/>
      <c r="E79" s="290"/>
      <c r="F79" s="302"/>
      <c r="G79" s="302"/>
      <c r="H79" s="302"/>
      <c r="I79" s="302"/>
      <c r="J79" s="290"/>
      <c r="K79" s="303"/>
      <c r="L79" s="303"/>
      <c r="M79" s="303"/>
      <c r="N79" s="303"/>
      <c r="O79" s="303"/>
      <c r="P79" s="303"/>
      <c r="Q79" s="303"/>
      <c r="R79" s="303"/>
      <c r="S79" s="303"/>
      <c r="T79" s="303"/>
      <c r="U79" s="304"/>
      <c r="V79" s="7"/>
      <c r="W79" s="7"/>
      <c r="X79" s="7"/>
      <c r="Y79" s="7"/>
    </row>
    <row r="80" customFormat="false" ht="12.75" hidden="false" customHeight="false" outlineLevel="0" collapsed="false">
      <c r="A80" s="287"/>
      <c r="B80" s="9"/>
      <c r="C80" s="290"/>
      <c r="D80" s="290"/>
      <c r="E80" s="290"/>
      <c r="F80" s="302"/>
      <c r="G80" s="302"/>
      <c r="H80" s="302"/>
      <c r="I80" s="302"/>
      <c r="J80" s="290"/>
      <c r="K80" s="303"/>
      <c r="L80" s="303"/>
      <c r="M80" s="303"/>
      <c r="N80" s="303"/>
      <c r="O80" s="303"/>
      <c r="P80" s="303"/>
      <c r="Q80" s="303"/>
      <c r="R80" s="303"/>
      <c r="S80" s="303"/>
      <c r="T80" s="303"/>
      <c r="U80" s="304"/>
      <c r="V80" s="7"/>
      <c r="W80" s="7"/>
      <c r="X80" s="7"/>
      <c r="Y80" s="7"/>
    </row>
    <row r="81" customFormat="false" ht="12.75" hidden="false" customHeight="false" outlineLevel="0" collapsed="false">
      <c r="A81" s="287"/>
      <c r="B81" s="9"/>
      <c r="C81" s="290"/>
      <c r="D81" s="290"/>
      <c r="E81" s="290"/>
      <c r="F81" s="302"/>
      <c r="G81" s="302"/>
      <c r="H81" s="302"/>
      <c r="I81" s="302"/>
      <c r="J81" s="290"/>
      <c r="K81" s="303"/>
      <c r="L81" s="303"/>
      <c r="M81" s="303"/>
      <c r="N81" s="303"/>
      <c r="O81" s="303"/>
      <c r="P81" s="303"/>
      <c r="Q81" s="303"/>
      <c r="R81" s="303"/>
      <c r="S81" s="303"/>
      <c r="T81" s="303"/>
      <c r="U81" s="304"/>
      <c r="V81" s="7"/>
      <c r="W81" s="7"/>
      <c r="X81" s="7"/>
      <c r="Y81" s="7"/>
    </row>
    <row r="82" customFormat="false" ht="12.75" hidden="false" customHeight="false" outlineLevel="0" collapsed="false">
      <c r="A82" s="287"/>
      <c r="B82" s="9"/>
      <c r="C82" s="290"/>
      <c r="D82" s="290"/>
      <c r="E82" s="290"/>
      <c r="F82" s="302"/>
      <c r="G82" s="302"/>
      <c r="H82" s="302"/>
      <c r="I82" s="302"/>
      <c r="J82" s="290"/>
      <c r="K82" s="303"/>
      <c r="L82" s="303"/>
      <c r="M82" s="303"/>
      <c r="N82" s="303"/>
      <c r="O82" s="303"/>
      <c r="P82" s="303"/>
      <c r="Q82" s="303"/>
      <c r="R82" s="303"/>
      <c r="S82" s="303"/>
      <c r="T82" s="303"/>
      <c r="U82" s="304"/>
      <c r="V82" s="7"/>
      <c r="W82" s="8"/>
      <c r="X82" s="7"/>
      <c r="Y82" s="8"/>
    </row>
    <row r="83" customFormat="false" ht="12.75" hidden="false" customHeight="false" outlineLevel="0" collapsed="false">
      <c r="A83" s="287"/>
      <c r="B83" s="9"/>
      <c r="C83" s="290"/>
      <c r="D83" s="290"/>
      <c r="E83" s="290"/>
      <c r="F83" s="302"/>
      <c r="G83" s="302"/>
      <c r="H83" s="302"/>
      <c r="I83" s="302"/>
      <c r="J83" s="290"/>
      <c r="K83" s="303"/>
      <c r="L83" s="303"/>
      <c r="M83" s="303"/>
      <c r="N83" s="303"/>
      <c r="O83" s="303"/>
      <c r="P83" s="303"/>
      <c r="Q83" s="303"/>
      <c r="R83" s="303"/>
      <c r="S83" s="303"/>
      <c r="T83" s="303"/>
      <c r="U83" s="304"/>
      <c r="V83" s="7"/>
      <c r="W83" s="7"/>
      <c r="X83" s="7"/>
      <c r="Y83" s="7"/>
    </row>
    <row r="84" customFormat="false" ht="12.75" hidden="false" customHeight="false" outlineLevel="0" collapsed="false">
      <c r="A84" s="287"/>
      <c r="B84" s="9"/>
      <c r="C84" s="290"/>
      <c r="D84" s="290"/>
      <c r="E84" s="290"/>
      <c r="F84" s="302"/>
      <c r="G84" s="302"/>
      <c r="H84" s="302"/>
      <c r="I84" s="302"/>
      <c r="J84" s="290"/>
      <c r="K84" s="303"/>
      <c r="L84" s="303"/>
      <c r="M84" s="303"/>
      <c r="N84" s="303"/>
      <c r="O84" s="303"/>
      <c r="P84" s="303"/>
      <c r="Q84" s="303"/>
      <c r="R84" s="303"/>
      <c r="S84" s="303"/>
      <c r="T84" s="303"/>
      <c r="U84" s="304"/>
      <c r="V84" s="7"/>
      <c r="W84" s="7"/>
      <c r="X84" s="7"/>
      <c r="Y84" s="7"/>
    </row>
    <row r="85" customFormat="false" ht="12.75" hidden="false" customHeight="false" outlineLevel="0" collapsed="false">
      <c r="A85" s="287"/>
      <c r="B85" s="9"/>
      <c r="C85" s="290"/>
      <c r="D85" s="290"/>
      <c r="E85" s="290"/>
      <c r="F85" s="302"/>
      <c r="G85" s="302"/>
      <c r="H85" s="302"/>
      <c r="I85" s="302"/>
      <c r="J85" s="290"/>
      <c r="K85" s="303"/>
      <c r="L85" s="303"/>
      <c r="M85" s="303"/>
      <c r="N85" s="303"/>
      <c r="O85" s="303"/>
      <c r="P85" s="303"/>
      <c r="Q85" s="303"/>
      <c r="R85" s="303"/>
      <c r="S85" s="303"/>
      <c r="T85" s="303"/>
      <c r="U85" s="304"/>
      <c r="V85" s="7"/>
      <c r="W85" s="7"/>
      <c r="X85" s="7"/>
      <c r="Y85" s="7"/>
    </row>
    <row r="86" customFormat="false" ht="12.75" hidden="false" customHeight="false" outlineLevel="0" collapsed="false">
      <c r="A86" s="287"/>
      <c r="B86" s="9"/>
      <c r="C86" s="290"/>
      <c r="D86" s="290"/>
      <c r="E86" s="290"/>
      <c r="F86" s="302"/>
      <c r="G86" s="302"/>
      <c r="H86" s="302"/>
      <c r="I86" s="302"/>
      <c r="J86" s="290"/>
      <c r="K86" s="303"/>
      <c r="L86" s="303"/>
      <c r="M86" s="303"/>
      <c r="N86" s="303"/>
      <c r="O86" s="303"/>
      <c r="P86" s="303"/>
      <c r="Q86" s="303"/>
      <c r="R86" s="303"/>
      <c r="S86" s="303"/>
      <c r="T86" s="303"/>
      <c r="U86" s="304"/>
      <c r="V86" s="7"/>
      <c r="W86" s="7"/>
      <c r="X86" s="7"/>
      <c r="Y86" s="7"/>
    </row>
    <row r="87" customFormat="false" ht="12.75" hidden="false" customHeight="false" outlineLevel="0" collapsed="false">
      <c r="A87" s="287"/>
      <c r="B87" s="9"/>
      <c r="C87" s="290"/>
      <c r="D87" s="290"/>
      <c r="E87" s="290"/>
      <c r="F87" s="302"/>
      <c r="G87" s="302"/>
      <c r="H87" s="302"/>
      <c r="I87" s="302"/>
      <c r="J87" s="290"/>
      <c r="K87" s="303"/>
      <c r="L87" s="303"/>
      <c r="M87" s="303"/>
      <c r="N87" s="303"/>
      <c r="O87" s="303"/>
      <c r="P87" s="303"/>
      <c r="Q87" s="303"/>
      <c r="R87" s="303"/>
      <c r="S87" s="303"/>
      <c r="T87" s="303"/>
      <c r="U87" s="304"/>
      <c r="V87" s="7"/>
      <c r="W87" s="7"/>
      <c r="X87" s="7"/>
      <c r="Y87" s="7"/>
      <c r="AH87" s="6"/>
    </row>
    <row r="88" customFormat="false" ht="12.75" hidden="false" customHeight="false" outlineLevel="0" collapsed="false">
      <c r="A88" s="287"/>
      <c r="B88" s="9"/>
      <c r="C88" s="290"/>
      <c r="D88" s="290"/>
      <c r="E88" s="290"/>
      <c r="F88" s="302"/>
      <c r="G88" s="302"/>
      <c r="H88" s="302"/>
      <c r="I88" s="302"/>
      <c r="J88" s="290"/>
      <c r="K88" s="303"/>
      <c r="L88" s="303"/>
      <c r="M88" s="303"/>
      <c r="N88" s="303"/>
      <c r="O88" s="303"/>
      <c r="P88" s="303"/>
      <c r="Q88" s="303"/>
      <c r="R88" s="303"/>
      <c r="S88" s="303"/>
      <c r="T88" s="303"/>
      <c r="U88" s="304"/>
      <c r="V88" s="7"/>
      <c r="W88" s="7"/>
      <c r="X88" s="7"/>
      <c r="Y88" s="7"/>
    </row>
    <row r="89" customFormat="false" ht="12.75" hidden="false" customHeight="false" outlineLevel="0" collapsed="false">
      <c r="A89" s="287"/>
      <c r="B89" s="9"/>
      <c r="C89" s="290"/>
      <c r="D89" s="290"/>
      <c r="E89" s="290"/>
      <c r="F89" s="302"/>
      <c r="G89" s="302"/>
      <c r="H89" s="302"/>
      <c r="I89" s="302"/>
      <c r="J89" s="290"/>
      <c r="K89" s="303"/>
      <c r="L89" s="303"/>
      <c r="M89" s="303"/>
      <c r="N89" s="303"/>
      <c r="O89" s="303"/>
      <c r="P89" s="303"/>
      <c r="Q89" s="303"/>
      <c r="R89" s="303"/>
      <c r="S89" s="303"/>
      <c r="T89" s="303"/>
      <c r="U89" s="304"/>
      <c r="V89" s="7"/>
      <c r="W89" s="7"/>
      <c r="X89" s="7"/>
      <c r="Y89" s="7"/>
    </row>
    <row r="90" customFormat="false" ht="12.75" hidden="false" customHeight="false" outlineLevel="0" collapsed="false">
      <c r="A90" s="287"/>
      <c r="B90" s="9"/>
      <c r="C90" s="290"/>
      <c r="D90" s="290"/>
      <c r="E90" s="290"/>
      <c r="F90" s="302"/>
      <c r="G90" s="302"/>
      <c r="H90" s="302"/>
      <c r="I90" s="302"/>
      <c r="J90" s="290"/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4"/>
      <c r="V90" s="7"/>
      <c r="W90" s="7"/>
      <c r="X90" s="7"/>
      <c r="Y90" s="7"/>
    </row>
    <row r="91" customFormat="false" ht="12.75" hidden="false" customHeight="false" outlineLevel="0" collapsed="false">
      <c r="A91" s="287"/>
      <c r="B91" s="9"/>
      <c r="C91" s="290"/>
      <c r="D91" s="290"/>
      <c r="E91" s="290"/>
      <c r="F91" s="302"/>
      <c r="G91" s="302"/>
      <c r="H91" s="302"/>
      <c r="I91" s="302"/>
      <c r="J91" s="290"/>
      <c r="K91" s="303"/>
      <c r="L91" s="303"/>
      <c r="M91" s="303"/>
      <c r="N91" s="303"/>
      <c r="O91" s="303"/>
      <c r="P91" s="303"/>
      <c r="Q91" s="303"/>
      <c r="R91" s="303"/>
      <c r="S91" s="303"/>
      <c r="T91" s="303"/>
      <c r="U91" s="304"/>
      <c r="V91" s="7"/>
      <c r="W91" s="7"/>
      <c r="X91" s="7"/>
      <c r="Y91" s="7"/>
    </row>
    <row r="92" customFormat="false" ht="12.75" hidden="false" customHeight="false" outlineLevel="0" collapsed="false">
      <c r="A92" s="287"/>
      <c r="B92" s="9"/>
      <c r="C92" s="290"/>
      <c r="D92" s="290"/>
      <c r="E92" s="290"/>
      <c r="F92" s="302"/>
      <c r="G92" s="302"/>
      <c r="H92" s="302"/>
      <c r="I92" s="302"/>
      <c r="J92" s="290"/>
      <c r="K92" s="303"/>
      <c r="L92" s="303"/>
      <c r="M92" s="303"/>
      <c r="N92" s="303"/>
      <c r="O92" s="303"/>
      <c r="P92" s="303"/>
      <c r="Q92" s="303"/>
      <c r="R92" s="303"/>
      <c r="S92" s="303"/>
      <c r="T92" s="303"/>
      <c r="U92" s="304"/>
      <c r="V92" s="7"/>
      <c r="W92" s="7"/>
      <c r="X92" s="7"/>
      <c r="Y92" s="7"/>
    </row>
    <row r="93" customFormat="false" ht="12.75" hidden="false" customHeight="false" outlineLevel="0" collapsed="false">
      <c r="A93" s="287"/>
      <c r="B93" s="9"/>
      <c r="C93" s="290"/>
      <c r="D93" s="290"/>
      <c r="E93" s="290"/>
      <c r="F93" s="302"/>
      <c r="G93" s="302"/>
      <c r="H93" s="302"/>
      <c r="I93" s="302"/>
      <c r="J93" s="290"/>
      <c r="K93" s="303"/>
      <c r="L93" s="303"/>
      <c r="M93" s="303"/>
      <c r="N93" s="303"/>
      <c r="O93" s="303"/>
      <c r="P93" s="303"/>
      <c r="Q93" s="303"/>
      <c r="R93" s="303"/>
      <c r="S93" s="303"/>
      <c r="T93" s="303"/>
      <c r="U93" s="304"/>
      <c r="V93" s="7"/>
      <c r="W93" s="7"/>
      <c r="X93" s="7"/>
      <c r="Y93" s="7"/>
    </row>
    <row r="94" customFormat="false" ht="12.75" hidden="false" customHeight="false" outlineLevel="0" collapsed="false">
      <c r="A94" s="287"/>
      <c r="B94" s="9"/>
      <c r="C94" s="290"/>
      <c r="D94" s="290"/>
      <c r="E94" s="290"/>
      <c r="F94" s="302"/>
      <c r="G94" s="302"/>
      <c r="H94" s="302"/>
      <c r="I94" s="302"/>
      <c r="J94" s="290"/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304"/>
      <c r="V94" s="7"/>
      <c r="W94" s="7"/>
      <c r="X94" s="7"/>
      <c r="Y94" s="7"/>
    </row>
    <row r="95" customFormat="false" ht="12.75" hidden="false" customHeight="false" outlineLevel="0" collapsed="false">
      <c r="A95" s="287"/>
      <c r="B95" s="9"/>
      <c r="C95" s="290"/>
      <c r="D95" s="290"/>
      <c r="E95" s="290"/>
      <c r="F95" s="302"/>
      <c r="G95" s="302"/>
      <c r="H95" s="302"/>
      <c r="I95" s="302"/>
      <c r="J95" s="290"/>
      <c r="K95" s="303"/>
      <c r="L95" s="303"/>
      <c r="M95" s="303"/>
      <c r="N95" s="303"/>
      <c r="O95" s="303"/>
      <c r="P95" s="303"/>
      <c r="Q95" s="303"/>
      <c r="R95" s="303"/>
      <c r="S95" s="303"/>
      <c r="T95" s="303"/>
      <c r="U95" s="304"/>
      <c r="V95" s="7"/>
      <c r="W95" s="7"/>
      <c r="X95" s="7"/>
      <c r="Y95" s="7"/>
    </row>
    <row r="96" customFormat="false" ht="12.75" hidden="false" customHeight="false" outlineLevel="0" collapsed="false">
      <c r="A96" s="287"/>
      <c r="B96" s="9"/>
      <c r="C96" s="290"/>
      <c r="D96" s="290"/>
      <c r="E96" s="290"/>
      <c r="F96" s="302"/>
      <c r="G96" s="302"/>
      <c r="H96" s="302"/>
      <c r="I96" s="302"/>
      <c r="J96" s="290"/>
      <c r="K96" s="303"/>
      <c r="L96" s="303"/>
      <c r="M96" s="303"/>
      <c r="N96" s="303"/>
      <c r="O96" s="303"/>
      <c r="P96" s="303"/>
      <c r="Q96" s="303"/>
      <c r="R96" s="303"/>
      <c r="S96" s="303"/>
      <c r="T96" s="303"/>
      <c r="U96" s="304"/>
      <c r="V96" s="7"/>
      <c r="W96" s="7"/>
      <c r="X96" s="7"/>
      <c r="Y96" s="7"/>
    </row>
    <row r="97" customFormat="false" ht="12.75" hidden="false" customHeight="false" outlineLevel="0" collapsed="false">
      <c r="A97" s="287"/>
      <c r="B97" s="9"/>
      <c r="C97" s="290"/>
      <c r="D97" s="290"/>
      <c r="E97" s="291"/>
      <c r="F97" s="287"/>
      <c r="G97" s="287"/>
      <c r="H97" s="287"/>
      <c r="I97" s="287"/>
      <c r="J97" s="287"/>
      <c r="K97" s="287"/>
      <c r="L97" s="287"/>
      <c r="M97" s="287"/>
      <c r="N97" s="287"/>
      <c r="O97" s="287"/>
      <c r="P97" s="287"/>
      <c r="Q97" s="287"/>
      <c r="R97" s="287"/>
      <c r="S97" s="287"/>
      <c r="T97" s="287"/>
      <c r="U97" s="287"/>
      <c r="V97" s="7"/>
      <c r="W97" s="7"/>
      <c r="X97" s="7"/>
      <c r="Y97" s="7"/>
    </row>
    <row r="98" customFormat="false" ht="12.75" hidden="false" customHeight="false" outlineLevel="0" collapsed="false">
      <c r="A98" s="287"/>
      <c r="B98" s="287"/>
      <c r="C98" s="287"/>
      <c r="D98" s="287"/>
      <c r="E98" s="287"/>
      <c r="F98" s="287"/>
      <c r="G98" s="287"/>
      <c r="H98" s="287"/>
      <c r="I98" s="287"/>
      <c r="J98" s="287"/>
      <c r="K98" s="287"/>
      <c r="L98" s="287"/>
      <c r="M98" s="287"/>
      <c r="N98" s="287"/>
      <c r="O98" s="287"/>
      <c r="P98" s="287"/>
      <c r="Q98" s="287"/>
      <c r="R98" s="287"/>
      <c r="S98" s="287"/>
      <c r="T98" s="287"/>
      <c r="U98" s="287"/>
      <c r="V98" s="7"/>
      <c r="W98" s="7"/>
      <c r="X98" s="7"/>
      <c r="Y98" s="7"/>
    </row>
    <row r="99" customFormat="false" ht="12.75" hidden="false" customHeight="false" outlineLevel="0" collapsed="false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customFormat="false" ht="12.75" hidden="false" customHeight="false" outlineLevel="0" collapsed="false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customFormat="false" ht="12.75" hidden="false" customHeight="false" outlineLevel="0" collapsed="false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customFormat="false" ht="12.75" hidden="false" customHeight="false" outlineLevel="0" collapsed="false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customFormat="false" ht="12.75" hidden="false" customHeight="false" outlineLevel="0" collapsed="false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customFormat="false" ht="12.75" hidden="false" customHeight="false" outlineLevel="0" collapsed="false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customFormat="false" ht="12.75" hidden="false" customHeight="false" outlineLevel="0" collapsed="false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customFormat="false" ht="12.75" hidden="false" customHeight="false" outlineLevel="0" collapsed="false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customFormat="false" ht="12.75" hidden="false" customHeight="false" outlineLevel="0" collapsed="false">
      <c r="A107" s="7"/>
      <c r="B107" s="7"/>
      <c r="C107" s="7"/>
      <c r="D107" s="7"/>
      <c r="E107" s="287"/>
      <c r="F107" s="287"/>
      <c r="G107" s="287"/>
      <c r="H107" s="287"/>
      <c r="I107" s="287"/>
      <c r="J107" s="287"/>
      <c r="K107" s="287"/>
      <c r="L107" s="287"/>
      <c r="M107" s="287"/>
      <c r="N107" s="287"/>
      <c r="O107" s="287"/>
      <c r="P107" s="287"/>
      <c r="Q107" s="287"/>
      <c r="R107" s="287"/>
      <c r="S107" s="287"/>
      <c r="T107" s="287"/>
      <c r="U107" s="287"/>
      <c r="V107" s="287"/>
      <c r="W107" s="287"/>
      <c r="X107" s="287"/>
      <c r="Y107" s="7"/>
    </row>
    <row r="108" customFormat="false" ht="12.75" hidden="false" customHeight="false" outlineLevel="0" collapsed="false">
      <c r="A108" s="7"/>
      <c r="B108" s="7"/>
      <c r="C108" s="7"/>
      <c r="D108" s="7"/>
      <c r="E108" s="9"/>
      <c r="F108" s="10"/>
      <c r="G108" s="10"/>
      <c r="H108" s="10"/>
      <c r="I108" s="288"/>
      <c r="J108" s="288"/>
      <c r="K108" s="12"/>
      <c r="L108" s="12"/>
      <c r="M108" s="288"/>
      <c r="N108" s="288"/>
      <c r="O108" s="288"/>
      <c r="P108" s="289"/>
      <c r="Q108" s="288"/>
      <c r="R108" s="289"/>
      <c r="S108" s="287"/>
      <c r="T108" s="289"/>
      <c r="U108" s="289"/>
      <c r="V108" s="289"/>
      <c r="W108" s="289"/>
      <c r="X108" s="287"/>
      <c r="Y108" s="7"/>
    </row>
    <row r="109" customFormat="false" ht="12.75" hidden="false" customHeight="false" outlineLevel="0" collapsed="false">
      <c r="A109" s="7"/>
      <c r="B109" s="7"/>
      <c r="C109" s="7"/>
      <c r="D109" s="7"/>
      <c r="E109" s="9"/>
      <c r="F109" s="290"/>
      <c r="G109" s="291"/>
      <c r="H109" s="290"/>
      <c r="I109" s="289"/>
      <c r="J109" s="289"/>
      <c r="K109" s="289"/>
      <c r="L109" s="289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7"/>
    </row>
    <row r="110" customFormat="false" ht="12.75" hidden="false" customHeight="false" outlineLevel="0" collapsed="false">
      <c r="A110" s="7"/>
      <c r="B110" s="7"/>
      <c r="C110" s="7"/>
      <c r="D110" s="7"/>
      <c r="E110" s="9"/>
      <c r="F110" s="291"/>
      <c r="G110" s="291"/>
      <c r="H110" s="290"/>
      <c r="I110" s="289"/>
      <c r="J110" s="289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89"/>
      <c r="Y110" s="7"/>
    </row>
    <row r="111" customFormat="false" ht="12.75" hidden="false" customHeight="false" outlineLevel="0" collapsed="false">
      <c r="A111" s="7"/>
      <c r="B111" s="7"/>
      <c r="C111" s="7"/>
      <c r="D111" s="7"/>
      <c r="E111" s="9"/>
      <c r="F111" s="291"/>
      <c r="G111" s="291"/>
      <c r="H111" s="10"/>
      <c r="I111" s="206"/>
      <c r="J111" s="294"/>
      <c r="K111" s="294"/>
      <c r="L111" s="289"/>
      <c r="M111" s="289"/>
      <c r="N111" s="294"/>
      <c r="O111" s="294"/>
      <c r="P111" s="294"/>
      <c r="Q111" s="295"/>
      <c r="R111" s="294"/>
      <c r="S111" s="296"/>
      <c r="T111" s="294"/>
      <c r="U111" s="294"/>
      <c r="V111" s="294"/>
      <c r="W111" s="294"/>
      <c r="X111" s="289"/>
      <c r="Y111" s="7"/>
    </row>
    <row r="112" customFormat="false" ht="12.75" hidden="false" customHeight="false" outlineLevel="0" collapsed="false">
      <c r="A112" s="7"/>
      <c r="B112" s="7"/>
      <c r="C112" s="7"/>
      <c r="D112" s="7"/>
      <c r="E112" s="297"/>
      <c r="F112" s="298"/>
      <c r="G112" s="298"/>
      <c r="H112" s="298"/>
      <c r="I112" s="299"/>
      <c r="J112" s="299"/>
      <c r="K112" s="299"/>
      <c r="L112" s="299"/>
      <c r="M112" s="298"/>
      <c r="N112" s="299"/>
      <c r="O112" s="299"/>
      <c r="P112" s="299"/>
      <c r="Q112" s="300"/>
      <c r="R112" s="299"/>
      <c r="S112" s="300"/>
      <c r="T112" s="299"/>
      <c r="U112" s="300"/>
      <c r="V112" s="301"/>
      <c r="W112" s="299"/>
      <c r="X112" s="299"/>
      <c r="Y112" s="7"/>
    </row>
    <row r="113" customFormat="false" ht="12.75" hidden="false" customHeight="false" outlineLevel="0" collapsed="false">
      <c r="A113" s="7"/>
      <c r="B113" s="7"/>
      <c r="C113" s="7"/>
      <c r="D113" s="7"/>
      <c r="E113" s="9"/>
      <c r="F113" s="290"/>
      <c r="G113" s="290"/>
      <c r="H113" s="290"/>
      <c r="I113" s="302"/>
      <c r="J113" s="302"/>
      <c r="K113" s="302"/>
      <c r="L113" s="302"/>
      <c r="M113" s="290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  <c r="X113" s="304"/>
      <c r="Y113" s="7"/>
    </row>
    <row r="114" customFormat="false" ht="12.75" hidden="false" customHeight="false" outlineLevel="0" collapsed="false">
      <c r="A114" s="7"/>
      <c r="B114" s="7"/>
      <c r="C114" s="7"/>
      <c r="D114" s="7"/>
      <c r="E114" s="9"/>
      <c r="F114" s="290"/>
      <c r="G114" s="290"/>
      <c r="H114" s="290"/>
      <c r="I114" s="302"/>
      <c r="J114" s="302"/>
      <c r="K114" s="302"/>
      <c r="L114" s="302"/>
      <c r="M114" s="290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  <c r="X114" s="304"/>
      <c r="Y114" s="7"/>
    </row>
    <row r="115" customFormat="false" ht="12.75" hidden="false" customHeight="false" outlineLevel="0" collapsed="false">
      <c r="A115" s="7"/>
      <c r="B115" s="7"/>
      <c r="C115" s="7"/>
      <c r="D115" s="7"/>
      <c r="E115" s="9"/>
      <c r="F115" s="290"/>
      <c r="G115" s="290"/>
      <c r="H115" s="290"/>
      <c r="I115" s="302"/>
      <c r="J115" s="302"/>
      <c r="K115" s="302"/>
      <c r="L115" s="302"/>
      <c r="M115" s="290"/>
      <c r="N115" s="303"/>
      <c r="O115" s="303"/>
      <c r="P115" s="303"/>
      <c r="Q115" s="303"/>
      <c r="R115" s="303"/>
      <c r="S115" s="303"/>
      <c r="T115" s="303"/>
      <c r="U115" s="303"/>
      <c r="V115" s="303"/>
      <c r="W115" s="303"/>
      <c r="X115" s="304"/>
      <c r="Y115" s="7"/>
    </row>
    <row r="116" customFormat="false" ht="12.75" hidden="false" customHeight="false" outlineLevel="0" collapsed="false">
      <c r="A116" s="7"/>
      <c r="B116" s="7"/>
      <c r="C116" s="7"/>
      <c r="D116" s="7"/>
      <c r="E116" s="9"/>
      <c r="F116" s="290"/>
      <c r="G116" s="290"/>
      <c r="H116" s="290"/>
      <c r="I116" s="302"/>
      <c r="J116" s="302"/>
      <c r="K116" s="302"/>
      <c r="L116" s="302"/>
      <c r="M116" s="290"/>
      <c r="N116" s="303"/>
      <c r="O116" s="303"/>
      <c r="P116" s="303"/>
      <c r="Q116" s="303"/>
      <c r="R116" s="303"/>
      <c r="S116" s="303"/>
      <c r="T116" s="303"/>
      <c r="U116" s="303"/>
      <c r="V116" s="303"/>
      <c r="W116" s="303"/>
      <c r="X116" s="304"/>
      <c r="Y116" s="7"/>
    </row>
    <row r="117" customFormat="false" ht="12.75" hidden="false" customHeight="false" outlineLevel="0" collapsed="false">
      <c r="A117" s="7"/>
      <c r="B117" s="7"/>
      <c r="C117" s="7"/>
      <c r="D117" s="7"/>
      <c r="E117" s="9"/>
      <c r="F117" s="290"/>
      <c r="G117" s="290"/>
      <c r="H117" s="290"/>
      <c r="I117" s="302"/>
      <c r="J117" s="302"/>
      <c r="K117" s="302"/>
      <c r="L117" s="302"/>
      <c r="M117" s="290"/>
      <c r="N117" s="303"/>
      <c r="O117" s="303"/>
      <c r="P117" s="303"/>
      <c r="Q117" s="303"/>
      <c r="R117" s="303"/>
      <c r="S117" s="303"/>
      <c r="T117" s="303"/>
      <c r="U117" s="303"/>
      <c r="V117" s="303"/>
      <c r="W117" s="303"/>
      <c r="X117" s="304"/>
      <c r="Y117" s="7"/>
    </row>
    <row r="118" customFormat="false" ht="12.75" hidden="false" customHeight="false" outlineLevel="0" collapsed="false">
      <c r="A118" s="7"/>
      <c r="B118" s="7"/>
      <c r="C118" s="7"/>
      <c r="D118" s="7"/>
      <c r="E118" s="9"/>
      <c r="F118" s="290"/>
      <c r="G118" s="290"/>
      <c r="H118" s="290"/>
      <c r="I118" s="302"/>
      <c r="J118" s="302"/>
      <c r="K118" s="302"/>
      <c r="L118" s="302"/>
      <c r="M118" s="290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  <c r="X118" s="304"/>
      <c r="Y118" s="7"/>
    </row>
    <row r="119" customFormat="false" ht="12.75" hidden="false" customHeight="false" outlineLevel="0" collapsed="false">
      <c r="A119" s="7"/>
      <c r="B119" s="7"/>
      <c r="C119" s="7"/>
      <c r="D119" s="7"/>
      <c r="E119" s="9"/>
      <c r="F119" s="290"/>
      <c r="G119" s="290"/>
      <c r="H119" s="290"/>
      <c r="I119" s="302"/>
      <c r="J119" s="302"/>
      <c r="K119" s="302"/>
      <c r="L119" s="302"/>
      <c r="M119" s="290"/>
      <c r="N119" s="303"/>
      <c r="O119" s="303"/>
      <c r="P119" s="303"/>
      <c r="Q119" s="303"/>
      <c r="R119" s="303"/>
      <c r="S119" s="303"/>
      <c r="T119" s="303"/>
      <c r="U119" s="303"/>
      <c r="V119" s="303"/>
      <c r="W119" s="303"/>
      <c r="X119" s="304"/>
      <c r="Y119" s="7"/>
    </row>
    <row r="120" customFormat="false" ht="12.75" hidden="false" customHeight="false" outlineLevel="0" collapsed="false">
      <c r="A120" s="7"/>
      <c r="B120" s="7"/>
      <c r="C120" s="7"/>
      <c r="D120" s="7"/>
      <c r="E120" s="9"/>
      <c r="F120" s="290"/>
      <c r="G120" s="290"/>
      <c r="H120" s="290"/>
      <c r="I120" s="302"/>
      <c r="J120" s="302"/>
      <c r="K120" s="302"/>
      <c r="L120" s="302"/>
      <c r="M120" s="290"/>
      <c r="N120" s="303"/>
      <c r="O120" s="303"/>
      <c r="P120" s="303"/>
      <c r="Q120" s="303"/>
      <c r="R120" s="303"/>
      <c r="S120" s="303"/>
      <c r="T120" s="303"/>
      <c r="U120" s="303"/>
      <c r="V120" s="303"/>
      <c r="W120" s="303"/>
      <c r="X120" s="304"/>
      <c r="Y120" s="7"/>
    </row>
    <row r="121" customFormat="false" ht="12.75" hidden="false" customHeight="false" outlineLevel="0" collapsed="false">
      <c r="A121" s="7"/>
      <c r="B121" s="7"/>
      <c r="C121" s="7"/>
      <c r="D121" s="7"/>
      <c r="E121" s="9"/>
      <c r="F121" s="290"/>
      <c r="G121" s="290"/>
      <c r="H121" s="290"/>
      <c r="I121" s="302"/>
      <c r="J121" s="302"/>
      <c r="K121" s="302"/>
      <c r="L121" s="302"/>
      <c r="M121" s="290"/>
      <c r="N121" s="303"/>
      <c r="O121" s="303"/>
      <c r="P121" s="303"/>
      <c r="Q121" s="303"/>
      <c r="R121" s="303"/>
      <c r="S121" s="303"/>
      <c r="T121" s="303"/>
      <c r="U121" s="303"/>
      <c r="V121" s="303"/>
      <c r="W121" s="303"/>
      <c r="X121" s="304"/>
      <c r="Y121" s="7"/>
    </row>
    <row r="122" customFormat="false" ht="12.75" hidden="false" customHeight="false" outlineLevel="0" collapsed="false">
      <c r="A122" s="7"/>
      <c r="B122" s="7"/>
      <c r="C122" s="7"/>
      <c r="D122" s="7"/>
      <c r="E122" s="9"/>
      <c r="F122" s="290"/>
      <c r="G122" s="290"/>
      <c r="H122" s="290"/>
      <c r="I122" s="302"/>
      <c r="J122" s="302"/>
      <c r="K122" s="302"/>
      <c r="L122" s="302"/>
      <c r="M122" s="290"/>
      <c r="N122" s="303"/>
      <c r="O122" s="303"/>
      <c r="P122" s="303"/>
      <c r="Q122" s="303"/>
      <c r="R122" s="303"/>
      <c r="S122" s="303"/>
      <c r="T122" s="303"/>
      <c r="U122" s="303"/>
      <c r="V122" s="303"/>
      <c r="W122" s="303"/>
      <c r="X122" s="304"/>
      <c r="Y122" s="7"/>
    </row>
    <row r="123" customFormat="false" ht="12.75" hidden="false" customHeight="false" outlineLevel="0" collapsed="false">
      <c r="A123" s="7"/>
      <c r="B123" s="7"/>
      <c r="C123" s="7"/>
      <c r="D123" s="7"/>
      <c r="E123" s="9"/>
      <c r="F123" s="290"/>
      <c r="G123" s="290"/>
      <c r="H123" s="290"/>
      <c r="I123" s="302"/>
      <c r="J123" s="302"/>
      <c r="K123" s="302"/>
      <c r="L123" s="302"/>
      <c r="M123" s="290"/>
      <c r="N123" s="303"/>
      <c r="O123" s="303"/>
      <c r="P123" s="303"/>
      <c r="Q123" s="303"/>
      <c r="R123" s="303"/>
      <c r="S123" s="303"/>
      <c r="T123" s="303"/>
      <c r="U123" s="303"/>
      <c r="V123" s="303"/>
      <c r="W123" s="303"/>
      <c r="X123" s="304"/>
      <c r="Y123" s="7"/>
    </row>
    <row r="124" customFormat="false" ht="12.75" hidden="false" customHeight="false" outlineLevel="0" collapsed="false">
      <c r="A124" s="7"/>
      <c r="B124" s="7"/>
      <c r="C124" s="7"/>
      <c r="D124" s="7"/>
      <c r="E124" s="9"/>
      <c r="F124" s="290"/>
      <c r="G124" s="290"/>
      <c r="H124" s="290"/>
      <c r="I124" s="302"/>
      <c r="J124" s="302"/>
      <c r="K124" s="302"/>
      <c r="L124" s="302"/>
      <c r="M124" s="290"/>
      <c r="N124" s="303"/>
      <c r="O124" s="303"/>
      <c r="P124" s="303"/>
      <c r="Q124" s="303"/>
      <c r="R124" s="303"/>
      <c r="S124" s="303"/>
      <c r="T124" s="303"/>
      <c r="U124" s="303"/>
      <c r="V124" s="303"/>
      <c r="W124" s="303"/>
      <c r="X124" s="304"/>
      <c r="Y124" s="7"/>
    </row>
    <row r="125" customFormat="false" ht="12.75" hidden="false" customHeight="false" outlineLevel="0" collapsed="false">
      <c r="A125" s="7"/>
      <c r="B125" s="7"/>
      <c r="C125" s="7"/>
      <c r="D125" s="7"/>
      <c r="E125" s="9"/>
      <c r="F125" s="290"/>
      <c r="G125" s="290"/>
      <c r="H125" s="290"/>
      <c r="I125" s="302"/>
      <c r="J125" s="302"/>
      <c r="K125" s="302"/>
      <c r="L125" s="302"/>
      <c r="M125" s="290"/>
      <c r="N125" s="303"/>
      <c r="O125" s="303"/>
      <c r="P125" s="303"/>
      <c r="Q125" s="303"/>
      <c r="R125" s="303"/>
      <c r="S125" s="303"/>
      <c r="T125" s="303"/>
      <c r="U125" s="303"/>
      <c r="V125" s="303"/>
      <c r="W125" s="303"/>
      <c r="X125" s="304"/>
      <c r="Y125" s="7"/>
    </row>
    <row r="126" customFormat="false" ht="12.75" hidden="false" customHeight="false" outlineLevel="0" collapsed="false">
      <c r="A126" s="7"/>
      <c r="B126" s="7"/>
      <c r="C126" s="7"/>
      <c r="D126" s="7"/>
      <c r="E126" s="9"/>
      <c r="F126" s="290"/>
      <c r="G126" s="290"/>
      <c r="H126" s="290"/>
      <c r="I126" s="302"/>
      <c r="J126" s="302"/>
      <c r="K126" s="302"/>
      <c r="L126" s="302"/>
      <c r="M126" s="290"/>
      <c r="N126" s="303"/>
      <c r="O126" s="303"/>
      <c r="P126" s="303"/>
      <c r="Q126" s="303"/>
      <c r="R126" s="303"/>
      <c r="S126" s="303"/>
      <c r="T126" s="303"/>
      <c r="U126" s="303"/>
      <c r="V126" s="303"/>
      <c r="W126" s="303"/>
      <c r="X126" s="304"/>
      <c r="Y126" s="7"/>
    </row>
    <row r="127" customFormat="false" ht="12.75" hidden="false" customHeight="false" outlineLevel="0" collapsed="false">
      <c r="A127" s="7"/>
      <c r="B127" s="7"/>
      <c r="C127" s="7"/>
      <c r="D127" s="7"/>
      <c r="E127" s="9"/>
      <c r="F127" s="290"/>
      <c r="G127" s="290"/>
      <c r="H127" s="290"/>
      <c r="I127" s="302"/>
      <c r="J127" s="302"/>
      <c r="K127" s="302"/>
      <c r="L127" s="302"/>
      <c r="M127" s="290"/>
      <c r="N127" s="303"/>
      <c r="O127" s="303"/>
      <c r="P127" s="303"/>
      <c r="Q127" s="303"/>
      <c r="R127" s="303"/>
      <c r="S127" s="303"/>
      <c r="T127" s="303"/>
      <c r="U127" s="303"/>
      <c r="V127" s="303"/>
      <c r="W127" s="303"/>
      <c r="X127" s="304"/>
      <c r="Y127" s="7"/>
    </row>
    <row r="128" customFormat="false" ht="12.75" hidden="false" customHeight="false" outlineLevel="0" collapsed="false">
      <c r="A128" s="7"/>
      <c r="B128" s="7"/>
      <c r="C128" s="7"/>
      <c r="D128" s="7"/>
      <c r="E128" s="9"/>
      <c r="F128" s="290"/>
      <c r="G128" s="290"/>
      <c r="H128" s="290"/>
      <c r="I128" s="302"/>
      <c r="J128" s="302"/>
      <c r="K128" s="302"/>
      <c r="L128" s="302"/>
      <c r="M128" s="290"/>
      <c r="N128" s="303"/>
      <c r="O128" s="303"/>
      <c r="P128" s="303"/>
      <c r="Q128" s="303"/>
      <c r="R128" s="303"/>
      <c r="S128" s="303"/>
      <c r="T128" s="303"/>
      <c r="U128" s="303"/>
      <c r="V128" s="303"/>
      <c r="W128" s="303"/>
      <c r="X128" s="304"/>
      <c r="Y128" s="7"/>
    </row>
    <row r="129" customFormat="false" ht="12.75" hidden="false" customHeight="false" outlineLevel="0" collapsed="false">
      <c r="A129" s="7"/>
      <c r="B129" s="7"/>
      <c r="C129" s="7"/>
      <c r="D129" s="7"/>
      <c r="E129" s="9"/>
      <c r="F129" s="290"/>
      <c r="G129" s="290"/>
      <c r="H129" s="290"/>
      <c r="I129" s="302"/>
      <c r="J129" s="302"/>
      <c r="K129" s="302"/>
      <c r="L129" s="302"/>
      <c r="M129" s="290"/>
      <c r="N129" s="303"/>
      <c r="O129" s="303"/>
      <c r="P129" s="303"/>
      <c r="Q129" s="303"/>
      <c r="R129" s="303"/>
      <c r="S129" s="303"/>
      <c r="T129" s="303"/>
      <c r="U129" s="303"/>
      <c r="V129" s="303"/>
      <c r="W129" s="303"/>
      <c r="X129" s="304"/>
      <c r="Y129" s="7"/>
    </row>
    <row r="130" customFormat="false" ht="12.75" hidden="false" customHeight="false" outlineLevel="0" collapsed="false">
      <c r="A130" s="7"/>
      <c r="B130" s="7"/>
      <c r="C130" s="7"/>
      <c r="D130" s="7"/>
      <c r="E130" s="9"/>
      <c r="F130" s="290"/>
      <c r="G130" s="290"/>
      <c r="H130" s="290"/>
      <c r="I130" s="302"/>
      <c r="J130" s="302"/>
      <c r="K130" s="302"/>
      <c r="L130" s="302"/>
      <c r="M130" s="290"/>
      <c r="N130" s="303"/>
      <c r="O130" s="303"/>
      <c r="P130" s="303"/>
      <c r="Q130" s="303"/>
      <c r="R130" s="303"/>
      <c r="S130" s="303"/>
      <c r="T130" s="303"/>
      <c r="U130" s="303"/>
      <c r="V130" s="303"/>
      <c r="W130" s="303"/>
      <c r="X130" s="304"/>
      <c r="Y130" s="7"/>
    </row>
    <row r="131" customFormat="false" ht="12.75" hidden="false" customHeight="false" outlineLevel="0" collapsed="false">
      <c r="A131" s="7"/>
      <c r="B131" s="7"/>
      <c r="C131" s="7"/>
      <c r="D131" s="7"/>
      <c r="E131" s="9"/>
      <c r="F131" s="290"/>
      <c r="G131" s="290"/>
      <c r="H131" s="290"/>
      <c r="I131" s="302"/>
      <c r="J131" s="302"/>
      <c r="K131" s="302"/>
      <c r="L131" s="302"/>
      <c r="M131" s="290"/>
      <c r="N131" s="303"/>
      <c r="O131" s="303"/>
      <c r="P131" s="303"/>
      <c r="Q131" s="303"/>
      <c r="R131" s="303"/>
      <c r="S131" s="303"/>
      <c r="T131" s="303"/>
      <c r="U131" s="303"/>
      <c r="V131" s="303"/>
      <c r="W131" s="303"/>
      <c r="X131" s="304"/>
      <c r="Y131" s="7"/>
    </row>
    <row r="132" customFormat="false" ht="12.75" hidden="false" customHeight="false" outlineLevel="0" collapsed="false">
      <c r="A132" s="7"/>
      <c r="B132" s="7"/>
      <c r="C132" s="7"/>
      <c r="D132" s="7"/>
      <c r="E132" s="9"/>
      <c r="F132" s="290"/>
      <c r="G132" s="290"/>
      <c r="H132" s="290"/>
      <c r="I132" s="302"/>
      <c r="J132" s="302"/>
      <c r="K132" s="302"/>
      <c r="L132" s="302"/>
      <c r="M132" s="290"/>
      <c r="N132" s="303"/>
      <c r="O132" s="303"/>
      <c r="P132" s="303"/>
      <c r="Q132" s="303"/>
      <c r="R132" s="303"/>
      <c r="S132" s="303"/>
      <c r="T132" s="303"/>
      <c r="U132" s="303"/>
      <c r="V132" s="303"/>
      <c r="W132" s="303"/>
      <c r="X132" s="304"/>
      <c r="Y132" s="7"/>
    </row>
    <row r="133" customFormat="false" ht="12.75" hidden="false" customHeight="false" outlineLevel="0" collapsed="false">
      <c r="A133" s="7"/>
      <c r="B133" s="7"/>
      <c r="C133" s="7"/>
      <c r="D133" s="7"/>
      <c r="E133" s="9"/>
      <c r="F133" s="290"/>
      <c r="G133" s="290"/>
      <c r="H133" s="290"/>
      <c r="I133" s="302"/>
      <c r="J133" s="302"/>
      <c r="K133" s="302"/>
      <c r="L133" s="302"/>
      <c r="M133" s="290"/>
      <c r="N133" s="303"/>
      <c r="O133" s="303"/>
      <c r="P133" s="303"/>
      <c r="Q133" s="303"/>
      <c r="R133" s="303"/>
      <c r="S133" s="303"/>
      <c r="T133" s="303"/>
      <c r="U133" s="303"/>
      <c r="V133" s="303"/>
      <c r="W133" s="303"/>
      <c r="X133" s="304"/>
      <c r="Y133" s="7"/>
    </row>
    <row r="134" customFormat="false" ht="12.75" hidden="false" customHeight="false" outlineLevel="0" collapsed="false">
      <c r="A134" s="7"/>
      <c r="B134" s="7"/>
      <c r="C134" s="7"/>
      <c r="D134" s="7"/>
      <c r="E134" s="9"/>
      <c r="F134" s="290"/>
      <c r="G134" s="290"/>
      <c r="H134" s="290"/>
      <c r="I134" s="302"/>
      <c r="J134" s="302"/>
      <c r="K134" s="302"/>
      <c r="L134" s="302"/>
      <c r="M134" s="290"/>
      <c r="N134" s="303"/>
      <c r="O134" s="303"/>
      <c r="P134" s="303"/>
      <c r="Q134" s="303"/>
      <c r="R134" s="303"/>
      <c r="S134" s="303"/>
      <c r="T134" s="303"/>
      <c r="U134" s="303"/>
      <c r="V134" s="303"/>
      <c r="W134" s="303"/>
      <c r="X134" s="304"/>
      <c r="Y134" s="7"/>
    </row>
    <row r="135" customFormat="false" ht="12.75" hidden="false" customHeight="false" outlineLevel="0" collapsed="false">
      <c r="A135" s="7"/>
      <c r="B135" s="7"/>
      <c r="C135" s="7"/>
      <c r="D135" s="7"/>
      <c r="E135" s="9"/>
      <c r="F135" s="290"/>
      <c r="G135" s="290"/>
      <c r="H135" s="290"/>
      <c r="I135" s="302"/>
      <c r="J135" s="302"/>
      <c r="K135" s="302"/>
      <c r="L135" s="302"/>
      <c r="M135" s="290"/>
      <c r="N135" s="303"/>
      <c r="O135" s="303"/>
      <c r="P135" s="303"/>
      <c r="Q135" s="303"/>
      <c r="R135" s="303"/>
      <c r="S135" s="303"/>
      <c r="T135" s="303"/>
      <c r="U135" s="303"/>
      <c r="V135" s="303"/>
      <c r="W135" s="303"/>
      <c r="X135" s="304"/>
      <c r="Y135" s="7"/>
    </row>
    <row r="136" customFormat="false" ht="12.75" hidden="false" customHeight="false" outlineLevel="0" collapsed="false">
      <c r="A136" s="7"/>
      <c r="B136" s="7"/>
      <c r="C136" s="7"/>
      <c r="D136" s="7"/>
      <c r="E136" s="9"/>
      <c r="F136" s="290"/>
      <c r="G136" s="290"/>
      <c r="H136" s="290"/>
      <c r="I136" s="302"/>
      <c r="J136" s="302"/>
      <c r="K136" s="302"/>
      <c r="L136" s="302"/>
      <c r="M136" s="290"/>
      <c r="N136" s="303"/>
      <c r="O136" s="303"/>
      <c r="P136" s="303"/>
      <c r="Q136" s="303"/>
      <c r="R136" s="303"/>
      <c r="S136" s="303"/>
      <c r="T136" s="303"/>
      <c r="U136" s="303"/>
      <c r="V136" s="303"/>
      <c r="W136" s="303"/>
      <c r="X136" s="304"/>
      <c r="Y136" s="7"/>
    </row>
    <row r="137" customFormat="false" ht="12.75" hidden="false" customHeight="false" outlineLevel="0" collapsed="false">
      <c r="A137" s="7"/>
      <c r="B137" s="7"/>
      <c r="C137" s="7"/>
      <c r="D137" s="7"/>
      <c r="E137" s="9"/>
      <c r="F137" s="290"/>
      <c r="G137" s="290"/>
      <c r="H137" s="291"/>
      <c r="I137" s="287"/>
      <c r="J137" s="287"/>
      <c r="K137" s="287"/>
      <c r="L137" s="287"/>
      <c r="M137" s="287"/>
      <c r="N137" s="287"/>
      <c r="O137" s="287"/>
      <c r="P137" s="287"/>
      <c r="Q137" s="287"/>
      <c r="R137" s="287"/>
      <c r="S137" s="287"/>
      <c r="T137" s="287"/>
      <c r="U137" s="287"/>
      <c r="V137" s="287"/>
      <c r="W137" s="287"/>
      <c r="X137" s="287"/>
      <c r="Y137" s="7"/>
    </row>
    <row r="138" customFormat="false" ht="12.75" hidden="false" customHeight="false" outlineLevel="0" collapsed="false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customFormat="false" ht="12.75" hidden="false" customHeight="false" outlineLevel="0" collapsed="false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customFormat="false" ht="12.75" hidden="false" customHeight="false" outlineLevel="0" collapsed="false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customFormat="false" ht="12.75" hidden="false" customHeight="false" outlineLevel="0" collapsed="false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customFormat="false" ht="12.75" hidden="false" customHeight="false" outlineLevel="0" collapsed="false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customFormat="false" ht="12.75" hidden="false" customHeight="false" outlineLevel="0" collapsed="false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customFormat="false" ht="12.75" hidden="false" customHeight="false" outlineLevel="0" collapsed="false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customFormat="false" ht="12.75" hidden="false" customHeight="false" outlineLevel="0" collapsed="false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</sheetData>
  <mergeCells count="13">
    <mergeCell ref="AQ1:AR1"/>
    <mergeCell ref="BC1:BD1"/>
    <mergeCell ref="W3:AB3"/>
    <mergeCell ref="AD3:AL3"/>
    <mergeCell ref="BF3:BH3"/>
    <mergeCell ref="CE3:CG3"/>
    <mergeCell ref="F4:I4"/>
    <mergeCell ref="AK4:AM4"/>
    <mergeCell ref="AN4:AP4"/>
    <mergeCell ref="AK5:AM5"/>
    <mergeCell ref="AN5:AP5"/>
    <mergeCell ref="F69:I69"/>
    <mergeCell ref="I109:L109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Y145"/>
  <sheetViews>
    <sheetView showFormulas="false" showGridLines="true" showRowColHeaders="true" showZeros="true" rightToLeft="false" tabSelected="false" showOutlineSymbols="true" defaultGridColor="true" view="normal" topLeftCell="AD1" colorId="64" zoomScale="75" zoomScaleNormal="75" zoomScalePageLayoutView="100" workbookViewId="0">
      <selection pane="topLeft" activeCell="AO34" activeCellId="0" sqref="AO3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9.99"/>
    <col collapsed="false" customWidth="true" hidden="false" outlineLevel="0" max="4" min="4" style="0" width="10.56"/>
    <col collapsed="false" customWidth="true" hidden="false" outlineLevel="0" max="5" min="5" style="0" width="13.85"/>
    <col collapsed="false" customWidth="true" hidden="false" outlineLevel="0" max="6" min="6" style="0" width="13.41"/>
    <col collapsed="false" customWidth="true" hidden="false" outlineLevel="0" max="7" min="7" style="0" width="11.99"/>
    <col collapsed="false" customWidth="true" hidden="false" outlineLevel="0" max="8" min="8" style="0" width="14.28"/>
    <col collapsed="false" customWidth="true" hidden="false" outlineLevel="0" max="9" min="9" style="0" width="15.85"/>
    <col collapsed="false" customWidth="true" hidden="false" outlineLevel="0" max="10" min="10" style="0" width="11.56"/>
    <col collapsed="false" customWidth="true" hidden="false" outlineLevel="0" max="11" min="11" style="0" width="19.56"/>
    <col collapsed="false" customWidth="true" hidden="false" outlineLevel="0" max="12" min="12" style="0" width="16.56"/>
    <col collapsed="false" customWidth="true" hidden="false" outlineLevel="0" max="13" min="13" style="0" width="18.41"/>
    <col collapsed="false" customWidth="true" hidden="false" outlineLevel="0" max="14" min="14" style="0" width="19.99"/>
    <col collapsed="false" customWidth="true" hidden="false" outlineLevel="0" max="15" min="15" style="0" width="14.56"/>
    <col collapsed="false" customWidth="true" hidden="false" outlineLevel="0" max="16" min="16" style="0" width="11.56"/>
    <col collapsed="false" customWidth="true" hidden="false" outlineLevel="0" max="17" min="17" style="0" width="12.14"/>
    <col collapsed="false" customWidth="true" hidden="false" outlineLevel="0" max="19" min="18" style="0" width="12.85"/>
    <col collapsed="false" customWidth="true" hidden="false" outlineLevel="0" max="20" min="20" style="0" width="13.56"/>
    <col collapsed="false" customWidth="true" hidden="false" outlineLevel="0" max="21" min="21" style="0" width="15.13"/>
    <col collapsed="false" customWidth="true" hidden="false" outlineLevel="0" max="22" min="22" style="0" width="13.14"/>
    <col collapsed="false" customWidth="true" hidden="false" outlineLevel="0" max="23" min="23" style="0" width="12.56"/>
    <col collapsed="false" customWidth="true" hidden="false" outlineLevel="0" max="24" min="24" style="0" width="12.28"/>
    <col collapsed="false" customWidth="true" hidden="false" outlineLevel="0" max="25" min="25" style="0" width="13.85"/>
    <col collapsed="false" customWidth="true" hidden="false" outlineLevel="0" max="26" min="26" style="0" width="12.56"/>
    <col collapsed="false" customWidth="true" hidden="false" outlineLevel="0" max="27" min="27" style="0" width="13.99"/>
    <col collapsed="false" customWidth="true" hidden="false" outlineLevel="0" max="28" min="28" style="0" width="14.14"/>
    <col collapsed="false" customWidth="true" hidden="false" outlineLevel="0" max="29" min="29" style="0" width="14.28"/>
    <col collapsed="false" customWidth="true" hidden="false" outlineLevel="0" max="30" min="30" style="0" width="15.13"/>
    <col collapsed="false" customWidth="true" hidden="false" outlineLevel="0" max="31" min="31" style="0" width="13.14"/>
    <col collapsed="false" customWidth="true" hidden="false" outlineLevel="0" max="32" min="32" style="0" width="12.56"/>
    <col collapsed="false" customWidth="true" hidden="false" outlineLevel="0" max="33" min="33" style="0" width="12.28"/>
    <col collapsed="false" customWidth="true" hidden="false" outlineLevel="0" max="34" min="34" style="0" width="12.7"/>
    <col collapsed="false" customWidth="true" hidden="false" outlineLevel="0" max="35" min="35" style="0" width="10.99"/>
    <col collapsed="false" customWidth="true" hidden="false" outlineLevel="0" max="36" min="36" style="0" width="15.41"/>
    <col collapsed="false" customWidth="true" hidden="false" outlineLevel="0" max="37" min="37" style="0" width="13.14"/>
    <col collapsed="false" customWidth="true" hidden="false" outlineLevel="0" max="38" min="38" style="0" width="14.56"/>
    <col collapsed="false" customWidth="true" hidden="false" outlineLevel="0" max="39" min="39" style="0" width="14.85"/>
    <col collapsed="false" customWidth="true" hidden="false" outlineLevel="0" max="40" min="40" style="0" width="11.13"/>
    <col collapsed="false" customWidth="true" hidden="false" outlineLevel="0" max="41" min="41" style="0" width="14.28"/>
    <col collapsed="false" customWidth="true" hidden="false" outlineLevel="0" max="42" min="42" style="0" width="14.41"/>
    <col collapsed="false" customWidth="true" hidden="false" outlineLevel="0" max="43" min="43" style="0" width="13.99"/>
    <col collapsed="false" customWidth="true" hidden="false" outlineLevel="0" max="44" min="44" style="0" width="14.28"/>
    <col collapsed="false" customWidth="true" hidden="false" outlineLevel="0" max="45" min="45" style="0" width="16.84"/>
    <col collapsed="false" customWidth="true" hidden="false" outlineLevel="0" max="46" min="46" style="0" width="17.28"/>
    <col collapsed="false" customWidth="true" hidden="false" outlineLevel="0" max="47" min="47" style="0" width="16.56"/>
    <col collapsed="false" customWidth="true" hidden="false" outlineLevel="0" max="48" min="48" style="0" width="17.14"/>
    <col collapsed="false" customWidth="true" hidden="false" outlineLevel="0" max="49" min="49" style="0" width="14.28"/>
    <col collapsed="false" customWidth="true" hidden="false" outlineLevel="0" max="50" min="50" style="0" width="14.85"/>
    <col collapsed="false" customWidth="true" hidden="false" outlineLevel="0" max="51" min="51" style="0" width="17.7"/>
    <col collapsed="false" customWidth="true" hidden="false" outlineLevel="0" max="52" min="52" style="0" width="13.99"/>
    <col collapsed="false" customWidth="true" hidden="false" outlineLevel="0" max="53" min="53" style="0" width="15.13"/>
    <col collapsed="false" customWidth="true" hidden="false" outlineLevel="0" max="54" min="54" style="0" width="14.99"/>
    <col collapsed="false" customWidth="true" hidden="false" outlineLevel="0" max="55" min="55" style="0" width="15.7"/>
    <col collapsed="false" customWidth="true" hidden="false" outlineLevel="0" max="56" min="56" style="0" width="15.85"/>
    <col collapsed="false" customWidth="true" hidden="false" outlineLevel="0" max="58" min="57" style="0" width="14.99"/>
    <col collapsed="false" customWidth="true" hidden="false" outlineLevel="0" max="59" min="59" style="0" width="13.56"/>
    <col collapsed="false" customWidth="true" hidden="false" outlineLevel="0" max="60" min="60" style="0" width="14.99"/>
    <col collapsed="false" customWidth="true" hidden="false" outlineLevel="0" max="61" min="61" style="0" width="16.84"/>
    <col collapsed="false" customWidth="true" hidden="false" outlineLevel="0" max="62" min="62" style="0" width="16.42"/>
    <col collapsed="false" customWidth="true" hidden="false" outlineLevel="0" max="63" min="63" style="0" width="16.7"/>
    <col collapsed="false" customWidth="true" hidden="false" outlineLevel="0" max="64" min="64" style="0" width="13.28"/>
    <col collapsed="false" customWidth="true" hidden="false" outlineLevel="0" max="66" min="66" style="0" width="10.99"/>
    <col collapsed="false" customWidth="true" hidden="false" outlineLevel="0" max="67" min="67" style="0" width="16.99"/>
    <col collapsed="false" customWidth="true" hidden="false" outlineLevel="0" max="69" min="69" style="0" width="16.42"/>
  </cols>
  <sheetData>
    <row r="1" customFormat="false" ht="20.25" hidden="false" customHeight="false" outlineLevel="0" collapsed="false">
      <c r="A1" s="1" t="n">
        <f aca="true">DATE(YEAR($A$4),MONTH($A$4),DAY(RIGHT(CELL("filename",A2),2)))</f>
        <v>36966</v>
      </c>
      <c r="K1" s="2" t="s">
        <v>0</v>
      </c>
      <c r="L1" s="2"/>
      <c r="N1" s="2"/>
      <c r="AQ1" s="3" t="n">
        <f aca="false">A1</f>
        <v>36966</v>
      </c>
      <c r="AR1" s="3"/>
      <c r="BC1" s="3" t="n">
        <f aca="false">A1</f>
        <v>36966</v>
      </c>
      <c r="BD1" s="3"/>
    </row>
    <row r="2" customFormat="false" ht="13.5" hidden="false" customHeight="false" outlineLevel="0" collapsed="false"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 t="s">
        <v>1</v>
      </c>
      <c r="N2" s="4"/>
      <c r="O2" s="4" t="s">
        <v>1</v>
      </c>
      <c r="P2" s="4"/>
      <c r="Q2" s="4" t="s">
        <v>1</v>
      </c>
      <c r="R2" s="4" t="s">
        <v>1</v>
      </c>
      <c r="S2" s="4" t="s">
        <v>1</v>
      </c>
      <c r="T2" s="4" t="s">
        <v>1</v>
      </c>
      <c r="U2" s="4"/>
      <c r="AB2" s="5"/>
      <c r="BH2" s="6"/>
      <c r="BJ2" s="6" t="s">
        <v>2</v>
      </c>
      <c r="BO2" s="6" t="s">
        <v>3</v>
      </c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8"/>
      <c r="CJ2" s="7"/>
      <c r="CK2" s="7"/>
      <c r="CL2" s="7"/>
      <c r="CM2" s="7"/>
      <c r="CN2" s="8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</row>
    <row r="3" customFormat="false" ht="13.5" hidden="false" customHeight="false" outlineLevel="0" collapsed="false">
      <c r="B3" s="9" t="s">
        <v>4</v>
      </c>
      <c r="C3" s="10"/>
      <c r="D3" s="10"/>
      <c r="E3" s="10"/>
      <c r="F3" s="11"/>
      <c r="G3" s="11"/>
      <c r="H3" s="12"/>
      <c r="I3" s="12"/>
      <c r="J3" s="11"/>
      <c r="K3" s="11"/>
      <c r="L3" s="11"/>
      <c r="M3" s="13" t="n">
        <v>2.52</v>
      </c>
      <c r="N3" s="11"/>
      <c r="O3" s="13" t="n">
        <v>0</v>
      </c>
      <c r="P3" s="14" t="n">
        <v>22.8</v>
      </c>
      <c r="Q3" s="13" t="n">
        <v>0</v>
      </c>
      <c r="R3" s="13" t="n">
        <v>0</v>
      </c>
      <c r="S3" s="13" t="n">
        <v>0</v>
      </c>
      <c r="T3" s="13" t="n">
        <v>0</v>
      </c>
      <c r="U3" s="4"/>
      <c r="W3" s="15" t="s">
        <v>5</v>
      </c>
      <c r="X3" s="15"/>
      <c r="Y3" s="15"/>
      <c r="Z3" s="15"/>
      <c r="AA3" s="15"/>
      <c r="AB3" s="15"/>
      <c r="AD3" s="16" t="s">
        <v>6</v>
      </c>
      <c r="AE3" s="16"/>
      <c r="AF3" s="16"/>
      <c r="AG3" s="16"/>
      <c r="AH3" s="16"/>
      <c r="AI3" s="16"/>
      <c r="AJ3" s="16"/>
      <c r="AK3" s="16"/>
      <c r="AL3" s="16"/>
      <c r="AM3" s="17"/>
      <c r="AN3" s="17"/>
      <c r="AO3" s="17"/>
      <c r="AP3" s="18"/>
      <c r="AQ3" s="19"/>
      <c r="AR3" s="20"/>
      <c r="AS3" s="21" t="s">
        <v>7</v>
      </c>
      <c r="AT3" s="22"/>
      <c r="AU3" s="22"/>
      <c r="AV3" s="22"/>
      <c r="AW3" s="22"/>
      <c r="AX3" s="22"/>
      <c r="AY3" s="22"/>
      <c r="AZ3" s="22"/>
      <c r="BA3" s="22"/>
      <c r="BB3" s="22"/>
      <c r="BC3" s="23"/>
      <c r="BF3" s="24" t="s">
        <v>8</v>
      </c>
      <c r="BG3" s="24"/>
      <c r="BH3" s="24"/>
      <c r="BJ3" s="25" t="s">
        <v>9</v>
      </c>
      <c r="BK3" s="26"/>
      <c r="BL3" s="27" t="n">
        <f aca="false">BD31</f>
        <v>4489.1232</v>
      </c>
      <c r="BM3" s="6"/>
      <c r="BO3" s="25" t="s">
        <v>9</v>
      </c>
      <c r="BP3" s="26"/>
      <c r="BQ3" s="27" t="e">
        <f aca="true">(INDIRECT(TEXT((DAY($A$1)-1),"0")&amp;"!Bq3"))+BL3</f>
        <v>#REF!</v>
      </c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7"/>
      <c r="CD3" s="7"/>
      <c r="CE3" s="28"/>
      <c r="CF3" s="28"/>
      <c r="CG3" s="28"/>
      <c r="CH3" s="7"/>
      <c r="CI3" s="8"/>
      <c r="CJ3" s="7"/>
      <c r="CK3" s="29"/>
      <c r="CL3" s="8"/>
      <c r="CM3" s="7"/>
      <c r="CN3" s="8"/>
      <c r="CO3" s="7"/>
      <c r="CP3" s="29"/>
      <c r="CQ3" s="7"/>
      <c r="CR3" s="7"/>
      <c r="CS3" s="7"/>
      <c r="CT3" s="7"/>
      <c r="CU3" s="7"/>
      <c r="CV3" s="7"/>
      <c r="CW3" s="7"/>
      <c r="CX3" s="7"/>
      <c r="CY3" s="7"/>
    </row>
    <row r="4" customFormat="false" ht="13.5" hidden="false" customHeight="false" outlineLevel="0" collapsed="false">
      <c r="A4" s="30" t="n">
        <f aca="false">'1'!A4</f>
        <v>36951</v>
      </c>
      <c r="B4" s="31"/>
      <c r="C4" s="32"/>
      <c r="D4" s="33" t="s">
        <v>10</v>
      </c>
      <c r="E4" s="34"/>
      <c r="F4" s="35" t="s">
        <v>11</v>
      </c>
      <c r="G4" s="35"/>
      <c r="H4" s="35"/>
      <c r="I4" s="35"/>
      <c r="J4" s="36" t="s">
        <v>12</v>
      </c>
      <c r="K4" s="37"/>
      <c r="L4" s="38"/>
      <c r="M4" s="36" t="s">
        <v>13</v>
      </c>
      <c r="N4" s="37"/>
      <c r="O4" s="37"/>
      <c r="P4" s="39"/>
      <c r="Q4" s="37"/>
      <c r="R4" s="37"/>
      <c r="S4" s="38"/>
      <c r="T4" s="36"/>
      <c r="U4" s="38"/>
      <c r="W4" s="40" t="s">
        <v>14</v>
      </c>
      <c r="X4" s="40"/>
      <c r="Y4" s="40" t="s">
        <v>14</v>
      </c>
      <c r="Z4" s="41"/>
      <c r="AA4" s="42" t="s">
        <v>15</v>
      </c>
      <c r="AB4" s="40"/>
      <c r="AC4" s="43" t="s">
        <v>16</v>
      </c>
      <c r="AE4" s="44" t="s">
        <v>17</v>
      </c>
      <c r="AF4" s="44" t="s">
        <v>17</v>
      </c>
      <c r="AG4" s="44"/>
      <c r="AH4" s="45"/>
      <c r="AI4" s="26" t="s">
        <v>18</v>
      </c>
      <c r="AJ4" s="46"/>
      <c r="AK4" s="47" t="s">
        <v>18</v>
      </c>
      <c r="AL4" s="47"/>
      <c r="AM4" s="47"/>
      <c r="AN4" s="47" t="s">
        <v>19</v>
      </c>
      <c r="AO4" s="47"/>
      <c r="AP4" s="47"/>
      <c r="AQ4" s="48" t="s">
        <v>20</v>
      </c>
      <c r="AR4" s="48" t="s">
        <v>21</v>
      </c>
      <c r="AS4" s="49"/>
      <c r="AT4" s="50" t="s">
        <v>21</v>
      </c>
      <c r="AU4" s="50" t="s">
        <v>22</v>
      </c>
      <c r="AV4" s="50" t="s">
        <v>21</v>
      </c>
      <c r="AW4" s="50" t="s">
        <v>11</v>
      </c>
      <c r="AX4" s="50" t="s">
        <v>23</v>
      </c>
      <c r="AY4" s="50" t="s">
        <v>24</v>
      </c>
      <c r="AZ4" s="50" t="s">
        <v>25</v>
      </c>
      <c r="BA4" s="50" t="s">
        <v>16</v>
      </c>
      <c r="BB4" s="50" t="s">
        <v>26</v>
      </c>
      <c r="BC4" s="50" t="s">
        <v>27</v>
      </c>
      <c r="BD4" s="50" t="s">
        <v>28</v>
      </c>
      <c r="BE4" s="51"/>
      <c r="BF4" s="40" t="s">
        <v>29</v>
      </c>
      <c r="BG4" s="40" t="s">
        <v>30</v>
      </c>
      <c r="BH4" s="40" t="s">
        <v>31</v>
      </c>
      <c r="BI4" s="52"/>
      <c r="BJ4" s="53" t="s">
        <v>32</v>
      </c>
      <c r="BK4" s="52"/>
      <c r="BL4" s="54"/>
      <c r="BO4" s="53" t="s">
        <v>32</v>
      </c>
      <c r="BP4" s="52"/>
      <c r="BQ4" s="54" t="e">
        <f aca="true">(INDIRECT(TEXT((DAY($A$1)-1),"0")&amp;"!BK4"))+BL4</f>
        <v>#REF!</v>
      </c>
      <c r="BR4" s="55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55"/>
      <c r="CE4" s="28"/>
      <c r="CF4" s="28"/>
      <c r="CG4" s="28"/>
      <c r="CH4" s="7"/>
      <c r="CI4" s="8"/>
      <c r="CJ4" s="7"/>
      <c r="CK4" s="29"/>
      <c r="CL4" s="7"/>
      <c r="CM4" s="7"/>
      <c r="CN4" s="8"/>
      <c r="CO4" s="7"/>
      <c r="CP4" s="29"/>
      <c r="CQ4" s="7"/>
      <c r="CR4" s="7"/>
      <c r="CS4" s="7"/>
      <c r="CT4" s="7"/>
      <c r="CU4" s="7"/>
      <c r="CV4" s="7"/>
      <c r="CW4" s="7"/>
      <c r="CX4" s="7"/>
      <c r="CY4" s="7"/>
    </row>
    <row r="5" customFormat="false" ht="12.75" hidden="false" customHeight="false" outlineLevel="0" collapsed="false">
      <c r="B5" s="56"/>
      <c r="C5" s="57" t="s">
        <v>33</v>
      </c>
      <c r="D5" s="57" t="s">
        <v>34</v>
      </c>
      <c r="E5" s="58"/>
      <c r="F5" s="59" t="s">
        <v>35</v>
      </c>
      <c r="G5" s="60" t="s">
        <v>36</v>
      </c>
      <c r="H5" s="60" t="s">
        <v>37</v>
      </c>
      <c r="I5" s="61" t="s">
        <v>38</v>
      </c>
      <c r="J5" s="59" t="s">
        <v>39</v>
      </c>
      <c r="K5" s="60" t="s">
        <v>23</v>
      </c>
      <c r="L5" s="61" t="s">
        <v>40</v>
      </c>
      <c r="M5" s="59" t="s">
        <v>25</v>
      </c>
      <c r="N5" s="60" t="s">
        <v>25</v>
      </c>
      <c r="O5" s="60" t="s">
        <v>41</v>
      </c>
      <c r="P5" s="60" t="s">
        <v>42</v>
      </c>
      <c r="Q5" s="60" t="s">
        <v>43</v>
      </c>
      <c r="R5" s="60" t="s">
        <v>43</v>
      </c>
      <c r="S5" s="61" t="s">
        <v>44</v>
      </c>
      <c r="T5" s="59" t="s">
        <v>45</v>
      </c>
      <c r="U5" s="62" t="s">
        <v>46</v>
      </c>
      <c r="W5" s="50" t="s">
        <v>24</v>
      </c>
      <c r="X5" s="50"/>
      <c r="Y5" s="50" t="s">
        <v>24</v>
      </c>
      <c r="Z5" s="63"/>
      <c r="AA5" s="64" t="s">
        <v>24</v>
      </c>
      <c r="AB5" s="65"/>
      <c r="AC5" s="66" t="s">
        <v>47</v>
      </c>
      <c r="AE5" s="67" t="s">
        <v>48</v>
      </c>
      <c r="AF5" s="67" t="s">
        <v>48</v>
      </c>
      <c r="AG5" s="67"/>
      <c r="AH5" s="68"/>
      <c r="AI5" s="52" t="s">
        <v>49</v>
      </c>
      <c r="AJ5" s="69"/>
      <c r="AK5" s="70" t="s">
        <v>49</v>
      </c>
      <c r="AL5" s="70"/>
      <c r="AM5" s="70"/>
      <c r="AN5" s="70" t="s">
        <v>49</v>
      </c>
      <c r="AO5" s="70"/>
      <c r="AP5" s="70"/>
      <c r="AQ5" s="71" t="s">
        <v>50</v>
      </c>
      <c r="AR5" s="71" t="s">
        <v>51</v>
      </c>
      <c r="AS5" s="49"/>
      <c r="AT5" s="50" t="s">
        <v>52</v>
      </c>
      <c r="AU5" s="50" t="s">
        <v>53</v>
      </c>
      <c r="AV5" s="50" t="s">
        <v>54</v>
      </c>
      <c r="AW5" s="50" t="s">
        <v>55</v>
      </c>
      <c r="AX5" s="50"/>
      <c r="AY5" s="50" t="s">
        <v>56</v>
      </c>
      <c r="AZ5" s="50" t="s">
        <v>57</v>
      </c>
      <c r="BA5" s="50" t="s">
        <v>47</v>
      </c>
      <c r="BB5" s="50" t="s">
        <v>58</v>
      </c>
      <c r="BC5" s="50"/>
      <c r="BD5" s="50" t="s">
        <v>59</v>
      </c>
      <c r="BE5" s="51"/>
      <c r="BF5" s="72" t="s">
        <v>60</v>
      </c>
      <c r="BG5" s="72" t="n">
        <v>0.8</v>
      </c>
      <c r="BH5" s="72" t="n">
        <v>0.2</v>
      </c>
      <c r="BI5" s="52"/>
      <c r="BJ5" s="53" t="s">
        <v>61</v>
      </c>
      <c r="BK5" s="52"/>
      <c r="BL5" s="73" t="n">
        <f aca="false">BL3-BL4</f>
        <v>4489.1232</v>
      </c>
      <c r="BO5" s="53" t="s">
        <v>61</v>
      </c>
      <c r="BP5" s="52"/>
      <c r="BQ5" s="73" t="e">
        <f aca="false">BQ3-BQ4</f>
        <v>#REF!</v>
      </c>
      <c r="BR5" s="55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55"/>
      <c r="CE5" s="74"/>
      <c r="CF5" s="74"/>
      <c r="CG5" s="74"/>
      <c r="CH5" s="7"/>
      <c r="CI5" s="8"/>
      <c r="CJ5" s="7"/>
      <c r="CK5" s="29"/>
      <c r="CL5" s="7"/>
      <c r="CM5" s="7"/>
      <c r="CN5" s="8"/>
      <c r="CO5" s="7"/>
      <c r="CP5" s="29"/>
      <c r="CQ5" s="7"/>
      <c r="CR5" s="7"/>
      <c r="CS5" s="7"/>
      <c r="CT5" s="7"/>
      <c r="CU5" s="7"/>
      <c r="CV5" s="7"/>
      <c r="CW5" s="7"/>
      <c r="CX5" s="7"/>
      <c r="CY5" s="7"/>
    </row>
    <row r="6" customFormat="false" ht="17.25" hidden="false" customHeight="true" outlineLevel="0" collapsed="false">
      <c r="B6" s="75"/>
      <c r="C6" s="76" t="s">
        <v>62</v>
      </c>
      <c r="D6" s="76" t="s">
        <v>63</v>
      </c>
      <c r="E6" s="77" t="s">
        <v>64</v>
      </c>
      <c r="F6" s="78" t="n">
        <f aca="false">Variables!C2</f>
        <v>0</v>
      </c>
      <c r="G6" s="79" t="n">
        <v>0</v>
      </c>
      <c r="H6" s="79" t="n">
        <v>0</v>
      </c>
      <c r="I6" s="80" t="s">
        <v>65</v>
      </c>
      <c r="J6" s="81" t="s">
        <v>66</v>
      </c>
      <c r="K6" s="79" t="n">
        <v>0</v>
      </c>
      <c r="L6" s="82" t="s">
        <v>65</v>
      </c>
      <c r="M6" s="83" t="n">
        <v>0</v>
      </c>
      <c r="N6" s="84" t="s">
        <v>67</v>
      </c>
      <c r="O6" s="85" t="n">
        <v>0</v>
      </c>
      <c r="P6" s="84" t="n">
        <v>0.019</v>
      </c>
      <c r="Q6" s="85" t="n">
        <v>0</v>
      </c>
      <c r="R6" s="85" t="s">
        <v>67</v>
      </c>
      <c r="S6" s="82" t="s">
        <v>68</v>
      </c>
      <c r="T6" s="86" t="n">
        <v>0</v>
      </c>
      <c r="U6" s="87" t="s">
        <v>69</v>
      </c>
      <c r="W6" s="88" t="s">
        <v>62</v>
      </c>
      <c r="X6" s="89"/>
      <c r="Y6" s="88" t="s">
        <v>62</v>
      </c>
      <c r="Z6" s="90"/>
      <c r="AA6" s="91" t="s">
        <v>62</v>
      </c>
      <c r="AB6" s="92"/>
      <c r="AC6" s="93" t="s">
        <v>70</v>
      </c>
      <c r="AD6" s="94" t="s">
        <v>71</v>
      </c>
      <c r="AE6" s="67" t="s">
        <v>72</v>
      </c>
      <c r="AF6" s="67" t="s">
        <v>73</v>
      </c>
      <c r="AG6" s="67"/>
      <c r="AH6" s="95" t="s">
        <v>72</v>
      </c>
      <c r="AI6" s="309" t="s">
        <v>50</v>
      </c>
      <c r="AJ6" s="310" t="s">
        <v>74</v>
      </c>
      <c r="AK6" s="67" t="s">
        <v>72</v>
      </c>
      <c r="AL6" s="51" t="s">
        <v>50</v>
      </c>
      <c r="AM6" s="49" t="s">
        <v>74</v>
      </c>
      <c r="AN6" s="311" t="s">
        <v>72</v>
      </c>
      <c r="AO6" s="312" t="s">
        <v>50</v>
      </c>
      <c r="AP6" s="49" t="s">
        <v>74</v>
      </c>
      <c r="AQ6" s="96" t="s">
        <v>75</v>
      </c>
      <c r="AR6" s="96" t="s">
        <v>76</v>
      </c>
      <c r="AS6" s="49"/>
      <c r="AT6" s="97" t="s">
        <v>76</v>
      </c>
      <c r="AU6" s="97" t="s">
        <v>77</v>
      </c>
      <c r="AV6" s="97" t="s">
        <v>70</v>
      </c>
      <c r="AW6" s="97" t="s">
        <v>78</v>
      </c>
      <c r="AX6" s="97" t="s">
        <v>70</v>
      </c>
      <c r="AY6" s="97" t="s">
        <v>70</v>
      </c>
      <c r="AZ6" s="97" t="s">
        <v>70</v>
      </c>
      <c r="BA6" s="97" t="s">
        <v>70</v>
      </c>
      <c r="BB6" s="97" t="s">
        <v>70</v>
      </c>
      <c r="BC6" s="97" t="s">
        <v>70</v>
      </c>
      <c r="BD6" s="97" t="s">
        <v>79</v>
      </c>
      <c r="BE6" s="52"/>
      <c r="BF6" s="92" t="s">
        <v>70</v>
      </c>
      <c r="BG6" s="92" t="s">
        <v>80</v>
      </c>
      <c r="BH6" s="92" t="s">
        <v>80</v>
      </c>
      <c r="BI6" s="98"/>
      <c r="BJ6" s="53" t="s">
        <v>32</v>
      </c>
      <c r="BK6" s="52"/>
      <c r="BL6" s="99"/>
      <c r="BM6" s="6"/>
      <c r="BN6" s="6"/>
      <c r="BO6" s="53" t="s">
        <v>32</v>
      </c>
      <c r="BP6" s="52"/>
      <c r="BQ6" s="99" t="e">
        <f aca="true">-ABS(INDIRECT(TEXT((DAY($A$1)-1),"0")&amp;"!BK6"))+BL6</f>
        <v>#REF!</v>
      </c>
      <c r="BR6" s="55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7"/>
      <c r="CE6" s="100"/>
      <c r="CF6" s="100"/>
      <c r="CG6" s="100"/>
      <c r="CH6" s="8"/>
      <c r="CI6" s="8"/>
      <c r="CJ6" s="7"/>
      <c r="CK6" s="101"/>
      <c r="CL6" s="8"/>
      <c r="CM6" s="8"/>
      <c r="CN6" s="8"/>
      <c r="CO6" s="7"/>
      <c r="CP6" s="101"/>
      <c r="CQ6" s="7"/>
      <c r="CR6" s="7"/>
      <c r="CS6" s="7"/>
      <c r="CT6" s="7"/>
      <c r="CU6" s="7"/>
      <c r="CV6" s="7"/>
      <c r="CW6" s="7"/>
      <c r="CX6" s="7"/>
      <c r="CY6" s="7"/>
    </row>
    <row r="7" customFormat="false" ht="13.5" hidden="false" customHeight="false" outlineLevel="0" collapsed="false">
      <c r="B7" s="102" t="s">
        <v>71</v>
      </c>
      <c r="C7" s="103" t="n">
        <v>4</v>
      </c>
      <c r="D7" s="104" t="n">
        <v>0</v>
      </c>
      <c r="E7" s="105" t="s">
        <v>62</v>
      </c>
      <c r="F7" s="106" t="s">
        <v>81</v>
      </c>
      <c r="G7" s="107" t="s">
        <v>81</v>
      </c>
      <c r="H7" s="107" t="s">
        <v>81</v>
      </c>
      <c r="I7" s="108" t="s">
        <v>81</v>
      </c>
      <c r="J7" s="109" t="n">
        <v>0</v>
      </c>
      <c r="K7" s="110" t="s">
        <v>82</v>
      </c>
      <c r="L7" s="111" t="s">
        <v>83</v>
      </c>
      <c r="M7" s="112" t="s">
        <v>82</v>
      </c>
      <c r="N7" s="113" t="n">
        <v>0.03</v>
      </c>
      <c r="O7" s="114" t="s">
        <v>83</v>
      </c>
      <c r="P7" s="113" t="s">
        <v>83</v>
      </c>
      <c r="Q7" s="114" t="s">
        <v>83</v>
      </c>
      <c r="R7" s="113" t="n">
        <v>0</v>
      </c>
      <c r="S7" s="115" t="n">
        <v>0</v>
      </c>
      <c r="T7" s="106" t="s">
        <v>82</v>
      </c>
      <c r="U7" s="111" t="s">
        <v>82</v>
      </c>
      <c r="W7" s="116" t="n">
        <v>1</v>
      </c>
      <c r="X7" s="117" t="n">
        <v>2.52</v>
      </c>
      <c r="Y7" s="118"/>
      <c r="Z7" s="41"/>
      <c r="AA7" s="119"/>
      <c r="AB7" s="120"/>
      <c r="AC7" s="121" t="n">
        <f aca="false">(W7*X7)+(Y7*Z7)+(AA7*AB7)</f>
        <v>2.52</v>
      </c>
      <c r="AD7" s="122" t="n">
        <v>100</v>
      </c>
      <c r="AE7" s="123" t="n">
        <v>0</v>
      </c>
      <c r="AF7" s="124" t="n">
        <v>0</v>
      </c>
      <c r="AG7" s="125"/>
      <c r="AH7" s="126"/>
      <c r="AI7" s="127"/>
      <c r="AJ7" s="128"/>
      <c r="AK7" s="129" t="n">
        <v>1</v>
      </c>
      <c r="AL7" s="41" t="n">
        <v>190</v>
      </c>
      <c r="AM7" s="46"/>
      <c r="AN7" s="130"/>
      <c r="AO7" s="131"/>
      <c r="AP7" s="132"/>
      <c r="AQ7" s="132" t="e">
        <f aca="false" t="array" ref="AQ7:AQ7">SUM(IF(AND(AJ7&lt;&gt;"pac",AJ7&lt;&gt;""),AI7),IF(AND(AM7&lt;&gt;"pac",AM7&lt;&gt;""),AL7),IF(AND(AN7&lt;&gt;"pac",AN7&lt;&gt;""),AO7))/SUM(IF(AND(AJ7&lt;&gt;"pac",AJ7&lt;&gt;""),1),IF(AND(AM7&lt;&gt;"pac",AM7&lt;&gt;""),1),IF(AND(AN7&lt;&gt;"pac",AN7&lt;&gt;""),1))</f>
        <v>#DIV/0!</v>
      </c>
      <c r="AR7" s="132" t="n">
        <f aca="false" t="array" ref="AR7:AR7">SUM(IF(AND(AJ7&lt;&gt;"pac",AJ7&lt;&gt;""),AH7),IF(AND(AM7&lt;&gt;"pac",AM7&lt;&gt;""),AK7),IF(AND(AP7&lt;&gt;"pac",AP7&lt;&gt;""),AN7))</f>
        <v>0</v>
      </c>
      <c r="AS7" s="133"/>
      <c r="AT7" s="134" t="n">
        <f aca="false">SUM(AE7,AG7,AH7,AN7,AK7)</f>
        <v>1</v>
      </c>
      <c r="AU7" s="135" t="n">
        <f aca="false">AV7/AT7</f>
        <v>190</v>
      </c>
      <c r="AV7" s="136" t="n">
        <f aca="false">SUM(AE7*AF7)+(AH7*AI7)+(AN7*AO7)+(AK7*AL7)</f>
        <v>190</v>
      </c>
      <c r="AW7" s="137" t="n">
        <f aca="false">AT7*(F8+G8+H8)*J8/1000</f>
        <v>0</v>
      </c>
      <c r="AX7" s="137" t="n">
        <f aca="false">K8*AT7</f>
        <v>0</v>
      </c>
      <c r="AY7" s="137" t="n">
        <f aca="false">L8*(AE8+AG8)</f>
        <v>0</v>
      </c>
      <c r="AZ7" s="136" t="n">
        <f aca="false">P8</f>
        <v>0.4332</v>
      </c>
      <c r="BA7" s="137" t="n">
        <f aca="false">AC7</f>
        <v>2.52</v>
      </c>
      <c r="BB7" s="137" t="n">
        <f aca="false">T8*AT8</f>
        <v>0</v>
      </c>
      <c r="BC7" s="137"/>
      <c r="BD7" s="137" t="n">
        <f aca="false">AV7-SUM(AW7:BC7)</f>
        <v>187.0468</v>
      </c>
      <c r="BE7" s="138"/>
      <c r="BF7" s="139" t="n">
        <f aca="false">BD7</f>
        <v>187.0468</v>
      </c>
      <c r="BG7" s="139" t="n">
        <f aca="false">BF7*$BG$5</f>
        <v>149.63744</v>
      </c>
      <c r="BH7" s="139" t="n">
        <f aca="false">BF7*$BH$5</f>
        <v>37.40936</v>
      </c>
      <c r="BI7" s="52"/>
      <c r="BJ7" s="140" t="s">
        <v>84</v>
      </c>
      <c r="BK7" s="141"/>
      <c r="BL7" s="54" t="n">
        <f aca="false">BL5+BL6</f>
        <v>4489.1232</v>
      </c>
      <c r="BO7" s="140" t="s">
        <v>84</v>
      </c>
      <c r="BP7" s="141"/>
      <c r="BQ7" s="54" t="e">
        <f aca="false">BQ5+BQ6</f>
        <v>#REF!</v>
      </c>
      <c r="BR7" s="55"/>
      <c r="BS7" s="142"/>
      <c r="BT7" s="143"/>
      <c r="BU7" s="144"/>
      <c r="BV7" s="138"/>
      <c r="BW7" s="138"/>
      <c r="BX7" s="138"/>
      <c r="BY7" s="144"/>
      <c r="BZ7" s="138"/>
      <c r="CA7" s="138"/>
      <c r="CB7" s="138"/>
      <c r="CC7" s="138"/>
      <c r="CD7" s="138"/>
      <c r="CE7" s="145"/>
      <c r="CF7" s="145"/>
      <c r="CG7" s="145"/>
      <c r="CH7" s="7"/>
      <c r="CI7" s="8"/>
      <c r="CJ7" s="7"/>
      <c r="CK7" s="29"/>
      <c r="CL7" s="7"/>
      <c r="CM7" s="7"/>
      <c r="CN7" s="8"/>
      <c r="CO7" s="7"/>
      <c r="CP7" s="29"/>
      <c r="CQ7" s="7"/>
      <c r="CR7" s="7"/>
      <c r="CS7" s="7"/>
      <c r="CT7" s="7"/>
      <c r="CU7" s="7"/>
      <c r="CV7" s="7"/>
      <c r="CW7" s="7"/>
      <c r="CX7" s="7"/>
      <c r="CY7" s="7"/>
    </row>
    <row r="8" customFormat="false" ht="12.75" hidden="false" customHeight="false" outlineLevel="0" collapsed="false">
      <c r="B8" s="75" t="n">
        <v>100</v>
      </c>
      <c r="C8" s="146" t="n">
        <f aca="false">C7</f>
        <v>4</v>
      </c>
      <c r="D8" s="147" t="n">
        <f aca="false">D7</f>
        <v>0</v>
      </c>
      <c r="E8" s="148" t="n">
        <f aca="false">C8-D7</f>
        <v>4</v>
      </c>
      <c r="F8" s="149" t="n">
        <f aca="false">$F$6</f>
        <v>0</v>
      </c>
      <c r="G8" s="150" t="n">
        <f aca="false">$G$6</f>
        <v>0</v>
      </c>
      <c r="H8" s="151" t="n">
        <f aca="false">$H$6</f>
        <v>0</v>
      </c>
      <c r="I8" s="152" t="n">
        <f aca="false">F8+G8+H8</f>
        <v>0</v>
      </c>
      <c r="J8" s="153" t="n">
        <f aca="false">$J$7</f>
        <v>0</v>
      </c>
      <c r="K8" s="154" t="n">
        <f aca="false">$K$6</f>
        <v>0</v>
      </c>
      <c r="L8" s="155" t="n">
        <f aca="false">((I8*J8/1000)+K8)</f>
        <v>0</v>
      </c>
      <c r="M8" s="156" t="n">
        <f aca="false">$M$68</f>
        <v>0</v>
      </c>
      <c r="N8" s="157" t="e">
        <f aca="false">$N$7*AQ7*AR7</f>
        <v>#DIV/0!</v>
      </c>
      <c r="O8" s="156" t="n">
        <f aca="false">$O$68</f>
        <v>0</v>
      </c>
      <c r="P8" s="158" t="n">
        <f aca="false">(AT7*$P$6)*$P$3</f>
        <v>0.4332</v>
      </c>
      <c r="Q8" s="154" t="n">
        <f aca="false">$Q$68</f>
        <v>0</v>
      </c>
      <c r="R8" s="154" t="n">
        <v>0</v>
      </c>
      <c r="S8" s="155" t="n">
        <v>0</v>
      </c>
      <c r="T8" s="156" t="n">
        <f aca="false">$T$6</f>
        <v>0</v>
      </c>
      <c r="U8" s="159" t="e">
        <f aca="false">(N8/E8)+SUM(L8:M8)</f>
        <v>#DIV/0!</v>
      </c>
      <c r="W8" s="116" t="n">
        <v>1</v>
      </c>
      <c r="X8" s="117" t="n">
        <v>2.52</v>
      </c>
      <c r="Y8" s="160"/>
      <c r="Z8" s="63"/>
      <c r="AA8" s="161"/>
      <c r="AB8" s="120"/>
      <c r="AC8" s="162" t="n">
        <f aca="false">(W8*X8)+(Y8*Z8)+(AA8*AB8)</f>
        <v>2.52</v>
      </c>
      <c r="AD8" s="163" t="n">
        <v>200</v>
      </c>
      <c r="AE8" s="164" t="n">
        <v>0</v>
      </c>
      <c r="AF8" s="165" t="n">
        <v>0</v>
      </c>
      <c r="AG8" s="166"/>
      <c r="AH8" s="167"/>
      <c r="AI8" s="168"/>
      <c r="AJ8" s="169"/>
      <c r="AK8" s="170" t="n">
        <v>1</v>
      </c>
      <c r="AL8" s="63" t="n">
        <v>190</v>
      </c>
      <c r="AM8" s="171"/>
      <c r="AN8" s="172"/>
      <c r="AO8" s="173"/>
      <c r="AP8" s="133"/>
      <c r="AQ8" s="133" t="e">
        <f aca="false" t="array" ref="AQ8:AQ8">SUM(IF(AND(AJ8&lt;&gt;"pac",AJ8&lt;&gt;""),AI8),IF(AND(AM8&lt;&gt;"pac",AM8&lt;&gt;""),AL8),IF(AND(AN8&lt;&gt;"pac",AN8&lt;&gt;""),AO8))/SUM(IF(AND(AJ8&lt;&gt;"pac",AJ8&lt;&gt;""),1),IF(AND(AM8&lt;&gt;"pac",AM8&lt;&gt;""),1),IF(AND(AN8&lt;&gt;"pac",AN8&lt;&gt;""),1))</f>
        <v>#DIV/0!</v>
      </c>
      <c r="AR8" s="133" t="n">
        <f aca="false" t="array" ref="AR8:AR8">SUM(IF(AND(AJ8&lt;&gt;"pac",AJ8&lt;&gt;""),AH8),IF(AND(AM8&lt;&gt;"pac",AM8&lt;&gt;""),AK8),IF(AND(AP8&lt;&gt;"pac",AP8&lt;&gt;""),AN8))</f>
        <v>0</v>
      </c>
      <c r="AS8" s="133"/>
      <c r="AT8" s="134" t="n">
        <f aca="false">SUM(AE8,AG8,AH8,AN8,AK8)</f>
        <v>1</v>
      </c>
      <c r="AU8" s="135" t="n">
        <f aca="false">AV8/AT8</f>
        <v>190</v>
      </c>
      <c r="AV8" s="136" t="n">
        <f aca="false">SUM(AE8*AF8)+(AH8*AI8)+(AN8*AO8)+(AK8*AL8)</f>
        <v>190</v>
      </c>
      <c r="AW8" s="137" t="n">
        <f aca="false">AT8*(F9+G9+H9)*J9/1000</f>
        <v>0</v>
      </c>
      <c r="AX8" s="137" t="n">
        <f aca="false">K9*AT8</f>
        <v>0</v>
      </c>
      <c r="AY8" s="137" t="n">
        <f aca="false">L9*(AE9+AG9)</f>
        <v>0</v>
      </c>
      <c r="AZ8" s="136" t="n">
        <f aca="false">P9</f>
        <v>0.4332</v>
      </c>
      <c r="BA8" s="137" t="n">
        <f aca="false">AC8</f>
        <v>2.52</v>
      </c>
      <c r="BB8" s="137" t="n">
        <f aca="false">T9*AT9</f>
        <v>0</v>
      </c>
      <c r="BC8" s="137"/>
      <c r="BD8" s="137" t="n">
        <f aca="false">AV8-SUM(AW8:BC8)</f>
        <v>187.0468</v>
      </c>
      <c r="BE8" s="138"/>
      <c r="BF8" s="139" t="n">
        <f aca="false">BD8</f>
        <v>187.0468</v>
      </c>
      <c r="BG8" s="139" t="n">
        <f aca="false">BF8*$BG$5</f>
        <v>149.63744</v>
      </c>
      <c r="BH8" s="139" t="n">
        <f aca="false">BF8*$BH$5</f>
        <v>37.40936</v>
      </c>
      <c r="BI8" s="52"/>
      <c r="BR8" s="55"/>
      <c r="BS8" s="142"/>
      <c r="BT8" s="143"/>
      <c r="BU8" s="144"/>
      <c r="BV8" s="138"/>
      <c r="BW8" s="138"/>
      <c r="BX8" s="138"/>
      <c r="BY8" s="144"/>
      <c r="BZ8" s="138"/>
      <c r="CA8" s="138"/>
      <c r="CB8" s="138"/>
      <c r="CC8" s="138"/>
      <c r="CD8" s="138"/>
      <c r="CE8" s="145"/>
      <c r="CF8" s="145"/>
      <c r="CG8" s="145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</row>
    <row r="9" customFormat="false" ht="12.75" hidden="false" customHeight="false" outlineLevel="0" collapsed="false">
      <c r="B9" s="75" t="n">
        <v>200</v>
      </c>
      <c r="C9" s="146" t="n">
        <f aca="false">C8</f>
        <v>4</v>
      </c>
      <c r="D9" s="147" t="n">
        <f aca="false">D8</f>
        <v>0</v>
      </c>
      <c r="E9" s="174" t="n">
        <f aca="false">C9-D8</f>
        <v>4</v>
      </c>
      <c r="F9" s="149" t="n">
        <f aca="false">$F$6</f>
        <v>0</v>
      </c>
      <c r="G9" s="175" t="n">
        <f aca="false">$G$6</f>
        <v>0</v>
      </c>
      <c r="H9" s="151" t="n">
        <f aca="false">$H$6</f>
        <v>0</v>
      </c>
      <c r="I9" s="152" t="n">
        <f aca="false">F9+G9+H9</f>
        <v>0</v>
      </c>
      <c r="J9" s="153" t="n">
        <f aca="false">$J$7</f>
        <v>0</v>
      </c>
      <c r="K9" s="154" t="n">
        <f aca="false">$K$6</f>
        <v>0</v>
      </c>
      <c r="L9" s="155" t="n">
        <f aca="false">((I9*J9/1000)+K9)</f>
        <v>0</v>
      </c>
      <c r="M9" s="156" t="n">
        <f aca="false">$M$68</f>
        <v>0</v>
      </c>
      <c r="N9" s="157" t="e">
        <f aca="false">$N$7*AQ8*AR8</f>
        <v>#DIV/0!</v>
      </c>
      <c r="O9" s="156" t="n">
        <f aca="false">$O$68</f>
        <v>0</v>
      </c>
      <c r="P9" s="158" t="n">
        <f aca="false">(AT8*$P$6)*$P$3</f>
        <v>0.4332</v>
      </c>
      <c r="Q9" s="154" t="n">
        <f aca="false">$Q$68</f>
        <v>0</v>
      </c>
      <c r="R9" s="154" t="n">
        <v>0</v>
      </c>
      <c r="S9" s="155" t="n">
        <v>0</v>
      </c>
      <c r="T9" s="156" t="n">
        <f aca="false">$T$6</f>
        <v>0</v>
      </c>
      <c r="U9" s="159" t="e">
        <f aca="false">(N9/E9)+SUM(L9:M9)</f>
        <v>#DIV/0!</v>
      </c>
      <c r="W9" s="116" t="n">
        <v>1</v>
      </c>
      <c r="X9" s="117" t="n">
        <v>2.52</v>
      </c>
      <c r="Y9" s="160"/>
      <c r="Z9" s="63"/>
      <c r="AA9" s="161"/>
      <c r="AB9" s="120"/>
      <c r="AC9" s="162" t="n">
        <f aca="false">(W9*X9)+(Y9*Z9)+(AA9*AB9)</f>
        <v>2.52</v>
      </c>
      <c r="AD9" s="163" t="n">
        <v>300</v>
      </c>
      <c r="AE9" s="164" t="n">
        <v>0</v>
      </c>
      <c r="AF9" s="165" t="n">
        <v>0</v>
      </c>
      <c r="AG9" s="166"/>
      <c r="AH9" s="167"/>
      <c r="AI9" s="168"/>
      <c r="AJ9" s="169"/>
      <c r="AK9" s="170" t="n">
        <v>1</v>
      </c>
      <c r="AL9" s="63" t="n">
        <v>190</v>
      </c>
      <c r="AM9" s="171"/>
      <c r="AN9" s="172"/>
      <c r="AO9" s="173"/>
      <c r="AP9" s="133"/>
      <c r="AQ9" s="133" t="e">
        <f aca="false" t="array" ref="AQ9:AQ9">SUM(IF(AND(AJ9&lt;&gt;"pac",AJ9&lt;&gt;""),AI9),IF(AND(AM9&lt;&gt;"pac",AM9&lt;&gt;""),AL9),IF(AND(AN9&lt;&gt;"pac",AN9&lt;&gt;""),AO9))/SUM(IF(AND(AJ9&lt;&gt;"pac",AJ9&lt;&gt;""),1),IF(AND(AM9&lt;&gt;"pac",AM9&lt;&gt;""),1),IF(AND(AN9&lt;&gt;"pac",AN9&lt;&gt;""),1))</f>
        <v>#DIV/0!</v>
      </c>
      <c r="AR9" s="133" t="n">
        <f aca="false" t="array" ref="AR9:AR9">SUM(IF(AND(AJ9&lt;&gt;"pac",AJ9&lt;&gt;""),AH9),IF(AND(AM9&lt;&gt;"pac",AM9&lt;&gt;""),AK9),IF(AND(AP9&lt;&gt;"pac",AP9&lt;&gt;""),AN9))</f>
        <v>0</v>
      </c>
      <c r="AS9" s="133"/>
      <c r="AT9" s="134" t="n">
        <f aca="false">SUM(AE9,AG9,AH9,AN9,AK9)</f>
        <v>1</v>
      </c>
      <c r="AU9" s="135" t="n">
        <f aca="false">AV9/AT9</f>
        <v>190</v>
      </c>
      <c r="AV9" s="136" t="n">
        <f aca="false">SUM(AE9*AF9)+(AH9*AI9)+(AN9*AO9)+(AK9*AL9)</f>
        <v>190</v>
      </c>
      <c r="AW9" s="137" t="n">
        <f aca="false">AT9*(F10+G10+H10)*J10/1000</f>
        <v>0</v>
      </c>
      <c r="AX9" s="137" t="n">
        <f aca="false">K10*AT9</f>
        <v>0</v>
      </c>
      <c r="AY9" s="137" t="n">
        <f aca="false">L10*(AE10+AG10)</f>
        <v>0</v>
      </c>
      <c r="AZ9" s="136" t="n">
        <f aca="false">P10</f>
        <v>0.4332</v>
      </c>
      <c r="BA9" s="137" t="n">
        <f aca="false">AC9</f>
        <v>2.52</v>
      </c>
      <c r="BB9" s="137" t="n">
        <f aca="false">T10*AT10</f>
        <v>0</v>
      </c>
      <c r="BC9" s="137"/>
      <c r="BD9" s="137" t="n">
        <f aca="false">AV9-SUM(AW9:BC9)</f>
        <v>187.0468</v>
      </c>
      <c r="BE9" s="138"/>
      <c r="BF9" s="139" t="n">
        <f aca="false">BD9</f>
        <v>187.0468</v>
      </c>
      <c r="BG9" s="139" t="n">
        <f aca="false">BF9*$BG$5</f>
        <v>149.63744</v>
      </c>
      <c r="BH9" s="139" t="n">
        <f aca="false">BF9*$BH$5</f>
        <v>37.40936</v>
      </c>
      <c r="BI9" s="52"/>
      <c r="BR9" s="55"/>
      <c r="BS9" s="142"/>
      <c r="BT9" s="143"/>
      <c r="BU9" s="98"/>
      <c r="BV9" s="52"/>
      <c r="BW9" s="52"/>
      <c r="BX9" s="52"/>
      <c r="BY9" s="52"/>
      <c r="BZ9" s="98"/>
      <c r="CA9" s="52"/>
      <c r="CB9" s="52"/>
      <c r="CC9" s="138"/>
      <c r="CD9" s="138"/>
      <c r="CE9" s="145"/>
      <c r="CF9" s="145"/>
      <c r="CG9" s="145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</row>
    <row r="10" customFormat="false" ht="12.75" hidden="false" customHeight="false" outlineLevel="0" collapsed="false">
      <c r="B10" s="75" t="n">
        <v>300</v>
      </c>
      <c r="C10" s="146" t="n">
        <f aca="false">C9</f>
        <v>4</v>
      </c>
      <c r="D10" s="147" t="n">
        <f aca="false">D9</f>
        <v>0</v>
      </c>
      <c r="E10" s="174" t="n">
        <f aca="false">C10-D9</f>
        <v>4</v>
      </c>
      <c r="F10" s="149" t="n">
        <f aca="false">$F$6</f>
        <v>0</v>
      </c>
      <c r="G10" s="175" t="n">
        <f aca="false">$G$6</f>
        <v>0</v>
      </c>
      <c r="H10" s="151" t="n">
        <f aca="false">$H$6</f>
        <v>0</v>
      </c>
      <c r="I10" s="152" t="n">
        <f aca="false">F10+G10+H10</f>
        <v>0</v>
      </c>
      <c r="J10" s="153" t="n">
        <f aca="false">$J$7</f>
        <v>0</v>
      </c>
      <c r="K10" s="154" t="n">
        <f aca="false">$K$6</f>
        <v>0</v>
      </c>
      <c r="L10" s="155" t="n">
        <f aca="false">((I10*J10/1000)+K10)</f>
        <v>0</v>
      </c>
      <c r="M10" s="156" t="n">
        <f aca="false">$M$68</f>
        <v>0</v>
      </c>
      <c r="N10" s="157" t="e">
        <f aca="false">$N$7*AQ9*AR9</f>
        <v>#DIV/0!</v>
      </c>
      <c r="O10" s="156" t="n">
        <f aca="false">$O$68</f>
        <v>0</v>
      </c>
      <c r="P10" s="158" t="n">
        <f aca="false">(AT9*$P$6)*$P$3</f>
        <v>0.4332</v>
      </c>
      <c r="Q10" s="154" t="n">
        <f aca="false">$Q$68</f>
        <v>0</v>
      </c>
      <c r="R10" s="154" t="n">
        <v>0</v>
      </c>
      <c r="S10" s="155" t="n">
        <v>0</v>
      </c>
      <c r="T10" s="156" t="n">
        <f aca="false">$T$6</f>
        <v>0</v>
      </c>
      <c r="U10" s="159" t="e">
        <f aca="false">(N10/E10)+SUM(L10:M10)</f>
        <v>#DIV/0!</v>
      </c>
      <c r="W10" s="116" t="n">
        <v>1</v>
      </c>
      <c r="X10" s="117" t="n">
        <v>2.52</v>
      </c>
      <c r="Y10" s="160"/>
      <c r="Z10" s="63"/>
      <c r="AA10" s="161"/>
      <c r="AB10" s="120"/>
      <c r="AC10" s="162" t="n">
        <f aca="false">(W10*X10)+(Y10*Z10)+(AA10*AB10)</f>
        <v>2.52</v>
      </c>
      <c r="AD10" s="163" t="n">
        <v>400</v>
      </c>
      <c r="AE10" s="164" t="n">
        <v>0</v>
      </c>
      <c r="AF10" s="165" t="n">
        <v>0</v>
      </c>
      <c r="AG10" s="166"/>
      <c r="AH10" s="167"/>
      <c r="AI10" s="168"/>
      <c r="AJ10" s="169"/>
      <c r="AK10" s="170" t="n">
        <v>1</v>
      </c>
      <c r="AL10" s="63" t="n">
        <v>190</v>
      </c>
      <c r="AM10" s="171"/>
      <c r="AN10" s="172"/>
      <c r="AO10" s="173"/>
      <c r="AP10" s="133"/>
      <c r="AQ10" s="133" t="e">
        <f aca="false" t="array" ref="AQ10:AQ10">SUM(IF(AND(AJ10&lt;&gt;"pac",AJ10&lt;&gt;""),AI10),IF(AND(AM10&lt;&gt;"pac",AM10&lt;&gt;""),AL10),IF(AND(AN10&lt;&gt;"pac",AN10&lt;&gt;""),AO10))/SUM(IF(AND(AJ10&lt;&gt;"pac",AJ10&lt;&gt;""),1),IF(AND(AM10&lt;&gt;"pac",AM10&lt;&gt;""),1),IF(AND(AN10&lt;&gt;"pac",AN10&lt;&gt;""),1))</f>
        <v>#DIV/0!</v>
      </c>
      <c r="AR10" s="133" t="n">
        <f aca="false" t="array" ref="AR10:AR10">SUM(IF(AND(AJ10&lt;&gt;"pac",AJ10&lt;&gt;""),AH10),IF(AND(AM10&lt;&gt;"pac",AM10&lt;&gt;""),AK10),IF(AND(AP10&lt;&gt;"pac",AP10&lt;&gt;""),AN10))</f>
        <v>0</v>
      </c>
      <c r="AS10" s="133"/>
      <c r="AT10" s="134" t="n">
        <f aca="false">SUM(AE10,AG10,AH10,AN10,AK10)</f>
        <v>1</v>
      </c>
      <c r="AU10" s="135" t="n">
        <f aca="false">AV10/AT10</f>
        <v>190</v>
      </c>
      <c r="AV10" s="136" t="n">
        <f aca="false">SUM(AE10*AF10)+(AH10*AI10)+(AN10*AO10)+(AK10*AL10)</f>
        <v>190</v>
      </c>
      <c r="AW10" s="137" t="n">
        <f aca="false">AT10*(F11+G11+H11)*J11/1000</f>
        <v>0</v>
      </c>
      <c r="AX10" s="137" t="n">
        <f aca="false">K11*AT10</f>
        <v>0</v>
      </c>
      <c r="AY10" s="137" t="n">
        <f aca="false">L11*(AE11+AG11)</f>
        <v>0</v>
      </c>
      <c r="AZ10" s="136" t="n">
        <f aca="false">P11</f>
        <v>0.4332</v>
      </c>
      <c r="BA10" s="137" t="n">
        <f aca="false">AC10</f>
        <v>2.52</v>
      </c>
      <c r="BB10" s="137" t="n">
        <f aca="false">T11*AT11</f>
        <v>0</v>
      </c>
      <c r="BC10" s="137"/>
      <c r="BD10" s="137" t="n">
        <f aca="false">AV10-SUM(AW10:BC10)</f>
        <v>187.0468</v>
      </c>
      <c r="BE10" s="138"/>
      <c r="BF10" s="139" t="n">
        <f aca="false">BD10</f>
        <v>187.0468</v>
      </c>
      <c r="BG10" s="139" t="n">
        <f aca="false">BF10*$BG$5</f>
        <v>149.63744</v>
      </c>
      <c r="BH10" s="139" t="n">
        <f aca="false">BF10*$BH$5</f>
        <v>37.40936</v>
      </c>
      <c r="BI10" s="52"/>
      <c r="BJ10" s="6" t="s">
        <v>86</v>
      </c>
      <c r="BO10" s="6" t="s">
        <v>87</v>
      </c>
      <c r="BR10" s="55"/>
      <c r="BS10" s="142"/>
      <c r="BT10" s="143"/>
      <c r="BU10" s="98"/>
      <c r="BV10" s="52"/>
      <c r="BW10" s="176"/>
      <c r="BX10" s="98"/>
      <c r="BY10" s="52"/>
      <c r="BZ10" s="98"/>
      <c r="CA10" s="52"/>
      <c r="CB10" s="176"/>
      <c r="CC10" s="138"/>
      <c r="CD10" s="138"/>
      <c r="CE10" s="145"/>
      <c r="CF10" s="145"/>
      <c r="CG10" s="145"/>
      <c r="CH10" s="7"/>
      <c r="CI10" s="8"/>
      <c r="CJ10" s="7"/>
      <c r="CK10" s="7"/>
      <c r="CL10" s="7"/>
      <c r="CM10" s="7"/>
      <c r="CN10" s="8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</row>
    <row r="11" customFormat="false" ht="12.75" hidden="false" customHeight="false" outlineLevel="0" collapsed="false">
      <c r="B11" s="75" t="n">
        <v>400</v>
      </c>
      <c r="C11" s="146" t="n">
        <f aca="false">C10</f>
        <v>4</v>
      </c>
      <c r="D11" s="147" t="n">
        <f aca="false">D10</f>
        <v>0</v>
      </c>
      <c r="E11" s="174" t="n">
        <f aca="false">C11-D10</f>
        <v>4</v>
      </c>
      <c r="F11" s="149" t="n">
        <f aca="false">$F$6</f>
        <v>0</v>
      </c>
      <c r="G11" s="175" t="n">
        <f aca="false">$G$6</f>
        <v>0</v>
      </c>
      <c r="H11" s="151" t="n">
        <f aca="false">$H$6</f>
        <v>0</v>
      </c>
      <c r="I11" s="152" t="n">
        <f aca="false">F11+G11+H11</f>
        <v>0</v>
      </c>
      <c r="J11" s="153" t="n">
        <f aca="false">$J$7</f>
        <v>0</v>
      </c>
      <c r="K11" s="154" t="n">
        <f aca="false">$K$6</f>
        <v>0</v>
      </c>
      <c r="L11" s="155" t="n">
        <f aca="false">((I11*J11/1000)+K11)</f>
        <v>0</v>
      </c>
      <c r="M11" s="156" t="n">
        <f aca="false">$M$68</f>
        <v>0</v>
      </c>
      <c r="N11" s="157" t="e">
        <f aca="false">$N$7*AQ10*AR10</f>
        <v>#DIV/0!</v>
      </c>
      <c r="O11" s="156" t="n">
        <f aca="false">$O$68</f>
        <v>0</v>
      </c>
      <c r="P11" s="158" t="n">
        <f aca="false">(AT10*$P$6)*$P$3</f>
        <v>0.4332</v>
      </c>
      <c r="Q11" s="154" t="n">
        <f aca="false">$Q$68</f>
        <v>0</v>
      </c>
      <c r="R11" s="154" t="n">
        <v>0</v>
      </c>
      <c r="S11" s="155" t="n">
        <v>0</v>
      </c>
      <c r="T11" s="156" t="n">
        <f aca="false">$T$6</f>
        <v>0</v>
      </c>
      <c r="U11" s="159" t="e">
        <f aca="false">(N11/E11)+SUM(L11:M11)</f>
        <v>#DIV/0!</v>
      </c>
      <c r="W11" s="116" t="n">
        <v>1</v>
      </c>
      <c r="X11" s="117" t="n">
        <v>2.52</v>
      </c>
      <c r="Y11" s="160"/>
      <c r="Z11" s="63"/>
      <c r="AA11" s="161"/>
      <c r="AB11" s="120"/>
      <c r="AC11" s="162" t="n">
        <f aca="false">(W11*X11)+(Y11*Z11)+(AA11*AB11)</f>
        <v>2.52</v>
      </c>
      <c r="AD11" s="163" t="n">
        <v>500</v>
      </c>
      <c r="AE11" s="164" t="n">
        <v>0</v>
      </c>
      <c r="AF11" s="165" t="n">
        <v>0</v>
      </c>
      <c r="AG11" s="166"/>
      <c r="AH11" s="167"/>
      <c r="AI11" s="168"/>
      <c r="AJ11" s="169"/>
      <c r="AK11" s="170" t="n">
        <v>1</v>
      </c>
      <c r="AL11" s="63" t="n">
        <v>190</v>
      </c>
      <c r="AM11" s="171"/>
      <c r="AN11" s="172"/>
      <c r="AO11" s="173"/>
      <c r="AP11" s="133"/>
      <c r="AQ11" s="133" t="e">
        <f aca="false" t="array" ref="AQ11:AQ11">SUM(IF(AND(AJ11&lt;&gt;"pac",AJ11&lt;&gt;""),AI11),IF(AND(AM11&lt;&gt;"pac",AM11&lt;&gt;""),AL11),IF(AND(AN11&lt;&gt;"pac",AN11&lt;&gt;""),AO11))/SUM(IF(AND(AJ11&lt;&gt;"pac",AJ11&lt;&gt;""),1),IF(AND(AM11&lt;&gt;"pac",AM11&lt;&gt;""),1),IF(AND(AN11&lt;&gt;"pac",AN11&lt;&gt;""),1))</f>
        <v>#DIV/0!</v>
      </c>
      <c r="AR11" s="133" t="n">
        <f aca="false" t="array" ref="AR11:AR11">SUM(IF(AND(AJ11&lt;&gt;"pac",AJ11&lt;&gt;""),AH11),IF(AND(AM11&lt;&gt;"pac",AM11&lt;&gt;""),AK11),IF(AND(AP11&lt;&gt;"pac",AP11&lt;&gt;""),AN11))</f>
        <v>0</v>
      </c>
      <c r="AS11" s="133"/>
      <c r="AT11" s="134" t="n">
        <f aca="false">SUM(AE11,AG11,AH11,AN11,AK11)</f>
        <v>1</v>
      </c>
      <c r="AU11" s="135" t="n">
        <f aca="false">AV11/AT11</f>
        <v>190</v>
      </c>
      <c r="AV11" s="136" t="n">
        <f aca="false">SUM(AE11*AF11)+(AH11*AI11)+(AN11*AO11)+(AK11*AL11)</f>
        <v>190</v>
      </c>
      <c r="AW11" s="137" t="n">
        <f aca="false">AT11*(F12+G12+H12)*J12/1000</f>
        <v>0</v>
      </c>
      <c r="AX11" s="137" t="n">
        <f aca="false">K12*AT11</f>
        <v>0</v>
      </c>
      <c r="AY11" s="137" t="n">
        <f aca="false">L12*(AE12+AG12)</f>
        <v>0</v>
      </c>
      <c r="AZ11" s="136" t="n">
        <f aca="false">P12</f>
        <v>0.4332</v>
      </c>
      <c r="BA11" s="137" t="n">
        <f aca="false">AC11</f>
        <v>2.52</v>
      </c>
      <c r="BB11" s="137" t="n">
        <f aca="false">T12*AT12</f>
        <v>0</v>
      </c>
      <c r="BC11" s="137"/>
      <c r="BD11" s="137" t="n">
        <f aca="false">AV11-SUM(AW11:BC11)</f>
        <v>187.0468</v>
      </c>
      <c r="BE11" s="138"/>
      <c r="BF11" s="139" t="n">
        <f aca="false">BD11</f>
        <v>187.0468</v>
      </c>
      <c r="BG11" s="139" t="n">
        <f aca="false">BF11*$BG$5</f>
        <v>149.63744</v>
      </c>
      <c r="BH11" s="139" t="n">
        <f aca="false">BF11*$BH$5</f>
        <v>37.40936</v>
      </c>
      <c r="BI11" s="52"/>
      <c r="BJ11" s="25" t="s">
        <v>88</v>
      </c>
      <c r="BK11" s="26"/>
      <c r="BL11" s="27" t="n">
        <f aca="false">AV31</f>
        <v>4560</v>
      </c>
      <c r="BO11" s="25" t="s">
        <v>88</v>
      </c>
      <c r="BP11" s="26"/>
      <c r="BQ11" s="27" t="e">
        <f aca="true">(INDIRECT(TEXT((DAY($A$1)-1),"0")&amp;"!Bq11"))+BL11</f>
        <v>#REF!</v>
      </c>
      <c r="BR11" s="55"/>
      <c r="BS11" s="142"/>
      <c r="BT11" s="143"/>
      <c r="BU11" s="98"/>
      <c r="BV11" s="52"/>
      <c r="BW11" s="176"/>
      <c r="BX11" s="52"/>
      <c r="BY11" s="52"/>
      <c r="BZ11" s="98"/>
      <c r="CA11" s="52"/>
      <c r="CB11" s="176"/>
      <c r="CC11" s="138"/>
      <c r="CD11" s="138"/>
      <c r="CE11" s="145"/>
      <c r="CF11" s="145"/>
      <c r="CG11" s="145"/>
      <c r="CH11" s="7"/>
      <c r="CI11" s="8"/>
      <c r="CJ11" s="7"/>
      <c r="CK11" s="29"/>
      <c r="CL11" s="7"/>
      <c r="CM11" s="7"/>
      <c r="CN11" s="8"/>
      <c r="CO11" s="7"/>
      <c r="CP11" s="29"/>
      <c r="CQ11" s="7"/>
      <c r="CR11" s="7"/>
      <c r="CS11" s="7"/>
      <c r="CT11" s="7"/>
      <c r="CU11" s="7"/>
      <c r="CV11" s="7"/>
      <c r="CW11" s="7"/>
      <c r="CX11" s="7"/>
      <c r="CY11" s="7"/>
    </row>
    <row r="12" customFormat="false" ht="12.75" hidden="false" customHeight="false" outlineLevel="0" collapsed="false">
      <c r="B12" s="75" t="n">
        <v>500</v>
      </c>
      <c r="C12" s="146" t="n">
        <f aca="false">C11</f>
        <v>4</v>
      </c>
      <c r="D12" s="147" t="n">
        <f aca="false">D11</f>
        <v>0</v>
      </c>
      <c r="E12" s="174" t="n">
        <f aca="false">C12-D11</f>
        <v>4</v>
      </c>
      <c r="F12" s="149" t="n">
        <f aca="false">$F$6</f>
        <v>0</v>
      </c>
      <c r="G12" s="175" t="n">
        <f aca="false">$G$6</f>
        <v>0</v>
      </c>
      <c r="H12" s="151" t="n">
        <f aca="false">$H$6</f>
        <v>0</v>
      </c>
      <c r="I12" s="152" t="n">
        <f aca="false">F12+G12+H12</f>
        <v>0</v>
      </c>
      <c r="J12" s="153" t="n">
        <f aca="false">$J$7</f>
        <v>0</v>
      </c>
      <c r="K12" s="154" t="n">
        <f aca="false">$K$6</f>
        <v>0</v>
      </c>
      <c r="L12" s="155" t="n">
        <f aca="false">((I12*J12/1000)+K12)</f>
        <v>0</v>
      </c>
      <c r="M12" s="156" t="n">
        <f aca="false">$M$68</f>
        <v>0</v>
      </c>
      <c r="N12" s="157" t="e">
        <f aca="false">$N$7*AQ11*AR11</f>
        <v>#DIV/0!</v>
      </c>
      <c r="O12" s="156" t="n">
        <f aca="false">$O$68</f>
        <v>0</v>
      </c>
      <c r="P12" s="158" t="n">
        <f aca="false">(AT11*$P$6)*$P$3</f>
        <v>0.4332</v>
      </c>
      <c r="Q12" s="154" t="n">
        <f aca="false">$Q$68</f>
        <v>0</v>
      </c>
      <c r="R12" s="154" t="n">
        <v>0</v>
      </c>
      <c r="S12" s="155" t="n">
        <v>0</v>
      </c>
      <c r="T12" s="156" t="n">
        <f aca="false">$T$6</f>
        <v>0</v>
      </c>
      <c r="U12" s="159" t="e">
        <f aca="false">(N12/E12)+SUM(L12:M12)</f>
        <v>#DIV/0!</v>
      </c>
      <c r="W12" s="116" t="n">
        <v>1</v>
      </c>
      <c r="X12" s="117" t="n">
        <v>2.52</v>
      </c>
      <c r="Y12" s="160"/>
      <c r="Z12" s="63"/>
      <c r="AA12" s="161"/>
      <c r="AB12" s="120"/>
      <c r="AC12" s="162" t="n">
        <f aca="false">(W12*X12)+(Y12*Z12)+(AA12*AB12)</f>
        <v>2.52</v>
      </c>
      <c r="AD12" s="163" t="n">
        <v>600</v>
      </c>
      <c r="AE12" s="164" t="n">
        <v>0</v>
      </c>
      <c r="AF12" s="165" t="n">
        <v>0</v>
      </c>
      <c r="AG12" s="166"/>
      <c r="AH12" s="167"/>
      <c r="AI12" s="168"/>
      <c r="AJ12" s="169"/>
      <c r="AK12" s="170" t="n">
        <v>1</v>
      </c>
      <c r="AL12" s="63" t="n">
        <v>190</v>
      </c>
      <c r="AM12" s="171"/>
      <c r="AN12" s="172"/>
      <c r="AO12" s="173"/>
      <c r="AP12" s="133"/>
      <c r="AQ12" s="133" t="e">
        <f aca="false" t="array" ref="AQ12:AQ12">SUM(IF(AND(AJ12&lt;&gt;"pac",AJ12&lt;&gt;""),AI12),IF(AND(AM12&lt;&gt;"pac",AM12&lt;&gt;""),AL12),IF(AND(AN12&lt;&gt;"pac",AN12&lt;&gt;""),AO12))/SUM(IF(AND(AJ12&lt;&gt;"pac",AJ12&lt;&gt;""),1),IF(AND(AM12&lt;&gt;"pac",AM12&lt;&gt;""),1),IF(AND(AN12&lt;&gt;"pac",AN12&lt;&gt;""),1))</f>
        <v>#DIV/0!</v>
      </c>
      <c r="AR12" s="133" t="n">
        <f aca="false" t="array" ref="AR12:AR12">SUM(IF(AND(AJ12&lt;&gt;"pac",AJ12&lt;&gt;""),AH12),IF(AND(AM12&lt;&gt;"pac",AM12&lt;&gt;""),AK12),IF(AND(AP12&lt;&gt;"pac",AP12&lt;&gt;""),AN12))</f>
        <v>0</v>
      </c>
      <c r="AS12" s="133"/>
      <c r="AT12" s="134" t="n">
        <f aca="false">SUM(AE12,AG12,AH12,AN12,AK12)</f>
        <v>1</v>
      </c>
      <c r="AU12" s="135" t="n">
        <f aca="false">AV12/AT12</f>
        <v>190</v>
      </c>
      <c r="AV12" s="136" t="n">
        <f aca="false">SUM(AE12*AF12)+(AH12*AI12)+(AN12*AO12)+(AK12*AL12)</f>
        <v>190</v>
      </c>
      <c r="AW12" s="137" t="n">
        <f aca="false">AT12*(F13+G13+H13)*J13/1000</f>
        <v>0</v>
      </c>
      <c r="AX12" s="137" t="n">
        <f aca="false">K13*AT12</f>
        <v>0</v>
      </c>
      <c r="AY12" s="137" t="n">
        <f aca="false">L13*(AE13+AG13)</f>
        <v>0</v>
      </c>
      <c r="AZ12" s="136" t="n">
        <f aca="false">P13</f>
        <v>0.4332</v>
      </c>
      <c r="BA12" s="137" t="n">
        <f aca="false">AC12</f>
        <v>2.52</v>
      </c>
      <c r="BB12" s="137" t="n">
        <f aca="false">T13*AT13</f>
        <v>0</v>
      </c>
      <c r="BC12" s="137"/>
      <c r="BD12" s="137" t="n">
        <f aca="false">AV12-SUM(AW12:BC12)</f>
        <v>187.0468</v>
      </c>
      <c r="BE12" s="138"/>
      <c r="BF12" s="139" t="n">
        <f aca="false">BD12</f>
        <v>187.0468</v>
      </c>
      <c r="BG12" s="139" t="n">
        <f aca="false">BF12*$BG$5</f>
        <v>149.63744</v>
      </c>
      <c r="BH12" s="139" t="n">
        <f aca="false">BF12*$BH$5</f>
        <v>37.40936</v>
      </c>
      <c r="BI12" s="52"/>
      <c r="BJ12" s="53" t="s">
        <v>92</v>
      </c>
      <c r="BK12" s="52"/>
      <c r="BL12" s="73"/>
      <c r="BO12" s="53" t="s">
        <v>92</v>
      </c>
      <c r="BP12" s="52"/>
      <c r="BQ12" s="73"/>
      <c r="BR12" s="55"/>
      <c r="BS12" s="142"/>
      <c r="BT12" s="143"/>
      <c r="BU12" s="98"/>
      <c r="BV12" s="52"/>
      <c r="BW12" s="176"/>
      <c r="BX12" s="52"/>
      <c r="BY12" s="52"/>
      <c r="BZ12" s="98"/>
      <c r="CA12" s="52"/>
      <c r="CB12" s="176"/>
      <c r="CC12" s="138"/>
      <c r="CD12" s="138"/>
      <c r="CE12" s="145"/>
      <c r="CF12" s="145"/>
      <c r="CG12" s="145"/>
      <c r="CH12" s="7"/>
      <c r="CI12" s="8"/>
      <c r="CJ12" s="7"/>
      <c r="CK12" s="29"/>
      <c r="CL12" s="7"/>
      <c r="CM12" s="7"/>
      <c r="CN12" s="8"/>
      <c r="CO12" s="7"/>
      <c r="CP12" s="29"/>
      <c r="CQ12" s="7"/>
      <c r="CR12" s="7"/>
      <c r="CS12" s="7"/>
      <c r="CT12" s="7"/>
      <c r="CU12" s="7"/>
      <c r="CV12" s="7"/>
      <c r="CW12" s="7"/>
      <c r="CX12" s="7"/>
      <c r="CY12" s="7"/>
    </row>
    <row r="13" customFormat="false" ht="12.75" hidden="false" customHeight="false" outlineLevel="0" collapsed="false">
      <c r="B13" s="75" t="n">
        <v>600</v>
      </c>
      <c r="C13" s="146" t="n">
        <f aca="false">C12</f>
        <v>4</v>
      </c>
      <c r="D13" s="147" t="n">
        <f aca="false">D12</f>
        <v>0</v>
      </c>
      <c r="E13" s="174" t="n">
        <f aca="false">C13-D12</f>
        <v>4</v>
      </c>
      <c r="F13" s="149" t="n">
        <f aca="false">$F$6</f>
        <v>0</v>
      </c>
      <c r="G13" s="175" t="n">
        <f aca="false">$G$6</f>
        <v>0</v>
      </c>
      <c r="H13" s="151" t="n">
        <f aca="false">$H$6</f>
        <v>0</v>
      </c>
      <c r="I13" s="152" t="n">
        <f aca="false">F13+G13+H13</f>
        <v>0</v>
      </c>
      <c r="J13" s="153" t="n">
        <f aca="false">$J$7</f>
        <v>0</v>
      </c>
      <c r="K13" s="154" t="n">
        <f aca="false">$K$6</f>
        <v>0</v>
      </c>
      <c r="L13" s="155" t="n">
        <f aca="false">((I13*J13/1000)+K13)</f>
        <v>0</v>
      </c>
      <c r="M13" s="156" t="n">
        <f aca="false">$M$68</f>
        <v>0</v>
      </c>
      <c r="N13" s="157" t="e">
        <f aca="false">$N$7*AQ12*AR12</f>
        <v>#DIV/0!</v>
      </c>
      <c r="O13" s="156" t="n">
        <f aca="false">$O$68</f>
        <v>0</v>
      </c>
      <c r="P13" s="158" t="n">
        <f aca="false">(AT12*$P$6)*$P$3</f>
        <v>0.4332</v>
      </c>
      <c r="Q13" s="154" t="n">
        <f aca="false">$Q$68</f>
        <v>0</v>
      </c>
      <c r="R13" s="154" t="n">
        <v>0</v>
      </c>
      <c r="S13" s="155" t="n">
        <v>0</v>
      </c>
      <c r="T13" s="156" t="n">
        <f aca="false">$T$6</f>
        <v>0</v>
      </c>
      <c r="U13" s="159" t="e">
        <f aca="false">(N13/E13)+SUM(L13:M13)</f>
        <v>#DIV/0!</v>
      </c>
      <c r="W13" s="116" t="n">
        <v>1</v>
      </c>
      <c r="X13" s="117" t="n">
        <v>2.52</v>
      </c>
      <c r="Y13" s="160"/>
      <c r="Z13" s="63"/>
      <c r="AA13" s="161"/>
      <c r="AB13" s="120"/>
      <c r="AC13" s="162" t="n">
        <f aca="false">(W13*X13)+(Y13*Z13)+(AA13*AB13)</f>
        <v>2.52</v>
      </c>
      <c r="AD13" s="163" t="n">
        <v>700</v>
      </c>
      <c r="AE13" s="164" t="n">
        <v>0</v>
      </c>
      <c r="AF13" s="165" t="n">
        <v>0</v>
      </c>
      <c r="AG13" s="166"/>
      <c r="AH13" s="167"/>
      <c r="AI13" s="168"/>
      <c r="AJ13" s="169"/>
      <c r="AK13" s="170" t="n">
        <v>1</v>
      </c>
      <c r="AL13" s="63" t="n">
        <v>190</v>
      </c>
      <c r="AM13" s="171"/>
      <c r="AN13" s="172"/>
      <c r="AO13" s="173"/>
      <c r="AP13" s="133"/>
      <c r="AQ13" s="133" t="e">
        <f aca="false" t="array" ref="AQ13:AQ13">SUM(IF(AND(AJ13&lt;&gt;"pac",AJ13&lt;&gt;""),AI13),IF(AND(AM13&lt;&gt;"pac",AM13&lt;&gt;""),AL13),IF(AND(AN13&lt;&gt;"pac",AN13&lt;&gt;""),AO13))/SUM(IF(AND(AJ13&lt;&gt;"pac",AJ13&lt;&gt;""),1),IF(AND(AM13&lt;&gt;"pac",AM13&lt;&gt;""),1),IF(AND(AN13&lt;&gt;"pac",AN13&lt;&gt;""),1))</f>
        <v>#DIV/0!</v>
      </c>
      <c r="AR13" s="133" t="n">
        <f aca="false" t="array" ref="AR13:AR13">SUM(IF(AND(AJ13&lt;&gt;"pac",AJ13&lt;&gt;""),AH13),IF(AND(AM13&lt;&gt;"pac",AM13&lt;&gt;""),AK13),IF(AND(AP13&lt;&gt;"pac",AP13&lt;&gt;""),AN13))</f>
        <v>0</v>
      </c>
      <c r="AS13" s="133"/>
      <c r="AT13" s="134" t="n">
        <f aca="false">SUM(AE13,AG13,AH13,AN13,AK13)</f>
        <v>1</v>
      </c>
      <c r="AU13" s="135" t="n">
        <f aca="false">AV13/AT13</f>
        <v>190</v>
      </c>
      <c r="AV13" s="136" t="n">
        <f aca="false">SUM(AE13*AF13)+(AH13*AI13)+(AN13*AO13)+(AK13*AL13)</f>
        <v>190</v>
      </c>
      <c r="AW13" s="137" t="n">
        <f aca="false">AT13*(F14+G14+H14)*J14/1000</f>
        <v>0</v>
      </c>
      <c r="AX13" s="137" t="n">
        <f aca="false">K14*AT13</f>
        <v>0</v>
      </c>
      <c r="AY13" s="137" t="n">
        <f aca="false">L14*(AE14+AG14)</f>
        <v>0</v>
      </c>
      <c r="AZ13" s="136" t="n">
        <f aca="false">P14</f>
        <v>0.4332</v>
      </c>
      <c r="BA13" s="137" t="n">
        <f aca="false">AC13</f>
        <v>2.52</v>
      </c>
      <c r="BB13" s="137" t="n">
        <f aca="false">T14*AT14</f>
        <v>0</v>
      </c>
      <c r="BC13" s="137"/>
      <c r="BD13" s="137" t="n">
        <f aca="false">AV13-SUM(AW13:BC13)</f>
        <v>187.0468</v>
      </c>
      <c r="BE13" s="138"/>
      <c r="BF13" s="139" t="n">
        <f aca="false">BD13</f>
        <v>187.0468</v>
      </c>
      <c r="BG13" s="139" t="n">
        <f aca="false">BF13*$BG$5</f>
        <v>149.63744</v>
      </c>
      <c r="BH13" s="139" t="n">
        <f aca="false">BF13*$BH$5</f>
        <v>37.40936</v>
      </c>
      <c r="BI13" s="52"/>
      <c r="BJ13" s="53" t="s">
        <v>93</v>
      </c>
      <c r="BK13" s="52"/>
      <c r="BL13" s="73" t="n">
        <f aca="false">AY31+BA31</f>
        <v>60.48</v>
      </c>
      <c r="BO13" s="53" t="s">
        <v>93</v>
      </c>
      <c r="BP13" s="52"/>
      <c r="BQ13" s="73" t="e">
        <f aca="true">(INDIRECT(TEXT((DAY($A$1)-1),"0")&amp;"!Bq13"))+BL13</f>
        <v>#REF!</v>
      </c>
      <c r="BR13" s="55"/>
      <c r="BS13" s="142"/>
      <c r="BT13" s="143"/>
      <c r="BU13" s="98"/>
      <c r="BV13" s="52"/>
      <c r="BW13" s="101"/>
      <c r="BX13" s="98"/>
      <c r="BY13" s="98"/>
      <c r="BZ13" s="98"/>
      <c r="CA13" s="52"/>
      <c r="CB13" s="101"/>
      <c r="CC13" s="138"/>
      <c r="CD13" s="138"/>
      <c r="CE13" s="145"/>
      <c r="CF13" s="145"/>
      <c r="CG13" s="145"/>
      <c r="CH13" s="7"/>
      <c r="CI13" s="8"/>
      <c r="CJ13" s="7"/>
      <c r="CK13" s="29"/>
      <c r="CL13" s="7"/>
      <c r="CM13" s="7"/>
      <c r="CN13" s="8"/>
      <c r="CO13" s="7"/>
      <c r="CP13" s="29"/>
      <c r="CQ13" s="7"/>
      <c r="CR13" s="7"/>
      <c r="CS13" s="7"/>
      <c r="CT13" s="7"/>
      <c r="CU13" s="7"/>
      <c r="CV13" s="7"/>
      <c r="CW13" s="7"/>
      <c r="CX13" s="7"/>
      <c r="CY13" s="7"/>
    </row>
    <row r="14" customFormat="false" ht="12.75" hidden="false" customHeight="false" outlineLevel="0" collapsed="false">
      <c r="B14" s="75" t="n">
        <v>700</v>
      </c>
      <c r="C14" s="146" t="n">
        <f aca="false">C13</f>
        <v>4</v>
      </c>
      <c r="D14" s="147" t="n">
        <f aca="false">D13</f>
        <v>0</v>
      </c>
      <c r="E14" s="174" t="n">
        <f aca="false">C14-D13</f>
        <v>4</v>
      </c>
      <c r="F14" s="149" t="n">
        <f aca="false">$F$6</f>
        <v>0</v>
      </c>
      <c r="G14" s="175" t="n">
        <f aca="false">$G$6</f>
        <v>0</v>
      </c>
      <c r="H14" s="151" t="n">
        <f aca="false">$H$6</f>
        <v>0</v>
      </c>
      <c r="I14" s="152" t="n">
        <f aca="false">F14+G14+H14</f>
        <v>0</v>
      </c>
      <c r="J14" s="153" t="n">
        <f aca="false">$J$7</f>
        <v>0</v>
      </c>
      <c r="K14" s="154" t="n">
        <f aca="false">$K$6</f>
        <v>0</v>
      </c>
      <c r="L14" s="155" t="n">
        <f aca="false">((I14*J14/1000)+K14)</f>
        <v>0</v>
      </c>
      <c r="M14" s="156" t="n">
        <f aca="false">$M$68</f>
        <v>0</v>
      </c>
      <c r="N14" s="157" t="e">
        <f aca="false">$N$7*AQ13*AR13</f>
        <v>#DIV/0!</v>
      </c>
      <c r="O14" s="156" t="n">
        <f aca="false">$O$68</f>
        <v>0</v>
      </c>
      <c r="P14" s="158" t="n">
        <f aca="false">(AT13*$P$6)*$P$3</f>
        <v>0.4332</v>
      </c>
      <c r="Q14" s="154" t="n">
        <f aca="false">$Q$68</f>
        <v>0</v>
      </c>
      <c r="R14" s="154" t="n">
        <v>0</v>
      </c>
      <c r="S14" s="155" t="n">
        <v>0</v>
      </c>
      <c r="T14" s="156" t="n">
        <f aca="false">$T$6</f>
        <v>0</v>
      </c>
      <c r="U14" s="159" t="e">
        <f aca="false">(N14/E14)+SUM(L14:M14)</f>
        <v>#DIV/0!</v>
      </c>
      <c r="W14" s="116" t="n">
        <v>1</v>
      </c>
      <c r="X14" s="117" t="n">
        <v>2.52</v>
      </c>
      <c r="Y14" s="160"/>
      <c r="Z14" s="63"/>
      <c r="AA14" s="161"/>
      <c r="AB14" s="120"/>
      <c r="AC14" s="162" t="n">
        <f aca="false">(W14*X14)+(Y14*Z14)+(AA14*AB14)</f>
        <v>2.52</v>
      </c>
      <c r="AD14" s="163" t="n">
        <v>800</v>
      </c>
      <c r="AE14" s="164" t="n">
        <v>0</v>
      </c>
      <c r="AF14" s="165" t="n">
        <v>0</v>
      </c>
      <c r="AG14" s="166"/>
      <c r="AH14" s="167"/>
      <c r="AI14" s="168"/>
      <c r="AJ14" s="169"/>
      <c r="AK14" s="170" t="n">
        <v>1</v>
      </c>
      <c r="AL14" s="63" t="n">
        <v>190</v>
      </c>
      <c r="AM14" s="171"/>
      <c r="AN14" s="172"/>
      <c r="AO14" s="173"/>
      <c r="AP14" s="133"/>
      <c r="AQ14" s="133" t="e">
        <f aca="false" t="array" ref="AQ14:AQ14">SUM(IF(AND(AJ14&lt;&gt;"pac",AJ14&lt;&gt;""),AI14),IF(AND(AM14&lt;&gt;"pac",AM14&lt;&gt;""),AL14),IF(AND(AN14&lt;&gt;"pac",AN14&lt;&gt;""),AO14))/SUM(IF(AND(AJ14&lt;&gt;"pac",AJ14&lt;&gt;""),1),IF(AND(AM14&lt;&gt;"pac",AM14&lt;&gt;""),1),IF(AND(AN14&lt;&gt;"pac",AN14&lt;&gt;""),1))</f>
        <v>#DIV/0!</v>
      </c>
      <c r="AR14" s="133" t="n">
        <f aca="false" t="array" ref="AR14:AR14">SUM(IF(AND(AJ14&lt;&gt;"pac",AJ14&lt;&gt;""),AH14),IF(AND(AM14&lt;&gt;"pac",AM14&lt;&gt;""),AK14),IF(AND(AP14&lt;&gt;"pac",AP14&lt;&gt;""),AN14))</f>
        <v>0</v>
      </c>
      <c r="AS14" s="133"/>
      <c r="AT14" s="134" t="n">
        <f aca="false">SUM(AE14,AG14,AH14,AN14,AK14)</f>
        <v>1</v>
      </c>
      <c r="AU14" s="135" t="n">
        <f aca="false">AV14/AT14</f>
        <v>190</v>
      </c>
      <c r="AV14" s="136" t="n">
        <f aca="false">SUM(AE14*AF14)+(AH14*AI14)+(AN14*AO14)+(AK14*AL14)</f>
        <v>190</v>
      </c>
      <c r="AW14" s="137" t="n">
        <f aca="false">AT14*(F15+G15+H15)*J15/1000</f>
        <v>0</v>
      </c>
      <c r="AX14" s="137" t="n">
        <f aca="false">K15*AT14</f>
        <v>0</v>
      </c>
      <c r="AY14" s="137" t="n">
        <f aca="false">L15*(AE15+AG15)</f>
        <v>0</v>
      </c>
      <c r="AZ14" s="136" t="n">
        <f aca="false">P15</f>
        <v>0.4332</v>
      </c>
      <c r="BA14" s="137" t="n">
        <f aca="false">AC14</f>
        <v>2.52</v>
      </c>
      <c r="BB14" s="137" t="n">
        <f aca="false">T15*AT15</f>
        <v>0</v>
      </c>
      <c r="BC14" s="137"/>
      <c r="BD14" s="137" t="n">
        <f aca="false">AV14-SUM(AW14:BC14)</f>
        <v>187.0468</v>
      </c>
      <c r="BE14" s="138"/>
      <c r="BF14" s="139" t="n">
        <f aca="false">BD14</f>
        <v>187.0468</v>
      </c>
      <c r="BG14" s="139" t="n">
        <f aca="false">BF14*$BG$5</f>
        <v>149.63744</v>
      </c>
      <c r="BH14" s="139" t="n">
        <f aca="false">BF14*$BH$5</f>
        <v>37.40936</v>
      </c>
      <c r="BI14" s="52"/>
      <c r="BJ14" s="53" t="s">
        <v>67</v>
      </c>
      <c r="BK14" s="52"/>
      <c r="BL14" s="73" t="n">
        <f aca="false">AZ31</f>
        <v>10.3968</v>
      </c>
      <c r="BO14" s="53" t="s">
        <v>67</v>
      </c>
      <c r="BP14" s="52"/>
      <c r="BQ14" s="73" t="e">
        <f aca="true">(INDIRECT(TEXT((DAY($A$1)-1),"0")&amp;"!BQ14"))+BL14</f>
        <v>#REF!</v>
      </c>
      <c r="BR14" s="55"/>
      <c r="BS14" s="142"/>
      <c r="BT14" s="143"/>
      <c r="BU14" s="98"/>
      <c r="BV14" s="52"/>
      <c r="BW14" s="176"/>
      <c r="BX14" s="52"/>
      <c r="BY14" s="52"/>
      <c r="BZ14" s="98"/>
      <c r="CA14" s="52"/>
      <c r="CB14" s="176"/>
      <c r="CC14" s="138"/>
      <c r="CD14" s="138"/>
      <c r="CE14" s="145"/>
      <c r="CF14" s="145"/>
      <c r="CG14" s="145"/>
      <c r="CH14" s="7"/>
      <c r="CI14" s="8"/>
      <c r="CJ14" s="7"/>
      <c r="CK14" s="29"/>
      <c r="CL14" s="7"/>
      <c r="CM14" s="7"/>
      <c r="CN14" s="8"/>
      <c r="CO14" s="7"/>
      <c r="CP14" s="29"/>
      <c r="CQ14" s="7"/>
      <c r="CR14" s="7"/>
      <c r="CS14" s="7"/>
      <c r="CT14" s="7"/>
      <c r="CU14" s="7"/>
      <c r="CV14" s="7"/>
      <c r="CW14" s="7"/>
      <c r="CX14" s="7"/>
      <c r="CY14" s="7"/>
    </row>
    <row r="15" customFormat="false" ht="15" hidden="false" customHeight="false" outlineLevel="0" collapsed="false">
      <c r="B15" s="75" t="n">
        <v>800</v>
      </c>
      <c r="C15" s="146" t="n">
        <f aca="false">C14</f>
        <v>4</v>
      </c>
      <c r="D15" s="147" t="n">
        <f aca="false">D14</f>
        <v>0</v>
      </c>
      <c r="E15" s="174" t="n">
        <f aca="false">C15-D14</f>
        <v>4</v>
      </c>
      <c r="F15" s="149" t="n">
        <f aca="false">$F$6</f>
        <v>0</v>
      </c>
      <c r="G15" s="175" t="n">
        <f aca="false">$G$6</f>
        <v>0</v>
      </c>
      <c r="H15" s="151" t="n">
        <f aca="false">$H$6</f>
        <v>0</v>
      </c>
      <c r="I15" s="152" t="n">
        <f aca="false">F15+G15+H15</f>
        <v>0</v>
      </c>
      <c r="J15" s="153" t="n">
        <f aca="false">$J$7</f>
        <v>0</v>
      </c>
      <c r="K15" s="154" t="n">
        <f aca="false">$K$6</f>
        <v>0</v>
      </c>
      <c r="L15" s="155" t="n">
        <f aca="false">((I15*J15/1000)+K15)</f>
        <v>0</v>
      </c>
      <c r="M15" s="156" t="n">
        <f aca="false">$M$68</f>
        <v>0</v>
      </c>
      <c r="N15" s="157" t="e">
        <f aca="false">$N$7*AQ14*AR14</f>
        <v>#DIV/0!</v>
      </c>
      <c r="O15" s="156" t="n">
        <f aca="false">$O$68</f>
        <v>0</v>
      </c>
      <c r="P15" s="158" t="n">
        <f aca="false">(AT14*$P$6)*$P$3</f>
        <v>0.4332</v>
      </c>
      <c r="Q15" s="154" t="n">
        <f aca="false">$Q$68</f>
        <v>0</v>
      </c>
      <c r="R15" s="154" t="n">
        <v>0</v>
      </c>
      <c r="S15" s="155" t="n">
        <v>0</v>
      </c>
      <c r="T15" s="156" t="n">
        <f aca="false">$T$6</f>
        <v>0</v>
      </c>
      <c r="U15" s="159" t="e">
        <f aca="false">(N15/E15)+SUM(L15:M15)</f>
        <v>#DIV/0!</v>
      </c>
      <c r="W15" s="116" t="n">
        <v>1</v>
      </c>
      <c r="X15" s="117" t="n">
        <v>2.52</v>
      </c>
      <c r="Y15" s="160"/>
      <c r="Z15" s="63"/>
      <c r="AA15" s="161"/>
      <c r="AB15" s="120"/>
      <c r="AC15" s="162" t="n">
        <f aca="false">(W15*X15)+(Y15*Z15)+(AA15*AB15)</f>
        <v>2.52</v>
      </c>
      <c r="AD15" s="163" t="n">
        <v>900</v>
      </c>
      <c r="AE15" s="164" t="n">
        <v>0</v>
      </c>
      <c r="AF15" s="165" t="n">
        <v>0</v>
      </c>
      <c r="AG15" s="166"/>
      <c r="AH15" s="167"/>
      <c r="AI15" s="168"/>
      <c r="AJ15" s="169"/>
      <c r="AK15" s="170" t="n">
        <v>1</v>
      </c>
      <c r="AL15" s="63" t="n">
        <v>190</v>
      </c>
      <c r="AM15" s="171"/>
      <c r="AN15" s="172"/>
      <c r="AO15" s="173"/>
      <c r="AP15" s="133"/>
      <c r="AQ15" s="133" t="e">
        <f aca="false" t="array" ref="AQ15:AQ15">SUM(IF(AND(AJ15&lt;&gt;"pac",AJ15&lt;&gt;""),AI15),IF(AND(AM15&lt;&gt;"pac",AM15&lt;&gt;""),AL15),IF(AND(AN15&lt;&gt;"pac",AN15&lt;&gt;""),AO15))/SUM(IF(AND(AJ15&lt;&gt;"pac",AJ15&lt;&gt;""),1),IF(AND(AM15&lt;&gt;"pac",AM15&lt;&gt;""),1),IF(AND(AN15&lt;&gt;"pac",AN15&lt;&gt;""),1))</f>
        <v>#DIV/0!</v>
      </c>
      <c r="AR15" s="133" t="n">
        <f aca="false" t="array" ref="AR15:AR15">SUM(IF(AND(AJ15&lt;&gt;"pac",AJ15&lt;&gt;""),AH15),IF(AND(AM15&lt;&gt;"pac",AM15&lt;&gt;""),AK15),IF(AND(AP15&lt;&gt;"pac",AP15&lt;&gt;""),AN15))</f>
        <v>0</v>
      </c>
      <c r="AS15" s="133"/>
      <c r="AT15" s="134" t="n">
        <f aca="false">SUM(AE15,AG15,AH15,AN15,AK15)</f>
        <v>1</v>
      </c>
      <c r="AU15" s="135" t="n">
        <f aca="false">AV15/AT15</f>
        <v>190</v>
      </c>
      <c r="AV15" s="136" t="n">
        <f aca="false">SUM(AE15*AF15)+(AH15*AI15)+(AN15*AO15)+(AK15*AL15)</f>
        <v>190</v>
      </c>
      <c r="AW15" s="137" t="n">
        <f aca="false">AT15*(F16+G16+H16)*J16/1000</f>
        <v>0</v>
      </c>
      <c r="AX15" s="137" t="n">
        <f aca="false">K16*AT15</f>
        <v>0</v>
      </c>
      <c r="AY15" s="137" t="n">
        <f aca="false">L16*(AE16+AG16)</f>
        <v>0</v>
      </c>
      <c r="AZ15" s="136" t="n">
        <f aca="false">P16</f>
        <v>0.4332</v>
      </c>
      <c r="BA15" s="137" t="n">
        <f aca="false">AC15</f>
        <v>2.52</v>
      </c>
      <c r="BB15" s="137" t="n">
        <f aca="false">T16*AT16</f>
        <v>0</v>
      </c>
      <c r="BC15" s="137"/>
      <c r="BD15" s="137" t="n">
        <f aca="false">AV15-SUM(AW15:BC15)</f>
        <v>187.0468</v>
      </c>
      <c r="BE15" s="138"/>
      <c r="BF15" s="139" t="n">
        <f aca="false">BD15</f>
        <v>187.0468</v>
      </c>
      <c r="BG15" s="139" t="n">
        <f aca="false">BF15*$BG$5</f>
        <v>149.63744</v>
      </c>
      <c r="BH15" s="139" t="n">
        <f aca="false">BF15*$BH$5</f>
        <v>37.40936</v>
      </c>
      <c r="BI15" s="52"/>
      <c r="BJ15" s="53" t="s">
        <v>96</v>
      </c>
      <c r="BK15" s="52"/>
      <c r="BL15" s="181" t="n">
        <f aca="false">BC31</f>
        <v>0</v>
      </c>
      <c r="BO15" s="53" t="s">
        <v>96</v>
      </c>
      <c r="BP15" s="52"/>
      <c r="BQ15" s="181" t="e">
        <f aca="true">(INDIRECT(TEXT((DAY($A$1)-1),"0")&amp;"!BK15"))+BL15</f>
        <v>#REF!</v>
      </c>
      <c r="BR15" s="55"/>
      <c r="BS15" s="142"/>
      <c r="BT15" s="143"/>
      <c r="BU15" s="52"/>
      <c r="BV15" s="52"/>
      <c r="BW15" s="52"/>
      <c r="BX15" s="52"/>
      <c r="BY15" s="52"/>
      <c r="BZ15" s="52"/>
      <c r="CA15" s="52"/>
      <c r="CB15" s="52"/>
      <c r="CC15" s="138"/>
      <c r="CD15" s="138"/>
      <c r="CE15" s="145"/>
      <c r="CF15" s="145"/>
      <c r="CG15" s="145"/>
      <c r="CH15" s="7"/>
      <c r="CI15" s="8"/>
      <c r="CJ15" s="7"/>
      <c r="CK15" s="182"/>
      <c r="CL15" s="7"/>
      <c r="CM15" s="7"/>
      <c r="CN15" s="8"/>
      <c r="CO15" s="7"/>
      <c r="CP15" s="182"/>
      <c r="CQ15" s="7"/>
      <c r="CR15" s="7"/>
      <c r="CS15" s="7"/>
      <c r="CT15" s="7"/>
      <c r="CU15" s="7"/>
      <c r="CV15" s="7"/>
      <c r="CW15" s="7"/>
      <c r="CX15" s="7"/>
      <c r="CY15" s="7"/>
    </row>
    <row r="16" customFormat="false" ht="12.75" hidden="false" customHeight="false" outlineLevel="0" collapsed="false">
      <c r="B16" s="75" t="n">
        <v>900</v>
      </c>
      <c r="C16" s="146" t="n">
        <f aca="false">C15</f>
        <v>4</v>
      </c>
      <c r="D16" s="147" t="n">
        <f aca="false">D15</f>
        <v>0</v>
      </c>
      <c r="E16" s="174" t="n">
        <f aca="false">C16-D15</f>
        <v>4</v>
      </c>
      <c r="F16" s="149" t="n">
        <f aca="false">$F$6</f>
        <v>0</v>
      </c>
      <c r="G16" s="175" t="n">
        <f aca="false">$G$6</f>
        <v>0</v>
      </c>
      <c r="H16" s="151" t="n">
        <f aca="false">$H$6</f>
        <v>0</v>
      </c>
      <c r="I16" s="152" t="n">
        <f aca="false">F16+G16+H16</f>
        <v>0</v>
      </c>
      <c r="J16" s="153" t="n">
        <f aca="false">$J$7</f>
        <v>0</v>
      </c>
      <c r="K16" s="154" t="n">
        <f aca="false">$K$6</f>
        <v>0</v>
      </c>
      <c r="L16" s="155" t="n">
        <f aca="false">((I16*J16/1000)+K16)</f>
        <v>0</v>
      </c>
      <c r="M16" s="156" t="n">
        <f aca="false">$M$68</f>
        <v>0</v>
      </c>
      <c r="N16" s="157" t="e">
        <f aca="false">$N$7*AQ15*AR15</f>
        <v>#DIV/0!</v>
      </c>
      <c r="O16" s="156" t="n">
        <f aca="false">$O$68</f>
        <v>0</v>
      </c>
      <c r="P16" s="158" t="n">
        <f aca="false">(AT15*$P$6)*$P$3</f>
        <v>0.4332</v>
      </c>
      <c r="Q16" s="154" t="n">
        <f aca="false">$Q$68</f>
        <v>0</v>
      </c>
      <c r="R16" s="154" t="n">
        <v>0</v>
      </c>
      <c r="S16" s="155" t="n">
        <v>0</v>
      </c>
      <c r="T16" s="156" t="n">
        <f aca="false">$T$6</f>
        <v>0</v>
      </c>
      <c r="U16" s="159" t="e">
        <f aca="false">(N16/E16)+SUM(L16:M16)</f>
        <v>#DIV/0!</v>
      </c>
      <c r="W16" s="116" t="n">
        <v>1</v>
      </c>
      <c r="X16" s="117" t="n">
        <v>2.52</v>
      </c>
      <c r="Y16" s="160"/>
      <c r="Z16" s="63"/>
      <c r="AA16" s="161"/>
      <c r="AB16" s="120"/>
      <c r="AC16" s="162" t="n">
        <f aca="false">(W16*X16)+(Y16*Z16)+(AA16*AB16)</f>
        <v>2.52</v>
      </c>
      <c r="AD16" s="163" t="n">
        <v>1000</v>
      </c>
      <c r="AE16" s="164" t="n">
        <v>0</v>
      </c>
      <c r="AF16" s="165" t="n">
        <v>0</v>
      </c>
      <c r="AG16" s="166"/>
      <c r="AH16" s="167"/>
      <c r="AI16" s="168"/>
      <c r="AJ16" s="169"/>
      <c r="AK16" s="170" t="n">
        <v>1</v>
      </c>
      <c r="AL16" s="63" t="n">
        <v>190</v>
      </c>
      <c r="AM16" s="171"/>
      <c r="AN16" s="172"/>
      <c r="AO16" s="173"/>
      <c r="AP16" s="133"/>
      <c r="AQ16" s="133" t="e">
        <f aca="false" t="array" ref="AQ16:AQ16">SUM(IF(AND(AJ16&lt;&gt;"pac",AJ16&lt;&gt;""),AI16),IF(AND(AM16&lt;&gt;"pac",AM16&lt;&gt;""),AL16),IF(AND(AN16&lt;&gt;"pac",AN16&lt;&gt;""),AO16))/SUM(IF(AND(AJ16&lt;&gt;"pac",AJ16&lt;&gt;""),1),IF(AND(AM16&lt;&gt;"pac",AM16&lt;&gt;""),1),IF(AND(AN16&lt;&gt;"pac",AN16&lt;&gt;""),1))</f>
        <v>#DIV/0!</v>
      </c>
      <c r="AR16" s="133" t="n">
        <f aca="false" t="array" ref="AR16:AR16">SUM(IF(AND(AJ16&lt;&gt;"pac",AJ16&lt;&gt;""),AH16),IF(AND(AM16&lt;&gt;"pac",AM16&lt;&gt;""),AK16),IF(AND(AP16&lt;&gt;"pac",AP16&lt;&gt;""),AN16))</f>
        <v>0</v>
      </c>
      <c r="AS16" s="133"/>
      <c r="AT16" s="134" t="n">
        <f aca="false">SUM(AE16,AG16,AH16,AN16,AK16)</f>
        <v>1</v>
      </c>
      <c r="AU16" s="135" t="n">
        <f aca="false">AV16/AT16</f>
        <v>190</v>
      </c>
      <c r="AV16" s="136" t="n">
        <f aca="false">SUM(AE16*AF16)+(AH16*AI16)+(AN16*AO16)+(AK16*AL16)</f>
        <v>190</v>
      </c>
      <c r="AW16" s="137" t="n">
        <f aca="false">AT16*(F17+G17+H17)*J17/1000</f>
        <v>0</v>
      </c>
      <c r="AX16" s="137" t="n">
        <f aca="false">K17*AT16</f>
        <v>0</v>
      </c>
      <c r="AY16" s="137" t="n">
        <f aca="false">L17*(AE17+AG17)</f>
        <v>0</v>
      </c>
      <c r="AZ16" s="136" t="n">
        <f aca="false">P17</f>
        <v>0.4332</v>
      </c>
      <c r="BA16" s="137" t="n">
        <f aca="false">AC16</f>
        <v>2.52</v>
      </c>
      <c r="BB16" s="137" t="n">
        <f aca="false">T17*AT17</f>
        <v>0</v>
      </c>
      <c r="BC16" s="137"/>
      <c r="BD16" s="137" t="n">
        <f aca="false">AV16-SUM(AW16:BC16)</f>
        <v>187.0468</v>
      </c>
      <c r="BE16" s="138"/>
      <c r="BF16" s="139" t="n">
        <f aca="false">BD16</f>
        <v>187.0468</v>
      </c>
      <c r="BG16" s="139" t="n">
        <f aca="false">BF16*$BG$5</f>
        <v>149.63744</v>
      </c>
      <c r="BH16" s="139" t="n">
        <f aca="false">BF16*$BH$5</f>
        <v>37.40936</v>
      </c>
      <c r="BI16" s="52"/>
      <c r="BJ16" s="53" t="s">
        <v>98</v>
      </c>
      <c r="BK16" s="52"/>
      <c r="BL16" s="73" t="n">
        <f aca="false">SUM(BL13:BL15)</f>
        <v>70.8768</v>
      </c>
      <c r="BO16" s="53" t="s">
        <v>98</v>
      </c>
      <c r="BP16" s="52"/>
      <c r="BQ16" s="73" t="e">
        <f aca="true">(INDIRECT(TEXT((DAY($A$1)-1),"0")&amp;"!Bq16"))+BL16</f>
        <v>#REF!</v>
      </c>
      <c r="BR16" s="55"/>
      <c r="BS16" s="142"/>
      <c r="BT16" s="143"/>
      <c r="BU16" s="52"/>
      <c r="BV16" s="52"/>
      <c r="BW16" s="52"/>
      <c r="BX16" s="52"/>
      <c r="BY16" s="52"/>
      <c r="BZ16" s="52"/>
      <c r="CA16" s="52"/>
      <c r="CB16" s="52"/>
      <c r="CC16" s="138"/>
      <c r="CD16" s="138"/>
      <c r="CE16" s="145"/>
      <c r="CF16" s="145"/>
      <c r="CG16" s="145"/>
      <c r="CH16" s="7"/>
      <c r="CI16" s="8"/>
      <c r="CJ16" s="7"/>
      <c r="CK16" s="29"/>
      <c r="CL16" s="7"/>
      <c r="CM16" s="7"/>
      <c r="CN16" s="8"/>
      <c r="CO16" s="7"/>
      <c r="CP16" s="29"/>
      <c r="CQ16" s="7"/>
      <c r="CR16" s="7"/>
      <c r="CS16" s="7"/>
      <c r="CT16" s="7"/>
      <c r="CU16" s="7"/>
      <c r="CV16" s="7"/>
      <c r="CW16" s="7"/>
      <c r="CX16" s="7"/>
      <c r="CY16" s="7"/>
    </row>
    <row r="17" customFormat="false" ht="12.75" hidden="false" customHeight="false" outlineLevel="0" collapsed="false">
      <c r="B17" s="75" t="n">
        <v>1000</v>
      </c>
      <c r="C17" s="146" t="n">
        <f aca="false">C16</f>
        <v>4</v>
      </c>
      <c r="D17" s="147" t="n">
        <f aca="false">D16</f>
        <v>0</v>
      </c>
      <c r="E17" s="174" t="n">
        <f aca="false">C17-D16</f>
        <v>4</v>
      </c>
      <c r="F17" s="149" t="n">
        <f aca="false">$F$6</f>
        <v>0</v>
      </c>
      <c r="G17" s="175" t="n">
        <f aca="false">$G$6</f>
        <v>0</v>
      </c>
      <c r="H17" s="151" t="n">
        <f aca="false">$H$6</f>
        <v>0</v>
      </c>
      <c r="I17" s="152" t="n">
        <f aca="false">F17+G17+H17</f>
        <v>0</v>
      </c>
      <c r="J17" s="153" t="n">
        <f aca="false">$J$7</f>
        <v>0</v>
      </c>
      <c r="K17" s="154" t="n">
        <f aca="false">$K$6</f>
        <v>0</v>
      </c>
      <c r="L17" s="155" t="n">
        <f aca="false">((I17*J17/1000)+K17)</f>
        <v>0</v>
      </c>
      <c r="M17" s="156" t="n">
        <f aca="false">$M$68</f>
        <v>0</v>
      </c>
      <c r="N17" s="157" t="e">
        <f aca="false">$N$7*AQ16*AR16</f>
        <v>#DIV/0!</v>
      </c>
      <c r="O17" s="156" t="n">
        <f aca="false">$O$68</f>
        <v>0</v>
      </c>
      <c r="P17" s="158" t="n">
        <f aca="false">(AT16*$P$6)*$P$3</f>
        <v>0.4332</v>
      </c>
      <c r="Q17" s="154" t="n">
        <f aca="false">$Q$68</f>
        <v>0</v>
      </c>
      <c r="R17" s="154" t="n">
        <v>0</v>
      </c>
      <c r="S17" s="155" t="n">
        <v>0</v>
      </c>
      <c r="T17" s="156" t="n">
        <f aca="false">$T$6</f>
        <v>0</v>
      </c>
      <c r="U17" s="159" t="e">
        <f aca="false">(N17/E17)+SUM(L17:M17)</f>
        <v>#DIV/0!</v>
      </c>
      <c r="W17" s="116" t="n">
        <v>1</v>
      </c>
      <c r="X17" s="117" t="n">
        <v>2.52</v>
      </c>
      <c r="Y17" s="160"/>
      <c r="Z17" s="63"/>
      <c r="AA17" s="161"/>
      <c r="AB17" s="120"/>
      <c r="AC17" s="162" t="n">
        <f aca="false">(W17*X17)+(Y17*Z17)+(AA17*AB17)</f>
        <v>2.52</v>
      </c>
      <c r="AD17" s="163" t="n">
        <v>1100</v>
      </c>
      <c r="AE17" s="164" t="n">
        <v>0</v>
      </c>
      <c r="AF17" s="165" t="n">
        <v>0</v>
      </c>
      <c r="AG17" s="166"/>
      <c r="AH17" s="167"/>
      <c r="AI17" s="168"/>
      <c r="AJ17" s="169"/>
      <c r="AK17" s="170" t="n">
        <v>1</v>
      </c>
      <c r="AL17" s="63" t="n">
        <v>190</v>
      </c>
      <c r="AM17" s="171"/>
      <c r="AN17" s="172"/>
      <c r="AO17" s="173"/>
      <c r="AP17" s="133"/>
      <c r="AQ17" s="133" t="e">
        <f aca="false" t="array" ref="AQ17:AQ17">SUM(IF(AND(AJ17&lt;&gt;"pac",AJ17&lt;&gt;""),AI17),IF(AND(AM17&lt;&gt;"pac",AM17&lt;&gt;""),AL17),IF(AND(AN17&lt;&gt;"pac",AN17&lt;&gt;""),AO17))/SUM(IF(AND(AJ17&lt;&gt;"pac",AJ17&lt;&gt;""),1),IF(AND(AM17&lt;&gt;"pac",AM17&lt;&gt;""),1),IF(AND(AN17&lt;&gt;"pac",AN17&lt;&gt;""),1))</f>
        <v>#DIV/0!</v>
      </c>
      <c r="AR17" s="133" t="n">
        <f aca="false" t="array" ref="AR17:AR17">SUM(IF(AND(AJ17&lt;&gt;"pac",AJ17&lt;&gt;""),AH17),IF(AND(AM17&lt;&gt;"pac",AM17&lt;&gt;""),AK17),IF(AND(AP17&lt;&gt;"pac",AP17&lt;&gt;""),AN17))</f>
        <v>0</v>
      </c>
      <c r="AS17" s="133"/>
      <c r="AT17" s="134" t="n">
        <f aca="false">SUM(AE17,AG17,AH17,AN17,AK17)</f>
        <v>1</v>
      </c>
      <c r="AU17" s="135" t="n">
        <f aca="false">AV17/AT17</f>
        <v>190</v>
      </c>
      <c r="AV17" s="136" t="n">
        <f aca="false">SUM(AE17*AF17)+(AH17*AI17)+(AN17*AO17)+(AK17*AL17)</f>
        <v>190</v>
      </c>
      <c r="AW17" s="137" t="n">
        <f aca="false">AT17*(F18+G18+H18)*J18/1000</f>
        <v>0</v>
      </c>
      <c r="AX17" s="137" t="n">
        <f aca="false">K18*AT17</f>
        <v>0</v>
      </c>
      <c r="AY17" s="137" t="n">
        <f aca="false">L18*(AE18+AG18)</f>
        <v>0</v>
      </c>
      <c r="AZ17" s="136" t="n">
        <f aca="false">P18</f>
        <v>0.4332</v>
      </c>
      <c r="BA17" s="137" t="n">
        <f aca="false">AC17</f>
        <v>2.52</v>
      </c>
      <c r="BB17" s="137" t="n">
        <f aca="false">T18*AT18</f>
        <v>0</v>
      </c>
      <c r="BC17" s="137"/>
      <c r="BD17" s="137" t="n">
        <f aca="false">AV17-SUM(AW17:BC17)</f>
        <v>187.0468</v>
      </c>
      <c r="BE17" s="138"/>
      <c r="BF17" s="139" t="n">
        <f aca="false">BD17</f>
        <v>187.0468</v>
      </c>
      <c r="BG17" s="139" t="n">
        <f aca="false">BF17*$BG$5</f>
        <v>149.63744</v>
      </c>
      <c r="BH17" s="139" t="n">
        <f aca="false">BF17*$BH$5</f>
        <v>37.40936</v>
      </c>
      <c r="BI17" s="52"/>
      <c r="BJ17" s="183"/>
      <c r="BK17" s="52"/>
      <c r="BL17" s="171"/>
      <c r="BO17" s="183"/>
      <c r="BP17" s="52"/>
      <c r="BQ17" s="171"/>
      <c r="BR17" s="55"/>
      <c r="BS17" s="142"/>
      <c r="BT17" s="143"/>
      <c r="BU17" s="98"/>
      <c r="BV17" s="52"/>
      <c r="BW17" s="52"/>
      <c r="BX17" s="52"/>
      <c r="BY17" s="52"/>
      <c r="BZ17" s="98"/>
      <c r="CA17" s="52"/>
      <c r="CB17" s="52"/>
      <c r="CC17" s="138"/>
      <c r="CD17" s="138"/>
      <c r="CE17" s="145"/>
      <c r="CF17" s="145"/>
      <c r="CG17" s="145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</row>
    <row r="18" customFormat="false" ht="12.75" hidden="false" customHeight="false" outlineLevel="0" collapsed="false">
      <c r="B18" s="75" t="n">
        <v>1100</v>
      </c>
      <c r="C18" s="146" t="n">
        <f aca="false">C17</f>
        <v>4</v>
      </c>
      <c r="D18" s="147" t="n">
        <f aca="false">D17</f>
        <v>0</v>
      </c>
      <c r="E18" s="174" t="n">
        <f aca="false">C18-D17</f>
        <v>4</v>
      </c>
      <c r="F18" s="149" t="n">
        <f aca="false">$F$6</f>
        <v>0</v>
      </c>
      <c r="G18" s="175" t="n">
        <f aca="false">$G$6</f>
        <v>0</v>
      </c>
      <c r="H18" s="151" t="n">
        <f aca="false">$H$6</f>
        <v>0</v>
      </c>
      <c r="I18" s="152" t="n">
        <f aca="false">F18+G18+H18</f>
        <v>0</v>
      </c>
      <c r="J18" s="153" t="n">
        <f aca="false">$J$7</f>
        <v>0</v>
      </c>
      <c r="K18" s="154" t="n">
        <f aca="false">$K$6</f>
        <v>0</v>
      </c>
      <c r="L18" s="155" t="n">
        <f aca="false">((I18*J18/1000)+K18)</f>
        <v>0</v>
      </c>
      <c r="M18" s="156" t="n">
        <f aca="false">$M$68</f>
        <v>0</v>
      </c>
      <c r="N18" s="157" t="e">
        <f aca="false">$N$7*AQ17*AR17</f>
        <v>#DIV/0!</v>
      </c>
      <c r="O18" s="156" t="n">
        <f aca="false">$O$68</f>
        <v>0</v>
      </c>
      <c r="P18" s="158" t="n">
        <f aca="false">(AT17*$P$6)*$P$3</f>
        <v>0.4332</v>
      </c>
      <c r="Q18" s="154" t="n">
        <f aca="false">$Q$68</f>
        <v>0</v>
      </c>
      <c r="R18" s="154" t="n">
        <v>0</v>
      </c>
      <c r="S18" s="155" t="n">
        <v>0</v>
      </c>
      <c r="T18" s="156" t="n">
        <f aca="false">$T$6</f>
        <v>0</v>
      </c>
      <c r="U18" s="159" t="e">
        <f aca="false">(N18/E18)+SUM(L18:M18)</f>
        <v>#DIV/0!</v>
      </c>
      <c r="W18" s="116" t="n">
        <v>1</v>
      </c>
      <c r="X18" s="117" t="n">
        <v>2.52</v>
      </c>
      <c r="Y18" s="160"/>
      <c r="Z18" s="63"/>
      <c r="AA18" s="161"/>
      <c r="AB18" s="120"/>
      <c r="AC18" s="162" t="n">
        <f aca="false">(W18*X18)+(Y18*Z18)+(AA18*AB18)</f>
        <v>2.52</v>
      </c>
      <c r="AD18" s="163" t="n">
        <v>1200</v>
      </c>
      <c r="AE18" s="164" t="n">
        <v>0</v>
      </c>
      <c r="AF18" s="165" t="n">
        <v>0</v>
      </c>
      <c r="AG18" s="166"/>
      <c r="AH18" s="167"/>
      <c r="AI18" s="168"/>
      <c r="AJ18" s="169"/>
      <c r="AK18" s="170" t="n">
        <v>1</v>
      </c>
      <c r="AL18" s="63" t="n">
        <v>190</v>
      </c>
      <c r="AM18" s="171"/>
      <c r="AN18" s="172"/>
      <c r="AO18" s="173"/>
      <c r="AP18" s="133"/>
      <c r="AQ18" s="133" t="e">
        <f aca="false" t="array" ref="AQ18:AQ18">SUM(IF(AND(AJ18&lt;&gt;"pac",AJ18&lt;&gt;""),AI18),IF(AND(AM18&lt;&gt;"pac",AM18&lt;&gt;""),AL18),IF(AND(AN18&lt;&gt;"pac",AN18&lt;&gt;""),AO18))/SUM(IF(AND(AJ18&lt;&gt;"pac",AJ18&lt;&gt;""),1),IF(AND(AM18&lt;&gt;"pac",AM18&lt;&gt;""),1),IF(AND(AN18&lt;&gt;"pac",AN18&lt;&gt;""),1))</f>
        <v>#DIV/0!</v>
      </c>
      <c r="AR18" s="133" t="n">
        <f aca="false" t="array" ref="AR18:AR18">SUM(IF(AND(AJ18&lt;&gt;"pac",AJ18&lt;&gt;""),AH18),IF(AND(AM18&lt;&gt;"pac",AM18&lt;&gt;""),AK18),IF(AND(AP18&lt;&gt;"pac",AP18&lt;&gt;""),AN18))</f>
        <v>0</v>
      </c>
      <c r="AS18" s="133"/>
      <c r="AT18" s="134" t="n">
        <f aca="false">SUM(AE18,AG18,AH18,AN18,AK18)</f>
        <v>1</v>
      </c>
      <c r="AU18" s="135" t="n">
        <f aca="false">AV18/AT18</f>
        <v>190</v>
      </c>
      <c r="AV18" s="136" t="n">
        <f aca="false">SUM(AE18*AF18)+(AH18*AI18)+(AN18*AO18)+(AK18*AL18)</f>
        <v>190</v>
      </c>
      <c r="AW18" s="137" t="n">
        <f aca="false">AT18*(F19+G19+H19)*J19/1000</f>
        <v>0</v>
      </c>
      <c r="AX18" s="137" t="n">
        <f aca="false">K19*AT18</f>
        <v>0</v>
      </c>
      <c r="AY18" s="137" t="n">
        <f aca="false">L19*(AE19+AG19)</f>
        <v>0</v>
      </c>
      <c r="AZ18" s="136" t="n">
        <f aca="false">P19</f>
        <v>0.4332</v>
      </c>
      <c r="BA18" s="137" t="n">
        <f aca="false">AC18</f>
        <v>2.52</v>
      </c>
      <c r="BB18" s="137" t="n">
        <f aca="false">T19*AT19</f>
        <v>0</v>
      </c>
      <c r="BC18" s="137"/>
      <c r="BD18" s="137" t="n">
        <f aca="false">AV18-SUM(AW18:BC18)</f>
        <v>187.0468</v>
      </c>
      <c r="BE18" s="138"/>
      <c r="BF18" s="139" t="n">
        <f aca="false">BD18</f>
        <v>187.0468</v>
      </c>
      <c r="BG18" s="139" t="n">
        <f aca="false">BF18*$BG$5</f>
        <v>149.63744</v>
      </c>
      <c r="BH18" s="139" t="n">
        <f aca="false">BF18*$BH$5</f>
        <v>37.40936</v>
      </c>
      <c r="BI18" s="52"/>
      <c r="BJ18" s="53" t="s">
        <v>99</v>
      </c>
      <c r="BK18" s="52"/>
      <c r="BL18" s="73" t="n">
        <f aca="false">BH31</f>
        <v>897.82464</v>
      </c>
      <c r="BO18" s="53" t="s">
        <v>99</v>
      </c>
      <c r="BP18" s="52"/>
      <c r="BQ18" s="73" t="e">
        <f aca="false">BQ7*$BH$5</f>
        <v>#REF!</v>
      </c>
      <c r="BR18" s="55"/>
      <c r="BS18" s="142"/>
      <c r="BT18" s="143"/>
      <c r="BU18" s="98"/>
      <c r="BV18" s="52"/>
      <c r="BW18" s="176"/>
      <c r="BX18" s="52"/>
      <c r="BY18" s="52"/>
      <c r="BZ18" s="98"/>
      <c r="CA18" s="52"/>
      <c r="CB18" s="176"/>
      <c r="CC18" s="138"/>
      <c r="CD18" s="138"/>
      <c r="CE18" s="145"/>
      <c r="CF18" s="145"/>
      <c r="CG18" s="145"/>
      <c r="CH18" s="7"/>
      <c r="CI18" s="8"/>
      <c r="CJ18" s="7"/>
      <c r="CK18" s="29"/>
      <c r="CL18" s="7"/>
      <c r="CM18" s="7"/>
      <c r="CN18" s="8"/>
      <c r="CO18" s="7"/>
      <c r="CP18" s="29"/>
      <c r="CQ18" s="7"/>
      <c r="CR18" s="7"/>
      <c r="CS18" s="7"/>
      <c r="CT18" s="7"/>
      <c r="CU18" s="7"/>
      <c r="CV18" s="7"/>
      <c r="CW18" s="7"/>
      <c r="CX18" s="7"/>
      <c r="CY18" s="7"/>
    </row>
    <row r="19" customFormat="false" ht="12.75" hidden="false" customHeight="false" outlineLevel="0" collapsed="false">
      <c r="B19" s="75" t="n">
        <v>1200</v>
      </c>
      <c r="C19" s="146" t="n">
        <f aca="false">C18</f>
        <v>4</v>
      </c>
      <c r="D19" s="147" t="n">
        <f aca="false">D18</f>
        <v>0</v>
      </c>
      <c r="E19" s="174" t="n">
        <f aca="false">C19-D18</f>
        <v>4</v>
      </c>
      <c r="F19" s="149" t="n">
        <f aca="false">$F$6</f>
        <v>0</v>
      </c>
      <c r="G19" s="175" t="n">
        <f aca="false">$G$6</f>
        <v>0</v>
      </c>
      <c r="H19" s="151" t="n">
        <f aca="false">$H$6</f>
        <v>0</v>
      </c>
      <c r="I19" s="152" t="n">
        <f aca="false">F19+G19+H19</f>
        <v>0</v>
      </c>
      <c r="J19" s="153" t="n">
        <f aca="false">$J$7</f>
        <v>0</v>
      </c>
      <c r="K19" s="154" t="n">
        <f aca="false">$K$6</f>
        <v>0</v>
      </c>
      <c r="L19" s="155" t="n">
        <f aca="false">((I19*J19/1000)+K19)</f>
        <v>0</v>
      </c>
      <c r="M19" s="156" t="n">
        <f aca="false">$M$68</f>
        <v>0</v>
      </c>
      <c r="N19" s="157" t="e">
        <f aca="false">$N$7*AQ18*AR18</f>
        <v>#DIV/0!</v>
      </c>
      <c r="O19" s="156" t="n">
        <f aca="false">$O$68</f>
        <v>0</v>
      </c>
      <c r="P19" s="158" t="n">
        <f aca="false">(AT18*$P$6)*$P$3</f>
        <v>0.4332</v>
      </c>
      <c r="Q19" s="154" t="n">
        <f aca="false">$Q$68</f>
        <v>0</v>
      </c>
      <c r="R19" s="154" t="n">
        <v>0</v>
      </c>
      <c r="S19" s="155" t="n">
        <v>0</v>
      </c>
      <c r="T19" s="156" t="n">
        <f aca="false">$T$6</f>
        <v>0</v>
      </c>
      <c r="U19" s="159" t="e">
        <f aca="false">(N19/E19)+SUM(L19:M19)</f>
        <v>#DIV/0!</v>
      </c>
      <c r="W19" s="116" t="n">
        <v>1</v>
      </c>
      <c r="X19" s="117" t="n">
        <v>2.52</v>
      </c>
      <c r="Y19" s="160"/>
      <c r="Z19" s="63"/>
      <c r="AA19" s="161"/>
      <c r="AB19" s="120"/>
      <c r="AC19" s="162" t="n">
        <f aca="false">(W19*X19)+(Y19*Z19)+(AA19*AB19)</f>
        <v>2.52</v>
      </c>
      <c r="AD19" s="163" t="n">
        <v>1300</v>
      </c>
      <c r="AE19" s="164" t="n">
        <v>0</v>
      </c>
      <c r="AF19" s="165" t="n">
        <v>0</v>
      </c>
      <c r="AG19" s="166"/>
      <c r="AH19" s="167"/>
      <c r="AI19" s="168"/>
      <c r="AJ19" s="169"/>
      <c r="AK19" s="170" t="n">
        <v>1</v>
      </c>
      <c r="AL19" s="63" t="n">
        <v>190</v>
      </c>
      <c r="AM19" s="171"/>
      <c r="AN19" s="172"/>
      <c r="AO19" s="173"/>
      <c r="AP19" s="133"/>
      <c r="AQ19" s="133" t="e">
        <f aca="false" t="array" ref="AQ19:AQ19">SUM(IF(AND(AJ19&lt;&gt;"pac",AJ19&lt;&gt;""),AI19),IF(AND(AM19&lt;&gt;"pac",AM19&lt;&gt;""),AL19),IF(AND(AN19&lt;&gt;"pac",AN19&lt;&gt;""),AO19))/SUM(IF(AND(AJ19&lt;&gt;"pac",AJ19&lt;&gt;""),1),IF(AND(AM19&lt;&gt;"pac",AM19&lt;&gt;""),1),IF(AND(AN19&lt;&gt;"pac",AN19&lt;&gt;""),1))</f>
        <v>#DIV/0!</v>
      </c>
      <c r="AR19" s="133" t="n">
        <f aca="false" t="array" ref="AR19:AR19">SUM(IF(AND(AJ19&lt;&gt;"pac",AJ19&lt;&gt;""),AH19),IF(AND(AM19&lt;&gt;"pac",AM19&lt;&gt;""),AK19),IF(AND(AP19&lt;&gt;"pac",AP19&lt;&gt;""),AN19))</f>
        <v>0</v>
      </c>
      <c r="AS19" s="133"/>
      <c r="AT19" s="134" t="n">
        <f aca="false">SUM(AE19,AG19,AH19,AN19,AK19)</f>
        <v>1</v>
      </c>
      <c r="AU19" s="135" t="n">
        <f aca="false">AV19/AT19</f>
        <v>190</v>
      </c>
      <c r="AV19" s="136" t="n">
        <f aca="false">SUM(AE19*AF19)+(AH19*AI19)+(AN19*AO19)+(AK19*AL19)</f>
        <v>190</v>
      </c>
      <c r="AW19" s="137" t="n">
        <f aca="false">AT19*(F20+G20+H20)*J20/1000</f>
        <v>0</v>
      </c>
      <c r="AX19" s="137" t="n">
        <f aca="false">K20*AT19</f>
        <v>0</v>
      </c>
      <c r="AY19" s="137" t="n">
        <f aca="false">L20*(AE20+AG20)</f>
        <v>0</v>
      </c>
      <c r="AZ19" s="136" t="n">
        <f aca="false">P20</f>
        <v>0.4332</v>
      </c>
      <c r="BA19" s="137" t="n">
        <f aca="false">AC19</f>
        <v>2.52</v>
      </c>
      <c r="BB19" s="137" t="n">
        <f aca="false">T20*AT20</f>
        <v>0</v>
      </c>
      <c r="BC19" s="137"/>
      <c r="BD19" s="137" t="n">
        <f aca="false">AV19-SUM(AW19:BC19)</f>
        <v>187.0468</v>
      </c>
      <c r="BE19" s="138"/>
      <c r="BF19" s="139" t="n">
        <f aca="false">BD19</f>
        <v>187.0468</v>
      </c>
      <c r="BG19" s="139" t="n">
        <f aca="false">BF19*$BG$5</f>
        <v>149.63744</v>
      </c>
      <c r="BH19" s="139" t="n">
        <f aca="false">BF19*$BH$5</f>
        <v>37.40936</v>
      </c>
      <c r="BI19" s="52"/>
      <c r="BJ19" s="53" t="s">
        <v>101</v>
      </c>
      <c r="BK19" s="52"/>
      <c r="BL19" s="73" t="n">
        <f aca="false">BB31</f>
        <v>0</v>
      </c>
      <c r="BO19" s="53" t="s">
        <v>101</v>
      </c>
      <c r="BP19" s="52"/>
      <c r="BQ19" s="73" t="e">
        <f aca="true">(INDIRECT(TEXT((DAY($A$1)-1),"0")&amp;"!BK19"))+BL19</f>
        <v>#REF!</v>
      </c>
      <c r="BR19" s="55"/>
      <c r="BS19" s="142"/>
      <c r="BT19" s="143"/>
      <c r="BU19" s="98"/>
      <c r="BV19" s="52"/>
      <c r="BW19" s="176"/>
      <c r="BX19" s="52"/>
      <c r="BY19" s="52"/>
      <c r="BZ19" s="98"/>
      <c r="CA19" s="52"/>
      <c r="CB19" s="176"/>
      <c r="CC19" s="138"/>
      <c r="CD19" s="138"/>
      <c r="CE19" s="145"/>
      <c r="CF19" s="145"/>
      <c r="CG19" s="145"/>
      <c r="CH19" s="7"/>
      <c r="CI19" s="8"/>
      <c r="CJ19" s="7"/>
      <c r="CK19" s="29"/>
      <c r="CL19" s="7"/>
      <c r="CM19" s="7"/>
      <c r="CN19" s="8"/>
      <c r="CO19" s="7"/>
      <c r="CP19" s="29"/>
      <c r="CQ19" s="7"/>
      <c r="CR19" s="7"/>
      <c r="CS19" s="7"/>
      <c r="CT19" s="7"/>
      <c r="CU19" s="7"/>
      <c r="CV19" s="7"/>
      <c r="CW19" s="7"/>
      <c r="CX19" s="7"/>
      <c r="CY19" s="7"/>
    </row>
    <row r="20" customFormat="false" ht="12.75" hidden="false" customHeight="false" outlineLevel="0" collapsed="false">
      <c r="B20" s="75" t="n">
        <v>1300</v>
      </c>
      <c r="C20" s="146" t="n">
        <f aca="false">C19</f>
        <v>4</v>
      </c>
      <c r="D20" s="147" t="n">
        <f aca="false">D19</f>
        <v>0</v>
      </c>
      <c r="E20" s="174" t="n">
        <f aca="false">C20-D19</f>
        <v>4</v>
      </c>
      <c r="F20" s="149" t="n">
        <f aca="false">$F$6</f>
        <v>0</v>
      </c>
      <c r="G20" s="175" t="n">
        <f aca="false">$G$6</f>
        <v>0</v>
      </c>
      <c r="H20" s="151" t="n">
        <f aca="false">$H$6</f>
        <v>0</v>
      </c>
      <c r="I20" s="152" t="n">
        <f aca="false">F20+G20+H20</f>
        <v>0</v>
      </c>
      <c r="J20" s="153" t="n">
        <f aca="false">$J$7</f>
        <v>0</v>
      </c>
      <c r="K20" s="154" t="n">
        <f aca="false">$K$6</f>
        <v>0</v>
      </c>
      <c r="L20" s="155" t="n">
        <f aca="false">((I20*J20/1000)+K20)</f>
        <v>0</v>
      </c>
      <c r="M20" s="156" t="n">
        <f aca="false">$M$68</f>
        <v>0</v>
      </c>
      <c r="N20" s="157" t="e">
        <f aca="false">$N$7*AQ19*AR19</f>
        <v>#DIV/0!</v>
      </c>
      <c r="O20" s="156" t="n">
        <f aca="false">$O$68</f>
        <v>0</v>
      </c>
      <c r="P20" s="158" t="n">
        <f aca="false">(AT19*$P$6)*$P$3</f>
        <v>0.4332</v>
      </c>
      <c r="Q20" s="154" t="n">
        <f aca="false">$Q$68</f>
        <v>0</v>
      </c>
      <c r="R20" s="154" t="n">
        <v>0</v>
      </c>
      <c r="S20" s="155" t="n">
        <v>0</v>
      </c>
      <c r="T20" s="156" t="n">
        <f aca="false">$T$6</f>
        <v>0</v>
      </c>
      <c r="U20" s="159" t="e">
        <f aca="false">(N20/E20)+SUM(L20:M20)</f>
        <v>#DIV/0!</v>
      </c>
      <c r="W20" s="116" t="n">
        <v>1</v>
      </c>
      <c r="X20" s="117" t="n">
        <v>2.52</v>
      </c>
      <c r="Y20" s="160"/>
      <c r="Z20" s="63"/>
      <c r="AA20" s="161"/>
      <c r="AB20" s="120"/>
      <c r="AC20" s="162" t="n">
        <f aca="false">(W20*X20)+(Y20*Z20)+(AA20*AB20)</f>
        <v>2.52</v>
      </c>
      <c r="AD20" s="163" t="n">
        <v>1400</v>
      </c>
      <c r="AE20" s="164" t="n">
        <v>0</v>
      </c>
      <c r="AF20" s="165" t="n">
        <v>0</v>
      </c>
      <c r="AG20" s="166"/>
      <c r="AH20" s="167"/>
      <c r="AI20" s="168"/>
      <c r="AJ20" s="169"/>
      <c r="AK20" s="170" t="n">
        <v>1</v>
      </c>
      <c r="AL20" s="63" t="n">
        <v>190</v>
      </c>
      <c r="AM20" s="171"/>
      <c r="AN20" s="172"/>
      <c r="AO20" s="173"/>
      <c r="AP20" s="133"/>
      <c r="AQ20" s="133" t="e">
        <f aca="false" t="array" ref="AQ20:AQ20">SUM(IF(AND(AJ20&lt;&gt;"pac",AJ20&lt;&gt;""),AI20),IF(AND(AM20&lt;&gt;"pac",AM20&lt;&gt;""),AL20),IF(AND(AN20&lt;&gt;"pac",AN20&lt;&gt;""),AO20))/SUM(IF(AND(AJ20&lt;&gt;"pac",AJ20&lt;&gt;""),1),IF(AND(AM20&lt;&gt;"pac",AM20&lt;&gt;""),1),IF(AND(AN20&lt;&gt;"pac",AN20&lt;&gt;""),1))</f>
        <v>#DIV/0!</v>
      </c>
      <c r="AR20" s="133" t="n">
        <f aca="false" t="array" ref="AR20:AR20">SUM(IF(AND(AJ20&lt;&gt;"pac",AJ20&lt;&gt;""),AH20),IF(AND(AM20&lt;&gt;"pac",AM20&lt;&gt;""),AK20),IF(AND(AP20&lt;&gt;"pac",AP20&lt;&gt;""),AN20))</f>
        <v>0</v>
      </c>
      <c r="AS20" s="133"/>
      <c r="AT20" s="134" t="n">
        <f aca="false">SUM(AE20,AG20,AH20,AN20,AK20)</f>
        <v>1</v>
      </c>
      <c r="AU20" s="135" t="n">
        <f aca="false">AV20/AT20</f>
        <v>190</v>
      </c>
      <c r="AV20" s="136" t="n">
        <f aca="false">SUM(AE20*AF20)+(AH20*AI20)+(AN20*AO20)+(AK20*AL20)</f>
        <v>190</v>
      </c>
      <c r="AW20" s="137" t="n">
        <f aca="false">AT20*(F21+G21+H21)*J21/1000</f>
        <v>0</v>
      </c>
      <c r="AX20" s="137" t="n">
        <f aca="false">K21*AT20</f>
        <v>0</v>
      </c>
      <c r="AY20" s="137" t="n">
        <f aca="false">L21*(AE21+AG21)</f>
        <v>0</v>
      </c>
      <c r="AZ20" s="136" t="n">
        <f aca="false">P21</f>
        <v>0.4332</v>
      </c>
      <c r="BA20" s="137" t="n">
        <f aca="false">AC20</f>
        <v>2.52</v>
      </c>
      <c r="BB20" s="137" t="n">
        <f aca="false">T21*AT21</f>
        <v>0</v>
      </c>
      <c r="BC20" s="137"/>
      <c r="BD20" s="137" t="n">
        <f aca="false">AV20-SUM(AW20:BC20)</f>
        <v>187.0468</v>
      </c>
      <c r="BE20" s="138"/>
      <c r="BF20" s="139" t="n">
        <f aca="false">BD20</f>
        <v>187.0468</v>
      </c>
      <c r="BG20" s="139" t="n">
        <f aca="false">BF20*$BG$5</f>
        <v>149.63744</v>
      </c>
      <c r="BH20" s="139" t="n">
        <f aca="false">BF20*$BH$5</f>
        <v>37.40936</v>
      </c>
      <c r="BI20" s="52"/>
      <c r="BJ20" s="53" t="s">
        <v>32</v>
      </c>
      <c r="BK20" s="52"/>
      <c r="BL20" s="73" t="n">
        <f aca="false">BL6</f>
        <v>0</v>
      </c>
      <c r="BO20" s="183"/>
      <c r="BP20" s="52"/>
      <c r="BQ20" s="171"/>
      <c r="BR20" s="55"/>
      <c r="BS20" s="142"/>
      <c r="BT20" s="143"/>
      <c r="BU20" s="98"/>
      <c r="BV20" s="52"/>
      <c r="BW20" s="176"/>
      <c r="BX20" s="52"/>
      <c r="BY20" s="52"/>
      <c r="BZ20" s="98"/>
      <c r="CA20" s="52"/>
      <c r="CB20" s="176"/>
      <c r="CC20" s="138"/>
      <c r="CD20" s="138"/>
      <c r="CE20" s="145"/>
      <c r="CF20" s="145"/>
      <c r="CG20" s="145"/>
      <c r="CH20" s="7"/>
      <c r="CI20" s="8"/>
      <c r="CJ20" s="7"/>
      <c r="CK20" s="29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</row>
    <row r="21" customFormat="false" ht="12.75" hidden="false" customHeight="false" outlineLevel="0" collapsed="false">
      <c r="B21" s="75" t="n">
        <v>1400</v>
      </c>
      <c r="C21" s="146" t="n">
        <f aca="false">C20</f>
        <v>4</v>
      </c>
      <c r="D21" s="147" t="n">
        <f aca="false">D20</f>
        <v>0</v>
      </c>
      <c r="E21" s="174" t="n">
        <f aca="false">C21-D20</f>
        <v>4</v>
      </c>
      <c r="F21" s="149" t="n">
        <f aca="false">$F$6</f>
        <v>0</v>
      </c>
      <c r="G21" s="175" t="n">
        <f aca="false">$G$6</f>
        <v>0</v>
      </c>
      <c r="H21" s="151" t="n">
        <f aca="false">$H$6</f>
        <v>0</v>
      </c>
      <c r="I21" s="152" t="n">
        <f aca="false">F21+G21+H21</f>
        <v>0</v>
      </c>
      <c r="J21" s="153" t="n">
        <f aca="false">$J$7</f>
        <v>0</v>
      </c>
      <c r="K21" s="154" t="n">
        <f aca="false">$K$6</f>
        <v>0</v>
      </c>
      <c r="L21" s="155" t="n">
        <f aca="false">((I21*J21/1000)+K21)</f>
        <v>0</v>
      </c>
      <c r="M21" s="156" t="n">
        <f aca="false">$M$68</f>
        <v>0</v>
      </c>
      <c r="N21" s="157" t="e">
        <f aca="false">$N$7*AQ20*AR20</f>
        <v>#DIV/0!</v>
      </c>
      <c r="O21" s="156" t="n">
        <f aca="false">$O$68</f>
        <v>0</v>
      </c>
      <c r="P21" s="158" t="n">
        <f aca="false">(AT20*$P$6)*$P$3</f>
        <v>0.4332</v>
      </c>
      <c r="Q21" s="154" t="n">
        <f aca="false">$Q$68</f>
        <v>0</v>
      </c>
      <c r="R21" s="154" t="n">
        <v>0</v>
      </c>
      <c r="S21" s="155" t="n">
        <v>0</v>
      </c>
      <c r="T21" s="156" t="n">
        <f aca="false">$T$6</f>
        <v>0</v>
      </c>
      <c r="U21" s="159" t="e">
        <f aca="false">(N21/E21)+SUM(L21:M21)</f>
        <v>#DIV/0!</v>
      </c>
      <c r="W21" s="116" t="n">
        <v>1</v>
      </c>
      <c r="X21" s="117" t="n">
        <v>2.52</v>
      </c>
      <c r="Y21" s="160"/>
      <c r="Z21" s="63"/>
      <c r="AA21" s="161"/>
      <c r="AB21" s="120"/>
      <c r="AC21" s="162" t="n">
        <f aca="false">(W21*X21)+(Y21*Z21)+(AA21*AB21)</f>
        <v>2.52</v>
      </c>
      <c r="AD21" s="163" t="n">
        <v>1500</v>
      </c>
      <c r="AE21" s="164" t="n">
        <v>0</v>
      </c>
      <c r="AF21" s="165" t="n">
        <v>0</v>
      </c>
      <c r="AG21" s="166"/>
      <c r="AH21" s="167"/>
      <c r="AI21" s="168"/>
      <c r="AJ21" s="169"/>
      <c r="AK21" s="170" t="n">
        <v>1</v>
      </c>
      <c r="AL21" s="63" t="n">
        <v>190</v>
      </c>
      <c r="AM21" s="171"/>
      <c r="AN21" s="172"/>
      <c r="AO21" s="173"/>
      <c r="AP21" s="133"/>
      <c r="AQ21" s="133" t="e">
        <f aca="false" t="array" ref="AQ21:AQ21">SUM(IF(AND(AJ21&lt;&gt;"pac",AJ21&lt;&gt;""),AI21),IF(AND(AM21&lt;&gt;"pac",AM21&lt;&gt;""),AL21),IF(AND(AN21&lt;&gt;"pac",AN21&lt;&gt;""),AO21))/SUM(IF(AND(AJ21&lt;&gt;"pac",AJ21&lt;&gt;""),1),IF(AND(AM21&lt;&gt;"pac",AM21&lt;&gt;""),1),IF(AND(AN21&lt;&gt;"pac",AN21&lt;&gt;""),1))</f>
        <v>#DIV/0!</v>
      </c>
      <c r="AR21" s="133" t="n">
        <f aca="false" t="array" ref="AR21:AR21">SUM(IF(AND(AJ21&lt;&gt;"pac",AJ21&lt;&gt;""),AH21),IF(AND(AM21&lt;&gt;"pac",AM21&lt;&gt;""),AK21),IF(AND(AP21&lt;&gt;"pac",AP21&lt;&gt;""),AN21))</f>
        <v>0</v>
      </c>
      <c r="AS21" s="133"/>
      <c r="AT21" s="134" t="n">
        <f aca="false">SUM(AE21,AG21,AH21,AN21,AK21)</f>
        <v>1</v>
      </c>
      <c r="AU21" s="135" t="n">
        <f aca="false">AV21/AT21</f>
        <v>190</v>
      </c>
      <c r="AV21" s="136" t="n">
        <f aca="false">SUM(AE21*AF21)+(AH21*AI21)+(AN21*AO21)+(AK21*AL21)</f>
        <v>190</v>
      </c>
      <c r="AW21" s="137" t="n">
        <f aca="false">AT21*(F22+G22+H22)*J22/1000</f>
        <v>0</v>
      </c>
      <c r="AX21" s="137" t="n">
        <f aca="false">K22*AT21</f>
        <v>0</v>
      </c>
      <c r="AY21" s="137" t="n">
        <f aca="false">L22*(AE22+AG22)</f>
        <v>0</v>
      </c>
      <c r="AZ21" s="136" t="n">
        <f aca="false">P22</f>
        <v>0.4332</v>
      </c>
      <c r="BA21" s="137" t="n">
        <f aca="false">AC21</f>
        <v>2.52</v>
      </c>
      <c r="BB21" s="137" t="n">
        <f aca="false">T22*AT22</f>
        <v>0</v>
      </c>
      <c r="BC21" s="137"/>
      <c r="BD21" s="137" t="n">
        <f aca="false">AV21-SUM(AW21:BC21)</f>
        <v>187.0468</v>
      </c>
      <c r="BE21" s="138"/>
      <c r="BF21" s="139" t="n">
        <f aca="false">BD21</f>
        <v>187.0468</v>
      </c>
      <c r="BG21" s="139" t="n">
        <f aca="false">BF21*$BG$5</f>
        <v>149.63744</v>
      </c>
      <c r="BH21" s="139" t="n">
        <f aca="false">BF21*$BH$5</f>
        <v>37.40936</v>
      </c>
      <c r="BI21" s="52"/>
      <c r="BJ21" s="140" t="s">
        <v>103</v>
      </c>
      <c r="BK21" s="141"/>
      <c r="BL21" s="54" t="n">
        <f aca="false">BL11-BL16-BL18-BL19+BL20</f>
        <v>3591.29856</v>
      </c>
      <c r="BO21" s="140" t="s">
        <v>104</v>
      </c>
      <c r="BP21" s="141"/>
      <c r="BQ21" s="54" t="e">
        <f aca="false">BQ11-BQ16-BQ18-BQ19</f>
        <v>#REF!</v>
      </c>
      <c r="BR21" s="55"/>
      <c r="BS21" s="142"/>
      <c r="BT21" s="143"/>
      <c r="BU21" s="98"/>
      <c r="BV21" s="52"/>
      <c r="BW21" s="176"/>
      <c r="BX21" s="52"/>
      <c r="BY21" s="52"/>
      <c r="BZ21" s="98"/>
      <c r="CA21" s="52"/>
      <c r="CB21" s="176"/>
      <c r="CC21" s="138"/>
      <c r="CD21" s="138"/>
      <c r="CE21" s="145"/>
      <c r="CF21" s="145"/>
      <c r="CG21" s="145"/>
      <c r="CH21" s="7"/>
      <c r="CI21" s="8"/>
      <c r="CJ21" s="7"/>
      <c r="CK21" s="29"/>
      <c r="CL21" s="7"/>
      <c r="CM21" s="7"/>
      <c r="CN21" s="8"/>
      <c r="CO21" s="7"/>
      <c r="CP21" s="29"/>
      <c r="CQ21" s="7"/>
      <c r="CR21" s="7"/>
      <c r="CS21" s="7"/>
      <c r="CT21" s="7"/>
      <c r="CU21" s="7"/>
      <c r="CV21" s="7"/>
      <c r="CW21" s="7"/>
      <c r="CX21" s="7"/>
      <c r="CY21" s="7"/>
    </row>
    <row r="22" customFormat="false" ht="15" hidden="false" customHeight="false" outlineLevel="0" collapsed="false">
      <c r="B22" s="75" t="n">
        <v>1500</v>
      </c>
      <c r="C22" s="146" t="n">
        <f aca="false">C21</f>
        <v>4</v>
      </c>
      <c r="D22" s="147" t="n">
        <f aca="false">D21</f>
        <v>0</v>
      </c>
      <c r="E22" s="174" t="n">
        <f aca="false">C22-D21</f>
        <v>4</v>
      </c>
      <c r="F22" s="149" t="n">
        <f aca="false">$F$6</f>
        <v>0</v>
      </c>
      <c r="G22" s="175" t="n">
        <f aca="false">$G$6</f>
        <v>0</v>
      </c>
      <c r="H22" s="151" t="n">
        <f aca="false">$H$6</f>
        <v>0</v>
      </c>
      <c r="I22" s="152" t="n">
        <f aca="false">F22+G22+H22</f>
        <v>0</v>
      </c>
      <c r="J22" s="153" t="n">
        <f aca="false">$J$7</f>
        <v>0</v>
      </c>
      <c r="K22" s="154" t="n">
        <f aca="false">$K$6</f>
        <v>0</v>
      </c>
      <c r="L22" s="155" t="n">
        <f aca="false">((I22*J22/1000)+K22)</f>
        <v>0</v>
      </c>
      <c r="M22" s="156" t="n">
        <f aca="false">$M$68</f>
        <v>0</v>
      </c>
      <c r="N22" s="157" t="e">
        <f aca="false">$N$7*AQ21*AR21</f>
        <v>#DIV/0!</v>
      </c>
      <c r="O22" s="156" t="n">
        <f aca="false">$O$68</f>
        <v>0</v>
      </c>
      <c r="P22" s="158" t="n">
        <f aca="false">(AT21*$P$6)*$P$3</f>
        <v>0.4332</v>
      </c>
      <c r="Q22" s="154" t="n">
        <f aca="false">$Q$68</f>
        <v>0</v>
      </c>
      <c r="R22" s="154" t="n">
        <v>0</v>
      </c>
      <c r="S22" s="155" t="n">
        <v>0</v>
      </c>
      <c r="T22" s="156" t="n">
        <f aca="false">$T$6</f>
        <v>0</v>
      </c>
      <c r="U22" s="159" t="e">
        <f aca="false">(N22/E22)+SUM(L22:M22)</f>
        <v>#DIV/0!</v>
      </c>
      <c r="W22" s="116" t="n">
        <v>1</v>
      </c>
      <c r="X22" s="117" t="n">
        <v>2.52</v>
      </c>
      <c r="Y22" s="160"/>
      <c r="Z22" s="63"/>
      <c r="AA22" s="161"/>
      <c r="AB22" s="120"/>
      <c r="AC22" s="162" t="n">
        <f aca="false">(W22*X22)+(Y22*Z22)+(AA22*AB22)</f>
        <v>2.52</v>
      </c>
      <c r="AD22" s="163" t="n">
        <v>1600</v>
      </c>
      <c r="AE22" s="164" t="n">
        <v>0</v>
      </c>
      <c r="AF22" s="165" t="n">
        <v>0</v>
      </c>
      <c r="AG22" s="166"/>
      <c r="AH22" s="167"/>
      <c r="AI22" s="168"/>
      <c r="AJ22" s="169"/>
      <c r="AK22" s="170" t="n">
        <v>1</v>
      </c>
      <c r="AL22" s="63" t="n">
        <v>190</v>
      </c>
      <c r="AM22" s="171"/>
      <c r="AN22" s="172"/>
      <c r="AO22" s="173"/>
      <c r="AP22" s="133"/>
      <c r="AQ22" s="133" t="e">
        <f aca="false" t="array" ref="AQ22:AQ22">SUM(IF(AND(AJ22&lt;&gt;"pac",AJ22&lt;&gt;""),AI22),IF(AND(AM22&lt;&gt;"pac",AM22&lt;&gt;""),AL22),IF(AND(AN22&lt;&gt;"pac",AN22&lt;&gt;""),AO22))/SUM(IF(AND(AJ22&lt;&gt;"pac",AJ22&lt;&gt;""),1),IF(AND(AM22&lt;&gt;"pac",AM22&lt;&gt;""),1),IF(AND(AN22&lt;&gt;"pac",AN22&lt;&gt;""),1))</f>
        <v>#DIV/0!</v>
      </c>
      <c r="AR22" s="133" t="n">
        <f aca="false" t="array" ref="AR22:AR22">SUM(IF(AND(AJ22&lt;&gt;"pac",AJ22&lt;&gt;""),AH22),IF(AND(AM22&lt;&gt;"pac",AM22&lt;&gt;""),AK22),IF(AND(AP22&lt;&gt;"pac",AP22&lt;&gt;""),AN22))</f>
        <v>0</v>
      </c>
      <c r="AS22" s="133"/>
      <c r="AT22" s="134" t="n">
        <f aca="false">SUM(AE22,AG22,AH22,AN22,AK22)</f>
        <v>1</v>
      </c>
      <c r="AU22" s="135" t="n">
        <f aca="false">AV22/AT22</f>
        <v>190</v>
      </c>
      <c r="AV22" s="136" t="n">
        <f aca="false">SUM(AE22*AF22)+(AH22*AI22)+(AN22*AO22)+(AK22*AL22)</f>
        <v>190</v>
      </c>
      <c r="AW22" s="137" t="n">
        <f aca="false">AT22*(F23+G23+H23)*J23/1000</f>
        <v>0</v>
      </c>
      <c r="AX22" s="137" t="n">
        <f aca="false">K23*AT22</f>
        <v>0</v>
      </c>
      <c r="AY22" s="137" t="n">
        <f aca="false">L23*(AE23+AG23)</f>
        <v>0</v>
      </c>
      <c r="AZ22" s="136" t="n">
        <f aca="false">P23</f>
        <v>0.4332</v>
      </c>
      <c r="BA22" s="137" t="n">
        <f aca="false">AC22</f>
        <v>2.52</v>
      </c>
      <c r="BB22" s="137" t="n">
        <f aca="false">T23*AT23</f>
        <v>0</v>
      </c>
      <c r="BC22" s="137"/>
      <c r="BD22" s="137" t="n">
        <f aca="false">AV22-SUM(AW22:BC22)</f>
        <v>187.0468</v>
      </c>
      <c r="BE22" s="138"/>
      <c r="BF22" s="139" t="n">
        <f aca="false">BD22</f>
        <v>187.0468</v>
      </c>
      <c r="BG22" s="139" t="n">
        <f aca="false">BF22*$BG$5</f>
        <v>149.63744</v>
      </c>
      <c r="BH22" s="139" t="n">
        <f aca="false">BF22*$BH$5</f>
        <v>37.40936</v>
      </c>
      <c r="BI22" s="52"/>
      <c r="BR22" s="55"/>
      <c r="BS22" s="142"/>
      <c r="BT22" s="143"/>
      <c r="BU22" s="98"/>
      <c r="BV22" s="52"/>
      <c r="BW22" s="185"/>
      <c r="BX22" s="52"/>
      <c r="BY22" s="52"/>
      <c r="BZ22" s="98"/>
      <c r="CA22" s="52"/>
      <c r="CB22" s="185"/>
      <c r="CC22" s="138"/>
      <c r="CD22" s="138"/>
      <c r="CE22" s="145"/>
      <c r="CF22" s="145"/>
      <c r="CG22" s="145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</row>
    <row r="23" customFormat="false" ht="12.75" hidden="false" customHeight="false" outlineLevel="0" collapsed="false">
      <c r="B23" s="75" t="n">
        <v>1600</v>
      </c>
      <c r="C23" s="146" t="n">
        <f aca="false">C22</f>
        <v>4</v>
      </c>
      <c r="D23" s="147" t="n">
        <f aca="false">D22</f>
        <v>0</v>
      </c>
      <c r="E23" s="174" t="n">
        <f aca="false">C23-D22</f>
        <v>4</v>
      </c>
      <c r="F23" s="149" t="n">
        <f aca="false">$F$6</f>
        <v>0</v>
      </c>
      <c r="G23" s="175" t="n">
        <f aca="false">$G$6</f>
        <v>0</v>
      </c>
      <c r="H23" s="151" t="n">
        <f aca="false">$H$6</f>
        <v>0</v>
      </c>
      <c r="I23" s="152" t="n">
        <f aca="false">F23+G23+H23</f>
        <v>0</v>
      </c>
      <c r="J23" s="153" t="n">
        <f aca="false">$J$7</f>
        <v>0</v>
      </c>
      <c r="K23" s="154" t="n">
        <f aca="false">$K$6</f>
        <v>0</v>
      </c>
      <c r="L23" s="155" t="n">
        <f aca="false">((I23*J23/1000)+K23)</f>
        <v>0</v>
      </c>
      <c r="M23" s="156" t="n">
        <f aca="false">$M$68</f>
        <v>0</v>
      </c>
      <c r="N23" s="157" t="e">
        <f aca="false">$N$7*AQ22*AR22</f>
        <v>#DIV/0!</v>
      </c>
      <c r="O23" s="156" t="n">
        <f aca="false">$O$68</f>
        <v>0</v>
      </c>
      <c r="P23" s="158" t="n">
        <f aca="false">(AT22*$P$6)*$P$3</f>
        <v>0.4332</v>
      </c>
      <c r="Q23" s="154" t="n">
        <f aca="false">$Q$68</f>
        <v>0</v>
      </c>
      <c r="R23" s="154" t="n">
        <v>0</v>
      </c>
      <c r="S23" s="155" t="n">
        <v>0</v>
      </c>
      <c r="T23" s="156" t="n">
        <f aca="false">$T$6</f>
        <v>0</v>
      </c>
      <c r="U23" s="159" t="e">
        <f aca="false">(N23/E23)+SUM(L23:M23)</f>
        <v>#DIV/0!</v>
      </c>
      <c r="W23" s="116" t="n">
        <v>1</v>
      </c>
      <c r="X23" s="117" t="n">
        <v>2.52</v>
      </c>
      <c r="Y23" s="160"/>
      <c r="Z23" s="63"/>
      <c r="AA23" s="161"/>
      <c r="AB23" s="120"/>
      <c r="AC23" s="162" t="n">
        <f aca="false">(W23*X23)+(Y23*Z23)+(AA23*AB23)</f>
        <v>2.52</v>
      </c>
      <c r="AD23" s="163" t="n">
        <v>1700</v>
      </c>
      <c r="AE23" s="164" t="n">
        <v>0</v>
      </c>
      <c r="AF23" s="165" t="n">
        <v>0</v>
      </c>
      <c r="AG23" s="166"/>
      <c r="AH23" s="167"/>
      <c r="AI23" s="168"/>
      <c r="AJ23" s="169"/>
      <c r="AK23" s="170" t="n">
        <v>1</v>
      </c>
      <c r="AL23" s="63" t="n">
        <v>190</v>
      </c>
      <c r="AM23" s="171"/>
      <c r="AN23" s="172"/>
      <c r="AO23" s="173"/>
      <c r="AP23" s="133"/>
      <c r="AQ23" s="133" t="e">
        <f aca="false" t="array" ref="AQ23:AQ23">SUM(IF(AND(AJ23&lt;&gt;"pac",AJ23&lt;&gt;""),AI23),IF(AND(AM23&lt;&gt;"pac",AM23&lt;&gt;""),AL23),IF(AND(AN23&lt;&gt;"pac",AN23&lt;&gt;""),AO23))/SUM(IF(AND(AJ23&lt;&gt;"pac",AJ23&lt;&gt;""),1),IF(AND(AM23&lt;&gt;"pac",AM23&lt;&gt;""),1),IF(AND(AN23&lt;&gt;"pac",AN23&lt;&gt;""),1))</f>
        <v>#DIV/0!</v>
      </c>
      <c r="AR23" s="133" t="n">
        <f aca="false" t="array" ref="AR23:AR23">SUM(IF(AND(AJ23&lt;&gt;"pac",AJ23&lt;&gt;""),AH23),IF(AND(AM23&lt;&gt;"pac",AM23&lt;&gt;""),AK23),IF(AND(AP23&lt;&gt;"pac",AP23&lt;&gt;""),AN23))</f>
        <v>0</v>
      </c>
      <c r="AS23" s="133"/>
      <c r="AT23" s="134" t="n">
        <f aca="false">SUM(AE23,AG23,AH23,AN23,AK23)</f>
        <v>1</v>
      </c>
      <c r="AU23" s="135" t="n">
        <f aca="false">AV23/AT23</f>
        <v>190</v>
      </c>
      <c r="AV23" s="136" t="n">
        <f aca="false">SUM(AE23*AF23)+(AH23*AI23)+(AN23*AO23)+(AK23*AL23)</f>
        <v>190</v>
      </c>
      <c r="AW23" s="137" t="n">
        <f aca="false">AT23*(F24+G24+H24)*J24/1000</f>
        <v>0</v>
      </c>
      <c r="AX23" s="137" t="n">
        <f aca="false">K24*AT23</f>
        <v>0</v>
      </c>
      <c r="AY23" s="137" t="n">
        <f aca="false">L24*(AE24+AG24)</f>
        <v>0</v>
      </c>
      <c r="AZ23" s="136" t="n">
        <f aca="false">P24</f>
        <v>0.4332</v>
      </c>
      <c r="BA23" s="137" t="n">
        <f aca="false">AC23</f>
        <v>2.52</v>
      </c>
      <c r="BB23" s="137" t="n">
        <f aca="false">T24*AT24</f>
        <v>0</v>
      </c>
      <c r="BC23" s="137"/>
      <c r="BD23" s="137" t="n">
        <f aca="false">AV23-SUM(AW23:BC23)</f>
        <v>187.0468</v>
      </c>
      <c r="BE23" s="138"/>
      <c r="BF23" s="139" t="n">
        <f aca="false">BD23</f>
        <v>187.0468</v>
      </c>
      <c r="BG23" s="139" t="n">
        <f aca="false">BF23*$BG$5</f>
        <v>149.63744</v>
      </c>
      <c r="BH23" s="139" t="n">
        <f aca="false">BF23*$BH$5</f>
        <v>37.40936</v>
      </c>
      <c r="BI23" s="52"/>
      <c r="BR23" s="55"/>
      <c r="BS23" s="142"/>
      <c r="BT23" s="143"/>
      <c r="BU23" s="98"/>
      <c r="BV23" s="52"/>
      <c r="BW23" s="176"/>
      <c r="BX23" s="52"/>
      <c r="BY23" s="52"/>
      <c r="BZ23" s="98"/>
      <c r="CA23" s="52"/>
      <c r="CB23" s="176"/>
      <c r="CC23" s="138"/>
      <c r="CD23" s="138"/>
      <c r="CE23" s="145"/>
      <c r="CF23" s="145"/>
      <c r="CG23" s="145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</row>
    <row r="24" customFormat="false" ht="12.75" hidden="false" customHeight="false" outlineLevel="0" collapsed="false">
      <c r="B24" s="75" t="n">
        <v>1700</v>
      </c>
      <c r="C24" s="146" t="n">
        <f aca="false">C23</f>
        <v>4</v>
      </c>
      <c r="D24" s="147" t="n">
        <f aca="false">D23</f>
        <v>0</v>
      </c>
      <c r="E24" s="174" t="n">
        <f aca="false">C24-D23</f>
        <v>4</v>
      </c>
      <c r="F24" s="149" t="n">
        <f aca="false">$F$6</f>
        <v>0</v>
      </c>
      <c r="G24" s="175" t="n">
        <f aca="false">$G$6</f>
        <v>0</v>
      </c>
      <c r="H24" s="151" t="n">
        <f aca="false">$H$6</f>
        <v>0</v>
      </c>
      <c r="I24" s="152" t="n">
        <f aca="false">F24+G24+H24</f>
        <v>0</v>
      </c>
      <c r="J24" s="153" t="n">
        <f aca="false">$J$7</f>
        <v>0</v>
      </c>
      <c r="K24" s="154" t="n">
        <f aca="false">$K$6</f>
        <v>0</v>
      </c>
      <c r="L24" s="155" t="n">
        <f aca="false">((I24*J24/1000)+K24)</f>
        <v>0</v>
      </c>
      <c r="M24" s="156" t="n">
        <f aca="false">$M$68</f>
        <v>0</v>
      </c>
      <c r="N24" s="157" t="e">
        <f aca="false">$N$7*AQ23*AR23</f>
        <v>#DIV/0!</v>
      </c>
      <c r="O24" s="156" t="n">
        <f aca="false">$O$68</f>
        <v>0</v>
      </c>
      <c r="P24" s="158" t="n">
        <f aca="false">(AT23*$P$6)*$P$3</f>
        <v>0.4332</v>
      </c>
      <c r="Q24" s="154" t="n">
        <f aca="false">$Q$68</f>
        <v>0</v>
      </c>
      <c r="R24" s="154" t="n">
        <v>0</v>
      </c>
      <c r="S24" s="155" t="n">
        <v>0</v>
      </c>
      <c r="T24" s="156" t="n">
        <f aca="false">$T$6</f>
        <v>0</v>
      </c>
      <c r="U24" s="159" t="e">
        <f aca="false">(N24/E24)+SUM(L24:M24)</f>
        <v>#DIV/0!</v>
      </c>
      <c r="W24" s="116" t="n">
        <v>1</v>
      </c>
      <c r="X24" s="117" t="n">
        <v>2.52</v>
      </c>
      <c r="Y24" s="160"/>
      <c r="Z24" s="63"/>
      <c r="AA24" s="161"/>
      <c r="AB24" s="120"/>
      <c r="AC24" s="162" t="n">
        <f aca="false">(W24*X24)+(Y24*Z24)+(AA24*AB24)</f>
        <v>2.52</v>
      </c>
      <c r="AD24" s="163" t="n">
        <v>1800</v>
      </c>
      <c r="AE24" s="164" t="n">
        <v>0</v>
      </c>
      <c r="AF24" s="165" t="n">
        <v>0</v>
      </c>
      <c r="AG24" s="166"/>
      <c r="AH24" s="167"/>
      <c r="AI24" s="168"/>
      <c r="AJ24" s="169"/>
      <c r="AK24" s="170" t="n">
        <v>1</v>
      </c>
      <c r="AL24" s="63" t="n">
        <v>190</v>
      </c>
      <c r="AM24" s="171"/>
      <c r="AN24" s="172"/>
      <c r="AO24" s="173"/>
      <c r="AP24" s="133"/>
      <c r="AQ24" s="133" t="e">
        <f aca="false" t="array" ref="AQ24:AQ24">SUM(IF(AND(AJ24&lt;&gt;"pac",AJ24&lt;&gt;""),AI24),IF(AND(AM24&lt;&gt;"pac",AM24&lt;&gt;""),AL24),IF(AND(AN24&lt;&gt;"pac",AN24&lt;&gt;""),AO24))/SUM(IF(AND(AJ24&lt;&gt;"pac",AJ24&lt;&gt;""),1),IF(AND(AM24&lt;&gt;"pac",AM24&lt;&gt;""),1),IF(AND(AN24&lt;&gt;"pac",AN24&lt;&gt;""),1))</f>
        <v>#DIV/0!</v>
      </c>
      <c r="AR24" s="133" t="n">
        <f aca="false" t="array" ref="AR24:AR24">SUM(IF(AND(AJ24&lt;&gt;"pac",AJ24&lt;&gt;""),AH24),IF(AND(AM24&lt;&gt;"pac",AM24&lt;&gt;""),AK24),IF(AND(AP24&lt;&gt;"pac",AP24&lt;&gt;""),AN24))</f>
        <v>0</v>
      </c>
      <c r="AS24" s="133"/>
      <c r="AT24" s="134" t="n">
        <f aca="false">SUM(AE24,AG24,AH24,AN24,AK24)</f>
        <v>1</v>
      </c>
      <c r="AU24" s="135" t="n">
        <f aca="false">AV24/AT24</f>
        <v>190</v>
      </c>
      <c r="AV24" s="136" t="n">
        <f aca="false">SUM(AE24*AF24)+(AH24*AI24)+(AN24*AO24)+(AK24*AL24)</f>
        <v>190</v>
      </c>
      <c r="AW24" s="137" t="n">
        <f aca="false">AT24*(F25+G25+H25)*J25/1000</f>
        <v>0</v>
      </c>
      <c r="AX24" s="137" t="n">
        <f aca="false">K25*AT24</f>
        <v>0</v>
      </c>
      <c r="AY24" s="137" t="n">
        <f aca="false">L25*(AE25+AG25)</f>
        <v>0</v>
      </c>
      <c r="AZ24" s="136" t="n">
        <f aca="false">P25</f>
        <v>0.4332</v>
      </c>
      <c r="BA24" s="137" t="n">
        <f aca="false">AC24</f>
        <v>2.52</v>
      </c>
      <c r="BB24" s="137" t="n">
        <f aca="false">T25*AT25</f>
        <v>0</v>
      </c>
      <c r="BC24" s="137"/>
      <c r="BD24" s="137" t="n">
        <f aca="false">AV24-SUM(AW24:BC24)</f>
        <v>187.0468</v>
      </c>
      <c r="BE24" s="138"/>
      <c r="BF24" s="139" t="n">
        <f aca="false">BD24</f>
        <v>187.0468</v>
      </c>
      <c r="BG24" s="139" t="n">
        <f aca="false">BF24*$BG$5</f>
        <v>149.63744</v>
      </c>
      <c r="BH24" s="139" t="n">
        <f aca="false">BF24*$BH$5</f>
        <v>37.40936</v>
      </c>
      <c r="BI24" s="52"/>
      <c r="BJ24" s="6" t="s">
        <v>105</v>
      </c>
      <c r="BO24" s="6" t="s">
        <v>106</v>
      </c>
      <c r="BR24" s="55"/>
      <c r="BS24" s="142"/>
      <c r="BT24" s="143"/>
      <c r="BU24" s="52"/>
      <c r="BV24" s="52"/>
      <c r="BW24" s="52"/>
      <c r="BX24" s="52"/>
      <c r="BY24" s="52"/>
      <c r="BZ24" s="52"/>
      <c r="CA24" s="52"/>
      <c r="CB24" s="52"/>
      <c r="CC24" s="138"/>
      <c r="CD24" s="138"/>
      <c r="CE24" s="145"/>
      <c r="CF24" s="145"/>
      <c r="CG24" s="145"/>
      <c r="CH24" s="7"/>
      <c r="CI24" s="8"/>
      <c r="CJ24" s="7"/>
      <c r="CK24" s="7"/>
      <c r="CL24" s="7"/>
      <c r="CM24" s="7"/>
      <c r="CN24" s="8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</row>
    <row r="25" customFormat="false" ht="12.75" hidden="false" customHeight="false" outlineLevel="0" collapsed="false">
      <c r="B25" s="75" t="n">
        <v>1800</v>
      </c>
      <c r="C25" s="146" t="n">
        <f aca="false">C24</f>
        <v>4</v>
      </c>
      <c r="D25" s="147" t="n">
        <f aca="false">D24</f>
        <v>0</v>
      </c>
      <c r="E25" s="174" t="n">
        <f aca="false">C25-D24</f>
        <v>4</v>
      </c>
      <c r="F25" s="149" t="n">
        <f aca="false">$F$6</f>
        <v>0</v>
      </c>
      <c r="G25" s="175" t="n">
        <f aca="false">$G$6</f>
        <v>0</v>
      </c>
      <c r="H25" s="151" t="n">
        <f aca="false">$H$6</f>
        <v>0</v>
      </c>
      <c r="I25" s="152" t="n">
        <f aca="false">F25+G25+H25</f>
        <v>0</v>
      </c>
      <c r="J25" s="153" t="n">
        <f aca="false">$J$7</f>
        <v>0</v>
      </c>
      <c r="K25" s="154" t="n">
        <f aca="false">$K$6</f>
        <v>0</v>
      </c>
      <c r="L25" s="155" t="n">
        <f aca="false">((I25*J25/1000)+K25)</f>
        <v>0</v>
      </c>
      <c r="M25" s="156" t="n">
        <f aca="false">$M$68</f>
        <v>0</v>
      </c>
      <c r="N25" s="157" t="e">
        <f aca="false">$N$7*AQ24*AR24</f>
        <v>#DIV/0!</v>
      </c>
      <c r="O25" s="156" t="n">
        <f aca="false">$O$68</f>
        <v>0</v>
      </c>
      <c r="P25" s="158" t="n">
        <f aca="false">(AT24*$P$6)*$P$3</f>
        <v>0.4332</v>
      </c>
      <c r="Q25" s="154" t="n">
        <f aca="false">$Q$68</f>
        <v>0</v>
      </c>
      <c r="R25" s="154" t="n">
        <v>0</v>
      </c>
      <c r="S25" s="155" t="n">
        <v>0</v>
      </c>
      <c r="T25" s="156" t="n">
        <f aca="false">$T$6</f>
        <v>0</v>
      </c>
      <c r="U25" s="159" t="e">
        <f aca="false">(N25/E25)+SUM(L25:M25)</f>
        <v>#DIV/0!</v>
      </c>
      <c r="W25" s="116" t="n">
        <v>1</v>
      </c>
      <c r="X25" s="117" t="n">
        <v>2.52</v>
      </c>
      <c r="Y25" s="160"/>
      <c r="Z25" s="63"/>
      <c r="AA25" s="161"/>
      <c r="AB25" s="120"/>
      <c r="AC25" s="162" t="n">
        <f aca="false">(W25*X25)+(Y25*Z25)+(AA25*AB25)</f>
        <v>2.52</v>
      </c>
      <c r="AD25" s="163" t="n">
        <v>1900</v>
      </c>
      <c r="AE25" s="164" t="n">
        <v>0</v>
      </c>
      <c r="AF25" s="165" t="n">
        <v>0</v>
      </c>
      <c r="AG25" s="166"/>
      <c r="AH25" s="167"/>
      <c r="AI25" s="168"/>
      <c r="AJ25" s="169"/>
      <c r="AK25" s="170" t="n">
        <v>1</v>
      </c>
      <c r="AL25" s="63" t="n">
        <v>190</v>
      </c>
      <c r="AM25" s="171"/>
      <c r="AN25" s="172"/>
      <c r="AO25" s="173"/>
      <c r="AP25" s="133"/>
      <c r="AQ25" s="133" t="e">
        <f aca="false" t="array" ref="AQ25:AQ25">SUM(IF(AND(AJ25&lt;&gt;"pac",AJ25&lt;&gt;""),AI25),IF(AND(AM25&lt;&gt;"pac",AM25&lt;&gt;""),AL25),IF(AND(AN25&lt;&gt;"pac",AN25&lt;&gt;""),AO25))/SUM(IF(AND(AJ25&lt;&gt;"pac",AJ25&lt;&gt;""),1),IF(AND(AM25&lt;&gt;"pac",AM25&lt;&gt;""),1),IF(AND(AN25&lt;&gt;"pac",AN25&lt;&gt;""),1))</f>
        <v>#DIV/0!</v>
      </c>
      <c r="AR25" s="133" t="n">
        <f aca="false" t="array" ref="AR25:AR25">SUM(IF(AND(AJ25&lt;&gt;"pac",AJ25&lt;&gt;""),AH25),IF(AND(AM25&lt;&gt;"pac",AM25&lt;&gt;""),AK25),IF(AND(AP25&lt;&gt;"pac",AP25&lt;&gt;""),AN25))</f>
        <v>0</v>
      </c>
      <c r="AS25" s="133"/>
      <c r="AT25" s="134" t="n">
        <f aca="false">SUM(AE25,AG25,AH25,AN25,AK25)</f>
        <v>1</v>
      </c>
      <c r="AU25" s="135" t="n">
        <f aca="false">AV25/AT25</f>
        <v>190</v>
      </c>
      <c r="AV25" s="136" t="n">
        <f aca="false">SUM(AE25*AF25)+(AH25*AI25)+(AN25*AO25)+(AK25*AL25)</f>
        <v>190</v>
      </c>
      <c r="AW25" s="137" t="n">
        <f aca="false">AT25*(F26+G26+H26)*J26/1000</f>
        <v>0</v>
      </c>
      <c r="AX25" s="137" t="n">
        <f aca="false">K26*AT25</f>
        <v>0</v>
      </c>
      <c r="AY25" s="137" t="n">
        <f aca="false">L26*(AE26+AG26)</f>
        <v>0</v>
      </c>
      <c r="AZ25" s="136" t="n">
        <f aca="false">P26</f>
        <v>0.4332</v>
      </c>
      <c r="BA25" s="137" t="n">
        <f aca="false">AC25</f>
        <v>2.52</v>
      </c>
      <c r="BB25" s="137" t="n">
        <f aca="false">T26*AT26</f>
        <v>0</v>
      </c>
      <c r="BC25" s="137"/>
      <c r="BD25" s="137" t="n">
        <f aca="false">AV25-SUM(AW25:BC25)</f>
        <v>187.0468</v>
      </c>
      <c r="BE25" s="138"/>
      <c r="BF25" s="139" t="n">
        <f aca="false">BD25</f>
        <v>187.0468</v>
      </c>
      <c r="BG25" s="139" t="n">
        <f aca="false">BF25*$BG$5</f>
        <v>149.63744</v>
      </c>
      <c r="BH25" s="139" t="n">
        <f aca="false">BF25*$BH$5</f>
        <v>37.40936</v>
      </c>
      <c r="BI25" s="52"/>
      <c r="BJ25" s="25" t="s">
        <v>107</v>
      </c>
      <c r="BK25" s="26"/>
      <c r="BL25" s="27" t="n">
        <f aca="false">BL21</f>
        <v>3591.29856</v>
      </c>
      <c r="BO25" s="25" t="s">
        <v>107</v>
      </c>
      <c r="BP25" s="26"/>
      <c r="BQ25" s="27" t="e">
        <f aca="true">(INDIRECT(TEXT((DAY($A$1)-1),"0")&amp;"!Bq25"))+BL25</f>
        <v>#REF!</v>
      </c>
      <c r="BR25" s="55"/>
      <c r="BS25" s="142"/>
      <c r="BT25" s="143"/>
      <c r="BU25" s="98"/>
      <c r="BV25" s="52"/>
      <c r="BW25" s="176"/>
      <c r="BX25" s="52"/>
      <c r="BY25" s="52"/>
      <c r="BZ25" s="98"/>
      <c r="CA25" s="52"/>
      <c r="CB25" s="176"/>
      <c r="CC25" s="138"/>
      <c r="CD25" s="138"/>
      <c r="CE25" s="145"/>
      <c r="CF25" s="145"/>
      <c r="CG25" s="145"/>
      <c r="CH25" s="7"/>
      <c r="CI25" s="8"/>
      <c r="CJ25" s="7"/>
      <c r="CK25" s="29"/>
      <c r="CL25" s="7"/>
      <c r="CM25" s="7"/>
      <c r="CN25" s="8"/>
      <c r="CO25" s="7"/>
      <c r="CP25" s="29"/>
      <c r="CQ25" s="7"/>
      <c r="CR25" s="7"/>
      <c r="CS25" s="7"/>
      <c r="CT25" s="7"/>
      <c r="CU25" s="7"/>
      <c r="CV25" s="7"/>
      <c r="CW25" s="7"/>
      <c r="CX25" s="7"/>
      <c r="CY25" s="7"/>
    </row>
    <row r="26" customFormat="false" ht="12.75" hidden="false" customHeight="false" outlineLevel="0" collapsed="false">
      <c r="B26" s="75" t="n">
        <v>1900</v>
      </c>
      <c r="C26" s="146" t="n">
        <f aca="false">C25</f>
        <v>4</v>
      </c>
      <c r="D26" s="147" t="n">
        <f aca="false">D25</f>
        <v>0</v>
      </c>
      <c r="E26" s="174" t="n">
        <f aca="false">C26-D25</f>
        <v>4</v>
      </c>
      <c r="F26" s="149" t="n">
        <f aca="false">$F$6</f>
        <v>0</v>
      </c>
      <c r="G26" s="175" t="n">
        <f aca="false">$G$6</f>
        <v>0</v>
      </c>
      <c r="H26" s="151" t="n">
        <f aca="false">$H$6</f>
        <v>0</v>
      </c>
      <c r="I26" s="152" t="n">
        <f aca="false">F26+G26+H26</f>
        <v>0</v>
      </c>
      <c r="J26" s="153" t="n">
        <f aca="false">$J$7</f>
        <v>0</v>
      </c>
      <c r="K26" s="154" t="n">
        <f aca="false">$K$6</f>
        <v>0</v>
      </c>
      <c r="L26" s="155" t="n">
        <f aca="false">((I26*J26/1000)+K26)</f>
        <v>0</v>
      </c>
      <c r="M26" s="156" t="n">
        <f aca="false">$M$68</f>
        <v>0</v>
      </c>
      <c r="N26" s="157" t="e">
        <f aca="false">$N$7*AQ25*AR25</f>
        <v>#DIV/0!</v>
      </c>
      <c r="O26" s="156" t="n">
        <f aca="false">$O$68</f>
        <v>0</v>
      </c>
      <c r="P26" s="158" t="n">
        <f aca="false">(AT25*$P$6)*$P$3</f>
        <v>0.4332</v>
      </c>
      <c r="Q26" s="154" t="n">
        <f aca="false">$Q$68</f>
        <v>0</v>
      </c>
      <c r="R26" s="154" t="n">
        <v>0</v>
      </c>
      <c r="S26" s="155" t="n">
        <v>0</v>
      </c>
      <c r="T26" s="156" t="n">
        <f aca="false">$T$6</f>
        <v>0</v>
      </c>
      <c r="U26" s="159" t="e">
        <f aca="false">(N26/E26)+SUM(L26:M26)</f>
        <v>#DIV/0!</v>
      </c>
      <c r="W26" s="116" t="n">
        <v>1</v>
      </c>
      <c r="X26" s="117" t="n">
        <v>2.52</v>
      </c>
      <c r="Y26" s="160"/>
      <c r="Z26" s="63"/>
      <c r="AA26" s="161"/>
      <c r="AB26" s="120"/>
      <c r="AC26" s="162" t="n">
        <f aca="false">(W26*X26)+(Y26*Z26)+(AA26*AB26)</f>
        <v>2.52</v>
      </c>
      <c r="AD26" s="163" t="n">
        <v>2000</v>
      </c>
      <c r="AE26" s="164" t="n">
        <v>0</v>
      </c>
      <c r="AF26" s="165" t="n">
        <v>0</v>
      </c>
      <c r="AG26" s="166"/>
      <c r="AH26" s="167"/>
      <c r="AI26" s="168"/>
      <c r="AJ26" s="169"/>
      <c r="AK26" s="170" t="n">
        <v>1</v>
      </c>
      <c r="AL26" s="63" t="n">
        <v>190</v>
      </c>
      <c r="AM26" s="171"/>
      <c r="AN26" s="172"/>
      <c r="AO26" s="173"/>
      <c r="AP26" s="133"/>
      <c r="AQ26" s="133" t="e">
        <f aca="false" t="array" ref="AQ26:AQ26">SUM(IF(AND(AJ26&lt;&gt;"pac",AJ26&lt;&gt;""),AI26),IF(AND(AM26&lt;&gt;"pac",AM26&lt;&gt;""),AL26),IF(AND(AN26&lt;&gt;"pac",AN26&lt;&gt;""),AO26))/SUM(IF(AND(AJ26&lt;&gt;"pac",AJ26&lt;&gt;""),1),IF(AND(AM26&lt;&gt;"pac",AM26&lt;&gt;""),1),IF(AND(AN26&lt;&gt;"pac",AN26&lt;&gt;""),1))</f>
        <v>#DIV/0!</v>
      </c>
      <c r="AR26" s="133" t="n">
        <f aca="false" t="array" ref="AR26:AR26">SUM(IF(AND(AJ26&lt;&gt;"pac",AJ26&lt;&gt;""),AH26),IF(AND(AM26&lt;&gt;"pac",AM26&lt;&gt;""),AK26),IF(AND(AP26&lt;&gt;"pac",AP26&lt;&gt;""),AN26))</f>
        <v>0</v>
      </c>
      <c r="AS26" s="133"/>
      <c r="AT26" s="134" t="n">
        <f aca="false">SUM(AE26,AG26,AH26,AN26,AK26)</f>
        <v>1</v>
      </c>
      <c r="AU26" s="135" t="n">
        <f aca="false">AV26/AT26</f>
        <v>190</v>
      </c>
      <c r="AV26" s="136" t="n">
        <f aca="false">SUM(AE26*AF26)+(AH26*AI26)+(AN26*AO26)+(AK26*AL26)</f>
        <v>190</v>
      </c>
      <c r="AW26" s="137" t="n">
        <f aca="false">AT26*(F27+G27+H27)*J27/1000</f>
        <v>0</v>
      </c>
      <c r="AX26" s="137" t="n">
        <f aca="false">K27*AT26</f>
        <v>0</v>
      </c>
      <c r="AY26" s="137" t="n">
        <f aca="false">L27*(AE27+AG27)</f>
        <v>0</v>
      </c>
      <c r="AZ26" s="136" t="n">
        <f aca="false">P27</f>
        <v>0.4332</v>
      </c>
      <c r="BA26" s="137" t="n">
        <f aca="false">AC26</f>
        <v>2.52</v>
      </c>
      <c r="BB26" s="137" t="n">
        <f aca="false">T27*AT27</f>
        <v>0</v>
      </c>
      <c r="BC26" s="137"/>
      <c r="BD26" s="137" t="n">
        <f aca="false">AV26-SUM(AW26:BC26)</f>
        <v>187.0468</v>
      </c>
      <c r="BE26" s="138"/>
      <c r="BF26" s="139" t="n">
        <f aca="false">BD26</f>
        <v>187.0468</v>
      </c>
      <c r="BG26" s="139" t="n">
        <f aca="false">BF26*$BG$5</f>
        <v>149.63744</v>
      </c>
      <c r="BH26" s="139" t="n">
        <f aca="false">BF26*$BH$5</f>
        <v>37.40936</v>
      </c>
      <c r="BI26" s="52"/>
      <c r="BJ26" s="183"/>
      <c r="BK26" s="52"/>
      <c r="BL26" s="171"/>
      <c r="BO26" s="183"/>
      <c r="BP26" s="52"/>
      <c r="BQ26" s="171"/>
      <c r="BR26" s="55"/>
      <c r="BS26" s="142"/>
      <c r="BT26" s="143"/>
      <c r="BU26" s="98"/>
      <c r="BV26" s="52"/>
      <c r="BW26" s="176"/>
      <c r="BX26" s="52"/>
      <c r="BY26" s="52"/>
      <c r="BZ26" s="98"/>
      <c r="CA26" s="52"/>
      <c r="CB26" s="176"/>
      <c r="CC26" s="138"/>
      <c r="CD26" s="138"/>
      <c r="CE26" s="145"/>
      <c r="CF26" s="145"/>
      <c r="CG26" s="145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</row>
    <row r="27" customFormat="false" ht="12.75" hidden="false" customHeight="false" outlineLevel="0" collapsed="false">
      <c r="B27" s="75" t="n">
        <v>2000</v>
      </c>
      <c r="C27" s="146" t="n">
        <f aca="false">C26</f>
        <v>4</v>
      </c>
      <c r="D27" s="147" t="n">
        <f aca="false">D26</f>
        <v>0</v>
      </c>
      <c r="E27" s="174" t="n">
        <f aca="false">C27-D26</f>
        <v>4</v>
      </c>
      <c r="F27" s="149" t="n">
        <f aca="false">$F$6</f>
        <v>0</v>
      </c>
      <c r="G27" s="175" t="n">
        <f aca="false">$G$6</f>
        <v>0</v>
      </c>
      <c r="H27" s="151" t="n">
        <f aca="false">$H$6</f>
        <v>0</v>
      </c>
      <c r="I27" s="152" t="n">
        <f aca="false">F27+G27+H27</f>
        <v>0</v>
      </c>
      <c r="J27" s="153" t="n">
        <f aca="false">$J$7</f>
        <v>0</v>
      </c>
      <c r="K27" s="154" t="n">
        <f aca="false">$K$6</f>
        <v>0</v>
      </c>
      <c r="L27" s="155" t="n">
        <f aca="false">((I27*J27/1000)+K27)</f>
        <v>0</v>
      </c>
      <c r="M27" s="156" t="n">
        <f aca="false">$M$68</f>
        <v>0</v>
      </c>
      <c r="N27" s="157" t="e">
        <f aca="false">$N$7*AQ26*AR26</f>
        <v>#DIV/0!</v>
      </c>
      <c r="O27" s="156" t="n">
        <f aca="false">$O$68</f>
        <v>0</v>
      </c>
      <c r="P27" s="158" t="n">
        <f aca="false">(AT26*$P$6)*$P$3</f>
        <v>0.4332</v>
      </c>
      <c r="Q27" s="154" t="n">
        <f aca="false">$Q$68</f>
        <v>0</v>
      </c>
      <c r="R27" s="154" t="n">
        <v>0</v>
      </c>
      <c r="S27" s="155" t="n">
        <v>0</v>
      </c>
      <c r="T27" s="156" t="n">
        <f aca="false">$T$6</f>
        <v>0</v>
      </c>
      <c r="U27" s="159" t="e">
        <f aca="false">(N27/E27)+SUM(L27:M27)</f>
        <v>#DIV/0!</v>
      </c>
      <c r="W27" s="116" t="n">
        <v>1</v>
      </c>
      <c r="X27" s="117" t="n">
        <v>2.52</v>
      </c>
      <c r="Y27" s="160"/>
      <c r="Z27" s="63"/>
      <c r="AA27" s="161"/>
      <c r="AB27" s="120"/>
      <c r="AC27" s="162" t="n">
        <f aca="false">(W27*X27)+(Y27*Z27)+(AA27*AB27)</f>
        <v>2.52</v>
      </c>
      <c r="AD27" s="163" t="n">
        <v>2100</v>
      </c>
      <c r="AE27" s="164" t="n">
        <v>0</v>
      </c>
      <c r="AF27" s="165" t="n">
        <v>0</v>
      </c>
      <c r="AG27" s="166"/>
      <c r="AH27" s="167"/>
      <c r="AI27" s="168"/>
      <c r="AJ27" s="169"/>
      <c r="AK27" s="170" t="n">
        <v>1</v>
      </c>
      <c r="AL27" s="63" t="n">
        <v>190</v>
      </c>
      <c r="AM27" s="171"/>
      <c r="AN27" s="172"/>
      <c r="AO27" s="173"/>
      <c r="AP27" s="133"/>
      <c r="AQ27" s="133" t="e">
        <f aca="false" t="array" ref="AQ27:AQ27">SUM(IF(AND(AJ27&lt;&gt;"pac",AJ27&lt;&gt;""),AI27),IF(AND(AM27&lt;&gt;"pac",AM27&lt;&gt;""),AL27),IF(AND(AN27&lt;&gt;"pac",AN27&lt;&gt;""),AO27))/SUM(IF(AND(AJ27&lt;&gt;"pac",AJ27&lt;&gt;""),1),IF(AND(AM27&lt;&gt;"pac",AM27&lt;&gt;""),1),IF(AND(AN27&lt;&gt;"pac",AN27&lt;&gt;""),1))</f>
        <v>#DIV/0!</v>
      </c>
      <c r="AR27" s="133" t="n">
        <f aca="false" t="array" ref="AR27:AR27">SUM(IF(AND(AJ27&lt;&gt;"pac",AJ27&lt;&gt;""),AH27),IF(AND(AM27&lt;&gt;"pac",AM27&lt;&gt;""),AK27),IF(AND(AP27&lt;&gt;"pac",AP27&lt;&gt;""),AN27))</f>
        <v>0</v>
      </c>
      <c r="AS27" s="133"/>
      <c r="AT27" s="134" t="n">
        <f aca="false">SUM(AE27,AG27,AH27,AN27,AK27)</f>
        <v>1</v>
      </c>
      <c r="AU27" s="135" t="n">
        <f aca="false">AV27/AT27</f>
        <v>190</v>
      </c>
      <c r="AV27" s="136" t="n">
        <f aca="false">SUM(AE27*AF27)+(AH27*AI27)+(AN27*AO27)+(AK27*AL27)</f>
        <v>190</v>
      </c>
      <c r="AW27" s="137" t="n">
        <f aca="false">AT27*(F28+G28+H28)*J28/1000</f>
        <v>0</v>
      </c>
      <c r="AX27" s="137" t="n">
        <f aca="false">K28*AT27</f>
        <v>0</v>
      </c>
      <c r="AY27" s="137" t="n">
        <f aca="false">L28*(AE28+AG28)</f>
        <v>0</v>
      </c>
      <c r="AZ27" s="136" t="n">
        <f aca="false">P28</f>
        <v>0.4332</v>
      </c>
      <c r="BA27" s="137" t="n">
        <f aca="false">AC27</f>
        <v>2.52</v>
      </c>
      <c r="BB27" s="137" t="n">
        <f aca="false">T28*AT28</f>
        <v>0</v>
      </c>
      <c r="BC27" s="137"/>
      <c r="BD27" s="137" t="n">
        <f aca="false">AV27-SUM(AW27:BC27)</f>
        <v>187.0468</v>
      </c>
      <c r="BE27" s="138"/>
      <c r="BF27" s="139" t="n">
        <f aca="false">BD27</f>
        <v>187.0468</v>
      </c>
      <c r="BG27" s="139" t="n">
        <f aca="false">BF27*$BG$5</f>
        <v>149.63744</v>
      </c>
      <c r="BH27" s="139" t="n">
        <f aca="false">BF27*$BH$5</f>
        <v>37.40936</v>
      </c>
      <c r="BI27" s="52"/>
      <c r="BJ27" s="53" t="s">
        <v>32</v>
      </c>
      <c r="BK27" s="52"/>
      <c r="BL27" s="73" t="n">
        <f aca="false">BL4</f>
        <v>0</v>
      </c>
      <c r="BO27" s="53" t="s">
        <v>32</v>
      </c>
      <c r="BP27" s="52"/>
      <c r="BQ27" s="73" t="e">
        <f aca="true">(INDIRECT(TEXT((DAY($A$1)-1),"0")&amp;"!BK27"))+BL27</f>
        <v>#REF!</v>
      </c>
      <c r="BR27" s="55"/>
      <c r="BS27" s="142"/>
      <c r="BT27" s="143"/>
      <c r="BU27" s="98"/>
      <c r="BV27" s="52"/>
      <c r="BW27" s="176"/>
      <c r="BX27" s="52"/>
      <c r="BY27" s="52"/>
      <c r="BZ27" s="52"/>
      <c r="CA27" s="52"/>
      <c r="CB27" s="52"/>
      <c r="CC27" s="138"/>
      <c r="CD27" s="138"/>
      <c r="CE27" s="145"/>
      <c r="CF27" s="145"/>
      <c r="CG27" s="145"/>
      <c r="CH27" s="7"/>
      <c r="CI27" s="8"/>
      <c r="CJ27" s="7"/>
      <c r="CK27" s="29"/>
      <c r="CL27" s="7"/>
      <c r="CM27" s="7"/>
      <c r="CN27" s="8"/>
      <c r="CO27" s="7"/>
      <c r="CP27" s="29"/>
      <c r="CQ27" s="7"/>
      <c r="CR27" s="7"/>
      <c r="CS27" s="7"/>
      <c r="CT27" s="7"/>
      <c r="CU27" s="7"/>
      <c r="CV27" s="7"/>
      <c r="CW27" s="7"/>
      <c r="CX27" s="7"/>
      <c r="CY27" s="7"/>
    </row>
    <row r="28" customFormat="false" ht="12.75" hidden="false" customHeight="false" outlineLevel="0" collapsed="false">
      <c r="B28" s="75" t="n">
        <v>2100</v>
      </c>
      <c r="C28" s="146" t="n">
        <f aca="false">C27</f>
        <v>4</v>
      </c>
      <c r="D28" s="147" t="n">
        <f aca="false">D27</f>
        <v>0</v>
      </c>
      <c r="E28" s="174" t="n">
        <f aca="false">C28-D27</f>
        <v>4</v>
      </c>
      <c r="F28" s="149" t="n">
        <f aca="false">$F$6</f>
        <v>0</v>
      </c>
      <c r="G28" s="175" t="n">
        <f aca="false">$G$6</f>
        <v>0</v>
      </c>
      <c r="H28" s="151" t="n">
        <f aca="false">$H$6</f>
        <v>0</v>
      </c>
      <c r="I28" s="152" t="n">
        <f aca="false">F28+G28+H28</f>
        <v>0</v>
      </c>
      <c r="J28" s="153" t="n">
        <f aca="false">$J$7</f>
        <v>0</v>
      </c>
      <c r="K28" s="154" t="n">
        <f aca="false">$K$6</f>
        <v>0</v>
      </c>
      <c r="L28" s="155" t="n">
        <f aca="false">((I28*J28/1000)+K28)</f>
        <v>0</v>
      </c>
      <c r="M28" s="156" t="n">
        <f aca="false">$M$68</f>
        <v>0</v>
      </c>
      <c r="N28" s="157" t="e">
        <f aca="false">$N$7*AQ27*AR27</f>
        <v>#DIV/0!</v>
      </c>
      <c r="O28" s="156" t="n">
        <f aca="false">$O$68</f>
        <v>0</v>
      </c>
      <c r="P28" s="158" t="n">
        <f aca="false">(AT27*$P$6)*$P$3</f>
        <v>0.4332</v>
      </c>
      <c r="Q28" s="154" t="n">
        <f aca="false">$Q$68</f>
        <v>0</v>
      </c>
      <c r="R28" s="154" t="n">
        <v>0</v>
      </c>
      <c r="S28" s="155" t="n">
        <v>0</v>
      </c>
      <c r="T28" s="156" t="n">
        <v>0</v>
      </c>
      <c r="U28" s="159" t="e">
        <f aca="false">(N28/E28)+SUM(L28:M28)</f>
        <v>#DIV/0!</v>
      </c>
      <c r="W28" s="116" t="n">
        <v>1</v>
      </c>
      <c r="X28" s="117" t="n">
        <v>2.52</v>
      </c>
      <c r="Y28" s="160"/>
      <c r="Z28" s="63"/>
      <c r="AA28" s="161"/>
      <c r="AB28" s="120"/>
      <c r="AC28" s="162" t="n">
        <f aca="false">(W28*X28)+(Y28*Z28)+(AA28*AB28)</f>
        <v>2.52</v>
      </c>
      <c r="AD28" s="163" t="n">
        <v>2200</v>
      </c>
      <c r="AE28" s="164" t="n">
        <v>0</v>
      </c>
      <c r="AF28" s="165" t="n">
        <v>0</v>
      </c>
      <c r="AG28" s="166"/>
      <c r="AH28" s="167"/>
      <c r="AI28" s="168"/>
      <c r="AJ28" s="169"/>
      <c r="AK28" s="170" t="n">
        <v>1</v>
      </c>
      <c r="AL28" s="63" t="n">
        <v>190</v>
      </c>
      <c r="AM28" s="171"/>
      <c r="AN28" s="172"/>
      <c r="AO28" s="173"/>
      <c r="AP28" s="133"/>
      <c r="AQ28" s="133" t="e">
        <f aca="false" t="array" ref="AQ28:AQ28">SUM(IF(AND(AJ28&lt;&gt;"pac",AJ28&lt;&gt;""),AI28),IF(AND(AM28&lt;&gt;"pac",AM28&lt;&gt;""),AL28),IF(AND(AN28&lt;&gt;"pac",AN28&lt;&gt;""),AO28))/SUM(IF(AND(AJ28&lt;&gt;"pac",AJ28&lt;&gt;""),1),IF(AND(AM28&lt;&gt;"pac",AM28&lt;&gt;""),1),IF(AND(AN28&lt;&gt;"pac",AN28&lt;&gt;""),1))</f>
        <v>#DIV/0!</v>
      </c>
      <c r="AR28" s="133" t="n">
        <f aca="false" t="array" ref="AR28:AR28">SUM(IF(AND(AJ28&lt;&gt;"pac",AJ28&lt;&gt;""),AH28),IF(AND(AM28&lt;&gt;"pac",AM28&lt;&gt;""),AK28),IF(AND(AP28&lt;&gt;"pac",AP28&lt;&gt;""),AN28))</f>
        <v>0</v>
      </c>
      <c r="AS28" s="133"/>
      <c r="AT28" s="134" t="n">
        <f aca="false">SUM(AE28,AG28,AH28,AN28,AK28)</f>
        <v>1</v>
      </c>
      <c r="AU28" s="135" t="n">
        <f aca="false">AV28/AT28</f>
        <v>190</v>
      </c>
      <c r="AV28" s="136" t="n">
        <f aca="false">SUM(AE28*AF28)+(AH28*AI28)+(AN28*AO28)+(AK28*AL28)</f>
        <v>190</v>
      </c>
      <c r="AW28" s="137" t="n">
        <f aca="false">AT28*(F29+G29+H29)*J29/1000</f>
        <v>0</v>
      </c>
      <c r="AX28" s="137" t="n">
        <f aca="false">K29*AT28</f>
        <v>0</v>
      </c>
      <c r="AY28" s="137" t="n">
        <f aca="false">L29*(AE29+AG29)</f>
        <v>0</v>
      </c>
      <c r="AZ28" s="136" t="n">
        <f aca="false">P29</f>
        <v>0.4332</v>
      </c>
      <c r="BA28" s="137" t="n">
        <f aca="false">AC28</f>
        <v>2.52</v>
      </c>
      <c r="BB28" s="137" t="n">
        <f aca="false">T29*AT29</f>
        <v>0</v>
      </c>
      <c r="BC28" s="137"/>
      <c r="BD28" s="137" t="n">
        <f aca="false">AV28-SUM(AW28:BC28)</f>
        <v>187.0468</v>
      </c>
      <c r="BE28" s="138"/>
      <c r="BF28" s="139" t="n">
        <f aca="false">BD28</f>
        <v>187.0468</v>
      </c>
      <c r="BG28" s="139" t="n">
        <f aca="false">BF28*$BG$5</f>
        <v>149.63744</v>
      </c>
      <c r="BH28" s="139" t="n">
        <f aca="false">BF28*$BH$5</f>
        <v>37.40936</v>
      </c>
      <c r="BI28" s="52"/>
      <c r="BJ28" s="53"/>
      <c r="BK28" s="52"/>
      <c r="BL28" s="73"/>
      <c r="BO28" s="53"/>
      <c r="BP28" s="52"/>
      <c r="BQ28" s="73"/>
      <c r="BR28" s="55"/>
      <c r="BS28" s="142"/>
      <c r="BT28" s="143"/>
      <c r="BU28" s="98"/>
      <c r="BV28" s="52"/>
      <c r="BW28" s="176"/>
      <c r="BX28" s="52"/>
      <c r="BY28" s="52"/>
      <c r="BZ28" s="98"/>
      <c r="CA28" s="52"/>
      <c r="CB28" s="176"/>
      <c r="CC28" s="138"/>
      <c r="CD28" s="138"/>
      <c r="CE28" s="145"/>
      <c r="CF28" s="145"/>
      <c r="CG28" s="145"/>
      <c r="CH28" s="7"/>
      <c r="CI28" s="8"/>
      <c r="CJ28" s="7"/>
      <c r="CK28" s="29"/>
      <c r="CL28" s="7"/>
      <c r="CM28" s="7"/>
      <c r="CN28" s="8"/>
      <c r="CO28" s="7"/>
      <c r="CP28" s="29"/>
      <c r="CQ28" s="7"/>
      <c r="CR28" s="7"/>
      <c r="CS28" s="7"/>
      <c r="CT28" s="7"/>
      <c r="CU28" s="7"/>
      <c r="CV28" s="7"/>
      <c r="CW28" s="7"/>
      <c r="CX28" s="7"/>
      <c r="CY28" s="7"/>
    </row>
    <row r="29" customFormat="false" ht="12.75" hidden="false" customHeight="false" outlineLevel="0" collapsed="false">
      <c r="B29" s="75" t="n">
        <v>2200</v>
      </c>
      <c r="C29" s="146" t="n">
        <f aca="false">C28</f>
        <v>4</v>
      </c>
      <c r="D29" s="147" t="n">
        <f aca="false">D28</f>
        <v>0</v>
      </c>
      <c r="E29" s="174" t="n">
        <f aca="false">C29-D28</f>
        <v>4</v>
      </c>
      <c r="F29" s="149" t="n">
        <f aca="false">$F$6</f>
        <v>0</v>
      </c>
      <c r="G29" s="175" t="n">
        <f aca="false">$G$6</f>
        <v>0</v>
      </c>
      <c r="H29" s="151" t="n">
        <f aca="false">$H$6</f>
        <v>0</v>
      </c>
      <c r="I29" s="152" t="n">
        <f aca="false">F29+G29+H29</f>
        <v>0</v>
      </c>
      <c r="J29" s="153" t="n">
        <f aca="false">$J$7</f>
        <v>0</v>
      </c>
      <c r="K29" s="154" t="n">
        <f aca="false">$K$6</f>
        <v>0</v>
      </c>
      <c r="L29" s="155" t="n">
        <f aca="false">((I29*J29/1000)+K29)</f>
        <v>0</v>
      </c>
      <c r="M29" s="156" t="n">
        <f aca="false">$M$68</f>
        <v>0</v>
      </c>
      <c r="N29" s="157" t="e">
        <f aca="false">$N$7*AQ28*AR28</f>
        <v>#DIV/0!</v>
      </c>
      <c r="O29" s="156" t="n">
        <f aca="false">$O$68</f>
        <v>0</v>
      </c>
      <c r="P29" s="158" t="n">
        <f aca="false">(AT28*$P$6)*$P$3</f>
        <v>0.4332</v>
      </c>
      <c r="Q29" s="154" t="n">
        <f aca="false">$Q$68</f>
        <v>0</v>
      </c>
      <c r="R29" s="154" t="n">
        <v>0</v>
      </c>
      <c r="S29" s="155" t="n">
        <v>0</v>
      </c>
      <c r="T29" s="156" t="n">
        <v>0</v>
      </c>
      <c r="U29" s="159" t="e">
        <f aca="false">(N29/E29)+SUM(L29:M29)</f>
        <v>#DIV/0!</v>
      </c>
      <c r="W29" s="116" t="n">
        <v>1</v>
      </c>
      <c r="X29" s="117" t="n">
        <v>2.52</v>
      </c>
      <c r="Y29" s="160"/>
      <c r="Z29" s="63"/>
      <c r="AA29" s="161"/>
      <c r="AB29" s="120"/>
      <c r="AC29" s="162" t="n">
        <f aca="false">(W29*X29)+(Y29*Z29)+(AA29*AB29)</f>
        <v>2.52</v>
      </c>
      <c r="AD29" s="163" t="n">
        <v>2300</v>
      </c>
      <c r="AE29" s="164" t="n">
        <v>0</v>
      </c>
      <c r="AF29" s="165" t="n">
        <v>0</v>
      </c>
      <c r="AG29" s="166"/>
      <c r="AH29" s="167"/>
      <c r="AI29" s="168"/>
      <c r="AJ29" s="169"/>
      <c r="AK29" s="170" t="n">
        <v>1</v>
      </c>
      <c r="AL29" s="63" t="n">
        <v>190</v>
      </c>
      <c r="AM29" s="171"/>
      <c r="AN29" s="172"/>
      <c r="AO29" s="173"/>
      <c r="AP29" s="133"/>
      <c r="AQ29" s="133" t="e">
        <f aca="false" t="array" ref="AQ29:AQ29">SUM(IF(AND(AJ29&lt;&gt;"pac",AJ29&lt;&gt;""),AI29),IF(AND(AM29&lt;&gt;"pac",AM29&lt;&gt;""),AL29),IF(AND(AN29&lt;&gt;"pac",AN29&lt;&gt;""),AO29))/SUM(IF(AND(AJ29&lt;&gt;"pac",AJ29&lt;&gt;""),1),IF(AND(AM29&lt;&gt;"pac",AM29&lt;&gt;""),1),IF(AND(AN29&lt;&gt;"pac",AN29&lt;&gt;""),1))</f>
        <v>#DIV/0!</v>
      </c>
      <c r="AR29" s="133" t="n">
        <f aca="false" t="array" ref="AR29:AR29">SUM(IF(AND(AJ29&lt;&gt;"pac",AJ29&lt;&gt;""),AH29),IF(AND(AM29&lt;&gt;"pac",AM29&lt;&gt;""),AK29),IF(AND(AP29&lt;&gt;"pac",AP29&lt;&gt;""),AN29))</f>
        <v>0</v>
      </c>
      <c r="AS29" s="133"/>
      <c r="AT29" s="134" t="n">
        <f aca="false">SUM(AE29,AG29,AH29,AN29,AK29)</f>
        <v>1</v>
      </c>
      <c r="AU29" s="135" t="n">
        <f aca="false">AV29/AT29</f>
        <v>190</v>
      </c>
      <c r="AV29" s="136" t="n">
        <f aca="false">SUM(AE29*AF29)+(AH29*AI29)+(AN29*AO29)+(AK29*AL29)</f>
        <v>190</v>
      </c>
      <c r="AW29" s="137" t="n">
        <f aca="false">AT29*(F30+G30+H30)*J30/1000</f>
        <v>0</v>
      </c>
      <c r="AX29" s="137" t="n">
        <f aca="false">K30*AT29</f>
        <v>0</v>
      </c>
      <c r="AY29" s="137" t="n">
        <f aca="false">L30*(AE30+AG30)</f>
        <v>0</v>
      </c>
      <c r="AZ29" s="136" t="n">
        <f aca="false">P30</f>
        <v>0.4332</v>
      </c>
      <c r="BA29" s="137" t="n">
        <f aca="false">AC29</f>
        <v>2.52</v>
      </c>
      <c r="BB29" s="137" t="n">
        <f aca="false">T30*AT30</f>
        <v>0</v>
      </c>
      <c r="BC29" s="137"/>
      <c r="BD29" s="137" t="n">
        <f aca="false">AV29-SUM(AW29:BC29)</f>
        <v>187.0468</v>
      </c>
      <c r="BE29" s="138"/>
      <c r="BF29" s="139" t="n">
        <f aca="false">BD29</f>
        <v>187.0468</v>
      </c>
      <c r="BG29" s="139" t="n">
        <f aca="false">BF29*$BG$5</f>
        <v>149.63744</v>
      </c>
      <c r="BH29" s="139" t="n">
        <f aca="false">BF29*$BH$5</f>
        <v>37.40936</v>
      </c>
      <c r="BI29" s="52"/>
      <c r="BJ29" s="53" t="s">
        <v>109</v>
      </c>
      <c r="BK29" s="52"/>
      <c r="BL29" s="73" t="n">
        <f aca="false">BL25-BL27</f>
        <v>3591.29856</v>
      </c>
      <c r="BO29" s="53" t="s">
        <v>109</v>
      </c>
      <c r="BP29" s="52"/>
      <c r="BQ29" s="73" t="e">
        <f aca="false">BQ25-BQ27</f>
        <v>#REF!</v>
      </c>
      <c r="BR29" s="55"/>
      <c r="BS29" s="142"/>
      <c r="BT29" s="143"/>
      <c r="BU29" s="52"/>
      <c r="BV29" s="52"/>
      <c r="BW29" s="52"/>
      <c r="BX29" s="52"/>
      <c r="BY29" s="52"/>
      <c r="BZ29" s="52"/>
      <c r="CA29" s="52"/>
      <c r="CB29" s="52"/>
      <c r="CC29" s="138"/>
      <c r="CD29" s="138"/>
      <c r="CE29" s="145"/>
      <c r="CF29" s="145"/>
      <c r="CG29" s="145"/>
      <c r="CH29" s="7"/>
      <c r="CI29" s="8"/>
      <c r="CJ29" s="7"/>
      <c r="CK29" s="29"/>
      <c r="CL29" s="7"/>
      <c r="CM29" s="7"/>
      <c r="CN29" s="8"/>
      <c r="CO29" s="7"/>
      <c r="CP29" s="29"/>
      <c r="CQ29" s="7"/>
      <c r="CR29" s="7"/>
      <c r="CS29" s="7"/>
      <c r="CT29" s="7"/>
      <c r="CU29" s="7"/>
      <c r="CV29" s="7"/>
      <c r="CW29" s="7"/>
      <c r="CX29" s="7"/>
      <c r="CY29" s="7"/>
    </row>
    <row r="30" customFormat="false" ht="12.75" hidden="false" customHeight="false" outlineLevel="0" collapsed="false">
      <c r="B30" s="75" t="n">
        <v>2300</v>
      </c>
      <c r="C30" s="146" t="n">
        <f aca="false">C29</f>
        <v>4</v>
      </c>
      <c r="D30" s="147" t="n">
        <f aca="false">D29</f>
        <v>0</v>
      </c>
      <c r="E30" s="174" t="n">
        <f aca="false">C30-D29</f>
        <v>4</v>
      </c>
      <c r="F30" s="149" t="n">
        <f aca="false">$F$6</f>
        <v>0</v>
      </c>
      <c r="G30" s="175" t="n">
        <f aca="false">$G$6</f>
        <v>0</v>
      </c>
      <c r="H30" s="151" t="n">
        <f aca="false">$H$6</f>
        <v>0</v>
      </c>
      <c r="I30" s="152" t="n">
        <f aca="false">F30+G30+H30</f>
        <v>0</v>
      </c>
      <c r="J30" s="153" t="n">
        <f aca="false">$J$7</f>
        <v>0</v>
      </c>
      <c r="K30" s="154" t="n">
        <f aca="false">$K$6</f>
        <v>0</v>
      </c>
      <c r="L30" s="155" t="n">
        <f aca="false">((I30*J30/1000)+K30)</f>
        <v>0</v>
      </c>
      <c r="M30" s="156" t="n">
        <f aca="false">$M$68</f>
        <v>0</v>
      </c>
      <c r="N30" s="157" t="e">
        <f aca="false">$N$7*AQ29*AR29</f>
        <v>#DIV/0!</v>
      </c>
      <c r="O30" s="156" t="n">
        <f aca="false">$O$68</f>
        <v>0</v>
      </c>
      <c r="P30" s="158" t="n">
        <f aca="false">(AT29*$P$6)*$P$3</f>
        <v>0.4332</v>
      </c>
      <c r="Q30" s="154" t="n">
        <f aca="false">$Q$68</f>
        <v>0</v>
      </c>
      <c r="R30" s="154" t="n">
        <v>0</v>
      </c>
      <c r="S30" s="155" t="n">
        <v>0</v>
      </c>
      <c r="T30" s="156" t="n">
        <f aca="false">$T$6</f>
        <v>0</v>
      </c>
      <c r="U30" s="159" t="e">
        <f aca="false">(N30/E30)+SUM(L30:M30)</f>
        <v>#DIV/0!</v>
      </c>
      <c r="W30" s="116" t="n">
        <v>1</v>
      </c>
      <c r="X30" s="117" t="n">
        <v>2.52</v>
      </c>
      <c r="Y30" s="160"/>
      <c r="Z30" s="90"/>
      <c r="AA30" s="186"/>
      <c r="AB30" s="187"/>
      <c r="AC30" s="188" t="n">
        <f aca="false">(W30*X30)+(Y30*Z30)+(AA30*AB30)</f>
        <v>2.52</v>
      </c>
      <c r="AD30" s="189" t="n">
        <v>2400</v>
      </c>
      <c r="AE30" s="190" t="n">
        <v>0</v>
      </c>
      <c r="AF30" s="191" t="n">
        <v>0</v>
      </c>
      <c r="AG30" s="192"/>
      <c r="AH30" s="167"/>
      <c r="AI30" s="168"/>
      <c r="AJ30" s="169"/>
      <c r="AK30" s="170" t="n">
        <v>1</v>
      </c>
      <c r="AL30" s="63" t="n">
        <v>190</v>
      </c>
      <c r="AM30" s="194"/>
      <c r="AN30" s="172"/>
      <c r="AO30" s="173"/>
      <c r="AP30" s="195"/>
      <c r="AQ30" s="195" t="e">
        <f aca="false" t="array" ref="AQ30:AQ30">SUM(IF(AND(AJ30&lt;&gt;"pac",AJ30&lt;&gt;""),AI30),IF(AND(AM30&lt;&gt;"pac",AM30&lt;&gt;""),AL30),IF(AND(AN30&lt;&gt;"pac",AN30&lt;&gt;""),AO30))/SUM(IF(AND(AJ30&lt;&gt;"pac",AJ30&lt;&gt;""),1),IF(AND(AM30&lt;&gt;"pac",AM30&lt;&gt;""),1),IF(AND(AN30&lt;&gt;"pac",AN30&lt;&gt;""),1))</f>
        <v>#DIV/0!</v>
      </c>
      <c r="AR30" s="195" t="n">
        <f aca="false" t="array" ref="AR30:AR30">SUM(IF(AND(AJ30&lt;&gt;"pac",AJ30&lt;&gt;""),AH30),IF(AND(AM30&lt;&gt;"pac",AM30&lt;&gt;""),AK30),IF(AND(AP30&lt;&gt;"pac",AP30&lt;&gt;""),AN30))</f>
        <v>0</v>
      </c>
      <c r="AS30" s="55"/>
      <c r="AT30" s="134" t="n">
        <f aca="false">SUM(AE30,AG30,AH30,AN30,AK30)</f>
        <v>1</v>
      </c>
      <c r="AU30" s="135" t="n">
        <f aca="false">AV30/AT30</f>
        <v>190</v>
      </c>
      <c r="AV30" s="136" t="n">
        <f aca="false">SUM(AE30*AF30)+(AH30*AI30)+(AN30*AO30)+(AK30*AL30)</f>
        <v>190</v>
      </c>
      <c r="AW30" s="137" t="n">
        <f aca="false">AT30*(F31+G31+H31)*J31/1000</f>
        <v>0</v>
      </c>
      <c r="AX30" s="137" t="n">
        <f aca="false">K31*AT30</f>
        <v>0</v>
      </c>
      <c r="AY30" s="137" t="n">
        <f aca="false">L31*(AE31+AG31)</f>
        <v>0</v>
      </c>
      <c r="AZ30" s="136" t="n">
        <f aca="false">P31</f>
        <v>0.4332</v>
      </c>
      <c r="BA30" s="137" t="n">
        <f aca="false">AC30</f>
        <v>2.52</v>
      </c>
      <c r="BB30" s="137" t="n">
        <f aca="false">T31*AT31</f>
        <v>0</v>
      </c>
      <c r="BC30" s="137"/>
      <c r="BD30" s="137" t="n">
        <f aca="false">AV30-SUM(AW30:BC30)</f>
        <v>187.0468</v>
      </c>
      <c r="BE30" s="138"/>
      <c r="BF30" s="139" t="n">
        <f aca="false">BD30</f>
        <v>187.0468</v>
      </c>
      <c r="BG30" s="139" t="n">
        <f aca="false">BF30*$BG$5</f>
        <v>149.63744</v>
      </c>
      <c r="BH30" s="139" t="n">
        <f aca="false">BF30*$BH$5</f>
        <v>37.40936</v>
      </c>
      <c r="BI30" s="52"/>
      <c r="BJ30" s="53"/>
      <c r="BK30" s="52"/>
      <c r="BL30" s="73"/>
      <c r="BO30" s="53"/>
      <c r="BP30" s="52"/>
      <c r="BQ30" s="73"/>
      <c r="BR30" s="55"/>
      <c r="BS30" s="142"/>
      <c r="BT30" s="143"/>
      <c r="BU30" s="52"/>
      <c r="BV30" s="52"/>
      <c r="BW30" s="52"/>
      <c r="BX30" s="52"/>
      <c r="BY30" s="52"/>
      <c r="BZ30" s="52"/>
      <c r="CA30" s="52"/>
      <c r="CB30" s="52"/>
      <c r="CC30" s="138"/>
      <c r="CD30" s="138"/>
      <c r="CE30" s="145"/>
      <c r="CF30" s="145"/>
      <c r="CG30" s="145"/>
      <c r="CH30" s="7"/>
      <c r="CI30" s="8"/>
      <c r="CJ30" s="7"/>
      <c r="CK30" s="29"/>
      <c r="CL30" s="7"/>
      <c r="CM30" s="7"/>
      <c r="CN30" s="8"/>
      <c r="CO30" s="7"/>
      <c r="CP30" s="29"/>
      <c r="CQ30" s="7"/>
      <c r="CR30" s="7"/>
      <c r="CS30" s="7"/>
      <c r="CT30" s="7"/>
      <c r="CU30" s="7"/>
      <c r="CV30" s="7"/>
      <c r="CW30" s="7"/>
      <c r="CX30" s="7"/>
      <c r="CY30" s="7"/>
    </row>
    <row r="31" customFormat="false" ht="13.5" hidden="false" customHeight="false" outlineLevel="0" collapsed="false">
      <c r="B31" s="75" t="n">
        <v>2400</v>
      </c>
      <c r="C31" s="146" t="n">
        <f aca="false">C30</f>
        <v>4</v>
      </c>
      <c r="D31" s="147" t="n">
        <f aca="false">D30</f>
        <v>0</v>
      </c>
      <c r="E31" s="174" t="n">
        <f aca="false">C31-D30</f>
        <v>4</v>
      </c>
      <c r="F31" s="149" t="n">
        <f aca="false">$F$6</f>
        <v>0</v>
      </c>
      <c r="G31" s="196" t="n">
        <f aca="false">$G$6</f>
        <v>0</v>
      </c>
      <c r="H31" s="151" t="n">
        <f aca="false">$H$6</f>
        <v>0</v>
      </c>
      <c r="I31" s="152" t="n">
        <f aca="false">F31+G31+H31</f>
        <v>0</v>
      </c>
      <c r="J31" s="153" t="n">
        <f aca="false">$J$7</f>
        <v>0</v>
      </c>
      <c r="K31" s="154" t="n">
        <f aca="false">$K$6</f>
        <v>0</v>
      </c>
      <c r="L31" s="155" t="n">
        <f aca="false">((I31*J31/1000)+K31)</f>
        <v>0</v>
      </c>
      <c r="M31" s="156" t="n">
        <f aca="false">$M$68</f>
        <v>0</v>
      </c>
      <c r="N31" s="157" t="e">
        <f aca="false">$N$7*AQ30*AR30</f>
        <v>#DIV/0!</v>
      </c>
      <c r="O31" s="156" t="n">
        <f aca="false">$O$68</f>
        <v>0</v>
      </c>
      <c r="P31" s="158" t="n">
        <f aca="false">(AT30*$P$6)*$P$3</f>
        <v>0.4332</v>
      </c>
      <c r="Q31" s="154" t="n">
        <f aca="false">$Q$68</f>
        <v>0</v>
      </c>
      <c r="R31" s="154" t="n">
        <v>0</v>
      </c>
      <c r="S31" s="155" t="n">
        <v>0</v>
      </c>
      <c r="T31" s="156" t="n">
        <f aca="false">$T$6</f>
        <v>0</v>
      </c>
      <c r="U31" s="159" t="e">
        <f aca="false">(N31/E31)+SUM(L31:M31)</f>
        <v>#DIV/0!</v>
      </c>
      <c r="W31" s="197" t="n">
        <f aca="false">SUM(W7:W30)</f>
        <v>24</v>
      </c>
      <c r="X31" s="26"/>
      <c r="Y31" s="197" t="n">
        <f aca="false">SUM(Y7:Y30)</f>
        <v>0</v>
      </c>
      <c r="AA31" s="195" t="n">
        <f aca="false">SUM(AA7:AA30)</f>
        <v>0</v>
      </c>
      <c r="AB31" s="176"/>
      <c r="AD31" s="51"/>
      <c r="AE31" s="198" t="n">
        <f aca="false">SUM(AE7:AE30)</f>
        <v>0</v>
      </c>
      <c r="AF31" s="51"/>
      <c r="AG31" s="199"/>
      <c r="AH31" s="200" t="n">
        <f aca="false">SUM(AH7:AH30)</f>
        <v>0</v>
      </c>
      <c r="AI31" s="199"/>
      <c r="AJ31" s="51"/>
      <c r="AK31" s="201" t="n">
        <f aca="false">SUM(AK7:AK30)</f>
        <v>24</v>
      </c>
      <c r="AL31" s="52"/>
      <c r="AM31" s="51"/>
      <c r="AN31" s="313" t="n">
        <f aca="false">SUM(AN7:AN30)</f>
        <v>0</v>
      </c>
      <c r="AO31" s="26"/>
      <c r="AP31" s="52"/>
      <c r="AT31" s="202" t="n">
        <f aca="false">SUM(AT7:AT30)</f>
        <v>24</v>
      </c>
      <c r="AU31" s="203" t="n">
        <f aca="false">AV31/AT31</f>
        <v>190</v>
      </c>
      <c r="AV31" s="203" t="n">
        <f aca="false">SUM(AV7:AV30)</f>
        <v>4560</v>
      </c>
      <c r="AW31" s="203" t="n">
        <f aca="false">SUM(AW7:AW30)</f>
        <v>0</v>
      </c>
      <c r="AX31" s="203" t="n">
        <f aca="false">SUM(AX7:AX30)</f>
        <v>0</v>
      </c>
      <c r="AY31" s="203" t="n">
        <f aca="false">SUM(AY7:AY30)</f>
        <v>0</v>
      </c>
      <c r="AZ31" s="203" t="n">
        <f aca="false">SUM(AZ7:AZ30)</f>
        <v>10.3968</v>
      </c>
      <c r="BA31" s="204" t="n">
        <f aca="false">SUM(BA7:BA30)</f>
        <v>60.48</v>
      </c>
      <c r="BB31" s="204" t="n">
        <f aca="false">SUM(BB7:BB30)</f>
        <v>0</v>
      </c>
      <c r="BC31" s="204" t="n">
        <f aca="false">SUM(BC7:BC30)</f>
        <v>0</v>
      </c>
      <c r="BD31" s="204" t="n">
        <f aca="false">SUM(BD7:BD30)</f>
        <v>4489.1232</v>
      </c>
      <c r="BF31" s="205" t="n">
        <f aca="false">SUM(BF7:BF30)</f>
        <v>4489.1232</v>
      </c>
      <c r="BG31" s="205" t="n">
        <f aca="false">SUM(BG7:BG30)</f>
        <v>3591.29856</v>
      </c>
      <c r="BH31" s="205" t="n">
        <f aca="false">SUM(BH7:BH30)</f>
        <v>897.82464</v>
      </c>
      <c r="BJ31" s="53" t="s">
        <v>110</v>
      </c>
      <c r="BK31" s="52"/>
      <c r="BL31" s="171"/>
      <c r="BO31" s="53" t="s">
        <v>110</v>
      </c>
      <c r="BP31" s="52"/>
      <c r="BQ31" s="171"/>
      <c r="BR31" s="7"/>
      <c r="BS31" s="28"/>
      <c r="BT31" s="206"/>
      <c r="BU31" s="98"/>
      <c r="BV31" s="52"/>
      <c r="BW31" s="52"/>
      <c r="BX31" s="52"/>
      <c r="BY31" s="52"/>
      <c r="BZ31" s="98"/>
      <c r="CA31" s="52"/>
      <c r="CB31" s="52"/>
      <c r="CC31" s="101"/>
      <c r="CD31" s="7"/>
      <c r="CE31" s="29"/>
      <c r="CF31" s="29"/>
      <c r="CG31" s="29"/>
      <c r="CH31" s="7"/>
      <c r="CI31" s="8"/>
      <c r="CJ31" s="7"/>
      <c r="CK31" s="7"/>
      <c r="CL31" s="7"/>
      <c r="CM31" s="7"/>
      <c r="CN31" s="8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</row>
    <row r="32" customFormat="false" ht="13.5" hidden="false" customHeight="false" outlineLevel="0" collapsed="false">
      <c r="B32" s="207"/>
      <c r="C32" s="208"/>
      <c r="D32" s="208"/>
      <c r="E32" s="209" t="n">
        <f aca="false">SUM(E8:E31)</f>
        <v>96</v>
      </c>
      <c r="F32" s="210"/>
      <c r="G32" s="211"/>
      <c r="H32" s="210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BJ32" s="53" t="s">
        <v>111</v>
      </c>
      <c r="BK32" s="52"/>
      <c r="BL32" s="212" t="n">
        <f aca="false">AW31</f>
        <v>0</v>
      </c>
      <c r="BO32" s="53" t="s">
        <v>111</v>
      </c>
      <c r="BP32" s="52"/>
      <c r="BQ32" s="213" t="e">
        <f aca="true">(INDIRECT(TEXT((DAY($A$1)-1),"0")&amp;"!BQ32"))+BL32</f>
        <v>#REF!</v>
      </c>
      <c r="BR32" s="7"/>
      <c r="BS32" s="7"/>
      <c r="BT32" s="7"/>
      <c r="BU32" s="98"/>
      <c r="BV32" s="52"/>
      <c r="BW32" s="176"/>
      <c r="BX32" s="52"/>
      <c r="BY32" s="52"/>
      <c r="BZ32" s="98"/>
      <c r="CA32" s="52"/>
      <c r="CB32" s="176"/>
      <c r="CC32" s="7"/>
      <c r="CD32" s="7"/>
      <c r="CE32" s="7"/>
      <c r="CF32" s="7"/>
      <c r="CG32" s="7"/>
      <c r="CH32" s="7"/>
      <c r="CI32" s="8"/>
      <c r="CJ32" s="7"/>
      <c r="CK32" s="214"/>
      <c r="CL32" s="7"/>
      <c r="CM32" s="7"/>
      <c r="CN32" s="8"/>
      <c r="CO32" s="7"/>
      <c r="CP32" s="215"/>
      <c r="CQ32" s="7"/>
      <c r="CR32" s="7"/>
      <c r="CS32" s="7"/>
      <c r="CT32" s="7"/>
      <c r="CU32" s="7"/>
      <c r="CV32" s="7"/>
      <c r="CW32" s="7"/>
      <c r="CX32" s="7"/>
      <c r="CY32" s="7"/>
    </row>
    <row r="33" customFormat="false" ht="12.75" hidden="false" customHeight="false" outlineLevel="0" collapsed="false">
      <c r="P33" s="52"/>
      <c r="V33" s="52"/>
      <c r="AI33" s="216"/>
      <c r="AJ33" s="216"/>
      <c r="AK33" s="216"/>
      <c r="AL33" s="6"/>
      <c r="BJ33" s="53" t="s">
        <v>112</v>
      </c>
      <c r="BK33" s="52"/>
      <c r="BL33" s="213" t="n">
        <f aca="false">AX31</f>
        <v>0</v>
      </c>
      <c r="BO33" s="53" t="s">
        <v>112</v>
      </c>
      <c r="BP33" s="52"/>
      <c r="BQ33" s="213" t="e">
        <f aca="true">(INDIRECT(TEXT((DAY($A$1)-1),"0")&amp;"!BQ33"))+BL33</f>
        <v>#REF!</v>
      </c>
      <c r="BR33" s="7"/>
      <c r="BS33" s="7"/>
      <c r="BT33" s="7"/>
      <c r="BU33" s="52"/>
      <c r="BV33" s="52"/>
      <c r="BW33" s="52"/>
      <c r="BX33" s="52"/>
      <c r="BY33" s="52"/>
      <c r="BZ33" s="52"/>
      <c r="CA33" s="52"/>
      <c r="CB33" s="52"/>
      <c r="CC33" s="7"/>
      <c r="CD33" s="7"/>
      <c r="CE33" s="7"/>
      <c r="CF33" s="7"/>
      <c r="CG33" s="7"/>
      <c r="CH33" s="7"/>
      <c r="CI33" s="8"/>
      <c r="CJ33" s="7"/>
      <c r="CK33" s="215"/>
      <c r="CL33" s="7"/>
      <c r="CM33" s="7"/>
      <c r="CN33" s="8"/>
      <c r="CO33" s="7"/>
      <c r="CP33" s="215"/>
      <c r="CQ33" s="7"/>
      <c r="CR33" s="7"/>
      <c r="CS33" s="7"/>
      <c r="CT33" s="7"/>
      <c r="CU33" s="7"/>
      <c r="CV33" s="7"/>
      <c r="CW33" s="7"/>
      <c r="CX33" s="7"/>
      <c r="CY33" s="7"/>
    </row>
    <row r="34" customFormat="false" ht="13.5" hidden="false" customHeight="false" outlineLevel="0" collapsed="false">
      <c r="P34" s="52"/>
      <c r="AC34" s="217"/>
      <c r="AI34" s="218"/>
      <c r="AJ34" s="218"/>
      <c r="AK34" s="218"/>
      <c r="BJ34" s="53"/>
      <c r="BK34" s="52"/>
      <c r="BL34" s="171"/>
      <c r="BO34" s="183"/>
      <c r="BP34" s="52"/>
      <c r="BQ34" s="219"/>
      <c r="BR34" s="7"/>
      <c r="BS34" s="7"/>
      <c r="BT34" s="7"/>
      <c r="BU34" s="98"/>
      <c r="BV34" s="52"/>
      <c r="BW34" s="176"/>
      <c r="BX34" s="52"/>
      <c r="BY34" s="52"/>
      <c r="BZ34" s="98"/>
      <c r="CA34" s="52"/>
      <c r="CB34" s="176"/>
      <c r="CC34" s="7"/>
      <c r="CD34" s="7"/>
      <c r="CE34" s="7"/>
      <c r="CF34" s="7"/>
      <c r="CG34" s="7"/>
      <c r="CH34" s="7"/>
      <c r="CI34" s="8"/>
      <c r="CJ34" s="7"/>
      <c r="CK34" s="7"/>
      <c r="CL34" s="7"/>
      <c r="CM34" s="7"/>
      <c r="CN34" s="7"/>
      <c r="CO34" s="7"/>
      <c r="CP34" s="8"/>
      <c r="CQ34" s="7"/>
      <c r="CR34" s="7"/>
      <c r="CS34" s="7"/>
      <c r="CT34" s="7"/>
      <c r="CU34" s="7"/>
      <c r="CV34" s="7"/>
      <c r="CW34" s="7"/>
      <c r="CX34" s="7"/>
      <c r="CY34" s="7"/>
    </row>
    <row r="35" customFormat="false" ht="12.75" hidden="false" customHeight="false" outlineLevel="0" collapsed="false">
      <c r="P35" s="52"/>
      <c r="AE35" s="220" t="s">
        <v>113</v>
      </c>
      <c r="AF35" s="221" t="s">
        <v>114</v>
      </c>
      <c r="AG35" s="221"/>
      <c r="AH35" s="222"/>
      <c r="AJ35" s="220" t="s">
        <v>113</v>
      </c>
      <c r="AK35" s="221" t="s">
        <v>115</v>
      </c>
      <c r="AL35" s="221"/>
      <c r="AM35" s="222"/>
      <c r="BJ35" s="140" t="s">
        <v>116</v>
      </c>
      <c r="BK35" s="141"/>
      <c r="BL35" s="223" t="n">
        <f aca="false">BL25-BL27-BL32-BL33</f>
        <v>3591.29856</v>
      </c>
      <c r="BO35" s="140" t="s">
        <v>117</v>
      </c>
      <c r="BP35" s="141"/>
      <c r="BQ35" s="223" t="e">
        <f aca="false">BQ29-SUM(BQ32:BQ33)</f>
        <v>#REF!</v>
      </c>
      <c r="BR35" s="7"/>
      <c r="BS35" s="7"/>
      <c r="BT35" s="7"/>
      <c r="BU35" s="98"/>
      <c r="BV35" s="52"/>
      <c r="BW35" s="176"/>
      <c r="BX35" s="52"/>
      <c r="BY35" s="52"/>
      <c r="BZ35" s="98"/>
      <c r="CA35" s="52"/>
      <c r="CB35" s="176"/>
      <c r="CC35" s="7"/>
      <c r="CD35" s="7"/>
      <c r="CE35" s="7"/>
      <c r="CF35" s="7"/>
      <c r="CG35" s="7"/>
      <c r="CH35" s="7"/>
      <c r="CI35" s="8"/>
      <c r="CJ35" s="7"/>
      <c r="CK35" s="215"/>
      <c r="CL35" s="7"/>
      <c r="CM35" s="7"/>
      <c r="CN35" s="8"/>
      <c r="CO35" s="7"/>
      <c r="CP35" s="215"/>
      <c r="CQ35" s="7"/>
      <c r="CR35" s="7"/>
      <c r="CS35" s="7"/>
      <c r="CT35" s="7"/>
      <c r="CU35" s="7"/>
      <c r="CV35" s="7"/>
      <c r="CW35" s="7"/>
      <c r="CX35" s="7"/>
      <c r="CY35" s="7"/>
    </row>
    <row r="36" customFormat="false" ht="12.75" hidden="false" customHeight="false" outlineLevel="0" collapsed="false">
      <c r="P36" s="52"/>
      <c r="AE36" s="224"/>
      <c r="AF36" s="52"/>
      <c r="AG36" s="52" t="s">
        <v>118</v>
      </c>
      <c r="AH36" s="225" t="s">
        <v>119</v>
      </c>
      <c r="AJ36" s="224"/>
      <c r="AK36" s="52"/>
      <c r="AL36" s="52" t="s">
        <v>118</v>
      </c>
      <c r="AM36" s="225" t="s">
        <v>119</v>
      </c>
      <c r="AV36" s="226" t="s">
        <v>120</v>
      </c>
      <c r="AW36" s="226" t="s">
        <v>121</v>
      </c>
      <c r="AX36" s="226" t="s">
        <v>122</v>
      </c>
      <c r="AY36" s="226" t="s">
        <v>123</v>
      </c>
      <c r="AZ36" s="226" t="s">
        <v>124</v>
      </c>
      <c r="BA36" s="226" t="s">
        <v>46</v>
      </c>
      <c r="BF36" s="98"/>
      <c r="BG36" s="52"/>
      <c r="BH36" s="176"/>
      <c r="BJ36" s="98"/>
      <c r="BK36" s="52"/>
      <c r="BL36" s="176"/>
      <c r="BO36" s="98"/>
      <c r="BP36" s="52"/>
      <c r="BQ36" s="176"/>
      <c r="BR36" s="7"/>
      <c r="BS36" s="7"/>
      <c r="BT36" s="7"/>
      <c r="BU36" s="98"/>
      <c r="BV36" s="52"/>
      <c r="BW36" s="176"/>
      <c r="BX36" s="52"/>
      <c r="BY36" s="52"/>
      <c r="BZ36" s="98"/>
      <c r="CA36" s="52"/>
      <c r="CB36" s="176"/>
      <c r="CC36" s="7"/>
      <c r="CD36" s="7"/>
      <c r="CE36" s="8"/>
      <c r="CF36" s="7"/>
      <c r="CG36" s="29"/>
      <c r="CH36" s="7"/>
      <c r="CI36" s="8"/>
      <c r="CJ36" s="7"/>
      <c r="CK36" s="29"/>
      <c r="CL36" s="7"/>
      <c r="CM36" s="7"/>
      <c r="CN36" s="8"/>
      <c r="CO36" s="7"/>
      <c r="CP36" s="29"/>
      <c r="CQ36" s="7"/>
      <c r="CR36" s="7"/>
      <c r="CS36" s="7"/>
      <c r="CT36" s="7"/>
      <c r="CU36" s="7"/>
      <c r="CV36" s="7"/>
      <c r="CW36" s="7"/>
      <c r="CX36" s="7"/>
      <c r="CY36" s="7"/>
    </row>
    <row r="37" customFormat="false" ht="16.5" hidden="false" customHeight="false" outlineLevel="0" collapsed="false">
      <c r="A37" s="7"/>
      <c r="B37" s="7"/>
      <c r="C37" s="7"/>
      <c r="D37" s="7"/>
      <c r="E37" s="7"/>
      <c r="F37" s="7"/>
      <c r="G37" s="7"/>
      <c r="H37" s="227"/>
      <c r="I37" s="227"/>
      <c r="J37" s="227"/>
      <c r="K37" s="227"/>
      <c r="L37" s="7"/>
      <c r="M37" s="7"/>
      <c r="N37" s="7"/>
      <c r="O37" s="7"/>
      <c r="P37" s="100"/>
      <c r="Q37" s="7"/>
      <c r="R37" s="7"/>
      <c r="S37" s="7"/>
      <c r="T37" s="7"/>
      <c r="U37" s="7"/>
      <c r="V37" s="7"/>
      <c r="W37" s="7"/>
      <c r="X37" s="7"/>
      <c r="Y37" s="7"/>
      <c r="AE37" s="224" t="s">
        <v>125</v>
      </c>
      <c r="AF37" s="52"/>
      <c r="AG37" s="52" t="s">
        <v>126</v>
      </c>
      <c r="AH37" s="225" t="s">
        <v>127</v>
      </c>
      <c r="AJ37" s="224" t="s">
        <v>125</v>
      </c>
      <c r="AK37" s="52"/>
      <c r="AL37" s="52" t="s">
        <v>128</v>
      </c>
      <c r="AM37" s="225" t="s">
        <v>129</v>
      </c>
      <c r="AS37" s="226" t="s">
        <v>130</v>
      </c>
      <c r="AT37" s="226" t="s">
        <v>131</v>
      </c>
      <c r="AU37" s="226" t="s">
        <v>132</v>
      </c>
      <c r="AV37" s="226" t="s">
        <v>133</v>
      </c>
      <c r="AW37" s="226" t="s">
        <v>133</v>
      </c>
      <c r="AX37" s="226" t="s">
        <v>134</v>
      </c>
      <c r="AY37" s="226" t="s">
        <v>134</v>
      </c>
      <c r="AZ37" s="226" t="s">
        <v>135</v>
      </c>
      <c r="BA37" s="0" t="s">
        <v>136</v>
      </c>
      <c r="BR37" s="55"/>
      <c r="BS37" s="55"/>
      <c r="BT37" s="55"/>
      <c r="BU37" s="98"/>
      <c r="BV37" s="52"/>
      <c r="BW37" s="176"/>
      <c r="BX37" s="52"/>
      <c r="BY37" s="52"/>
      <c r="BZ37" s="98"/>
      <c r="CA37" s="52"/>
      <c r="CB37" s="176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</row>
    <row r="38" customFormat="false" ht="12.75" hidden="false" customHeight="false" outlineLevel="0" collapsed="false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AE38" s="224" t="s">
        <v>137</v>
      </c>
      <c r="AF38" s="52"/>
      <c r="AG38" s="52" t="s">
        <v>138</v>
      </c>
      <c r="AH38" s="225" t="s">
        <v>138</v>
      </c>
      <c r="AJ38" s="224" t="s">
        <v>137</v>
      </c>
      <c r="AK38" s="52"/>
      <c r="AL38" s="52" t="s">
        <v>83</v>
      </c>
      <c r="AM38" s="225" t="s">
        <v>82</v>
      </c>
      <c r="AS38" s="228"/>
      <c r="AT38" s="229" t="n">
        <f aca="false">AT7</f>
        <v>1</v>
      </c>
      <c r="AU38" s="229" t="n">
        <f aca="false">AS38-AT38</f>
        <v>-1</v>
      </c>
      <c r="AV38" s="230" t="n">
        <f aca="false">IF(AND(AU38&lt;=0,AU38&gt;=-2),AU38,IF(AU38&lt;-2,-2,0))</f>
        <v>-1</v>
      </c>
      <c r="AW38" s="231" t="n">
        <f aca="false">IF(AND(AU38&gt;=0,AU38&lt;=2),AU38,IF(AU38&gt;2,2,0))</f>
        <v>0</v>
      </c>
      <c r="AX38" s="232" t="n">
        <f aca="false">IF(AU38&gt;2,(AU38-2)*13.66,0)</f>
        <v>0</v>
      </c>
      <c r="AY38" s="232" t="n">
        <f aca="false">IF(AU38&lt;-2,(ABS(AU38)-2)*100,0)</f>
        <v>0</v>
      </c>
      <c r="AZ38" s="233" t="n">
        <f aca="false">AV38+AW38</f>
        <v>-1</v>
      </c>
      <c r="BA38" s="234" t="n">
        <f aca="false">AX38+AY38</f>
        <v>0</v>
      </c>
      <c r="BB38" s="142"/>
      <c r="BJ38" s="6" t="s">
        <v>139</v>
      </c>
      <c r="BP38" s="6" t="s">
        <v>140</v>
      </c>
      <c r="BR38" s="235"/>
      <c r="BS38" s="142"/>
      <c r="BT38" s="142"/>
      <c r="BU38" s="98"/>
      <c r="BV38" s="52"/>
      <c r="BW38" s="52"/>
      <c r="BX38" s="52"/>
      <c r="BY38" s="52"/>
      <c r="BZ38" s="98"/>
      <c r="CA38" s="52"/>
      <c r="CB38" s="52"/>
      <c r="CC38" s="7"/>
      <c r="CD38" s="7"/>
      <c r="CE38" s="7"/>
      <c r="CF38" s="7"/>
      <c r="CG38" s="7"/>
      <c r="CH38" s="7"/>
      <c r="CI38" s="7"/>
      <c r="CJ38" s="8"/>
      <c r="CK38" s="7"/>
      <c r="CL38" s="7"/>
      <c r="CM38" s="7"/>
      <c r="CN38" s="7"/>
      <c r="CO38" s="8"/>
      <c r="CP38" s="7"/>
      <c r="CQ38" s="7"/>
      <c r="CR38" s="7"/>
      <c r="CS38" s="7"/>
      <c r="CT38" s="7"/>
      <c r="CU38" s="7"/>
      <c r="CV38" s="7"/>
      <c r="CW38" s="7"/>
      <c r="CX38" s="7"/>
      <c r="CY38" s="7"/>
    </row>
    <row r="39" customFormat="false" ht="13.5" hidden="false" customHeight="false" outlineLevel="0" collapsed="false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AE39" s="236" t="n">
        <f aca="false">AE31</f>
        <v>0</v>
      </c>
      <c r="AF39" s="237" t="n">
        <f aca="false">AG31</f>
        <v>0</v>
      </c>
      <c r="AG39" s="237" t="n">
        <f aca="false">AH31+AK31</f>
        <v>24</v>
      </c>
      <c r="AH39" s="238" t="n">
        <f aca="false">AN31</f>
        <v>0</v>
      </c>
      <c r="AJ39" s="236" t="n">
        <f aca="false">AJ31</f>
        <v>0</v>
      </c>
      <c r="AK39" s="237" t="n">
        <f aca="false">AL31</f>
        <v>0</v>
      </c>
      <c r="AL39" s="239" t="n">
        <f aca="false">AVERAGE(AL7:AL30,AI7:AI30)</f>
        <v>190</v>
      </c>
      <c r="AM39" s="240" t="e">
        <f aca="false">AVERAGE(AO7:AO30)</f>
        <v>#DIV/0!</v>
      </c>
      <c r="AS39" s="241"/>
      <c r="AT39" s="242" t="n">
        <f aca="false">AT8</f>
        <v>1</v>
      </c>
      <c r="AU39" s="242" t="n">
        <f aca="false">AS39-AT39</f>
        <v>-1</v>
      </c>
      <c r="AV39" s="243" t="n">
        <f aca="false">IF(AND(AU39&lt;=0,AU39&gt;=-2),AU39,IF(AU39&lt;-2,-2,0))</f>
        <v>-1</v>
      </c>
      <c r="AW39" s="244" t="n">
        <f aca="false">IF(AND(AU39&gt;=0,AU39&lt;=2),AU39,IF(AU39&gt;2,2,0))</f>
        <v>0</v>
      </c>
      <c r="AX39" s="245" t="n">
        <f aca="false">IF(AU39&gt;2,(AU39-2)*13.66,0)</f>
        <v>0</v>
      </c>
      <c r="AY39" s="245" t="n">
        <f aca="false">IF(AU39&lt;-2,(ABS(AU39)-2)*100,0)</f>
        <v>0</v>
      </c>
      <c r="AZ39" s="246" t="n">
        <f aca="false">AV39+AW39</f>
        <v>-1</v>
      </c>
      <c r="BA39" s="247" t="n">
        <f aca="false">AX39+AY39</f>
        <v>0</v>
      </c>
      <c r="BJ39" s="25" t="s">
        <v>141</v>
      </c>
      <c r="BK39" s="26"/>
      <c r="BL39" s="248" t="n">
        <v>0</v>
      </c>
      <c r="BM39" s="249"/>
      <c r="BR39" s="235"/>
      <c r="BS39" s="142"/>
      <c r="BT39" s="142"/>
      <c r="BU39" s="98"/>
      <c r="BV39" s="52"/>
      <c r="BW39" s="214"/>
      <c r="BX39" s="52"/>
      <c r="BY39" s="52"/>
      <c r="BZ39" s="98"/>
      <c r="CA39" s="52"/>
      <c r="CB39" s="250"/>
      <c r="CC39" s="7"/>
      <c r="CD39" s="7"/>
      <c r="CE39" s="7"/>
      <c r="CF39" s="7"/>
      <c r="CG39" s="7"/>
      <c r="CH39" s="7"/>
      <c r="CI39" s="7"/>
      <c r="CJ39" s="8"/>
      <c r="CK39" s="7"/>
      <c r="CL39" s="249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</row>
    <row r="40" customFormat="false" ht="15.75" hidden="false" customHeight="false" outlineLevel="0" collapsed="false">
      <c r="A40" s="7"/>
      <c r="B40" s="7"/>
      <c r="C40" s="7"/>
      <c r="D40" s="7"/>
      <c r="E40" s="227"/>
      <c r="F40" s="227"/>
      <c r="G40" s="227"/>
      <c r="H40" s="227"/>
      <c r="I40" s="227"/>
      <c r="J40" s="227"/>
      <c r="K40" s="227"/>
      <c r="L40" s="227"/>
      <c r="M40" s="227"/>
      <c r="N40" s="227"/>
      <c r="O40" s="227"/>
      <c r="P40" s="7"/>
      <c r="Q40" s="7"/>
      <c r="R40" s="7"/>
      <c r="S40" s="7"/>
      <c r="T40" s="7"/>
      <c r="U40" s="7"/>
      <c r="V40" s="7"/>
      <c r="W40" s="7"/>
      <c r="X40" s="7"/>
      <c r="Y40" s="7"/>
      <c r="AS40" s="241"/>
      <c r="AT40" s="242" t="n">
        <f aca="false">AT9</f>
        <v>1</v>
      </c>
      <c r="AU40" s="242" t="n">
        <f aca="false">AS40-AT40</f>
        <v>-1</v>
      </c>
      <c r="AV40" s="243" t="n">
        <f aca="false">IF(AND(AU40&lt;=0,AU40&gt;=-2),AU40,IF(AU40&lt;-2,-2,0))</f>
        <v>-1</v>
      </c>
      <c r="AW40" s="244" t="n">
        <f aca="false">IF(AND(AU40&gt;=0,AU40&lt;=2),AU40,IF(AU40&gt;2,2,0))</f>
        <v>0</v>
      </c>
      <c r="AX40" s="245" t="n">
        <f aca="false">IF(AU40&gt;2,(AU40-2)*13.66,0)</f>
        <v>0</v>
      </c>
      <c r="AY40" s="245" t="n">
        <f aca="false">IF(AU40&lt;-2,(ABS(AU40)-2)*100,0)</f>
        <v>0</v>
      </c>
      <c r="AZ40" s="246" t="n">
        <f aca="false">AV40+AW40</f>
        <v>-1</v>
      </c>
      <c r="BA40" s="247" t="n">
        <f aca="false">AX40+AY40</f>
        <v>0</v>
      </c>
      <c r="BJ40" s="183"/>
      <c r="BK40" s="52"/>
      <c r="BL40" s="251"/>
      <c r="BM40" s="252"/>
      <c r="BR40" s="235"/>
      <c r="BS40" s="142"/>
      <c r="BT40" s="142"/>
      <c r="BU40" s="98"/>
      <c r="BV40" s="52"/>
      <c r="BW40" s="250"/>
      <c r="BX40" s="52"/>
      <c r="BY40" s="52"/>
      <c r="BZ40" s="98"/>
      <c r="CA40" s="52"/>
      <c r="CB40" s="250"/>
      <c r="CC40" s="7"/>
      <c r="CD40" s="7"/>
      <c r="CE40" s="7"/>
      <c r="CF40" s="7"/>
      <c r="CG40" s="7"/>
      <c r="CH40" s="7"/>
      <c r="CI40" s="7"/>
      <c r="CJ40" s="7"/>
      <c r="CK40" s="7"/>
      <c r="CL40" s="252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</row>
    <row r="41" customFormat="false" ht="15.75" hidden="false" customHeight="false" outlineLevel="0" collapsed="false">
      <c r="A41" s="7"/>
      <c r="B41" s="7"/>
      <c r="C41" s="7"/>
      <c r="D41" s="7"/>
      <c r="E41" s="253"/>
      <c r="F41" s="253"/>
      <c r="G41" s="254"/>
      <c r="H41" s="253"/>
      <c r="I41" s="254"/>
      <c r="J41" s="253"/>
      <c r="K41" s="254"/>
      <c r="L41" s="253"/>
      <c r="M41" s="254"/>
      <c r="N41" s="253"/>
      <c r="O41" s="253"/>
      <c r="P41" s="7"/>
      <c r="Q41" s="7"/>
      <c r="R41" s="7"/>
      <c r="S41" s="7"/>
      <c r="T41" s="7"/>
      <c r="U41" s="7"/>
      <c r="V41" s="7"/>
      <c r="W41" s="7"/>
      <c r="X41" s="7"/>
      <c r="Y41" s="7"/>
      <c r="AS41" s="241"/>
      <c r="AT41" s="242" t="n">
        <f aca="false">AT10</f>
        <v>1</v>
      </c>
      <c r="AU41" s="242" t="n">
        <f aca="false">AS41-AT41</f>
        <v>-1</v>
      </c>
      <c r="AV41" s="243" t="n">
        <f aca="false">IF(AND(AU41&lt;=0,AU41&gt;=-2),AU41,IF(AU41&lt;-2,-2,0))</f>
        <v>-1</v>
      </c>
      <c r="AW41" s="244" t="n">
        <f aca="false">IF(AND(AU41&gt;=0,AU41&lt;=2),AU41,IF(AU41&gt;2,2,0))</f>
        <v>0</v>
      </c>
      <c r="AX41" s="245" t="n">
        <f aca="false">IF(AU41&gt;2,(AU41-2)*13.66,0)</f>
        <v>0</v>
      </c>
      <c r="AY41" s="245" t="n">
        <f aca="false">IF(AU41&lt;-2,(ABS(AU41)-2)*100,0)</f>
        <v>0</v>
      </c>
      <c r="AZ41" s="246" t="n">
        <f aca="false">AV41+AW41</f>
        <v>-1</v>
      </c>
      <c r="BA41" s="247" t="n">
        <f aca="false">AX41+AY41</f>
        <v>0</v>
      </c>
      <c r="BJ41" s="53" t="s">
        <v>142</v>
      </c>
      <c r="BK41" s="98"/>
      <c r="BL41" s="255" t="n">
        <v>0</v>
      </c>
      <c r="BM41" s="249"/>
      <c r="BR41" s="235"/>
      <c r="BS41" s="142"/>
      <c r="BT41" s="142"/>
      <c r="BU41" s="98"/>
      <c r="BV41" s="52"/>
      <c r="BW41" s="52"/>
      <c r="BX41" s="52"/>
      <c r="BY41" s="52"/>
      <c r="BZ41" s="52"/>
      <c r="CA41" s="52"/>
      <c r="CB41" s="98"/>
      <c r="CC41" s="7"/>
      <c r="CD41" s="7"/>
      <c r="CE41" s="7"/>
      <c r="CF41" s="7"/>
      <c r="CG41" s="7"/>
      <c r="CH41" s="7"/>
      <c r="CI41" s="7"/>
      <c r="CJ41" s="8"/>
      <c r="CK41" s="8"/>
      <c r="CL41" s="249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</row>
    <row r="42" customFormat="false" ht="15" hidden="false" customHeight="false" outlineLevel="0" collapsed="false">
      <c r="A42" s="7"/>
      <c r="B42" s="7"/>
      <c r="C42" s="7"/>
      <c r="D42" s="7"/>
      <c r="E42" s="253"/>
      <c r="F42" s="253"/>
      <c r="G42" s="254"/>
      <c r="H42" s="253"/>
      <c r="I42" s="254"/>
      <c r="J42" s="253"/>
      <c r="K42" s="254"/>
      <c r="L42" s="253"/>
      <c r="M42" s="254"/>
      <c r="N42" s="253"/>
      <c r="O42" s="253"/>
      <c r="P42" s="7"/>
      <c r="Q42" s="7"/>
      <c r="R42" s="7"/>
      <c r="S42" s="7"/>
      <c r="T42" s="7"/>
      <c r="U42" s="7"/>
      <c r="V42" s="7"/>
      <c r="W42" s="7"/>
      <c r="X42" s="7"/>
      <c r="Y42" s="7"/>
      <c r="AE42" s="220" t="s">
        <v>143</v>
      </c>
      <c r="AF42" s="221" t="s">
        <v>114</v>
      </c>
      <c r="AG42" s="221"/>
      <c r="AH42" s="222"/>
      <c r="AJ42" s="220" t="s">
        <v>143</v>
      </c>
      <c r="AK42" s="221" t="s">
        <v>115</v>
      </c>
      <c r="AL42" s="221"/>
      <c r="AM42" s="222"/>
      <c r="AS42" s="241"/>
      <c r="AT42" s="242" t="n">
        <f aca="false">AT11</f>
        <v>1</v>
      </c>
      <c r="AU42" s="242" t="n">
        <f aca="false">AS42-AT42</f>
        <v>-1</v>
      </c>
      <c r="AV42" s="243" t="n">
        <f aca="false">IF(AND(AU42&lt;=0,AU42&gt;=-2),AU42,IF(AU42&lt;-2,-2,0))</f>
        <v>-1</v>
      </c>
      <c r="AW42" s="244" t="n">
        <f aca="false">IF(AND(AU42&gt;=0,AU42&lt;=2),AU42,IF(AU42&gt;2,2,0))</f>
        <v>0</v>
      </c>
      <c r="AX42" s="245" t="n">
        <f aca="false">IF(AU42&gt;2,(AU42-2)*13.66,0)</f>
        <v>0</v>
      </c>
      <c r="AY42" s="245" t="n">
        <f aca="false">IF(AU42&lt;-2,(ABS(AU42)-2)*100,0)</f>
        <v>0</v>
      </c>
      <c r="AZ42" s="246" t="n">
        <f aca="false">AV42+AW42</f>
        <v>-1</v>
      </c>
      <c r="BA42" s="247" t="n">
        <f aca="false">AX42+AY42</f>
        <v>0</v>
      </c>
      <c r="BJ42" s="53" t="s">
        <v>144</v>
      </c>
      <c r="BK42" s="256" t="n">
        <f aca="false">A1</f>
        <v>36966</v>
      </c>
      <c r="BL42" s="255" t="n">
        <v>0</v>
      </c>
      <c r="BM42" s="249"/>
      <c r="BR42" s="235"/>
      <c r="BS42" s="142"/>
      <c r="BT42" s="142"/>
      <c r="BU42" s="98"/>
      <c r="BV42" s="52"/>
      <c r="BW42" s="250"/>
      <c r="BX42" s="52"/>
      <c r="BY42" s="52"/>
      <c r="BZ42" s="98"/>
      <c r="CA42" s="52"/>
      <c r="CB42" s="250"/>
      <c r="CC42" s="7"/>
      <c r="CD42" s="7"/>
      <c r="CE42" s="7"/>
      <c r="CF42" s="7"/>
      <c r="CG42" s="7"/>
      <c r="CH42" s="7"/>
      <c r="CI42" s="7"/>
      <c r="CJ42" s="8"/>
      <c r="CK42" s="257"/>
      <c r="CL42" s="249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</row>
    <row r="43" customFormat="false" ht="15" hidden="false" customHeight="false" outlineLevel="0" collapsed="false">
      <c r="A43" s="7"/>
      <c r="B43" s="7"/>
      <c r="C43" s="7"/>
      <c r="D43" s="7"/>
      <c r="E43" s="253"/>
      <c r="F43" s="253"/>
      <c r="G43" s="254"/>
      <c r="H43" s="253"/>
      <c r="I43" s="253"/>
      <c r="J43" s="253"/>
      <c r="K43" s="254"/>
      <c r="L43" s="253"/>
      <c r="M43" s="253"/>
      <c r="N43" s="253"/>
      <c r="O43" s="253"/>
      <c r="P43" s="7"/>
      <c r="Q43" s="7"/>
      <c r="R43" s="7"/>
      <c r="S43" s="7"/>
      <c r="T43" s="7"/>
      <c r="U43" s="7"/>
      <c r="V43" s="7"/>
      <c r="W43" s="7"/>
      <c r="X43" s="7"/>
      <c r="Y43" s="7"/>
      <c r="AE43" s="224"/>
      <c r="AF43" s="52"/>
      <c r="AG43" s="52" t="s">
        <v>118</v>
      </c>
      <c r="AH43" s="225"/>
      <c r="AJ43" s="224"/>
      <c r="AK43" s="52"/>
      <c r="AL43" s="52" t="s">
        <v>118</v>
      </c>
      <c r="AM43" s="225"/>
      <c r="AS43" s="241"/>
      <c r="AT43" s="242" t="n">
        <f aca="false">AT12</f>
        <v>1</v>
      </c>
      <c r="AU43" s="242" t="n">
        <f aca="false">AS43-AT43</f>
        <v>-1</v>
      </c>
      <c r="AV43" s="243" t="n">
        <f aca="false">IF(AND(AU43&lt;=0,AU43&gt;=-2),AU43,IF(AU43&lt;-2,-2,0))</f>
        <v>-1</v>
      </c>
      <c r="AW43" s="244" t="n">
        <f aca="false">IF(AND(AU43&gt;=0,AU43&lt;=2),AU43,IF(AU43&gt;2,2,0))</f>
        <v>0</v>
      </c>
      <c r="AX43" s="245" t="n">
        <f aca="false">IF(AU43&gt;2,(AU43-2)*13.66,0)</f>
        <v>0</v>
      </c>
      <c r="AY43" s="245" t="n">
        <f aca="false">IF(AU43&lt;-2,(ABS(AU43)-2)*100,0)</f>
        <v>0</v>
      </c>
      <c r="AZ43" s="246" t="n">
        <f aca="false">AV43+AW43</f>
        <v>-1</v>
      </c>
      <c r="BA43" s="247" t="n">
        <f aca="false">AX43+AY43</f>
        <v>0</v>
      </c>
      <c r="BJ43" s="53" t="s">
        <v>145</v>
      </c>
      <c r="BK43" s="52"/>
      <c r="BL43" s="255" t="n">
        <f aca="false">SUM(BL39:BL42)</f>
        <v>0</v>
      </c>
      <c r="BM43" s="249"/>
      <c r="BR43" s="235"/>
      <c r="BS43" s="142"/>
      <c r="BT43" s="142"/>
      <c r="BU43" s="98"/>
      <c r="BV43" s="52"/>
      <c r="BW43" s="176"/>
      <c r="BX43" s="52"/>
      <c r="BY43" s="52"/>
      <c r="BZ43" s="98"/>
      <c r="CA43" s="52"/>
      <c r="CB43" s="176"/>
      <c r="CC43" s="7"/>
      <c r="CD43" s="7"/>
      <c r="CE43" s="7"/>
      <c r="CF43" s="7"/>
      <c r="CG43" s="7"/>
      <c r="CH43" s="7"/>
      <c r="CI43" s="7"/>
      <c r="CJ43" s="8"/>
      <c r="CK43" s="7"/>
      <c r="CL43" s="249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</row>
    <row r="44" customFormat="false" ht="15" hidden="false" customHeight="false" outlineLevel="0" collapsed="false">
      <c r="A44" s="7"/>
      <c r="B44" s="7"/>
      <c r="C44" s="7"/>
      <c r="D44" s="7"/>
      <c r="E44" s="253"/>
      <c r="F44" s="253"/>
      <c r="G44" s="254"/>
      <c r="H44" s="253"/>
      <c r="I44" s="254"/>
      <c r="J44" s="253"/>
      <c r="K44" s="254"/>
      <c r="L44" s="253"/>
      <c r="M44" s="254"/>
      <c r="N44" s="254"/>
      <c r="O44" s="254"/>
      <c r="P44" s="7"/>
      <c r="Q44" s="7"/>
      <c r="R44" s="7"/>
      <c r="S44" s="7"/>
      <c r="T44" s="7"/>
      <c r="U44" s="7"/>
      <c r="V44" s="7"/>
      <c r="W44" s="7"/>
      <c r="X44" s="7"/>
      <c r="Y44" s="7"/>
      <c r="AE44" s="224" t="s">
        <v>125</v>
      </c>
      <c r="AF44" s="52" t="s">
        <v>146</v>
      </c>
      <c r="AG44" s="52" t="s">
        <v>126</v>
      </c>
      <c r="AH44" s="225" t="s">
        <v>119</v>
      </c>
      <c r="AJ44" s="224" t="s">
        <v>125</v>
      </c>
      <c r="AK44" s="52" t="s">
        <v>146</v>
      </c>
      <c r="AL44" s="52" t="s">
        <v>126</v>
      </c>
      <c r="AM44" s="225" t="s">
        <v>119</v>
      </c>
      <c r="AS44" s="241"/>
      <c r="AT44" s="242" t="n">
        <f aca="false">AT13</f>
        <v>1</v>
      </c>
      <c r="AU44" s="242" t="n">
        <f aca="false">AS44-AT44</f>
        <v>-1</v>
      </c>
      <c r="AV44" s="243" t="n">
        <f aca="false">IF(AND(AU44&lt;=0,AU44&gt;=-2),AU44,IF(AU44&lt;-2,-2,0))</f>
        <v>-1</v>
      </c>
      <c r="AW44" s="244" t="n">
        <f aca="false">IF(AND(AU44&gt;=0,AU44&lt;=2),AU44,IF(AU44&gt;2,2,0))</f>
        <v>0</v>
      </c>
      <c r="AX44" s="245" t="n">
        <f aca="false">IF(AU44&gt;2,(AU44-2)*13.66,0)</f>
        <v>0</v>
      </c>
      <c r="AY44" s="245" t="n">
        <f aca="false">IF(AU44&lt;-2,(ABS(AU44)-2)*100,0)</f>
        <v>0</v>
      </c>
      <c r="AZ44" s="246" t="n">
        <f aca="false">AV44+AW44</f>
        <v>-1</v>
      </c>
      <c r="BA44" s="247" t="n">
        <f aca="false">AX44+AY44</f>
        <v>0</v>
      </c>
      <c r="BJ44" s="183"/>
      <c r="BK44" s="52"/>
      <c r="BL44" s="251"/>
      <c r="BM44" s="252"/>
      <c r="BR44" s="235"/>
      <c r="BS44" s="142"/>
      <c r="BT44" s="142"/>
      <c r="BU44" s="52"/>
      <c r="BV44" s="52"/>
      <c r="BW44" s="52"/>
      <c r="BX44" s="52"/>
      <c r="BY44" s="52"/>
      <c r="BZ44" s="52"/>
      <c r="CA44" s="52"/>
      <c r="CB44" s="52"/>
      <c r="CC44" s="7"/>
      <c r="CD44" s="7"/>
      <c r="CE44" s="7"/>
      <c r="CF44" s="7"/>
      <c r="CG44" s="7"/>
      <c r="CH44" s="7"/>
      <c r="CI44" s="7"/>
      <c r="CJ44" s="7"/>
      <c r="CK44" s="7"/>
      <c r="CL44" s="252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</row>
    <row r="45" customFormat="false" ht="15.75" hidden="false" customHeight="false" outlineLevel="0" collapsed="false">
      <c r="A45" s="7"/>
      <c r="B45" s="7"/>
      <c r="C45" s="7"/>
      <c r="D45" s="7"/>
      <c r="E45" s="253"/>
      <c r="F45" s="253"/>
      <c r="G45" s="253"/>
      <c r="H45" s="253"/>
      <c r="I45" s="253"/>
      <c r="J45" s="253"/>
      <c r="K45" s="253"/>
      <c r="L45" s="253"/>
      <c r="M45" s="253"/>
      <c r="N45" s="253"/>
      <c r="O45" s="253"/>
      <c r="P45" s="7"/>
      <c r="Q45" s="7"/>
      <c r="R45" s="7"/>
      <c r="S45" s="7"/>
      <c r="T45" s="7"/>
      <c r="U45" s="7"/>
      <c r="V45" s="7"/>
      <c r="W45" s="7"/>
      <c r="X45" s="7"/>
      <c r="Y45" s="7"/>
      <c r="AE45" s="258" t="s">
        <v>137</v>
      </c>
      <c r="AF45" s="259" t="s">
        <v>137</v>
      </c>
      <c r="AG45" s="259" t="s">
        <v>138</v>
      </c>
      <c r="AH45" s="260" t="s">
        <v>138</v>
      </c>
      <c r="AJ45" s="224" t="s">
        <v>137</v>
      </c>
      <c r="AK45" s="52" t="s">
        <v>137</v>
      </c>
      <c r="AL45" s="52" t="s">
        <v>138</v>
      </c>
      <c r="AM45" s="225" t="s">
        <v>138</v>
      </c>
      <c r="AS45" s="241"/>
      <c r="AT45" s="242" t="n">
        <f aca="false">AT14</f>
        <v>1</v>
      </c>
      <c r="AU45" s="242" t="n">
        <f aca="false">AS45-AT45</f>
        <v>-1</v>
      </c>
      <c r="AV45" s="243" t="n">
        <f aca="false">IF(AND(AU45&lt;=0,AU45&gt;=-2),AU45,IF(AU45&lt;-2,-2,0))</f>
        <v>-1</v>
      </c>
      <c r="AW45" s="244" t="n">
        <f aca="false">IF(AND(AU45&gt;=0,AU45&lt;=2),AU45,IF(AU45&gt;2,2,0))</f>
        <v>0</v>
      </c>
      <c r="AX45" s="245" t="n">
        <f aca="false">IF(AU45&gt;2,(AU45-2)*13.66,0)</f>
        <v>0</v>
      </c>
      <c r="AY45" s="245" t="n">
        <f aca="false">IF(AU45&lt;-2,(ABS(AU45)-2)*100,0)</f>
        <v>0</v>
      </c>
      <c r="AZ45" s="246" t="n">
        <f aca="false">AV45+AW45</f>
        <v>-1</v>
      </c>
      <c r="BA45" s="247" t="n">
        <f aca="false">AX45+AY45</f>
        <v>0</v>
      </c>
      <c r="BJ45" s="53" t="s">
        <v>147</v>
      </c>
      <c r="BK45" s="98"/>
      <c r="BL45" s="255" t="n">
        <v>0</v>
      </c>
      <c r="BM45" s="249"/>
      <c r="BR45" s="235"/>
      <c r="BS45" s="142"/>
      <c r="BT45" s="142"/>
      <c r="BU45" s="98"/>
      <c r="BV45" s="52"/>
      <c r="BW45" s="52"/>
      <c r="BX45" s="52"/>
      <c r="BY45" s="52"/>
      <c r="BZ45" s="52"/>
      <c r="CA45" s="98"/>
      <c r="CB45" s="52"/>
      <c r="CC45" s="7"/>
      <c r="CD45" s="7"/>
      <c r="CE45" s="7"/>
      <c r="CF45" s="7"/>
      <c r="CG45" s="7"/>
      <c r="CH45" s="7"/>
      <c r="CI45" s="7"/>
      <c r="CJ45" s="8"/>
      <c r="CK45" s="8"/>
      <c r="CL45" s="249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</row>
    <row r="46" customFormat="false" ht="15.75" hidden="false" customHeight="false" outlineLevel="0" collapsed="false">
      <c r="A46" s="7"/>
      <c r="B46" s="7"/>
      <c r="C46" s="7"/>
      <c r="D46" s="7"/>
      <c r="E46" s="253"/>
      <c r="F46" s="253"/>
      <c r="G46" s="253"/>
      <c r="H46" s="253"/>
      <c r="I46" s="253"/>
      <c r="J46" s="253"/>
      <c r="K46" s="253"/>
      <c r="L46" s="253"/>
      <c r="M46" s="253"/>
      <c r="N46" s="253"/>
      <c r="O46" s="253"/>
      <c r="P46" s="7"/>
      <c r="Q46" s="7"/>
      <c r="R46" s="7"/>
      <c r="S46" s="7"/>
      <c r="T46" s="7"/>
      <c r="U46" s="7"/>
      <c r="V46" s="7"/>
      <c r="W46" s="7"/>
      <c r="X46" s="7"/>
      <c r="Y46" s="7"/>
      <c r="AE46" s="261" t="n">
        <f aca="false">AE39</f>
        <v>0</v>
      </c>
      <c r="AF46" s="262" t="n">
        <f aca="false">AF39</f>
        <v>0</v>
      </c>
      <c r="AG46" s="263" t="e">
        <f aca="true">(INDIRECT(TEXT((DAY($A$1)-1),"0")&amp;"!AG46"))+AG39</f>
        <v>#REF!</v>
      </c>
      <c r="AH46" s="263" t="e">
        <f aca="true">(INDIRECT(TEXT((DAY($A$1)-1),"0")&amp;"!AH46"))+AH39</f>
        <v>#REF!</v>
      </c>
      <c r="AJ46" s="261" t="n">
        <f aca="false">AJ39</f>
        <v>0</v>
      </c>
      <c r="AK46" s="262" t="n">
        <f aca="false">AK39</f>
        <v>0</v>
      </c>
      <c r="AL46" s="264" t="e">
        <f aca="true">(INDIRECT(TEXT((DAY($A$1)-1),"0")&amp;"!AH46"))+AL39</f>
        <v>#REF!</v>
      </c>
      <c r="AM46" s="265" t="e">
        <f aca="true">(INDIRECT(TEXT((DAY($A$1)-1),"0")&amp;"!Am46"))+AM39</f>
        <v>#REF!</v>
      </c>
      <c r="AS46" s="241"/>
      <c r="AT46" s="242" t="n">
        <f aca="false">AT15</f>
        <v>1</v>
      </c>
      <c r="AU46" s="242" t="n">
        <f aca="false">AS46-AT46</f>
        <v>-1</v>
      </c>
      <c r="AV46" s="243" t="n">
        <f aca="false">IF(AND(AU46&lt;=0,AU46&gt;=-2),AU46,IF(AU46&lt;-2,-2,0))</f>
        <v>-1</v>
      </c>
      <c r="AW46" s="244" t="n">
        <f aca="false">IF(AND(AU46&gt;=0,AU46&lt;=2),AU46,IF(AU46&gt;2,2,0))</f>
        <v>0</v>
      </c>
      <c r="AX46" s="245" t="n">
        <f aca="false">IF(AU46&gt;2,(AU46-2)*13.66,0)</f>
        <v>0</v>
      </c>
      <c r="AY46" s="245" t="n">
        <f aca="false">IF(AU46&lt;-2,(ABS(AU46)-2)*100,0)</f>
        <v>0</v>
      </c>
      <c r="AZ46" s="246" t="n">
        <f aca="false">AV46+AW46</f>
        <v>-1</v>
      </c>
      <c r="BA46" s="247" t="n">
        <f aca="false">AX46+AY46</f>
        <v>0</v>
      </c>
      <c r="BJ46" s="53" t="s">
        <v>148</v>
      </c>
      <c r="BK46" s="256" t="n">
        <f aca="false">BK42</f>
        <v>36966</v>
      </c>
      <c r="BL46" s="266" t="n">
        <f aca="false">AT31*J7/1000</f>
        <v>0</v>
      </c>
      <c r="BM46" s="249"/>
      <c r="BR46" s="235"/>
      <c r="BS46" s="142"/>
      <c r="BT46" s="142"/>
      <c r="BU46" s="98"/>
      <c r="BV46" s="52"/>
      <c r="BW46" s="249"/>
      <c r="BX46" s="249"/>
      <c r="BY46" s="52"/>
      <c r="BZ46" s="52"/>
      <c r="CA46" s="52"/>
      <c r="CB46" s="52"/>
      <c r="CC46" s="7"/>
      <c r="CD46" s="7"/>
      <c r="CE46" s="7"/>
      <c r="CF46" s="7"/>
      <c r="CG46" s="7"/>
      <c r="CH46" s="7"/>
      <c r="CI46" s="7"/>
      <c r="CJ46" s="8"/>
      <c r="CK46" s="257"/>
      <c r="CL46" s="249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</row>
    <row r="47" customFormat="false" ht="15" hidden="false" customHeight="false" outlineLevel="0" collapsed="false">
      <c r="A47" s="7"/>
      <c r="B47" s="7"/>
      <c r="C47" s="7"/>
      <c r="D47" s="7"/>
      <c r="E47" s="253"/>
      <c r="F47" s="253"/>
      <c r="G47" s="253"/>
      <c r="H47" s="253"/>
      <c r="I47" s="253"/>
      <c r="J47" s="253"/>
      <c r="K47" s="253"/>
      <c r="L47" s="253"/>
      <c r="M47" s="253"/>
      <c r="N47" s="253"/>
      <c r="O47" s="253"/>
      <c r="P47" s="7"/>
      <c r="Q47" s="7"/>
      <c r="R47" s="7"/>
      <c r="S47" s="7"/>
      <c r="T47" s="7"/>
      <c r="U47" s="7"/>
      <c r="V47" s="7"/>
      <c r="W47" s="7"/>
      <c r="X47" s="7"/>
      <c r="Y47" s="7"/>
      <c r="AS47" s="241"/>
      <c r="AT47" s="242" t="n">
        <f aca="false">AT16</f>
        <v>1</v>
      </c>
      <c r="AU47" s="242" t="n">
        <f aca="false">AS47-AT47</f>
        <v>-1</v>
      </c>
      <c r="AV47" s="243" t="n">
        <f aca="false">IF(AND(AU47&lt;=0,AU47&gt;=-2),AU47,IF(AU47&lt;-2,-2,0))</f>
        <v>-1</v>
      </c>
      <c r="AW47" s="244" t="n">
        <f aca="false">IF(AND(AU47&gt;=0,AU47&lt;=2),AU47,IF(AU47&gt;2,2,0))</f>
        <v>0</v>
      </c>
      <c r="AX47" s="245" t="n">
        <f aca="false">IF(AU47&gt;2,(AU47-2)*13.66,0)</f>
        <v>0</v>
      </c>
      <c r="AY47" s="245" t="n">
        <f aca="false">IF(AU47&lt;-2,(ABS(AU47)-2)*100,0)</f>
        <v>0</v>
      </c>
      <c r="AZ47" s="246" t="n">
        <f aca="false">AV47+AW47</f>
        <v>-1</v>
      </c>
      <c r="BA47" s="247" t="n">
        <f aca="false">AX47+AY47</f>
        <v>0</v>
      </c>
      <c r="BJ47" s="53" t="s">
        <v>149</v>
      </c>
      <c r="BK47" s="98"/>
      <c r="BL47" s="255" t="n">
        <f aca="false">SUM(BL45:BL46)</f>
        <v>0</v>
      </c>
      <c r="BM47" s="249"/>
      <c r="BR47" s="235"/>
      <c r="BS47" s="142"/>
      <c r="BT47" s="142"/>
      <c r="BU47" s="52"/>
      <c r="BV47" s="52"/>
      <c r="BW47" s="252"/>
      <c r="BX47" s="252"/>
      <c r="BY47" s="52"/>
      <c r="BZ47" s="52"/>
      <c r="CA47" s="52"/>
      <c r="CB47" s="52"/>
      <c r="CC47" s="7"/>
      <c r="CD47" s="7"/>
      <c r="CE47" s="7"/>
      <c r="CF47" s="7"/>
      <c r="CG47" s="7"/>
      <c r="CH47" s="7"/>
      <c r="CI47" s="7"/>
      <c r="CJ47" s="8"/>
      <c r="CK47" s="8"/>
      <c r="CL47" s="249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</row>
    <row r="48" customFormat="false" ht="15" hidden="false" customHeight="false" outlineLevel="0" collapsed="false">
      <c r="A48" s="7"/>
      <c r="B48" s="7"/>
      <c r="C48" s="7"/>
      <c r="D48" s="7"/>
      <c r="E48" s="253"/>
      <c r="F48" s="253"/>
      <c r="G48" s="254"/>
      <c r="H48" s="253"/>
      <c r="I48" s="254"/>
      <c r="J48" s="253"/>
      <c r="K48" s="254"/>
      <c r="L48" s="253"/>
      <c r="M48" s="254"/>
      <c r="N48" s="253"/>
      <c r="O48" s="253"/>
      <c r="P48" s="7"/>
      <c r="Q48" s="7"/>
      <c r="R48" s="7"/>
      <c r="S48" s="7"/>
      <c r="T48" s="7"/>
      <c r="U48" s="7"/>
      <c r="V48" s="7"/>
      <c r="W48" s="7"/>
      <c r="X48" s="7"/>
      <c r="Y48" s="7"/>
      <c r="AS48" s="241"/>
      <c r="AT48" s="242" t="n">
        <f aca="false">AT17</f>
        <v>1</v>
      </c>
      <c r="AU48" s="242" t="n">
        <f aca="false">AS48-AT48</f>
        <v>-1</v>
      </c>
      <c r="AV48" s="243" t="n">
        <f aca="false">IF(AND(AU48&lt;=0,AU48&gt;=-2),AU48,IF(AU48&lt;-2,-2,0))</f>
        <v>-1</v>
      </c>
      <c r="AW48" s="244" t="n">
        <f aca="false">IF(AND(AU48&gt;=0,AU48&lt;=2),AU48,IF(AU48&gt;2,2,0))</f>
        <v>0</v>
      </c>
      <c r="AX48" s="245" t="n">
        <f aca="false">IF(AU48&gt;2,(AU48-2)*13.66,0)</f>
        <v>0</v>
      </c>
      <c r="AY48" s="245" t="n">
        <f aca="false">IF(AU48&lt;-2,(ABS(AU48)-2)*100,0)</f>
        <v>0</v>
      </c>
      <c r="AZ48" s="246" t="n">
        <f aca="false">AV48+AW48</f>
        <v>-1</v>
      </c>
      <c r="BA48" s="247" t="n">
        <f aca="false">AX48+AY48</f>
        <v>0</v>
      </c>
      <c r="BJ48" s="183"/>
      <c r="BK48" s="52"/>
      <c r="BL48" s="251"/>
      <c r="BM48" s="252"/>
      <c r="BR48" s="235"/>
      <c r="BS48" s="142"/>
      <c r="BT48" s="142"/>
      <c r="BU48" s="98"/>
      <c r="BV48" s="98"/>
      <c r="BW48" s="249"/>
      <c r="BX48" s="249"/>
      <c r="BY48" s="52"/>
      <c r="BZ48" s="52"/>
      <c r="CA48" s="52"/>
      <c r="CB48" s="52"/>
      <c r="CC48" s="7"/>
      <c r="CD48" s="7"/>
      <c r="CE48" s="7"/>
      <c r="CF48" s="7"/>
      <c r="CG48" s="7"/>
      <c r="CH48" s="7"/>
      <c r="CI48" s="7"/>
      <c r="CJ48" s="7"/>
      <c r="CK48" s="7"/>
      <c r="CL48" s="252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</row>
    <row r="49" customFormat="false" ht="15" hidden="false" customHeight="false" outlineLevel="0" collapsed="false">
      <c r="A49" s="7"/>
      <c r="B49" s="7"/>
      <c r="C49" s="7"/>
      <c r="D49" s="7"/>
      <c r="E49" s="253"/>
      <c r="F49" s="253"/>
      <c r="G49" s="254"/>
      <c r="H49" s="253"/>
      <c r="I49" s="254"/>
      <c r="J49" s="253"/>
      <c r="K49" s="254"/>
      <c r="L49" s="253"/>
      <c r="M49" s="254"/>
      <c r="N49" s="253"/>
      <c r="O49" s="253"/>
      <c r="P49" s="7"/>
      <c r="Q49" s="7"/>
      <c r="R49" s="7"/>
      <c r="S49" s="7"/>
      <c r="T49" s="7"/>
      <c r="U49" s="7"/>
      <c r="V49" s="7"/>
      <c r="W49" s="7"/>
      <c r="X49" s="7"/>
      <c r="Y49" s="7"/>
      <c r="AS49" s="241"/>
      <c r="AT49" s="242" t="n">
        <f aca="false">AT18</f>
        <v>1</v>
      </c>
      <c r="AU49" s="242" t="n">
        <f aca="false">AS49-AT49</f>
        <v>-1</v>
      </c>
      <c r="AV49" s="243" t="n">
        <f aca="false">IF(AND(AU49&lt;=0,AU49&gt;=-2),AU49,IF(AU49&lt;-2,-2,0))</f>
        <v>-1</v>
      </c>
      <c r="AW49" s="244" t="n">
        <f aca="false">IF(AND(AU49&gt;=0,AU49&lt;=2),AU49,IF(AU49&gt;2,2,0))</f>
        <v>0</v>
      </c>
      <c r="AX49" s="245" t="n">
        <f aca="false">IF(AU49&gt;2,(AU49-2)*13.66,0)</f>
        <v>0</v>
      </c>
      <c r="AY49" s="245" t="n">
        <f aca="false">IF(AU49&lt;-2,(ABS(AU49)-2)*100,0)</f>
        <v>0</v>
      </c>
      <c r="AZ49" s="246" t="n">
        <f aca="false">AV49+AW49</f>
        <v>-1</v>
      </c>
      <c r="BA49" s="247" t="n">
        <f aca="false">AX49+AY49</f>
        <v>0</v>
      </c>
      <c r="BJ49" s="140" t="s">
        <v>150</v>
      </c>
      <c r="BK49" s="141"/>
      <c r="BL49" s="267" t="n">
        <f aca="false">BL43-BL47</f>
        <v>0</v>
      </c>
      <c r="BM49" s="249"/>
      <c r="BR49" s="235"/>
      <c r="BS49" s="142"/>
      <c r="BT49" s="142"/>
      <c r="BU49" s="98"/>
      <c r="BV49" s="256"/>
      <c r="BW49" s="249"/>
      <c r="BX49" s="249"/>
      <c r="BY49" s="52"/>
      <c r="BZ49" s="52"/>
      <c r="CA49" s="52"/>
      <c r="CB49" s="52"/>
      <c r="CC49" s="7"/>
      <c r="CD49" s="7"/>
      <c r="CE49" s="7"/>
      <c r="CF49" s="7"/>
      <c r="CG49" s="7"/>
      <c r="CH49" s="7"/>
      <c r="CI49" s="7"/>
      <c r="CJ49" s="8"/>
      <c r="CK49" s="7"/>
      <c r="CL49" s="249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</row>
    <row r="50" customFormat="false" ht="15" hidden="false" customHeight="false" outlineLevel="0" collapsed="false">
      <c r="A50" s="7"/>
      <c r="B50" s="7"/>
      <c r="C50" s="7"/>
      <c r="D50" s="7"/>
      <c r="E50" s="253"/>
      <c r="F50" s="253"/>
      <c r="G50" s="253"/>
      <c r="H50" s="253"/>
      <c r="I50" s="253"/>
      <c r="J50" s="253"/>
      <c r="K50" s="254"/>
      <c r="L50" s="253"/>
      <c r="M50" s="253"/>
      <c r="N50" s="253"/>
      <c r="O50" s="253"/>
      <c r="P50" s="7"/>
      <c r="Q50" s="7"/>
      <c r="R50" s="7"/>
      <c r="S50" s="7"/>
      <c r="T50" s="7"/>
      <c r="U50" s="7"/>
      <c r="V50" s="7"/>
      <c r="W50" s="7"/>
      <c r="X50" s="7"/>
      <c r="Y50" s="7"/>
      <c r="AS50" s="241"/>
      <c r="AT50" s="242" t="n">
        <f aca="false">AT19</f>
        <v>1</v>
      </c>
      <c r="AU50" s="242" t="n">
        <f aca="false">AS50-AT50</f>
        <v>-1</v>
      </c>
      <c r="AV50" s="243" t="n">
        <f aca="false">IF(AND(AU50&lt;=0,AU50&gt;=-2),AU50,IF(AU50&lt;-2,-2,0))</f>
        <v>-1</v>
      </c>
      <c r="AW50" s="244" t="n">
        <f aca="false">IF(AND(AU50&gt;=0,AU50&lt;=2),AU50,IF(AU50&gt;2,2,0))</f>
        <v>0</v>
      </c>
      <c r="AX50" s="245" t="n">
        <f aca="false">IF(AU50&gt;2,(AU50-2)*13.66,0)</f>
        <v>0</v>
      </c>
      <c r="AY50" s="245" t="n">
        <f aca="false">IF(AU50&lt;-2,(ABS(AU50)-2)*100,0)</f>
        <v>0</v>
      </c>
      <c r="AZ50" s="246" t="n">
        <f aca="false">AV50+AW50</f>
        <v>-1</v>
      </c>
      <c r="BA50" s="247" t="n">
        <f aca="false">AX50+AY50</f>
        <v>0</v>
      </c>
      <c r="BJ50" s="140"/>
      <c r="BK50" s="141"/>
      <c r="BL50" s="267"/>
      <c r="BM50" s="249"/>
      <c r="BR50" s="235"/>
      <c r="BS50" s="142"/>
      <c r="BT50" s="142"/>
      <c r="BU50" s="98"/>
      <c r="BV50" s="52"/>
      <c r="BW50" s="249"/>
      <c r="BX50" s="249"/>
      <c r="BY50" s="52"/>
      <c r="BZ50" s="52"/>
      <c r="CA50" s="52"/>
      <c r="CB50" s="52"/>
      <c r="CC50" s="7"/>
      <c r="CD50" s="7"/>
      <c r="CE50" s="7"/>
      <c r="CF50" s="7"/>
      <c r="CG50" s="7"/>
      <c r="CH50" s="7"/>
      <c r="CI50" s="7"/>
      <c r="CJ50" s="8"/>
      <c r="CK50" s="7"/>
      <c r="CL50" s="249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</row>
    <row r="51" customFormat="false" ht="15" hidden="false" customHeight="false" outlineLevel="0" collapsed="false">
      <c r="A51" s="7"/>
      <c r="B51" s="7"/>
      <c r="C51" s="7"/>
      <c r="D51" s="7"/>
      <c r="E51" s="253"/>
      <c r="F51" s="253"/>
      <c r="G51" s="253"/>
      <c r="H51" s="253"/>
      <c r="I51" s="254"/>
      <c r="J51" s="253"/>
      <c r="K51" s="254"/>
      <c r="L51" s="253"/>
      <c r="M51" s="254"/>
      <c r="N51" s="254"/>
      <c r="O51" s="254"/>
      <c r="P51" s="7"/>
      <c r="Q51" s="7"/>
      <c r="R51" s="7"/>
      <c r="S51" s="7"/>
      <c r="T51" s="7"/>
      <c r="U51" s="7"/>
      <c r="V51" s="7"/>
      <c r="W51" s="7"/>
      <c r="X51" s="7"/>
      <c r="Y51" s="7"/>
      <c r="AS51" s="241"/>
      <c r="AT51" s="242" t="n">
        <f aca="false">AT20</f>
        <v>1</v>
      </c>
      <c r="AU51" s="242" t="n">
        <f aca="false">AS51-AT51</f>
        <v>-1</v>
      </c>
      <c r="AV51" s="243" t="n">
        <f aca="false">IF(AND(AU51&lt;=0,AU51&gt;=-2),AU51,IF(AU51&lt;-2,-2,0))</f>
        <v>-1</v>
      </c>
      <c r="AW51" s="244" t="n">
        <f aca="false">IF(AND(AU51&gt;=0,AU51&lt;=2),AU51,IF(AU51&gt;2,2,0))</f>
        <v>0</v>
      </c>
      <c r="AX51" s="245" t="n">
        <f aca="false">IF(AU51&gt;2,(AU51-2)*13.66,0)</f>
        <v>0</v>
      </c>
      <c r="AY51" s="245" t="n">
        <f aca="false">IF(AU51&lt;-2,(ABS(AU51)-2)*100,0)</f>
        <v>0</v>
      </c>
      <c r="AZ51" s="246" t="n">
        <f aca="false">AV51+AW51</f>
        <v>-1</v>
      </c>
      <c r="BA51" s="247" t="n">
        <f aca="false">AX51+AY51</f>
        <v>0</v>
      </c>
      <c r="BR51" s="235"/>
      <c r="BS51" s="142"/>
      <c r="BT51" s="142"/>
      <c r="BU51" s="52"/>
      <c r="BV51" s="52"/>
      <c r="BW51" s="252"/>
      <c r="BX51" s="252"/>
      <c r="BY51" s="52"/>
      <c r="BZ51" s="52"/>
      <c r="CA51" s="52"/>
      <c r="CB51" s="52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</row>
    <row r="52" customFormat="false" ht="12.75" hidden="false" customHeight="false" outlineLevel="0" collapsed="false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AS52" s="241"/>
      <c r="AT52" s="242" t="n">
        <f aca="false">AT21</f>
        <v>1</v>
      </c>
      <c r="AU52" s="242" t="n">
        <f aca="false">AS52-AT52</f>
        <v>-1</v>
      </c>
      <c r="AV52" s="243" t="n">
        <f aca="false">IF(AND(AU52&lt;=0,AU52&gt;=-2),AU52,IF(AU52&lt;-2,-2,0))</f>
        <v>-1</v>
      </c>
      <c r="AW52" s="244" t="n">
        <f aca="false">IF(AND(AU52&gt;=0,AU52&lt;=2),AU52,IF(AU52&gt;2,2,0))</f>
        <v>0</v>
      </c>
      <c r="AX52" s="245" t="n">
        <f aca="false">IF(AU52&gt;2,(AU52-2)*13.66,0)</f>
        <v>0</v>
      </c>
      <c r="AY52" s="245" t="n">
        <f aca="false">IF(AU52&lt;-2,(ABS(AU52)-2)*100,0)</f>
        <v>0</v>
      </c>
      <c r="AZ52" s="246" t="n">
        <f aca="false">AV52+AW52</f>
        <v>-1</v>
      </c>
      <c r="BA52" s="247" t="n">
        <f aca="false">AX52+AY52</f>
        <v>0</v>
      </c>
      <c r="BR52" s="235"/>
      <c r="BS52" s="142"/>
      <c r="BT52" s="142"/>
      <c r="BU52" s="98"/>
      <c r="BV52" s="98"/>
      <c r="BW52" s="249"/>
      <c r="BX52" s="249"/>
      <c r="BY52" s="52"/>
      <c r="BZ52" s="52"/>
      <c r="CA52" s="52"/>
      <c r="CB52" s="52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</row>
    <row r="53" customFormat="false" ht="15.75" hidden="false" customHeight="false" outlineLevel="0" collapsed="false">
      <c r="A53" s="7"/>
      <c r="B53" s="7"/>
      <c r="C53" s="7"/>
      <c r="D53" s="7"/>
      <c r="E53" s="7"/>
      <c r="F53" s="7"/>
      <c r="G53" s="7"/>
      <c r="H53" s="22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AS53" s="241"/>
      <c r="AT53" s="242" t="n">
        <f aca="false">AT22</f>
        <v>1</v>
      </c>
      <c r="AU53" s="242" t="n">
        <f aca="false">AS53-AT53</f>
        <v>-1</v>
      </c>
      <c r="AV53" s="243" t="n">
        <f aca="false">IF(AND(AU53&lt;=0,AU53&gt;=-2),AU53,IF(AU53&lt;-2,-2,0))</f>
        <v>-1</v>
      </c>
      <c r="AW53" s="244" t="n">
        <f aca="false">IF(AND(AU53&gt;=0,AU53&lt;=2),AU53,IF(AU53&gt;2,2,0))</f>
        <v>0</v>
      </c>
      <c r="AX53" s="245" t="n">
        <f aca="false">IF(AU53&gt;2,(AU53-2)*13.66,0)</f>
        <v>0</v>
      </c>
      <c r="AY53" s="245" t="n">
        <f aca="false">IF(AU53&lt;-2,(ABS(AU53)-2)*100,0)</f>
        <v>0</v>
      </c>
      <c r="AZ53" s="246" t="n">
        <f aca="false">AV53+AW53</f>
        <v>-1</v>
      </c>
      <c r="BA53" s="247" t="n">
        <f aca="false">AX53+AY53</f>
        <v>0</v>
      </c>
      <c r="BR53" s="235"/>
      <c r="BS53" s="142"/>
      <c r="BT53" s="142"/>
      <c r="BU53" s="98"/>
      <c r="BV53" s="256"/>
      <c r="BW53" s="268"/>
      <c r="BX53" s="249"/>
      <c r="BY53" s="52"/>
      <c r="BZ53" s="52"/>
      <c r="CA53" s="52"/>
      <c r="CB53" s="52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</row>
    <row r="54" customFormat="false" ht="15.75" hidden="false" customHeight="false" outlineLevel="0" collapsed="false">
      <c r="A54" s="7"/>
      <c r="B54" s="7"/>
      <c r="C54" s="7"/>
      <c r="D54" s="7"/>
      <c r="E54" s="7"/>
      <c r="F54" s="7"/>
      <c r="G54" s="7"/>
      <c r="H54" s="227"/>
      <c r="I54" s="227"/>
      <c r="J54" s="227"/>
      <c r="K54" s="22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AS54" s="241"/>
      <c r="AT54" s="242" t="n">
        <f aca="false">AT23</f>
        <v>1</v>
      </c>
      <c r="AU54" s="242" t="n">
        <f aca="false">AS54-AT54</f>
        <v>-1</v>
      </c>
      <c r="AV54" s="243" t="n">
        <f aca="false">IF(AND(AU54&lt;=0,AU54&gt;=-2),AU54,IF(AU54&lt;-2,-2,0))</f>
        <v>-1</v>
      </c>
      <c r="AW54" s="244" t="n">
        <f aca="false">IF(AND(AU54&gt;=0,AU54&lt;=2),AU54,IF(AU54&gt;2,2,0))</f>
        <v>0</v>
      </c>
      <c r="AX54" s="245" t="n">
        <f aca="false">IF(AU54&gt;2,(AU54-2)*13.66,0)</f>
        <v>0</v>
      </c>
      <c r="AY54" s="245" t="n">
        <f aca="false">IF(AU54&lt;-2,(ABS(AU54)-2)*100,0)</f>
        <v>0</v>
      </c>
      <c r="AZ54" s="246" t="n">
        <f aca="false">AV54+AW54</f>
        <v>-1</v>
      </c>
      <c r="BA54" s="247" t="n">
        <f aca="false">AX54+AY54</f>
        <v>0</v>
      </c>
      <c r="BR54" s="235"/>
      <c r="BS54" s="142"/>
      <c r="BT54" s="142"/>
      <c r="BU54" s="98"/>
      <c r="BV54" s="98"/>
      <c r="BW54" s="249"/>
      <c r="BX54" s="249"/>
      <c r="BY54" s="52"/>
      <c r="BZ54" s="52"/>
      <c r="CA54" s="52"/>
      <c r="CB54" s="52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</row>
    <row r="55" customFormat="false" ht="15.75" hidden="false" customHeight="false" outlineLevel="0" collapsed="false">
      <c r="A55" s="7"/>
      <c r="B55" s="7"/>
      <c r="C55" s="7"/>
      <c r="D55" s="7"/>
      <c r="E55" s="227"/>
      <c r="F55" s="227"/>
      <c r="G55" s="7"/>
      <c r="H55" s="227"/>
      <c r="I55" s="227"/>
      <c r="J55" s="7"/>
      <c r="K55" s="227"/>
      <c r="L55" s="7"/>
      <c r="M55" s="7"/>
      <c r="N55" s="22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AS55" s="241"/>
      <c r="AT55" s="242" t="n">
        <f aca="false">AT24</f>
        <v>1</v>
      </c>
      <c r="AU55" s="242" t="n">
        <f aca="false">AS55-AT55</f>
        <v>-1</v>
      </c>
      <c r="AV55" s="243" t="n">
        <f aca="false">IF(AND(AU55&lt;=0,AU55&gt;=-2),AU55,IF(AU55&lt;-2,-2,0))</f>
        <v>-1</v>
      </c>
      <c r="AW55" s="244" t="n">
        <f aca="false">IF(AND(AU55&gt;=0,AU55&lt;=2),AU55,IF(AU55&gt;2,2,0))</f>
        <v>0</v>
      </c>
      <c r="AX55" s="245" t="n">
        <f aca="false">IF(AU55&gt;2,(AU55-2)*13.66,0)</f>
        <v>0</v>
      </c>
      <c r="AY55" s="245" t="n">
        <f aca="false">IF(AU55&lt;-2,(ABS(AU55)-2)*100,0)</f>
        <v>0</v>
      </c>
      <c r="AZ55" s="246" t="n">
        <f aca="false">AV55+AW55</f>
        <v>-1</v>
      </c>
      <c r="BA55" s="247" t="n">
        <f aca="false">AX55+AY55</f>
        <v>0</v>
      </c>
      <c r="BR55" s="235"/>
      <c r="BS55" s="142"/>
      <c r="BT55" s="142"/>
      <c r="BU55" s="52"/>
      <c r="BV55" s="52"/>
      <c r="BW55" s="252"/>
      <c r="BX55" s="252"/>
      <c r="BY55" s="52"/>
      <c r="BZ55" s="52"/>
      <c r="CA55" s="52"/>
      <c r="CB55" s="52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</row>
    <row r="56" customFormat="false" ht="15.75" hidden="false" customHeight="false" outlineLevel="0" collapsed="false">
      <c r="A56" s="7"/>
      <c r="B56" s="7"/>
      <c r="C56" s="7"/>
      <c r="D56" s="7"/>
      <c r="E56" s="227"/>
      <c r="F56" s="7"/>
      <c r="G56" s="7"/>
      <c r="H56" s="7"/>
      <c r="I56" s="7"/>
      <c r="J56" s="7"/>
      <c r="K56" s="269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AS56" s="241"/>
      <c r="AT56" s="242" t="n">
        <f aca="false">AT25</f>
        <v>1</v>
      </c>
      <c r="AU56" s="242" t="n">
        <f aca="false">AS56-AT56</f>
        <v>-1</v>
      </c>
      <c r="AV56" s="243" t="n">
        <f aca="false">IF(AND(AU56&lt;=0,AU56&gt;=-2),AU56,IF(AU56&lt;-2,-2,0))</f>
        <v>-1</v>
      </c>
      <c r="AW56" s="244" t="n">
        <f aca="false">IF(AND(AU56&gt;=0,AU56&lt;=2),AU56,IF(AU56&gt;2,2,0))</f>
        <v>0</v>
      </c>
      <c r="AX56" s="245" t="n">
        <f aca="false">IF(AU56&gt;2,(AU56-2)*13.66,0)</f>
        <v>0</v>
      </c>
      <c r="AY56" s="245" t="n">
        <f aca="false">IF(AU56&lt;-2,(ABS(AU56)-2)*100,0)</f>
        <v>0</v>
      </c>
      <c r="AZ56" s="246" t="n">
        <f aca="false">AV56+AW56</f>
        <v>-1</v>
      </c>
      <c r="BA56" s="247" t="n">
        <f aca="false">AX56+AY56</f>
        <v>0</v>
      </c>
      <c r="BR56" s="235"/>
      <c r="BS56" s="142"/>
      <c r="BT56" s="142"/>
      <c r="BU56" s="98"/>
      <c r="BV56" s="52"/>
      <c r="BW56" s="249"/>
      <c r="BX56" s="249"/>
      <c r="BY56" s="52"/>
      <c r="BZ56" s="52"/>
      <c r="CA56" s="52"/>
      <c r="CB56" s="52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</row>
    <row r="57" customFormat="false" ht="15" hidden="false" customHeight="false" outlineLevel="0" collapsed="false">
      <c r="A57" s="7"/>
      <c r="B57" s="7"/>
      <c r="C57" s="7"/>
      <c r="D57" s="7"/>
      <c r="E57" s="253"/>
      <c r="F57" s="253"/>
      <c r="G57" s="7"/>
      <c r="H57" s="254"/>
      <c r="I57" s="7"/>
      <c r="J57" s="253"/>
      <c r="K57" s="270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AS57" s="241"/>
      <c r="AT57" s="242" t="n">
        <f aca="false">AT26</f>
        <v>1</v>
      </c>
      <c r="AU57" s="242" t="n">
        <f aca="false">AS57-AT57</f>
        <v>-1</v>
      </c>
      <c r="AV57" s="243" t="n">
        <f aca="false">IF(AND(AU57&lt;=0,AU57&gt;=-2),AU57,IF(AU57&lt;-2,-2,0))</f>
        <v>-1</v>
      </c>
      <c r="AW57" s="244" t="n">
        <f aca="false">IF(AND(AU57&gt;=0,AU57&lt;=2),AU57,IF(AU57&gt;2,2,0))</f>
        <v>0</v>
      </c>
      <c r="AX57" s="245" t="n">
        <f aca="false">IF(AU57&gt;2,(AU57-2)*13.66,0)</f>
        <v>0</v>
      </c>
      <c r="AY57" s="245" t="n">
        <f aca="false">IF(AU57&lt;-2,(ABS(AU57)-2)*100,0)</f>
        <v>0</v>
      </c>
      <c r="AZ57" s="246" t="n">
        <f aca="false">AV57+AW57</f>
        <v>-1</v>
      </c>
      <c r="BA57" s="247" t="n">
        <f aca="false">AX57+AY57</f>
        <v>0</v>
      </c>
      <c r="BR57" s="235"/>
      <c r="BS57" s="142"/>
      <c r="BT57" s="142"/>
      <c r="BU57" s="98"/>
      <c r="BV57" s="52"/>
      <c r="BW57" s="249"/>
      <c r="BX57" s="249"/>
      <c r="BY57" s="52"/>
      <c r="BZ57" s="52"/>
      <c r="CA57" s="52"/>
      <c r="CB57" s="52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</row>
    <row r="58" customFormat="false" ht="15.75" hidden="false" customHeight="false" outlineLevel="0" collapsed="false">
      <c r="A58" s="7"/>
      <c r="B58" s="7"/>
      <c r="C58" s="7"/>
      <c r="D58" s="7"/>
      <c r="E58" s="253"/>
      <c r="F58" s="253"/>
      <c r="G58" s="7"/>
      <c r="H58" s="254"/>
      <c r="I58" s="7"/>
      <c r="J58" s="7"/>
      <c r="K58" s="269"/>
      <c r="L58" s="7"/>
      <c r="M58" s="7"/>
      <c r="N58" s="271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AS58" s="241"/>
      <c r="AT58" s="242" t="n">
        <f aca="false">AT27</f>
        <v>1</v>
      </c>
      <c r="AU58" s="242" t="n">
        <f aca="false">AS58-AT58</f>
        <v>-1</v>
      </c>
      <c r="AV58" s="243" t="n">
        <f aca="false">IF(AND(AU58&lt;=0,AU58&gt;=-2),AU58,IF(AU58&lt;-2,-2,0))</f>
        <v>-1</v>
      </c>
      <c r="AW58" s="244" t="n">
        <f aca="false">IF(AND(AU58&gt;=0,AU58&lt;=2),AU58,IF(AU58&gt;2,2,0))</f>
        <v>0</v>
      </c>
      <c r="AX58" s="245" t="n">
        <f aca="false">IF(AU58&gt;2,(AU58-2)*13.66,0)</f>
        <v>0</v>
      </c>
      <c r="AY58" s="245" t="n">
        <f aca="false">IF(AU58&lt;-2,(ABS(AU58)-2)*100,0)</f>
        <v>0</v>
      </c>
      <c r="AZ58" s="246" t="n">
        <f aca="false">AV58+AW58</f>
        <v>-1</v>
      </c>
      <c r="BA58" s="247" t="n">
        <f aca="false">AX58+AY58</f>
        <v>0</v>
      </c>
      <c r="BR58" s="235"/>
      <c r="BS58" s="142"/>
      <c r="BT58" s="142"/>
      <c r="BU58" s="272"/>
      <c r="BV58" s="272"/>
      <c r="BW58" s="270"/>
      <c r="BX58" s="270"/>
      <c r="BY58" s="273"/>
      <c r="BZ58" s="269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</row>
    <row r="59" customFormat="false" ht="15" hidden="false" customHeight="false" outlineLevel="0" collapsed="false">
      <c r="A59" s="7"/>
      <c r="B59" s="7"/>
      <c r="C59" s="7"/>
      <c r="D59" s="7"/>
      <c r="E59" s="253"/>
      <c r="F59" s="7"/>
      <c r="G59" s="7"/>
      <c r="H59" s="254"/>
      <c r="I59" s="7"/>
      <c r="J59" s="7"/>
      <c r="K59" s="274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AS59" s="241"/>
      <c r="AT59" s="242" t="n">
        <f aca="false">AT28</f>
        <v>1</v>
      </c>
      <c r="AU59" s="242" t="n">
        <f aca="false">AS59-AT59</f>
        <v>-1</v>
      </c>
      <c r="AV59" s="243" t="n">
        <f aca="false">IF(AND(AU59&lt;=0,AU59&gt;=-2),AU59,IF(AU59&lt;-2,-2,0))</f>
        <v>-1</v>
      </c>
      <c r="AW59" s="244" t="n">
        <f aca="false">IF(AND(AU59&gt;=0,AU59&lt;=2),AU59,IF(AU59&gt;2,2,0))</f>
        <v>0</v>
      </c>
      <c r="AX59" s="245" t="n">
        <f aca="false">IF(AU59&gt;2,(AU59-2)*13.66,0)</f>
        <v>0</v>
      </c>
      <c r="AY59" s="245" t="n">
        <f aca="false">IF(AU59&lt;-2,(ABS(AU59)-2)*100,0)</f>
        <v>0</v>
      </c>
      <c r="AZ59" s="246" t="n">
        <f aca="false">AV59+AW59</f>
        <v>-1</v>
      </c>
      <c r="BA59" s="247" t="n">
        <f aca="false">AX59+AY59</f>
        <v>0</v>
      </c>
      <c r="BR59" s="235"/>
      <c r="BS59" s="142"/>
      <c r="BT59" s="142"/>
      <c r="BU59" s="272"/>
      <c r="BV59" s="272"/>
      <c r="BW59" s="270"/>
      <c r="BX59" s="270"/>
      <c r="BY59" s="273"/>
      <c r="BZ59" s="269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</row>
    <row r="60" customFormat="false" ht="15" hidden="false" customHeight="false" outlineLevel="0" collapsed="false">
      <c r="A60" s="7"/>
      <c r="B60" s="7"/>
      <c r="C60" s="7"/>
      <c r="D60" s="7"/>
      <c r="E60" s="253"/>
      <c r="F60" s="7"/>
      <c r="G60" s="7"/>
      <c r="H60" s="274"/>
      <c r="I60" s="7"/>
      <c r="J60" s="7"/>
      <c r="K60" s="269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AS60" s="241"/>
      <c r="AT60" s="242" t="n">
        <f aca="false">AT29</f>
        <v>1</v>
      </c>
      <c r="AU60" s="242" t="n">
        <f aca="false">AS60-AT60</f>
        <v>-1</v>
      </c>
      <c r="AV60" s="243" t="n">
        <f aca="false">IF(AND(AU60&lt;=0,AU60&gt;=-2),AU60,IF(AU60&lt;-2,-2,0))</f>
        <v>-1</v>
      </c>
      <c r="AW60" s="244" t="n">
        <f aca="false">IF(AND(AU60&gt;=0,AU60&lt;=2),AU60,IF(AU60&gt;2,2,0))</f>
        <v>0</v>
      </c>
      <c r="AX60" s="245" t="n">
        <f aca="false">IF(AU60&gt;2,(AU60-2)*13.66,0)</f>
        <v>0</v>
      </c>
      <c r="AY60" s="245" t="n">
        <f aca="false">IF(AU60&lt;-2,(ABS(AU60)-2)*100,0)</f>
        <v>0</v>
      </c>
      <c r="AZ60" s="246" t="n">
        <f aca="false">AV60+AW60</f>
        <v>-1</v>
      </c>
      <c r="BA60" s="247" t="n">
        <f aca="false">AX60+AY60</f>
        <v>0</v>
      </c>
      <c r="BR60" s="235"/>
      <c r="BS60" s="142"/>
      <c r="BT60" s="142"/>
      <c r="BU60" s="272"/>
      <c r="BV60" s="272"/>
      <c r="BW60" s="270"/>
      <c r="BX60" s="270"/>
      <c r="BY60" s="273"/>
      <c r="BZ60" s="269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</row>
    <row r="61" customFormat="false" ht="15.75" hidden="false" customHeight="false" outlineLevel="0" collapsed="false">
      <c r="A61" s="7"/>
      <c r="B61" s="7"/>
      <c r="C61" s="7"/>
      <c r="D61" s="7"/>
      <c r="E61" s="254"/>
      <c r="F61" s="7"/>
      <c r="G61" s="7"/>
      <c r="H61" s="274"/>
      <c r="I61" s="7"/>
      <c r="J61" s="7"/>
      <c r="K61" s="274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AS61" s="275"/>
      <c r="AT61" s="276" t="n">
        <f aca="false">AT30</f>
        <v>1</v>
      </c>
      <c r="AU61" s="276" t="n">
        <f aca="false">AS61-AT61</f>
        <v>-1</v>
      </c>
      <c r="AV61" s="277" t="n">
        <f aca="false">IF(AND(AU61&lt;=0,AU61&gt;=-2),AU61,IF(AU61&lt;-2,-2,0))</f>
        <v>-1</v>
      </c>
      <c r="AW61" s="278" t="n">
        <f aca="false">IF(AND(AU61&gt;=0,AU61&lt;=2),AU61,IF(AU61&gt;2,2,0))</f>
        <v>0</v>
      </c>
      <c r="AX61" s="279" t="n">
        <f aca="false">IF(AU61&gt;2,(AU61-2)*13.66,0)</f>
        <v>0</v>
      </c>
      <c r="AY61" s="279" t="n">
        <f aca="false">IF(AU61&lt;-2,(ABS(AU61)-2)*100,0)</f>
        <v>0</v>
      </c>
      <c r="AZ61" s="280" t="n">
        <f aca="false">AV61+AW61</f>
        <v>-1</v>
      </c>
      <c r="BA61" s="281" t="n">
        <f aca="false">AX61+AY61</f>
        <v>0</v>
      </c>
      <c r="BR61" s="235"/>
      <c r="BS61" s="142"/>
      <c r="BT61" s="142"/>
      <c r="BU61" s="272"/>
      <c r="BV61" s="272"/>
      <c r="BW61" s="270"/>
      <c r="BX61" s="270"/>
      <c r="BY61" s="273"/>
      <c r="BZ61" s="269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</row>
    <row r="62" customFormat="false" ht="15.75" hidden="false" customHeight="false" outlineLevel="0" collapsed="false">
      <c r="A62" s="7"/>
      <c r="B62" s="7"/>
      <c r="C62" s="7"/>
      <c r="D62" s="7"/>
      <c r="E62" s="254"/>
      <c r="F62" s="7"/>
      <c r="G62" s="7"/>
      <c r="H62" s="282"/>
      <c r="I62" s="7"/>
      <c r="J62" s="7"/>
      <c r="K62" s="269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AT62" s="283" t="n">
        <f aca="false">AT31</f>
        <v>24</v>
      </c>
      <c r="BR62" s="7"/>
      <c r="BS62" s="142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</row>
    <row r="63" customFormat="false" ht="15.75" hidden="false" customHeight="false" outlineLevel="0" collapsed="false">
      <c r="A63" s="7"/>
      <c r="B63" s="7"/>
      <c r="C63" s="7"/>
      <c r="D63" s="7"/>
      <c r="E63" s="254"/>
      <c r="F63" s="7"/>
      <c r="G63" s="7"/>
      <c r="H63" s="7"/>
      <c r="I63" s="7"/>
      <c r="J63" s="7"/>
      <c r="K63" s="274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AX63" s="0" t="s">
        <v>151</v>
      </c>
      <c r="AZ63" s="284" t="n">
        <f aca="false">SUM(AZ38:AZ62)</f>
        <v>-24</v>
      </c>
      <c r="BA63" s="285" t="n">
        <f aca="false">SUM(BA38:BA62)</f>
        <v>0</v>
      </c>
      <c r="BR63" s="7"/>
      <c r="BS63" s="7"/>
      <c r="BT63" s="7"/>
      <c r="BU63" s="7"/>
      <c r="BV63" s="7"/>
      <c r="BW63" s="7"/>
      <c r="BX63" s="7"/>
      <c r="BY63" s="273"/>
      <c r="BZ63" s="269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</row>
    <row r="64" customFormat="false" ht="12.75" hidden="false" customHeight="false" outlineLevel="0" collapsed="false">
      <c r="A64" s="7"/>
      <c r="B64" s="7"/>
      <c r="C64" s="7"/>
      <c r="D64" s="7"/>
      <c r="E64" s="7"/>
      <c r="F64" s="7"/>
      <c r="G64" s="7"/>
      <c r="H64" s="7"/>
      <c r="I64" s="7"/>
      <c r="J64" s="7"/>
      <c r="K64" s="269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</row>
    <row r="65" customFormat="false" ht="12.75" hidden="false" customHeight="false" outlineLevel="0" collapsed="false">
      <c r="A65" s="7"/>
      <c r="B65" s="7"/>
      <c r="C65" s="7"/>
      <c r="D65" s="7"/>
      <c r="E65" s="7"/>
      <c r="F65" s="7"/>
      <c r="G65" s="7"/>
      <c r="H65" s="7"/>
      <c r="I65" s="7"/>
      <c r="J65" s="7"/>
      <c r="K65" s="274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</row>
    <row r="66" customFormat="false" ht="12.75" hidden="false" customHeight="false" outlineLevel="0" collapsed="false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</row>
    <row r="67" customFormat="false" ht="12.75" hidden="false" customHeight="false" outlineLevel="0" collapsed="false">
      <c r="A67" s="286"/>
      <c r="B67" s="287"/>
      <c r="C67" s="287"/>
      <c r="D67" s="287"/>
      <c r="E67" s="287"/>
      <c r="F67" s="287"/>
      <c r="G67" s="287"/>
      <c r="H67" s="287"/>
      <c r="I67" s="287"/>
      <c r="J67" s="287"/>
      <c r="K67" s="287"/>
      <c r="L67" s="287"/>
      <c r="M67" s="287"/>
      <c r="N67" s="287"/>
      <c r="O67" s="287"/>
      <c r="P67" s="287"/>
      <c r="Q67" s="287"/>
      <c r="R67" s="287"/>
      <c r="S67" s="287"/>
      <c r="T67" s="287"/>
      <c r="U67" s="287"/>
      <c r="V67" s="7"/>
      <c r="W67" s="7"/>
      <c r="X67" s="7"/>
      <c r="Y67" s="7"/>
    </row>
    <row r="68" customFormat="false" ht="12.75" hidden="false" customHeight="false" outlineLevel="0" collapsed="false">
      <c r="A68" s="288"/>
      <c r="B68" s="9"/>
      <c r="C68" s="10"/>
      <c r="D68" s="10"/>
      <c r="E68" s="10"/>
      <c r="F68" s="288"/>
      <c r="G68" s="288"/>
      <c r="H68" s="12"/>
      <c r="I68" s="12"/>
      <c r="J68" s="288"/>
      <c r="K68" s="288"/>
      <c r="L68" s="288"/>
      <c r="M68" s="289"/>
      <c r="N68" s="288"/>
      <c r="O68" s="289"/>
      <c r="P68" s="287"/>
      <c r="Q68" s="289"/>
      <c r="R68" s="289"/>
      <c r="S68" s="289"/>
      <c r="T68" s="289"/>
      <c r="U68" s="287"/>
      <c r="V68" s="7"/>
      <c r="W68" s="7"/>
      <c r="X68" s="7"/>
      <c r="Y68" s="7"/>
    </row>
    <row r="69" customFormat="false" ht="12.75" hidden="false" customHeight="false" outlineLevel="0" collapsed="false">
      <c r="A69" s="287"/>
      <c r="B69" s="9"/>
      <c r="C69" s="290"/>
      <c r="D69" s="291"/>
      <c r="E69" s="290"/>
      <c r="F69" s="289"/>
      <c r="G69" s="289"/>
      <c r="H69" s="289"/>
      <c r="I69" s="289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7"/>
      <c r="W69" s="7"/>
      <c r="X69" s="7"/>
      <c r="Y69" s="7"/>
    </row>
    <row r="70" customFormat="false" ht="12.75" hidden="false" customHeight="false" outlineLevel="0" collapsed="false">
      <c r="A70" s="293"/>
      <c r="B70" s="9"/>
      <c r="C70" s="291"/>
      <c r="D70" s="291"/>
      <c r="E70" s="290"/>
      <c r="F70" s="289"/>
      <c r="G70" s="289"/>
      <c r="H70" s="289"/>
      <c r="I70" s="289"/>
      <c r="J70" s="289"/>
      <c r="K70" s="289"/>
      <c r="L70" s="289"/>
      <c r="M70" s="289"/>
      <c r="N70" s="289"/>
      <c r="O70" s="289"/>
      <c r="P70" s="289"/>
      <c r="Q70" s="289"/>
      <c r="R70" s="289"/>
      <c r="S70" s="289"/>
      <c r="T70" s="289"/>
      <c r="U70" s="289"/>
      <c r="V70" s="7"/>
      <c r="W70" s="7"/>
      <c r="X70" s="7"/>
      <c r="Y70" s="7"/>
    </row>
    <row r="71" customFormat="false" ht="12.75" hidden="false" customHeight="false" outlineLevel="0" collapsed="false">
      <c r="A71" s="287"/>
      <c r="B71" s="9"/>
      <c r="C71" s="291"/>
      <c r="D71" s="291"/>
      <c r="E71" s="10"/>
      <c r="F71" s="206"/>
      <c r="G71" s="294"/>
      <c r="H71" s="294"/>
      <c r="I71" s="289"/>
      <c r="J71" s="289"/>
      <c r="K71" s="294"/>
      <c r="L71" s="294"/>
      <c r="M71" s="294"/>
      <c r="N71" s="295"/>
      <c r="O71" s="294"/>
      <c r="P71" s="296"/>
      <c r="Q71" s="294"/>
      <c r="R71" s="294"/>
      <c r="S71" s="294"/>
      <c r="T71" s="294"/>
      <c r="U71" s="289"/>
      <c r="V71" s="7"/>
      <c r="W71" s="7"/>
      <c r="X71" s="7"/>
      <c r="Y71" s="7"/>
    </row>
    <row r="72" customFormat="false" ht="12.75" hidden="false" customHeight="false" outlineLevel="0" collapsed="false">
      <c r="A72" s="287"/>
      <c r="B72" s="297"/>
      <c r="C72" s="298"/>
      <c r="D72" s="298"/>
      <c r="E72" s="298"/>
      <c r="F72" s="299"/>
      <c r="G72" s="299"/>
      <c r="H72" s="299"/>
      <c r="I72" s="299"/>
      <c r="J72" s="298"/>
      <c r="K72" s="299"/>
      <c r="L72" s="299"/>
      <c r="M72" s="299"/>
      <c r="N72" s="300"/>
      <c r="O72" s="299"/>
      <c r="P72" s="300"/>
      <c r="Q72" s="299"/>
      <c r="R72" s="300"/>
      <c r="S72" s="301"/>
      <c r="T72" s="299"/>
      <c r="U72" s="299"/>
      <c r="V72" s="7"/>
      <c r="W72" s="7"/>
      <c r="X72" s="7"/>
      <c r="Y72" s="7"/>
    </row>
    <row r="73" customFormat="false" ht="12.75" hidden="false" customHeight="false" outlineLevel="0" collapsed="false">
      <c r="A73" s="287"/>
      <c r="B73" s="9"/>
      <c r="C73" s="290"/>
      <c r="D73" s="290"/>
      <c r="E73" s="290"/>
      <c r="F73" s="302"/>
      <c r="G73" s="302"/>
      <c r="H73" s="302"/>
      <c r="I73" s="302"/>
      <c r="J73" s="290"/>
      <c r="K73" s="303"/>
      <c r="L73" s="303"/>
      <c r="M73" s="303"/>
      <c r="N73" s="303"/>
      <c r="O73" s="303"/>
      <c r="P73" s="303"/>
      <c r="Q73" s="303"/>
      <c r="R73" s="303"/>
      <c r="S73" s="303"/>
      <c r="T73" s="303"/>
      <c r="U73" s="304"/>
      <c r="V73" s="7"/>
      <c r="W73" s="7"/>
      <c r="X73" s="7"/>
      <c r="Y73" s="7"/>
    </row>
    <row r="74" customFormat="false" ht="12.75" hidden="false" customHeight="false" outlineLevel="0" collapsed="false">
      <c r="A74" s="287"/>
      <c r="B74" s="9"/>
      <c r="C74" s="290"/>
      <c r="D74" s="290"/>
      <c r="E74" s="290"/>
      <c r="F74" s="302"/>
      <c r="G74" s="302"/>
      <c r="H74" s="302"/>
      <c r="I74" s="302"/>
      <c r="J74" s="290"/>
      <c r="K74" s="303"/>
      <c r="L74" s="303"/>
      <c r="M74" s="303"/>
      <c r="N74" s="303"/>
      <c r="O74" s="303"/>
      <c r="P74" s="303"/>
      <c r="Q74" s="303"/>
      <c r="R74" s="303"/>
      <c r="S74" s="303"/>
      <c r="T74" s="303"/>
      <c r="U74" s="304"/>
      <c r="V74" s="7"/>
      <c r="W74" s="7"/>
      <c r="X74" s="7"/>
      <c r="Y74" s="7"/>
    </row>
    <row r="75" customFormat="false" ht="12.75" hidden="false" customHeight="false" outlineLevel="0" collapsed="false">
      <c r="A75" s="305"/>
      <c r="B75" s="9"/>
      <c r="C75" s="290"/>
      <c r="D75" s="290"/>
      <c r="E75" s="290"/>
      <c r="F75" s="302"/>
      <c r="G75" s="302"/>
      <c r="H75" s="302"/>
      <c r="I75" s="302"/>
      <c r="J75" s="290"/>
      <c r="K75" s="303"/>
      <c r="L75" s="303"/>
      <c r="M75" s="303"/>
      <c r="N75" s="303"/>
      <c r="O75" s="303"/>
      <c r="P75" s="303"/>
      <c r="Q75" s="303"/>
      <c r="R75" s="303"/>
      <c r="S75" s="303"/>
      <c r="T75" s="303"/>
      <c r="U75" s="304"/>
      <c r="V75" s="7"/>
      <c r="W75" s="7"/>
      <c r="X75" s="7"/>
      <c r="Y75" s="7"/>
    </row>
    <row r="76" customFormat="false" ht="12.75" hidden="false" customHeight="false" outlineLevel="0" collapsed="false">
      <c r="A76" s="287"/>
      <c r="B76" s="9"/>
      <c r="C76" s="290"/>
      <c r="D76" s="290"/>
      <c r="E76" s="290"/>
      <c r="F76" s="302"/>
      <c r="G76" s="302"/>
      <c r="H76" s="302"/>
      <c r="I76" s="302"/>
      <c r="J76" s="290"/>
      <c r="K76" s="303"/>
      <c r="L76" s="303"/>
      <c r="M76" s="303"/>
      <c r="N76" s="303"/>
      <c r="O76" s="303"/>
      <c r="P76" s="303"/>
      <c r="Q76" s="303"/>
      <c r="R76" s="303"/>
      <c r="S76" s="303"/>
      <c r="T76" s="303"/>
      <c r="U76" s="304"/>
      <c r="V76" s="7"/>
      <c r="W76" s="7"/>
      <c r="X76" s="7"/>
      <c r="Y76" s="7"/>
    </row>
    <row r="77" customFormat="false" ht="12.75" hidden="false" customHeight="false" outlineLevel="0" collapsed="false">
      <c r="A77" s="287"/>
      <c r="B77" s="9"/>
      <c r="C77" s="290"/>
      <c r="D77" s="290"/>
      <c r="E77" s="290"/>
      <c r="F77" s="302"/>
      <c r="G77" s="302"/>
      <c r="H77" s="302"/>
      <c r="I77" s="302"/>
      <c r="J77" s="290"/>
      <c r="K77" s="303"/>
      <c r="L77" s="303"/>
      <c r="M77" s="303"/>
      <c r="N77" s="303"/>
      <c r="O77" s="303"/>
      <c r="P77" s="303"/>
      <c r="Q77" s="303"/>
      <c r="R77" s="303"/>
      <c r="S77" s="303"/>
      <c r="T77" s="303"/>
      <c r="U77" s="304"/>
      <c r="V77" s="7"/>
      <c r="W77" s="7"/>
      <c r="X77" s="7"/>
      <c r="Y77" s="7"/>
    </row>
    <row r="78" customFormat="false" ht="12.75" hidden="false" customHeight="false" outlineLevel="0" collapsed="false">
      <c r="A78" s="287"/>
      <c r="B78" s="9"/>
      <c r="C78" s="290"/>
      <c r="D78" s="290"/>
      <c r="E78" s="290"/>
      <c r="F78" s="302"/>
      <c r="G78" s="302"/>
      <c r="H78" s="302"/>
      <c r="I78" s="302"/>
      <c r="J78" s="290"/>
      <c r="K78" s="303"/>
      <c r="L78" s="303"/>
      <c r="M78" s="303"/>
      <c r="N78" s="303"/>
      <c r="O78" s="303"/>
      <c r="P78" s="303"/>
      <c r="Q78" s="303"/>
      <c r="R78" s="303"/>
      <c r="S78" s="303"/>
      <c r="T78" s="303"/>
      <c r="U78" s="304"/>
      <c r="V78" s="7"/>
      <c r="W78" s="7"/>
      <c r="X78" s="7"/>
      <c r="Y78" s="7"/>
    </row>
    <row r="79" customFormat="false" ht="12.75" hidden="false" customHeight="false" outlineLevel="0" collapsed="false">
      <c r="A79" s="287"/>
      <c r="B79" s="9"/>
      <c r="C79" s="290"/>
      <c r="D79" s="290"/>
      <c r="E79" s="290"/>
      <c r="F79" s="302"/>
      <c r="G79" s="302"/>
      <c r="H79" s="302"/>
      <c r="I79" s="302"/>
      <c r="J79" s="290"/>
      <c r="K79" s="303"/>
      <c r="L79" s="303"/>
      <c r="M79" s="303"/>
      <c r="N79" s="303"/>
      <c r="O79" s="303"/>
      <c r="P79" s="303"/>
      <c r="Q79" s="303"/>
      <c r="R79" s="303"/>
      <c r="S79" s="303"/>
      <c r="T79" s="303"/>
      <c r="U79" s="304"/>
      <c r="V79" s="7"/>
      <c r="W79" s="7"/>
      <c r="X79" s="7"/>
      <c r="Y79" s="7"/>
    </row>
    <row r="80" customFormat="false" ht="12.75" hidden="false" customHeight="false" outlineLevel="0" collapsed="false">
      <c r="A80" s="287"/>
      <c r="B80" s="9"/>
      <c r="C80" s="290"/>
      <c r="D80" s="290"/>
      <c r="E80" s="290"/>
      <c r="F80" s="302"/>
      <c r="G80" s="302"/>
      <c r="H80" s="302"/>
      <c r="I80" s="302"/>
      <c r="J80" s="290"/>
      <c r="K80" s="303"/>
      <c r="L80" s="303"/>
      <c r="M80" s="303"/>
      <c r="N80" s="303"/>
      <c r="O80" s="303"/>
      <c r="P80" s="303"/>
      <c r="Q80" s="303"/>
      <c r="R80" s="303"/>
      <c r="S80" s="303"/>
      <c r="T80" s="303"/>
      <c r="U80" s="304"/>
      <c r="V80" s="7"/>
      <c r="W80" s="7"/>
      <c r="X80" s="7"/>
      <c r="Y80" s="7"/>
    </row>
    <row r="81" customFormat="false" ht="12.75" hidden="false" customHeight="false" outlineLevel="0" collapsed="false">
      <c r="A81" s="287"/>
      <c r="B81" s="9"/>
      <c r="C81" s="290"/>
      <c r="D81" s="290"/>
      <c r="E81" s="290"/>
      <c r="F81" s="302"/>
      <c r="G81" s="302"/>
      <c r="H81" s="302"/>
      <c r="I81" s="302"/>
      <c r="J81" s="290"/>
      <c r="K81" s="303"/>
      <c r="L81" s="303"/>
      <c r="M81" s="303"/>
      <c r="N81" s="303"/>
      <c r="O81" s="303"/>
      <c r="P81" s="303"/>
      <c r="Q81" s="303"/>
      <c r="R81" s="303"/>
      <c r="S81" s="303"/>
      <c r="T81" s="303"/>
      <c r="U81" s="304"/>
      <c r="V81" s="7"/>
      <c r="W81" s="7"/>
      <c r="X81" s="7"/>
      <c r="Y81" s="7"/>
    </row>
    <row r="82" customFormat="false" ht="12.75" hidden="false" customHeight="false" outlineLevel="0" collapsed="false">
      <c r="A82" s="287"/>
      <c r="B82" s="9"/>
      <c r="C82" s="290"/>
      <c r="D82" s="290"/>
      <c r="E82" s="290"/>
      <c r="F82" s="302"/>
      <c r="G82" s="302"/>
      <c r="H82" s="302"/>
      <c r="I82" s="302"/>
      <c r="J82" s="290"/>
      <c r="K82" s="303"/>
      <c r="L82" s="303"/>
      <c r="M82" s="303"/>
      <c r="N82" s="303"/>
      <c r="O82" s="303"/>
      <c r="P82" s="303"/>
      <c r="Q82" s="303"/>
      <c r="R82" s="303"/>
      <c r="S82" s="303"/>
      <c r="T82" s="303"/>
      <c r="U82" s="304"/>
      <c r="V82" s="7"/>
      <c r="W82" s="8"/>
      <c r="X82" s="7"/>
      <c r="Y82" s="8"/>
    </row>
    <row r="83" customFormat="false" ht="12.75" hidden="false" customHeight="false" outlineLevel="0" collapsed="false">
      <c r="A83" s="287"/>
      <c r="B83" s="9"/>
      <c r="C83" s="290"/>
      <c r="D83" s="290"/>
      <c r="E83" s="290"/>
      <c r="F83" s="302"/>
      <c r="G83" s="302"/>
      <c r="H83" s="302"/>
      <c r="I83" s="302"/>
      <c r="J83" s="290"/>
      <c r="K83" s="303"/>
      <c r="L83" s="303"/>
      <c r="M83" s="303"/>
      <c r="N83" s="303"/>
      <c r="O83" s="303"/>
      <c r="P83" s="303"/>
      <c r="Q83" s="303"/>
      <c r="R83" s="303"/>
      <c r="S83" s="303"/>
      <c r="T83" s="303"/>
      <c r="U83" s="304"/>
      <c r="V83" s="7"/>
      <c r="W83" s="7"/>
      <c r="X83" s="7"/>
      <c r="Y83" s="7"/>
    </row>
    <row r="84" customFormat="false" ht="12.75" hidden="false" customHeight="false" outlineLevel="0" collapsed="false">
      <c r="A84" s="287"/>
      <c r="B84" s="9"/>
      <c r="C84" s="290"/>
      <c r="D84" s="290"/>
      <c r="E84" s="290"/>
      <c r="F84" s="302"/>
      <c r="G84" s="302"/>
      <c r="H84" s="302"/>
      <c r="I84" s="302"/>
      <c r="J84" s="290"/>
      <c r="K84" s="303"/>
      <c r="L84" s="303"/>
      <c r="M84" s="303"/>
      <c r="N84" s="303"/>
      <c r="O84" s="303"/>
      <c r="P84" s="303"/>
      <c r="Q84" s="303"/>
      <c r="R84" s="303"/>
      <c r="S84" s="303"/>
      <c r="T84" s="303"/>
      <c r="U84" s="304"/>
      <c r="V84" s="7"/>
      <c r="W84" s="7"/>
      <c r="X84" s="7"/>
      <c r="Y84" s="7"/>
    </row>
    <row r="85" customFormat="false" ht="12.75" hidden="false" customHeight="false" outlineLevel="0" collapsed="false">
      <c r="A85" s="287"/>
      <c r="B85" s="9"/>
      <c r="C85" s="290"/>
      <c r="D85" s="290"/>
      <c r="E85" s="290"/>
      <c r="F85" s="302"/>
      <c r="G85" s="302"/>
      <c r="H85" s="302"/>
      <c r="I85" s="302"/>
      <c r="J85" s="290"/>
      <c r="K85" s="303"/>
      <c r="L85" s="303"/>
      <c r="M85" s="303"/>
      <c r="N85" s="303"/>
      <c r="O85" s="303"/>
      <c r="P85" s="303"/>
      <c r="Q85" s="303"/>
      <c r="R85" s="303"/>
      <c r="S85" s="303"/>
      <c r="T85" s="303"/>
      <c r="U85" s="304"/>
      <c r="V85" s="7"/>
      <c r="W85" s="7"/>
      <c r="X85" s="7"/>
      <c r="Y85" s="7"/>
    </row>
    <row r="86" customFormat="false" ht="12.75" hidden="false" customHeight="false" outlineLevel="0" collapsed="false">
      <c r="A86" s="287"/>
      <c r="B86" s="9"/>
      <c r="C86" s="290"/>
      <c r="D86" s="290"/>
      <c r="E86" s="290"/>
      <c r="F86" s="302"/>
      <c r="G86" s="302"/>
      <c r="H86" s="302"/>
      <c r="I86" s="302"/>
      <c r="J86" s="290"/>
      <c r="K86" s="303"/>
      <c r="L86" s="303"/>
      <c r="M86" s="303"/>
      <c r="N86" s="303"/>
      <c r="O86" s="303"/>
      <c r="P86" s="303"/>
      <c r="Q86" s="303"/>
      <c r="R86" s="303"/>
      <c r="S86" s="303"/>
      <c r="T86" s="303"/>
      <c r="U86" s="304"/>
      <c r="V86" s="7"/>
      <c r="W86" s="7"/>
      <c r="X86" s="7"/>
      <c r="Y86" s="7"/>
    </row>
    <row r="87" customFormat="false" ht="12.75" hidden="false" customHeight="false" outlineLevel="0" collapsed="false">
      <c r="A87" s="287"/>
      <c r="B87" s="9"/>
      <c r="C87" s="290"/>
      <c r="D87" s="290"/>
      <c r="E87" s="290"/>
      <c r="F87" s="302"/>
      <c r="G87" s="302"/>
      <c r="H87" s="302"/>
      <c r="I87" s="302"/>
      <c r="J87" s="290"/>
      <c r="K87" s="303"/>
      <c r="L87" s="303"/>
      <c r="M87" s="303"/>
      <c r="N87" s="303"/>
      <c r="O87" s="303"/>
      <c r="P87" s="303"/>
      <c r="Q87" s="303"/>
      <c r="R87" s="303"/>
      <c r="S87" s="303"/>
      <c r="T87" s="303"/>
      <c r="U87" s="304"/>
      <c r="V87" s="7"/>
      <c r="W87" s="7"/>
      <c r="X87" s="7"/>
      <c r="Y87" s="7"/>
      <c r="AH87" s="6"/>
    </row>
    <row r="88" customFormat="false" ht="12.75" hidden="false" customHeight="false" outlineLevel="0" collapsed="false">
      <c r="A88" s="287"/>
      <c r="B88" s="9"/>
      <c r="C88" s="290"/>
      <c r="D88" s="290"/>
      <c r="E88" s="290"/>
      <c r="F88" s="302"/>
      <c r="G88" s="302"/>
      <c r="H88" s="302"/>
      <c r="I88" s="302"/>
      <c r="J88" s="290"/>
      <c r="K88" s="303"/>
      <c r="L88" s="303"/>
      <c r="M88" s="303"/>
      <c r="N88" s="303"/>
      <c r="O88" s="303"/>
      <c r="P88" s="303"/>
      <c r="Q88" s="303"/>
      <c r="R88" s="303"/>
      <c r="S88" s="303"/>
      <c r="T88" s="303"/>
      <c r="U88" s="304"/>
      <c r="V88" s="7"/>
      <c r="W88" s="7"/>
      <c r="X88" s="7"/>
      <c r="Y88" s="7"/>
    </row>
    <row r="89" customFormat="false" ht="12.75" hidden="false" customHeight="false" outlineLevel="0" collapsed="false">
      <c r="A89" s="287"/>
      <c r="B89" s="9"/>
      <c r="C89" s="290"/>
      <c r="D89" s="290"/>
      <c r="E89" s="290"/>
      <c r="F89" s="302"/>
      <c r="G89" s="302"/>
      <c r="H89" s="302"/>
      <c r="I89" s="302"/>
      <c r="J89" s="290"/>
      <c r="K89" s="303"/>
      <c r="L89" s="303"/>
      <c r="M89" s="303"/>
      <c r="N89" s="303"/>
      <c r="O89" s="303"/>
      <c r="P89" s="303"/>
      <c r="Q89" s="303"/>
      <c r="R89" s="303"/>
      <c r="S89" s="303"/>
      <c r="T89" s="303"/>
      <c r="U89" s="304"/>
      <c r="V89" s="7"/>
      <c r="W89" s="7"/>
      <c r="X89" s="7"/>
      <c r="Y89" s="7"/>
    </row>
    <row r="90" customFormat="false" ht="12.75" hidden="false" customHeight="false" outlineLevel="0" collapsed="false">
      <c r="A90" s="287"/>
      <c r="B90" s="9"/>
      <c r="C90" s="290"/>
      <c r="D90" s="290"/>
      <c r="E90" s="290"/>
      <c r="F90" s="302"/>
      <c r="G90" s="302"/>
      <c r="H90" s="302"/>
      <c r="I90" s="302"/>
      <c r="J90" s="290"/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4"/>
      <c r="V90" s="7"/>
      <c r="W90" s="7"/>
      <c r="X90" s="7"/>
      <c r="Y90" s="7"/>
    </row>
    <row r="91" customFormat="false" ht="12.75" hidden="false" customHeight="false" outlineLevel="0" collapsed="false">
      <c r="A91" s="287"/>
      <c r="B91" s="9"/>
      <c r="C91" s="290"/>
      <c r="D91" s="290"/>
      <c r="E91" s="290"/>
      <c r="F91" s="302"/>
      <c r="G91" s="302"/>
      <c r="H91" s="302"/>
      <c r="I91" s="302"/>
      <c r="J91" s="290"/>
      <c r="K91" s="303"/>
      <c r="L91" s="303"/>
      <c r="M91" s="303"/>
      <c r="N91" s="303"/>
      <c r="O91" s="303"/>
      <c r="P91" s="303"/>
      <c r="Q91" s="303"/>
      <c r="R91" s="303"/>
      <c r="S91" s="303"/>
      <c r="T91" s="303"/>
      <c r="U91" s="304"/>
      <c r="V91" s="7"/>
      <c r="W91" s="7"/>
      <c r="X91" s="7"/>
      <c r="Y91" s="7"/>
    </row>
    <row r="92" customFormat="false" ht="12.75" hidden="false" customHeight="false" outlineLevel="0" collapsed="false">
      <c r="A92" s="287"/>
      <c r="B92" s="9"/>
      <c r="C92" s="290"/>
      <c r="D92" s="290"/>
      <c r="E92" s="290"/>
      <c r="F92" s="302"/>
      <c r="G92" s="302"/>
      <c r="H92" s="302"/>
      <c r="I92" s="302"/>
      <c r="J92" s="290"/>
      <c r="K92" s="303"/>
      <c r="L92" s="303"/>
      <c r="M92" s="303"/>
      <c r="N92" s="303"/>
      <c r="O92" s="303"/>
      <c r="P92" s="303"/>
      <c r="Q92" s="303"/>
      <c r="R92" s="303"/>
      <c r="S92" s="303"/>
      <c r="T92" s="303"/>
      <c r="U92" s="304"/>
      <c r="V92" s="7"/>
      <c r="W92" s="7"/>
      <c r="X92" s="7"/>
      <c r="Y92" s="7"/>
    </row>
    <row r="93" customFormat="false" ht="12.75" hidden="false" customHeight="false" outlineLevel="0" collapsed="false">
      <c r="A93" s="287"/>
      <c r="B93" s="9"/>
      <c r="C93" s="290"/>
      <c r="D93" s="290"/>
      <c r="E93" s="290"/>
      <c r="F93" s="302"/>
      <c r="G93" s="302"/>
      <c r="H93" s="302"/>
      <c r="I93" s="302"/>
      <c r="J93" s="290"/>
      <c r="K93" s="303"/>
      <c r="L93" s="303"/>
      <c r="M93" s="303"/>
      <c r="N93" s="303"/>
      <c r="O93" s="303"/>
      <c r="P93" s="303"/>
      <c r="Q93" s="303"/>
      <c r="R93" s="303"/>
      <c r="S93" s="303"/>
      <c r="T93" s="303"/>
      <c r="U93" s="304"/>
      <c r="V93" s="7"/>
      <c r="W93" s="7"/>
      <c r="X93" s="7"/>
      <c r="Y93" s="7"/>
    </row>
    <row r="94" customFormat="false" ht="12.75" hidden="false" customHeight="false" outlineLevel="0" collapsed="false">
      <c r="A94" s="287"/>
      <c r="B94" s="9"/>
      <c r="C94" s="290"/>
      <c r="D94" s="290"/>
      <c r="E94" s="290"/>
      <c r="F94" s="302"/>
      <c r="G94" s="302"/>
      <c r="H94" s="302"/>
      <c r="I94" s="302"/>
      <c r="J94" s="290"/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304"/>
      <c r="V94" s="7"/>
      <c r="W94" s="7"/>
      <c r="X94" s="7"/>
      <c r="Y94" s="7"/>
    </row>
    <row r="95" customFormat="false" ht="12.75" hidden="false" customHeight="false" outlineLevel="0" collapsed="false">
      <c r="A95" s="287"/>
      <c r="B95" s="9"/>
      <c r="C95" s="290"/>
      <c r="D95" s="290"/>
      <c r="E95" s="290"/>
      <c r="F95" s="302"/>
      <c r="G95" s="302"/>
      <c r="H95" s="302"/>
      <c r="I95" s="302"/>
      <c r="J95" s="290"/>
      <c r="K95" s="303"/>
      <c r="L95" s="303"/>
      <c r="M95" s="303"/>
      <c r="N95" s="303"/>
      <c r="O95" s="303"/>
      <c r="P95" s="303"/>
      <c r="Q95" s="303"/>
      <c r="R95" s="303"/>
      <c r="S95" s="303"/>
      <c r="T95" s="303"/>
      <c r="U95" s="304"/>
      <c r="V95" s="7"/>
      <c r="W95" s="7"/>
      <c r="X95" s="7"/>
      <c r="Y95" s="7"/>
    </row>
    <row r="96" customFormat="false" ht="12.75" hidden="false" customHeight="false" outlineLevel="0" collapsed="false">
      <c r="A96" s="287"/>
      <c r="B96" s="9"/>
      <c r="C96" s="290"/>
      <c r="D96" s="290"/>
      <c r="E96" s="290"/>
      <c r="F96" s="302"/>
      <c r="G96" s="302"/>
      <c r="H96" s="302"/>
      <c r="I96" s="302"/>
      <c r="J96" s="290"/>
      <c r="K96" s="303"/>
      <c r="L96" s="303"/>
      <c r="M96" s="303"/>
      <c r="N96" s="303"/>
      <c r="O96" s="303"/>
      <c r="P96" s="303"/>
      <c r="Q96" s="303"/>
      <c r="R96" s="303"/>
      <c r="S96" s="303"/>
      <c r="T96" s="303"/>
      <c r="U96" s="304"/>
      <c r="V96" s="7"/>
      <c r="W96" s="7"/>
      <c r="X96" s="7"/>
      <c r="Y96" s="7"/>
    </row>
    <row r="97" customFormat="false" ht="12.75" hidden="false" customHeight="false" outlineLevel="0" collapsed="false">
      <c r="A97" s="287"/>
      <c r="B97" s="9"/>
      <c r="C97" s="290"/>
      <c r="D97" s="290"/>
      <c r="E97" s="291"/>
      <c r="F97" s="287"/>
      <c r="G97" s="287"/>
      <c r="H97" s="287"/>
      <c r="I97" s="287"/>
      <c r="J97" s="287"/>
      <c r="K97" s="287"/>
      <c r="L97" s="287"/>
      <c r="M97" s="287"/>
      <c r="N97" s="287"/>
      <c r="O97" s="287"/>
      <c r="P97" s="287"/>
      <c r="Q97" s="287"/>
      <c r="R97" s="287"/>
      <c r="S97" s="287"/>
      <c r="T97" s="287"/>
      <c r="U97" s="287"/>
      <c r="V97" s="7"/>
      <c r="W97" s="7"/>
      <c r="X97" s="7"/>
      <c r="Y97" s="7"/>
    </row>
    <row r="98" customFormat="false" ht="12.75" hidden="false" customHeight="false" outlineLevel="0" collapsed="false">
      <c r="A98" s="287"/>
      <c r="B98" s="287"/>
      <c r="C98" s="287"/>
      <c r="D98" s="287"/>
      <c r="E98" s="287"/>
      <c r="F98" s="287"/>
      <c r="G98" s="287"/>
      <c r="H98" s="287"/>
      <c r="I98" s="287"/>
      <c r="J98" s="287"/>
      <c r="K98" s="287"/>
      <c r="L98" s="287"/>
      <c r="M98" s="287"/>
      <c r="N98" s="287"/>
      <c r="O98" s="287"/>
      <c r="P98" s="287"/>
      <c r="Q98" s="287"/>
      <c r="R98" s="287"/>
      <c r="S98" s="287"/>
      <c r="T98" s="287"/>
      <c r="U98" s="287"/>
      <c r="V98" s="7"/>
      <c r="W98" s="7"/>
      <c r="X98" s="7"/>
      <c r="Y98" s="7"/>
    </row>
    <row r="99" customFormat="false" ht="12.75" hidden="false" customHeight="false" outlineLevel="0" collapsed="false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customFormat="false" ht="12.75" hidden="false" customHeight="false" outlineLevel="0" collapsed="false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customFormat="false" ht="12.75" hidden="false" customHeight="false" outlineLevel="0" collapsed="false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customFormat="false" ht="12.75" hidden="false" customHeight="false" outlineLevel="0" collapsed="false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customFormat="false" ht="12.75" hidden="false" customHeight="false" outlineLevel="0" collapsed="false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customFormat="false" ht="12.75" hidden="false" customHeight="false" outlineLevel="0" collapsed="false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customFormat="false" ht="12.75" hidden="false" customHeight="false" outlineLevel="0" collapsed="false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customFormat="false" ht="12.75" hidden="false" customHeight="false" outlineLevel="0" collapsed="false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customFormat="false" ht="12.75" hidden="false" customHeight="false" outlineLevel="0" collapsed="false">
      <c r="A107" s="7"/>
      <c r="B107" s="7"/>
      <c r="C107" s="7"/>
      <c r="D107" s="7"/>
      <c r="E107" s="287"/>
      <c r="F107" s="287"/>
      <c r="G107" s="287"/>
      <c r="H107" s="287"/>
      <c r="I107" s="287"/>
      <c r="J107" s="287"/>
      <c r="K107" s="287"/>
      <c r="L107" s="287"/>
      <c r="M107" s="287"/>
      <c r="N107" s="287"/>
      <c r="O107" s="287"/>
      <c r="P107" s="287"/>
      <c r="Q107" s="287"/>
      <c r="R107" s="287"/>
      <c r="S107" s="287"/>
      <c r="T107" s="287"/>
      <c r="U107" s="287"/>
      <c r="V107" s="287"/>
      <c r="W107" s="287"/>
      <c r="X107" s="287"/>
      <c r="Y107" s="7"/>
    </row>
    <row r="108" customFormat="false" ht="12.75" hidden="false" customHeight="false" outlineLevel="0" collapsed="false">
      <c r="A108" s="7"/>
      <c r="B108" s="7"/>
      <c r="C108" s="7"/>
      <c r="D108" s="7"/>
      <c r="E108" s="9"/>
      <c r="F108" s="10"/>
      <c r="G108" s="10"/>
      <c r="H108" s="10"/>
      <c r="I108" s="288"/>
      <c r="J108" s="288"/>
      <c r="K108" s="12"/>
      <c r="L108" s="12"/>
      <c r="M108" s="288"/>
      <c r="N108" s="288"/>
      <c r="O108" s="288"/>
      <c r="P108" s="289"/>
      <c r="Q108" s="288"/>
      <c r="R108" s="289"/>
      <c r="S108" s="287"/>
      <c r="T108" s="289"/>
      <c r="U108" s="289"/>
      <c r="V108" s="289"/>
      <c r="W108" s="289"/>
      <c r="X108" s="287"/>
      <c r="Y108" s="7"/>
    </row>
    <row r="109" customFormat="false" ht="12.75" hidden="false" customHeight="false" outlineLevel="0" collapsed="false">
      <c r="A109" s="7"/>
      <c r="B109" s="7"/>
      <c r="C109" s="7"/>
      <c r="D109" s="7"/>
      <c r="E109" s="9"/>
      <c r="F109" s="290"/>
      <c r="G109" s="291"/>
      <c r="H109" s="290"/>
      <c r="I109" s="289"/>
      <c r="J109" s="289"/>
      <c r="K109" s="289"/>
      <c r="L109" s="289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7"/>
    </row>
    <row r="110" customFormat="false" ht="12.75" hidden="false" customHeight="false" outlineLevel="0" collapsed="false">
      <c r="A110" s="7"/>
      <c r="B110" s="7"/>
      <c r="C110" s="7"/>
      <c r="D110" s="7"/>
      <c r="E110" s="9"/>
      <c r="F110" s="291"/>
      <c r="G110" s="291"/>
      <c r="H110" s="290"/>
      <c r="I110" s="289"/>
      <c r="J110" s="289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89"/>
      <c r="Y110" s="7"/>
    </row>
    <row r="111" customFormat="false" ht="12.75" hidden="false" customHeight="false" outlineLevel="0" collapsed="false">
      <c r="A111" s="7"/>
      <c r="B111" s="7"/>
      <c r="C111" s="7"/>
      <c r="D111" s="7"/>
      <c r="E111" s="9"/>
      <c r="F111" s="291"/>
      <c r="G111" s="291"/>
      <c r="H111" s="10"/>
      <c r="I111" s="206"/>
      <c r="J111" s="294"/>
      <c r="K111" s="294"/>
      <c r="L111" s="289"/>
      <c r="M111" s="289"/>
      <c r="N111" s="294"/>
      <c r="O111" s="294"/>
      <c r="P111" s="294"/>
      <c r="Q111" s="295"/>
      <c r="R111" s="294"/>
      <c r="S111" s="296"/>
      <c r="T111" s="294"/>
      <c r="U111" s="294"/>
      <c r="V111" s="294"/>
      <c r="W111" s="294"/>
      <c r="X111" s="289"/>
      <c r="Y111" s="7"/>
    </row>
    <row r="112" customFormat="false" ht="12.75" hidden="false" customHeight="false" outlineLevel="0" collapsed="false">
      <c r="A112" s="7"/>
      <c r="B112" s="7"/>
      <c r="C112" s="7"/>
      <c r="D112" s="7"/>
      <c r="E112" s="297"/>
      <c r="F112" s="298"/>
      <c r="G112" s="298"/>
      <c r="H112" s="298"/>
      <c r="I112" s="299"/>
      <c r="J112" s="299"/>
      <c r="K112" s="299"/>
      <c r="L112" s="299"/>
      <c r="M112" s="298"/>
      <c r="N112" s="299"/>
      <c r="O112" s="299"/>
      <c r="P112" s="299"/>
      <c r="Q112" s="300"/>
      <c r="R112" s="299"/>
      <c r="S112" s="300"/>
      <c r="T112" s="299"/>
      <c r="U112" s="300"/>
      <c r="V112" s="301"/>
      <c r="W112" s="299"/>
      <c r="X112" s="299"/>
      <c r="Y112" s="7"/>
    </row>
    <row r="113" customFormat="false" ht="12.75" hidden="false" customHeight="false" outlineLevel="0" collapsed="false">
      <c r="A113" s="7"/>
      <c r="B113" s="7"/>
      <c r="C113" s="7"/>
      <c r="D113" s="7"/>
      <c r="E113" s="9"/>
      <c r="F113" s="290"/>
      <c r="G113" s="290"/>
      <c r="H113" s="290"/>
      <c r="I113" s="302"/>
      <c r="J113" s="302"/>
      <c r="K113" s="302"/>
      <c r="L113" s="302"/>
      <c r="M113" s="290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  <c r="X113" s="304"/>
      <c r="Y113" s="7"/>
    </row>
    <row r="114" customFormat="false" ht="12.75" hidden="false" customHeight="false" outlineLevel="0" collapsed="false">
      <c r="A114" s="7"/>
      <c r="B114" s="7"/>
      <c r="C114" s="7"/>
      <c r="D114" s="7"/>
      <c r="E114" s="9"/>
      <c r="F114" s="290"/>
      <c r="G114" s="290"/>
      <c r="H114" s="290"/>
      <c r="I114" s="302"/>
      <c r="J114" s="302"/>
      <c r="K114" s="302"/>
      <c r="L114" s="302"/>
      <c r="M114" s="290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  <c r="X114" s="304"/>
      <c r="Y114" s="7"/>
    </row>
    <row r="115" customFormat="false" ht="12.75" hidden="false" customHeight="false" outlineLevel="0" collapsed="false">
      <c r="A115" s="7"/>
      <c r="B115" s="7"/>
      <c r="C115" s="7"/>
      <c r="D115" s="7"/>
      <c r="E115" s="9"/>
      <c r="F115" s="290"/>
      <c r="G115" s="290"/>
      <c r="H115" s="290"/>
      <c r="I115" s="302"/>
      <c r="J115" s="302"/>
      <c r="K115" s="302"/>
      <c r="L115" s="302"/>
      <c r="M115" s="290"/>
      <c r="N115" s="303"/>
      <c r="O115" s="303"/>
      <c r="P115" s="303"/>
      <c r="Q115" s="303"/>
      <c r="R115" s="303"/>
      <c r="S115" s="303"/>
      <c r="T115" s="303"/>
      <c r="U115" s="303"/>
      <c r="V115" s="303"/>
      <c r="W115" s="303"/>
      <c r="X115" s="304"/>
      <c r="Y115" s="7"/>
    </row>
    <row r="116" customFormat="false" ht="12.75" hidden="false" customHeight="false" outlineLevel="0" collapsed="false">
      <c r="A116" s="7"/>
      <c r="B116" s="7"/>
      <c r="C116" s="7"/>
      <c r="D116" s="7"/>
      <c r="E116" s="9"/>
      <c r="F116" s="290"/>
      <c r="G116" s="290"/>
      <c r="H116" s="290"/>
      <c r="I116" s="302"/>
      <c r="J116" s="302"/>
      <c r="K116" s="302"/>
      <c r="L116" s="302"/>
      <c r="M116" s="290"/>
      <c r="N116" s="303"/>
      <c r="O116" s="303"/>
      <c r="P116" s="303"/>
      <c r="Q116" s="303"/>
      <c r="R116" s="303"/>
      <c r="S116" s="303"/>
      <c r="T116" s="303"/>
      <c r="U116" s="303"/>
      <c r="V116" s="303"/>
      <c r="W116" s="303"/>
      <c r="X116" s="304"/>
      <c r="Y116" s="7"/>
    </row>
    <row r="117" customFormat="false" ht="12.75" hidden="false" customHeight="false" outlineLevel="0" collapsed="false">
      <c r="A117" s="7"/>
      <c r="B117" s="7"/>
      <c r="C117" s="7"/>
      <c r="D117" s="7"/>
      <c r="E117" s="9"/>
      <c r="F117" s="290"/>
      <c r="G117" s="290"/>
      <c r="H117" s="290"/>
      <c r="I117" s="302"/>
      <c r="J117" s="302"/>
      <c r="K117" s="302"/>
      <c r="L117" s="302"/>
      <c r="M117" s="290"/>
      <c r="N117" s="303"/>
      <c r="O117" s="303"/>
      <c r="P117" s="303"/>
      <c r="Q117" s="303"/>
      <c r="R117" s="303"/>
      <c r="S117" s="303"/>
      <c r="T117" s="303"/>
      <c r="U117" s="303"/>
      <c r="V117" s="303"/>
      <c r="W117" s="303"/>
      <c r="X117" s="304"/>
      <c r="Y117" s="7"/>
    </row>
    <row r="118" customFormat="false" ht="12.75" hidden="false" customHeight="false" outlineLevel="0" collapsed="false">
      <c r="A118" s="7"/>
      <c r="B118" s="7"/>
      <c r="C118" s="7"/>
      <c r="D118" s="7"/>
      <c r="E118" s="9"/>
      <c r="F118" s="290"/>
      <c r="G118" s="290"/>
      <c r="H118" s="290"/>
      <c r="I118" s="302"/>
      <c r="J118" s="302"/>
      <c r="K118" s="302"/>
      <c r="L118" s="302"/>
      <c r="M118" s="290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  <c r="X118" s="304"/>
      <c r="Y118" s="7"/>
    </row>
    <row r="119" customFormat="false" ht="12.75" hidden="false" customHeight="false" outlineLevel="0" collapsed="false">
      <c r="A119" s="7"/>
      <c r="B119" s="7"/>
      <c r="C119" s="7"/>
      <c r="D119" s="7"/>
      <c r="E119" s="9"/>
      <c r="F119" s="290"/>
      <c r="G119" s="290"/>
      <c r="H119" s="290"/>
      <c r="I119" s="302"/>
      <c r="J119" s="302"/>
      <c r="K119" s="302"/>
      <c r="L119" s="302"/>
      <c r="M119" s="290"/>
      <c r="N119" s="303"/>
      <c r="O119" s="303"/>
      <c r="P119" s="303"/>
      <c r="Q119" s="303"/>
      <c r="R119" s="303"/>
      <c r="S119" s="303"/>
      <c r="T119" s="303"/>
      <c r="U119" s="303"/>
      <c r="V119" s="303"/>
      <c r="W119" s="303"/>
      <c r="X119" s="304"/>
      <c r="Y119" s="7"/>
    </row>
    <row r="120" customFormat="false" ht="12.75" hidden="false" customHeight="false" outlineLevel="0" collapsed="false">
      <c r="A120" s="7"/>
      <c r="B120" s="7"/>
      <c r="C120" s="7"/>
      <c r="D120" s="7"/>
      <c r="E120" s="9"/>
      <c r="F120" s="290"/>
      <c r="G120" s="290"/>
      <c r="H120" s="290"/>
      <c r="I120" s="302"/>
      <c r="J120" s="302"/>
      <c r="K120" s="302"/>
      <c r="L120" s="302"/>
      <c r="M120" s="290"/>
      <c r="N120" s="303"/>
      <c r="O120" s="303"/>
      <c r="P120" s="303"/>
      <c r="Q120" s="303"/>
      <c r="R120" s="303"/>
      <c r="S120" s="303"/>
      <c r="T120" s="303"/>
      <c r="U120" s="303"/>
      <c r="V120" s="303"/>
      <c r="W120" s="303"/>
      <c r="X120" s="304"/>
      <c r="Y120" s="7"/>
    </row>
    <row r="121" customFormat="false" ht="12.75" hidden="false" customHeight="false" outlineLevel="0" collapsed="false">
      <c r="A121" s="7"/>
      <c r="B121" s="7"/>
      <c r="C121" s="7"/>
      <c r="D121" s="7"/>
      <c r="E121" s="9"/>
      <c r="F121" s="290"/>
      <c r="G121" s="290"/>
      <c r="H121" s="290"/>
      <c r="I121" s="302"/>
      <c r="J121" s="302"/>
      <c r="K121" s="302"/>
      <c r="L121" s="302"/>
      <c r="M121" s="290"/>
      <c r="N121" s="303"/>
      <c r="O121" s="303"/>
      <c r="P121" s="303"/>
      <c r="Q121" s="303"/>
      <c r="R121" s="303"/>
      <c r="S121" s="303"/>
      <c r="T121" s="303"/>
      <c r="U121" s="303"/>
      <c r="V121" s="303"/>
      <c r="W121" s="303"/>
      <c r="X121" s="304"/>
      <c r="Y121" s="7"/>
    </row>
    <row r="122" customFormat="false" ht="12.75" hidden="false" customHeight="false" outlineLevel="0" collapsed="false">
      <c r="A122" s="7"/>
      <c r="B122" s="7"/>
      <c r="C122" s="7"/>
      <c r="D122" s="7"/>
      <c r="E122" s="9"/>
      <c r="F122" s="290"/>
      <c r="G122" s="290"/>
      <c r="H122" s="290"/>
      <c r="I122" s="302"/>
      <c r="J122" s="302"/>
      <c r="K122" s="302"/>
      <c r="L122" s="302"/>
      <c r="M122" s="290"/>
      <c r="N122" s="303"/>
      <c r="O122" s="303"/>
      <c r="P122" s="303"/>
      <c r="Q122" s="303"/>
      <c r="R122" s="303"/>
      <c r="S122" s="303"/>
      <c r="T122" s="303"/>
      <c r="U122" s="303"/>
      <c r="V122" s="303"/>
      <c r="W122" s="303"/>
      <c r="X122" s="304"/>
      <c r="Y122" s="7"/>
    </row>
    <row r="123" customFormat="false" ht="12.75" hidden="false" customHeight="false" outlineLevel="0" collapsed="false">
      <c r="A123" s="7"/>
      <c r="B123" s="7"/>
      <c r="C123" s="7"/>
      <c r="D123" s="7"/>
      <c r="E123" s="9"/>
      <c r="F123" s="290"/>
      <c r="G123" s="290"/>
      <c r="H123" s="290"/>
      <c r="I123" s="302"/>
      <c r="J123" s="302"/>
      <c r="K123" s="302"/>
      <c r="L123" s="302"/>
      <c r="M123" s="290"/>
      <c r="N123" s="303"/>
      <c r="O123" s="303"/>
      <c r="P123" s="303"/>
      <c r="Q123" s="303"/>
      <c r="R123" s="303"/>
      <c r="S123" s="303"/>
      <c r="T123" s="303"/>
      <c r="U123" s="303"/>
      <c r="V123" s="303"/>
      <c r="W123" s="303"/>
      <c r="X123" s="304"/>
      <c r="Y123" s="7"/>
    </row>
    <row r="124" customFormat="false" ht="12.75" hidden="false" customHeight="false" outlineLevel="0" collapsed="false">
      <c r="A124" s="7"/>
      <c r="B124" s="7"/>
      <c r="C124" s="7"/>
      <c r="D124" s="7"/>
      <c r="E124" s="9"/>
      <c r="F124" s="290"/>
      <c r="G124" s="290"/>
      <c r="H124" s="290"/>
      <c r="I124" s="302"/>
      <c r="J124" s="302"/>
      <c r="K124" s="302"/>
      <c r="L124" s="302"/>
      <c r="M124" s="290"/>
      <c r="N124" s="303"/>
      <c r="O124" s="303"/>
      <c r="P124" s="303"/>
      <c r="Q124" s="303"/>
      <c r="R124" s="303"/>
      <c r="S124" s="303"/>
      <c r="T124" s="303"/>
      <c r="U124" s="303"/>
      <c r="V124" s="303"/>
      <c r="W124" s="303"/>
      <c r="X124" s="304"/>
      <c r="Y124" s="7"/>
    </row>
    <row r="125" customFormat="false" ht="12.75" hidden="false" customHeight="false" outlineLevel="0" collapsed="false">
      <c r="A125" s="7"/>
      <c r="B125" s="7"/>
      <c r="C125" s="7"/>
      <c r="D125" s="7"/>
      <c r="E125" s="9"/>
      <c r="F125" s="290"/>
      <c r="G125" s="290"/>
      <c r="H125" s="290"/>
      <c r="I125" s="302"/>
      <c r="J125" s="302"/>
      <c r="K125" s="302"/>
      <c r="L125" s="302"/>
      <c r="M125" s="290"/>
      <c r="N125" s="303"/>
      <c r="O125" s="303"/>
      <c r="P125" s="303"/>
      <c r="Q125" s="303"/>
      <c r="R125" s="303"/>
      <c r="S125" s="303"/>
      <c r="T125" s="303"/>
      <c r="U125" s="303"/>
      <c r="V125" s="303"/>
      <c r="W125" s="303"/>
      <c r="X125" s="304"/>
      <c r="Y125" s="7"/>
    </row>
    <row r="126" customFormat="false" ht="12.75" hidden="false" customHeight="false" outlineLevel="0" collapsed="false">
      <c r="A126" s="7"/>
      <c r="B126" s="7"/>
      <c r="C126" s="7"/>
      <c r="D126" s="7"/>
      <c r="E126" s="9"/>
      <c r="F126" s="290"/>
      <c r="G126" s="290"/>
      <c r="H126" s="290"/>
      <c r="I126" s="302"/>
      <c r="J126" s="302"/>
      <c r="K126" s="302"/>
      <c r="L126" s="302"/>
      <c r="M126" s="290"/>
      <c r="N126" s="303"/>
      <c r="O126" s="303"/>
      <c r="P126" s="303"/>
      <c r="Q126" s="303"/>
      <c r="R126" s="303"/>
      <c r="S126" s="303"/>
      <c r="T126" s="303"/>
      <c r="U126" s="303"/>
      <c r="V126" s="303"/>
      <c r="W126" s="303"/>
      <c r="X126" s="304"/>
      <c r="Y126" s="7"/>
    </row>
    <row r="127" customFormat="false" ht="12.75" hidden="false" customHeight="false" outlineLevel="0" collapsed="false">
      <c r="A127" s="7"/>
      <c r="B127" s="7"/>
      <c r="C127" s="7"/>
      <c r="D127" s="7"/>
      <c r="E127" s="9"/>
      <c r="F127" s="290"/>
      <c r="G127" s="290"/>
      <c r="H127" s="290"/>
      <c r="I127" s="302"/>
      <c r="J127" s="302"/>
      <c r="K127" s="302"/>
      <c r="L127" s="302"/>
      <c r="M127" s="290"/>
      <c r="N127" s="303"/>
      <c r="O127" s="303"/>
      <c r="P127" s="303"/>
      <c r="Q127" s="303"/>
      <c r="R127" s="303"/>
      <c r="S127" s="303"/>
      <c r="T127" s="303"/>
      <c r="U127" s="303"/>
      <c r="V127" s="303"/>
      <c r="W127" s="303"/>
      <c r="X127" s="304"/>
      <c r="Y127" s="7"/>
    </row>
    <row r="128" customFormat="false" ht="12.75" hidden="false" customHeight="false" outlineLevel="0" collapsed="false">
      <c r="A128" s="7"/>
      <c r="B128" s="7"/>
      <c r="C128" s="7"/>
      <c r="D128" s="7"/>
      <c r="E128" s="9"/>
      <c r="F128" s="290"/>
      <c r="G128" s="290"/>
      <c r="H128" s="290"/>
      <c r="I128" s="302"/>
      <c r="J128" s="302"/>
      <c r="K128" s="302"/>
      <c r="L128" s="302"/>
      <c r="M128" s="290"/>
      <c r="N128" s="303"/>
      <c r="O128" s="303"/>
      <c r="P128" s="303"/>
      <c r="Q128" s="303"/>
      <c r="R128" s="303"/>
      <c r="S128" s="303"/>
      <c r="T128" s="303"/>
      <c r="U128" s="303"/>
      <c r="V128" s="303"/>
      <c r="W128" s="303"/>
      <c r="X128" s="304"/>
      <c r="Y128" s="7"/>
    </row>
    <row r="129" customFormat="false" ht="12.75" hidden="false" customHeight="false" outlineLevel="0" collapsed="false">
      <c r="A129" s="7"/>
      <c r="B129" s="7"/>
      <c r="C129" s="7"/>
      <c r="D129" s="7"/>
      <c r="E129" s="9"/>
      <c r="F129" s="290"/>
      <c r="G129" s="290"/>
      <c r="H129" s="290"/>
      <c r="I129" s="302"/>
      <c r="J129" s="302"/>
      <c r="K129" s="302"/>
      <c r="L129" s="302"/>
      <c r="M129" s="290"/>
      <c r="N129" s="303"/>
      <c r="O129" s="303"/>
      <c r="P129" s="303"/>
      <c r="Q129" s="303"/>
      <c r="R129" s="303"/>
      <c r="S129" s="303"/>
      <c r="T129" s="303"/>
      <c r="U129" s="303"/>
      <c r="V129" s="303"/>
      <c r="W129" s="303"/>
      <c r="X129" s="304"/>
      <c r="Y129" s="7"/>
    </row>
    <row r="130" customFormat="false" ht="12.75" hidden="false" customHeight="false" outlineLevel="0" collapsed="false">
      <c r="A130" s="7"/>
      <c r="B130" s="7"/>
      <c r="C130" s="7"/>
      <c r="D130" s="7"/>
      <c r="E130" s="9"/>
      <c r="F130" s="290"/>
      <c r="G130" s="290"/>
      <c r="H130" s="290"/>
      <c r="I130" s="302"/>
      <c r="J130" s="302"/>
      <c r="K130" s="302"/>
      <c r="L130" s="302"/>
      <c r="M130" s="290"/>
      <c r="N130" s="303"/>
      <c r="O130" s="303"/>
      <c r="P130" s="303"/>
      <c r="Q130" s="303"/>
      <c r="R130" s="303"/>
      <c r="S130" s="303"/>
      <c r="T130" s="303"/>
      <c r="U130" s="303"/>
      <c r="V130" s="303"/>
      <c r="W130" s="303"/>
      <c r="X130" s="304"/>
      <c r="Y130" s="7"/>
    </row>
    <row r="131" customFormat="false" ht="12.75" hidden="false" customHeight="false" outlineLevel="0" collapsed="false">
      <c r="A131" s="7"/>
      <c r="B131" s="7"/>
      <c r="C131" s="7"/>
      <c r="D131" s="7"/>
      <c r="E131" s="9"/>
      <c r="F131" s="290"/>
      <c r="G131" s="290"/>
      <c r="H131" s="290"/>
      <c r="I131" s="302"/>
      <c r="J131" s="302"/>
      <c r="K131" s="302"/>
      <c r="L131" s="302"/>
      <c r="M131" s="290"/>
      <c r="N131" s="303"/>
      <c r="O131" s="303"/>
      <c r="P131" s="303"/>
      <c r="Q131" s="303"/>
      <c r="R131" s="303"/>
      <c r="S131" s="303"/>
      <c r="T131" s="303"/>
      <c r="U131" s="303"/>
      <c r="V131" s="303"/>
      <c r="W131" s="303"/>
      <c r="X131" s="304"/>
      <c r="Y131" s="7"/>
    </row>
    <row r="132" customFormat="false" ht="12.75" hidden="false" customHeight="false" outlineLevel="0" collapsed="false">
      <c r="A132" s="7"/>
      <c r="B132" s="7"/>
      <c r="C132" s="7"/>
      <c r="D132" s="7"/>
      <c r="E132" s="9"/>
      <c r="F132" s="290"/>
      <c r="G132" s="290"/>
      <c r="H132" s="290"/>
      <c r="I132" s="302"/>
      <c r="J132" s="302"/>
      <c r="K132" s="302"/>
      <c r="L132" s="302"/>
      <c r="M132" s="290"/>
      <c r="N132" s="303"/>
      <c r="O132" s="303"/>
      <c r="P132" s="303"/>
      <c r="Q132" s="303"/>
      <c r="R132" s="303"/>
      <c r="S132" s="303"/>
      <c r="T132" s="303"/>
      <c r="U132" s="303"/>
      <c r="V132" s="303"/>
      <c r="W132" s="303"/>
      <c r="X132" s="304"/>
      <c r="Y132" s="7"/>
    </row>
    <row r="133" customFormat="false" ht="12.75" hidden="false" customHeight="false" outlineLevel="0" collapsed="false">
      <c r="A133" s="7"/>
      <c r="B133" s="7"/>
      <c r="C133" s="7"/>
      <c r="D133" s="7"/>
      <c r="E133" s="9"/>
      <c r="F133" s="290"/>
      <c r="G133" s="290"/>
      <c r="H133" s="290"/>
      <c r="I133" s="302"/>
      <c r="J133" s="302"/>
      <c r="K133" s="302"/>
      <c r="L133" s="302"/>
      <c r="M133" s="290"/>
      <c r="N133" s="303"/>
      <c r="O133" s="303"/>
      <c r="P133" s="303"/>
      <c r="Q133" s="303"/>
      <c r="R133" s="303"/>
      <c r="S133" s="303"/>
      <c r="T133" s="303"/>
      <c r="U133" s="303"/>
      <c r="V133" s="303"/>
      <c r="W133" s="303"/>
      <c r="X133" s="304"/>
      <c r="Y133" s="7"/>
    </row>
    <row r="134" customFormat="false" ht="12.75" hidden="false" customHeight="false" outlineLevel="0" collapsed="false">
      <c r="A134" s="7"/>
      <c r="B134" s="7"/>
      <c r="C134" s="7"/>
      <c r="D134" s="7"/>
      <c r="E134" s="9"/>
      <c r="F134" s="290"/>
      <c r="G134" s="290"/>
      <c r="H134" s="290"/>
      <c r="I134" s="302"/>
      <c r="J134" s="302"/>
      <c r="K134" s="302"/>
      <c r="L134" s="302"/>
      <c r="M134" s="290"/>
      <c r="N134" s="303"/>
      <c r="O134" s="303"/>
      <c r="P134" s="303"/>
      <c r="Q134" s="303"/>
      <c r="R134" s="303"/>
      <c r="S134" s="303"/>
      <c r="T134" s="303"/>
      <c r="U134" s="303"/>
      <c r="V134" s="303"/>
      <c r="W134" s="303"/>
      <c r="X134" s="304"/>
      <c r="Y134" s="7"/>
    </row>
    <row r="135" customFormat="false" ht="12.75" hidden="false" customHeight="false" outlineLevel="0" collapsed="false">
      <c r="A135" s="7"/>
      <c r="B135" s="7"/>
      <c r="C135" s="7"/>
      <c r="D135" s="7"/>
      <c r="E135" s="9"/>
      <c r="F135" s="290"/>
      <c r="G135" s="290"/>
      <c r="H135" s="290"/>
      <c r="I135" s="302"/>
      <c r="J135" s="302"/>
      <c r="K135" s="302"/>
      <c r="L135" s="302"/>
      <c r="M135" s="290"/>
      <c r="N135" s="303"/>
      <c r="O135" s="303"/>
      <c r="P135" s="303"/>
      <c r="Q135" s="303"/>
      <c r="R135" s="303"/>
      <c r="S135" s="303"/>
      <c r="T135" s="303"/>
      <c r="U135" s="303"/>
      <c r="V135" s="303"/>
      <c r="W135" s="303"/>
      <c r="X135" s="304"/>
      <c r="Y135" s="7"/>
    </row>
    <row r="136" customFormat="false" ht="12.75" hidden="false" customHeight="false" outlineLevel="0" collapsed="false">
      <c r="A136" s="7"/>
      <c r="B136" s="7"/>
      <c r="C136" s="7"/>
      <c r="D136" s="7"/>
      <c r="E136" s="9"/>
      <c r="F136" s="290"/>
      <c r="G136" s="290"/>
      <c r="H136" s="290"/>
      <c r="I136" s="302"/>
      <c r="J136" s="302"/>
      <c r="K136" s="302"/>
      <c r="L136" s="302"/>
      <c r="M136" s="290"/>
      <c r="N136" s="303"/>
      <c r="O136" s="303"/>
      <c r="P136" s="303"/>
      <c r="Q136" s="303"/>
      <c r="R136" s="303"/>
      <c r="S136" s="303"/>
      <c r="T136" s="303"/>
      <c r="U136" s="303"/>
      <c r="V136" s="303"/>
      <c r="W136" s="303"/>
      <c r="X136" s="304"/>
      <c r="Y136" s="7"/>
    </row>
    <row r="137" customFormat="false" ht="12.75" hidden="false" customHeight="false" outlineLevel="0" collapsed="false">
      <c r="A137" s="7"/>
      <c r="B137" s="7"/>
      <c r="C137" s="7"/>
      <c r="D137" s="7"/>
      <c r="E137" s="9"/>
      <c r="F137" s="290"/>
      <c r="G137" s="290"/>
      <c r="H137" s="291"/>
      <c r="I137" s="287"/>
      <c r="J137" s="287"/>
      <c r="K137" s="287"/>
      <c r="L137" s="287"/>
      <c r="M137" s="287"/>
      <c r="N137" s="287"/>
      <c r="O137" s="287"/>
      <c r="P137" s="287"/>
      <c r="Q137" s="287"/>
      <c r="R137" s="287"/>
      <c r="S137" s="287"/>
      <c r="T137" s="287"/>
      <c r="U137" s="287"/>
      <c r="V137" s="287"/>
      <c r="W137" s="287"/>
      <c r="X137" s="287"/>
      <c r="Y137" s="7"/>
    </row>
    <row r="138" customFormat="false" ht="12.75" hidden="false" customHeight="false" outlineLevel="0" collapsed="false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customFormat="false" ht="12.75" hidden="false" customHeight="false" outlineLevel="0" collapsed="false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customFormat="false" ht="12.75" hidden="false" customHeight="false" outlineLevel="0" collapsed="false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customFormat="false" ht="12.75" hidden="false" customHeight="false" outlineLevel="0" collapsed="false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customFormat="false" ht="12.75" hidden="false" customHeight="false" outlineLevel="0" collapsed="false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customFormat="false" ht="12.75" hidden="false" customHeight="false" outlineLevel="0" collapsed="false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customFormat="false" ht="12.75" hidden="false" customHeight="false" outlineLevel="0" collapsed="false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customFormat="false" ht="12.75" hidden="false" customHeight="false" outlineLevel="0" collapsed="false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</sheetData>
  <mergeCells count="13">
    <mergeCell ref="AQ1:AR1"/>
    <mergeCell ref="BC1:BD1"/>
    <mergeCell ref="W3:AB3"/>
    <mergeCell ref="AD3:AL3"/>
    <mergeCell ref="BF3:BH3"/>
    <mergeCell ref="CE3:CG3"/>
    <mergeCell ref="F4:I4"/>
    <mergeCell ref="AK4:AM4"/>
    <mergeCell ref="AN4:AP4"/>
    <mergeCell ref="AK5:AM5"/>
    <mergeCell ref="AN5:AP5"/>
    <mergeCell ref="F69:I69"/>
    <mergeCell ref="I109:L109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Y145"/>
  <sheetViews>
    <sheetView showFormulas="false" showGridLines="true" showRowColHeaders="true" showZeros="true" rightToLeft="false" tabSelected="false" showOutlineSymbols="true" defaultGridColor="true" view="normal" topLeftCell="U1" colorId="64" zoomScale="75" zoomScaleNormal="75" zoomScalePageLayoutView="100" workbookViewId="0">
      <selection pane="topLeft" activeCell="AB38" activeCellId="0" sqref="AB38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9.99"/>
    <col collapsed="false" customWidth="true" hidden="false" outlineLevel="0" max="4" min="4" style="0" width="10.56"/>
    <col collapsed="false" customWidth="true" hidden="false" outlineLevel="0" max="5" min="5" style="0" width="13.85"/>
    <col collapsed="false" customWidth="true" hidden="false" outlineLevel="0" max="6" min="6" style="0" width="13.41"/>
    <col collapsed="false" customWidth="true" hidden="false" outlineLevel="0" max="7" min="7" style="0" width="11.99"/>
    <col collapsed="false" customWidth="true" hidden="false" outlineLevel="0" max="8" min="8" style="0" width="14.28"/>
    <col collapsed="false" customWidth="true" hidden="false" outlineLevel="0" max="9" min="9" style="0" width="15.85"/>
    <col collapsed="false" customWidth="true" hidden="false" outlineLevel="0" max="10" min="10" style="0" width="11.56"/>
    <col collapsed="false" customWidth="true" hidden="false" outlineLevel="0" max="11" min="11" style="0" width="19.56"/>
    <col collapsed="false" customWidth="true" hidden="false" outlineLevel="0" max="12" min="12" style="0" width="16.56"/>
    <col collapsed="false" customWidth="true" hidden="false" outlineLevel="0" max="13" min="13" style="0" width="18.41"/>
    <col collapsed="false" customWidth="true" hidden="false" outlineLevel="0" max="14" min="14" style="0" width="19.99"/>
    <col collapsed="false" customWidth="true" hidden="false" outlineLevel="0" max="15" min="15" style="0" width="14.56"/>
    <col collapsed="false" customWidth="true" hidden="false" outlineLevel="0" max="16" min="16" style="0" width="11.56"/>
    <col collapsed="false" customWidth="true" hidden="false" outlineLevel="0" max="17" min="17" style="0" width="12.14"/>
    <col collapsed="false" customWidth="true" hidden="false" outlineLevel="0" max="19" min="18" style="0" width="12.85"/>
    <col collapsed="false" customWidth="true" hidden="false" outlineLevel="0" max="20" min="20" style="0" width="13.56"/>
    <col collapsed="false" customWidth="true" hidden="false" outlineLevel="0" max="21" min="21" style="0" width="15.13"/>
    <col collapsed="false" customWidth="true" hidden="false" outlineLevel="0" max="22" min="22" style="0" width="13.14"/>
    <col collapsed="false" customWidth="true" hidden="false" outlineLevel="0" max="23" min="23" style="0" width="12.56"/>
    <col collapsed="false" customWidth="true" hidden="false" outlineLevel="0" max="24" min="24" style="0" width="12.28"/>
    <col collapsed="false" customWidth="true" hidden="false" outlineLevel="0" max="25" min="25" style="0" width="13.85"/>
    <col collapsed="false" customWidth="true" hidden="false" outlineLevel="0" max="26" min="26" style="0" width="12.56"/>
    <col collapsed="false" customWidth="true" hidden="false" outlineLevel="0" max="27" min="27" style="0" width="13.99"/>
    <col collapsed="false" customWidth="true" hidden="false" outlineLevel="0" max="28" min="28" style="0" width="14.14"/>
    <col collapsed="false" customWidth="true" hidden="false" outlineLevel="0" max="29" min="29" style="0" width="14.28"/>
    <col collapsed="false" customWidth="true" hidden="false" outlineLevel="0" max="30" min="30" style="0" width="15.13"/>
    <col collapsed="false" customWidth="true" hidden="false" outlineLevel="0" max="31" min="31" style="0" width="13.14"/>
    <col collapsed="false" customWidth="true" hidden="false" outlineLevel="0" max="32" min="32" style="0" width="12.56"/>
    <col collapsed="false" customWidth="true" hidden="false" outlineLevel="0" max="33" min="33" style="0" width="12.28"/>
    <col collapsed="false" customWidth="true" hidden="false" outlineLevel="0" max="34" min="34" style="0" width="12.7"/>
    <col collapsed="false" customWidth="true" hidden="false" outlineLevel="0" max="35" min="35" style="0" width="10.99"/>
    <col collapsed="false" customWidth="true" hidden="false" outlineLevel="0" max="36" min="36" style="0" width="15.41"/>
    <col collapsed="false" customWidth="true" hidden="false" outlineLevel="0" max="37" min="37" style="0" width="13.14"/>
    <col collapsed="false" customWidth="true" hidden="false" outlineLevel="0" max="38" min="38" style="0" width="14.56"/>
    <col collapsed="false" customWidth="true" hidden="false" outlineLevel="0" max="39" min="39" style="0" width="14.85"/>
    <col collapsed="false" customWidth="true" hidden="false" outlineLevel="0" max="40" min="40" style="0" width="11.13"/>
    <col collapsed="false" customWidth="true" hidden="false" outlineLevel="0" max="41" min="41" style="0" width="14.28"/>
    <col collapsed="false" customWidth="true" hidden="false" outlineLevel="0" max="42" min="42" style="0" width="14.41"/>
    <col collapsed="false" customWidth="true" hidden="false" outlineLevel="0" max="43" min="43" style="0" width="13.99"/>
    <col collapsed="false" customWidth="true" hidden="false" outlineLevel="0" max="44" min="44" style="0" width="14.28"/>
    <col collapsed="false" customWidth="true" hidden="false" outlineLevel="0" max="45" min="45" style="0" width="16.84"/>
    <col collapsed="false" customWidth="true" hidden="false" outlineLevel="0" max="46" min="46" style="0" width="17.28"/>
    <col collapsed="false" customWidth="true" hidden="false" outlineLevel="0" max="47" min="47" style="0" width="16.56"/>
    <col collapsed="false" customWidth="true" hidden="false" outlineLevel="0" max="48" min="48" style="0" width="17.14"/>
    <col collapsed="false" customWidth="true" hidden="false" outlineLevel="0" max="49" min="49" style="0" width="14.28"/>
    <col collapsed="false" customWidth="true" hidden="false" outlineLevel="0" max="50" min="50" style="0" width="14.85"/>
    <col collapsed="false" customWidth="true" hidden="false" outlineLevel="0" max="51" min="51" style="0" width="17.7"/>
    <col collapsed="false" customWidth="true" hidden="false" outlineLevel="0" max="52" min="52" style="0" width="13.99"/>
    <col collapsed="false" customWidth="true" hidden="false" outlineLevel="0" max="53" min="53" style="0" width="15.13"/>
    <col collapsed="false" customWidth="true" hidden="false" outlineLevel="0" max="54" min="54" style="0" width="14.99"/>
    <col collapsed="false" customWidth="true" hidden="false" outlineLevel="0" max="55" min="55" style="0" width="15.7"/>
    <col collapsed="false" customWidth="true" hidden="false" outlineLevel="0" max="56" min="56" style="0" width="15.85"/>
    <col collapsed="false" customWidth="true" hidden="false" outlineLevel="0" max="58" min="57" style="0" width="14.99"/>
    <col collapsed="false" customWidth="true" hidden="false" outlineLevel="0" max="59" min="59" style="0" width="13.56"/>
    <col collapsed="false" customWidth="true" hidden="false" outlineLevel="0" max="60" min="60" style="0" width="14.99"/>
    <col collapsed="false" customWidth="true" hidden="false" outlineLevel="0" max="61" min="61" style="0" width="16.84"/>
    <col collapsed="false" customWidth="true" hidden="false" outlineLevel="0" max="62" min="62" style="0" width="16.42"/>
    <col collapsed="false" customWidth="true" hidden="false" outlineLevel="0" max="63" min="63" style="0" width="16.7"/>
    <col collapsed="false" customWidth="true" hidden="false" outlineLevel="0" max="64" min="64" style="0" width="13.28"/>
    <col collapsed="false" customWidth="true" hidden="false" outlineLevel="0" max="66" min="66" style="0" width="10.99"/>
    <col collapsed="false" customWidth="true" hidden="false" outlineLevel="0" max="67" min="67" style="0" width="16.99"/>
    <col collapsed="false" customWidth="true" hidden="false" outlineLevel="0" max="69" min="69" style="0" width="16.42"/>
  </cols>
  <sheetData>
    <row r="1" customFormat="false" ht="20.25" hidden="false" customHeight="false" outlineLevel="0" collapsed="false">
      <c r="A1" s="1" t="n">
        <f aca="true">DATE(YEAR($A$4),MONTH($A$4),DAY(RIGHT(CELL("filename",A2),2)))</f>
        <v>36965</v>
      </c>
      <c r="K1" s="2" t="s">
        <v>0</v>
      </c>
      <c r="L1" s="2"/>
      <c r="N1" s="2"/>
      <c r="AQ1" s="3" t="n">
        <f aca="false">A1</f>
        <v>36965</v>
      </c>
      <c r="AR1" s="3"/>
      <c r="BC1" s="3" t="n">
        <f aca="false">A1</f>
        <v>36965</v>
      </c>
      <c r="BD1" s="3"/>
    </row>
    <row r="2" customFormat="false" ht="13.5" hidden="false" customHeight="false" outlineLevel="0" collapsed="false"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 t="s">
        <v>1</v>
      </c>
      <c r="N2" s="4"/>
      <c r="O2" s="4" t="s">
        <v>1</v>
      </c>
      <c r="P2" s="4"/>
      <c r="Q2" s="4" t="s">
        <v>1</v>
      </c>
      <c r="R2" s="4" t="s">
        <v>1</v>
      </c>
      <c r="S2" s="4" t="s">
        <v>1</v>
      </c>
      <c r="T2" s="4" t="s">
        <v>1</v>
      </c>
      <c r="U2" s="4"/>
      <c r="AB2" s="5"/>
      <c r="BH2" s="6"/>
      <c r="BJ2" s="6" t="s">
        <v>2</v>
      </c>
      <c r="BO2" s="6" t="s">
        <v>3</v>
      </c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8"/>
      <c r="CJ2" s="7"/>
      <c r="CK2" s="7"/>
      <c r="CL2" s="7"/>
      <c r="CM2" s="7"/>
      <c r="CN2" s="8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</row>
    <row r="3" customFormat="false" ht="13.5" hidden="false" customHeight="false" outlineLevel="0" collapsed="false">
      <c r="B3" s="9" t="s">
        <v>4</v>
      </c>
      <c r="C3" s="10"/>
      <c r="D3" s="10"/>
      <c r="E3" s="10"/>
      <c r="F3" s="11"/>
      <c r="G3" s="11"/>
      <c r="H3" s="12"/>
      <c r="I3" s="12"/>
      <c r="J3" s="11"/>
      <c r="K3" s="11"/>
      <c r="L3" s="11"/>
      <c r="M3" s="13" t="n">
        <v>2.52</v>
      </c>
      <c r="N3" s="11"/>
      <c r="O3" s="13" t="n">
        <v>0</v>
      </c>
      <c r="P3" s="14" t="n">
        <v>22.8</v>
      </c>
      <c r="Q3" s="13" t="n">
        <v>0</v>
      </c>
      <c r="R3" s="13" t="n">
        <v>0</v>
      </c>
      <c r="S3" s="13" t="n">
        <v>0</v>
      </c>
      <c r="T3" s="13" t="n">
        <v>0</v>
      </c>
      <c r="U3" s="4"/>
      <c r="W3" s="15" t="s">
        <v>5</v>
      </c>
      <c r="X3" s="15"/>
      <c r="Y3" s="15"/>
      <c r="Z3" s="15"/>
      <c r="AA3" s="15"/>
      <c r="AB3" s="15"/>
      <c r="AD3" s="16" t="s">
        <v>6</v>
      </c>
      <c r="AE3" s="16"/>
      <c r="AF3" s="16"/>
      <c r="AG3" s="16"/>
      <c r="AH3" s="16"/>
      <c r="AI3" s="16"/>
      <c r="AJ3" s="16"/>
      <c r="AK3" s="16"/>
      <c r="AL3" s="16"/>
      <c r="AM3" s="17"/>
      <c r="AN3" s="17"/>
      <c r="AO3" s="17"/>
      <c r="AP3" s="18"/>
      <c r="AQ3" s="19"/>
      <c r="AR3" s="20"/>
      <c r="AS3" s="21" t="s">
        <v>7</v>
      </c>
      <c r="AT3" s="22"/>
      <c r="AU3" s="22"/>
      <c r="AV3" s="22"/>
      <c r="AW3" s="22"/>
      <c r="AX3" s="22"/>
      <c r="AY3" s="22"/>
      <c r="AZ3" s="22"/>
      <c r="BA3" s="22"/>
      <c r="BB3" s="22"/>
      <c r="BC3" s="23"/>
      <c r="BF3" s="24" t="s">
        <v>8</v>
      </c>
      <c r="BG3" s="24"/>
      <c r="BH3" s="24"/>
      <c r="BJ3" s="25" t="s">
        <v>9</v>
      </c>
      <c r="BK3" s="26"/>
      <c r="BL3" s="27" t="n">
        <f aca="false">BD31</f>
        <v>6172.5444</v>
      </c>
      <c r="BM3" s="6"/>
      <c r="BO3" s="25" t="s">
        <v>9</v>
      </c>
      <c r="BP3" s="26"/>
      <c r="BQ3" s="27" t="e">
        <f aca="true">(INDIRECT(TEXT((DAY($A$1)-1),"0")&amp;"!Bq3"))+BL3</f>
        <v>#REF!</v>
      </c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7"/>
      <c r="CD3" s="7"/>
      <c r="CE3" s="28"/>
      <c r="CF3" s="28"/>
      <c r="CG3" s="28"/>
      <c r="CH3" s="7"/>
      <c r="CI3" s="8"/>
      <c r="CJ3" s="7"/>
      <c r="CK3" s="29"/>
      <c r="CL3" s="8"/>
      <c r="CM3" s="7"/>
      <c r="CN3" s="8"/>
      <c r="CO3" s="7"/>
      <c r="CP3" s="29"/>
      <c r="CQ3" s="7"/>
      <c r="CR3" s="7"/>
      <c r="CS3" s="7"/>
      <c r="CT3" s="7"/>
      <c r="CU3" s="7"/>
      <c r="CV3" s="7"/>
      <c r="CW3" s="7"/>
      <c r="CX3" s="7"/>
      <c r="CY3" s="7"/>
    </row>
    <row r="4" customFormat="false" ht="13.5" hidden="false" customHeight="false" outlineLevel="0" collapsed="false">
      <c r="A4" s="30" t="n">
        <f aca="false">'1'!A4</f>
        <v>36951</v>
      </c>
      <c r="B4" s="31"/>
      <c r="C4" s="32"/>
      <c r="D4" s="33" t="s">
        <v>10</v>
      </c>
      <c r="E4" s="34"/>
      <c r="F4" s="35" t="s">
        <v>11</v>
      </c>
      <c r="G4" s="35"/>
      <c r="H4" s="35"/>
      <c r="I4" s="35"/>
      <c r="J4" s="36" t="s">
        <v>12</v>
      </c>
      <c r="K4" s="37"/>
      <c r="L4" s="38"/>
      <c r="M4" s="36" t="s">
        <v>13</v>
      </c>
      <c r="N4" s="37"/>
      <c r="O4" s="37"/>
      <c r="P4" s="39"/>
      <c r="Q4" s="37"/>
      <c r="R4" s="37"/>
      <c r="S4" s="38"/>
      <c r="T4" s="36"/>
      <c r="U4" s="38"/>
      <c r="W4" s="40" t="s">
        <v>14</v>
      </c>
      <c r="X4" s="40"/>
      <c r="Y4" s="40" t="s">
        <v>14</v>
      </c>
      <c r="Z4" s="41"/>
      <c r="AA4" s="42" t="s">
        <v>15</v>
      </c>
      <c r="AB4" s="40"/>
      <c r="AC4" s="43" t="s">
        <v>16</v>
      </c>
      <c r="AE4" s="44" t="s">
        <v>17</v>
      </c>
      <c r="AF4" s="44" t="s">
        <v>17</v>
      </c>
      <c r="AG4" s="44"/>
      <c r="AH4" s="45"/>
      <c r="AI4" s="26" t="s">
        <v>18</v>
      </c>
      <c r="AJ4" s="46"/>
      <c r="AK4" s="47" t="s">
        <v>18</v>
      </c>
      <c r="AL4" s="47"/>
      <c r="AM4" s="47"/>
      <c r="AN4" s="47" t="s">
        <v>19</v>
      </c>
      <c r="AO4" s="47"/>
      <c r="AP4" s="47"/>
      <c r="AQ4" s="48" t="s">
        <v>20</v>
      </c>
      <c r="AR4" s="48" t="s">
        <v>21</v>
      </c>
      <c r="AS4" s="49"/>
      <c r="AT4" s="50" t="s">
        <v>21</v>
      </c>
      <c r="AU4" s="50" t="s">
        <v>22</v>
      </c>
      <c r="AV4" s="50" t="s">
        <v>21</v>
      </c>
      <c r="AW4" s="50" t="s">
        <v>11</v>
      </c>
      <c r="AX4" s="50" t="s">
        <v>23</v>
      </c>
      <c r="AY4" s="50" t="s">
        <v>24</v>
      </c>
      <c r="AZ4" s="50" t="s">
        <v>25</v>
      </c>
      <c r="BA4" s="50" t="s">
        <v>16</v>
      </c>
      <c r="BB4" s="50" t="s">
        <v>26</v>
      </c>
      <c r="BC4" s="50" t="s">
        <v>27</v>
      </c>
      <c r="BD4" s="50" t="s">
        <v>28</v>
      </c>
      <c r="BE4" s="51"/>
      <c r="BF4" s="40" t="s">
        <v>29</v>
      </c>
      <c r="BG4" s="40" t="s">
        <v>30</v>
      </c>
      <c r="BH4" s="40" t="s">
        <v>31</v>
      </c>
      <c r="BI4" s="52"/>
      <c r="BJ4" s="53" t="s">
        <v>32</v>
      </c>
      <c r="BK4" s="52"/>
      <c r="BL4" s="54"/>
      <c r="BO4" s="53" t="s">
        <v>32</v>
      </c>
      <c r="BP4" s="52"/>
      <c r="BQ4" s="54" t="e">
        <f aca="true">(INDIRECT(TEXT((DAY($A$1)-1),"0")&amp;"!BK4"))+BL4</f>
        <v>#REF!</v>
      </c>
      <c r="BR4" s="55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55"/>
      <c r="CE4" s="28"/>
      <c r="CF4" s="28"/>
      <c r="CG4" s="28"/>
      <c r="CH4" s="7"/>
      <c r="CI4" s="8"/>
      <c r="CJ4" s="7"/>
      <c r="CK4" s="29"/>
      <c r="CL4" s="7"/>
      <c r="CM4" s="7"/>
      <c r="CN4" s="8"/>
      <c r="CO4" s="7"/>
      <c r="CP4" s="29"/>
      <c r="CQ4" s="7"/>
      <c r="CR4" s="7"/>
      <c r="CS4" s="7"/>
      <c r="CT4" s="7"/>
      <c r="CU4" s="7"/>
      <c r="CV4" s="7"/>
      <c r="CW4" s="7"/>
      <c r="CX4" s="7"/>
      <c r="CY4" s="7"/>
    </row>
    <row r="5" customFormat="false" ht="12.75" hidden="false" customHeight="false" outlineLevel="0" collapsed="false">
      <c r="B5" s="56"/>
      <c r="C5" s="57" t="s">
        <v>33</v>
      </c>
      <c r="D5" s="57" t="s">
        <v>34</v>
      </c>
      <c r="E5" s="58"/>
      <c r="F5" s="59" t="s">
        <v>35</v>
      </c>
      <c r="G5" s="60" t="s">
        <v>36</v>
      </c>
      <c r="H5" s="60" t="s">
        <v>37</v>
      </c>
      <c r="I5" s="61" t="s">
        <v>38</v>
      </c>
      <c r="J5" s="59" t="s">
        <v>39</v>
      </c>
      <c r="K5" s="60" t="s">
        <v>23</v>
      </c>
      <c r="L5" s="61" t="s">
        <v>40</v>
      </c>
      <c r="M5" s="59" t="s">
        <v>25</v>
      </c>
      <c r="N5" s="60" t="s">
        <v>25</v>
      </c>
      <c r="O5" s="60" t="s">
        <v>41</v>
      </c>
      <c r="P5" s="60" t="s">
        <v>42</v>
      </c>
      <c r="Q5" s="60" t="s">
        <v>43</v>
      </c>
      <c r="R5" s="60" t="s">
        <v>43</v>
      </c>
      <c r="S5" s="61" t="s">
        <v>44</v>
      </c>
      <c r="T5" s="59" t="s">
        <v>45</v>
      </c>
      <c r="U5" s="62" t="s">
        <v>46</v>
      </c>
      <c r="W5" s="50" t="s">
        <v>24</v>
      </c>
      <c r="X5" s="50"/>
      <c r="Y5" s="50" t="s">
        <v>24</v>
      </c>
      <c r="Z5" s="63"/>
      <c r="AA5" s="64" t="s">
        <v>24</v>
      </c>
      <c r="AB5" s="65"/>
      <c r="AC5" s="66" t="s">
        <v>47</v>
      </c>
      <c r="AE5" s="67" t="s">
        <v>48</v>
      </c>
      <c r="AF5" s="67" t="s">
        <v>48</v>
      </c>
      <c r="AG5" s="67"/>
      <c r="AH5" s="68"/>
      <c r="AI5" s="52" t="s">
        <v>49</v>
      </c>
      <c r="AJ5" s="69"/>
      <c r="AK5" s="70" t="s">
        <v>49</v>
      </c>
      <c r="AL5" s="70"/>
      <c r="AM5" s="70"/>
      <c r="AN5" s="70" t="s">
        <v>49</v>
      </c>
      <c r="AO5" s="70"/>
      <c r="AP5" s="70"/>
      <c r="AQ5" s="71" t="s">
        <v>50</v>
      </c>
      <c r="AR5" s="71" t="s">
        <v>51</v>
      </c>
      <c r="AS5" s="49"/>
      <c r="AT5" s="50" t="s">
        <v>52</v>
      </c>
      <c r="AU5" s="50" t="s">
        <v>53</v>
      </c>
      <c r="AV5" s="50" t="s">
        <v>54</v>
      </c>
      <c r="AW5" s="50" t="s">
        <v>55</v>
      </c>
      <c r="AX5" s="50"/>
      <c r="AY5" s="50" t="s">
        <v>56</v>
      </c>
      <c r="AZ5" s="50" t="s">
        <v>57</v>
      </c>
      <c r="BA5" s="50" t="s">
        <v>47</v>
      </c>
      <c r="BB5" s="50" t="s">
        <v>58</v>
      </c>
      <c r="BC5" s="50"/>
      <c r="BD5" s="50" t="s">
        <v>59</v>
      </c>
      <c r="BE5" s="51"/>
      <c r="BF5" s="72" t="s">
        <v>60</v>
      </c>
      <c r="BG5" s="72" t="n">
        <v>0.8</v>
      </c>
      <c r="BH5" s="72" t="n">
        <v>0.2</v>
      </c>
      <c r="BI5" s="52"/>
      <c r="BJ5" s="53" t="s">
        <v>61</v>
      </c>
      <c r="BK5" s="52"/>
      <c r="BL5" s="73" t="n">
        <f aca="false">BL3-BL4</f>
        <v>6172.5444</v>
      </c>
      <c r="BO5" s="53" t="s">
        <v>61</v>
      </c>
      <c r="BP5" s="52"/>
      <c r="BQ5" s="73" t="e">
        <f aca="false">BQ3-BQ4</f>
        <v>#REF!</v>
      </c>
      <c r="BR5" s="55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55"/>
      <c r="CE5" s="74"/>
      <c r="CF5" s="74"/>
      <c r="CG5" s="74"/>
      <c r="CH5" s="7"/>
      <c r="CI5" s="8"/>
      <c r="CJ5" s="7"/>
      <c r="CK5" s="29"/>
      <c r="CL5" s="7"/>
      <c r="CM5" s="7"/>
      <c r="CN5" s="8"/>
      <c r="CO5" s="7"/>
      <c r="CP5" s="29"/>
      <c r="CQ5" s="7"/>
      <c r="CR5" s="7"/>
      <c r="CS5" s="7"/>
      <c r="CT5" s="7"/>
      <c r="CU5" s="7"/>
      <c r="CV5" s="7"/>
      <c r="CW5" s="7"/>
      <c r="CX5" s="7"/>
      <c r="CY5" s="7"/>
    </row>
    <row r="6" customFormat="false" ht="17.25" hidden="false" customHeight="true" outlineLevel="0" collapsed="false">
      <c r="B6" s="75"/>
      <c r="C6" s="76" t="s">
        <v>62</v>
      </c>
      <c r="D6" s="76" t="s">
        <v>63</v>
      </c>
      <c r="E6" s="77" t="s">
        <v>64</v>
      </c>
      <c r="F6" s="78" t="n">
        <f aca="false">Variables!C2</f>
        <v>0</v>
      </c>
      <c r="G6" s="79" t="n">
        <v>0</v>
      </c>
      <c r="H6" s="79" t="n">
        <v>0</v>
      </c>
      <c r="I6" s="80" t="s">
        <v>65</v>
      </c>
      <c r="J6" s="81" t="s">
        <v>66</v>
      </c>
      <c r="K6" s="79" t="n">
        <v>0</v>
      </c>
      <c r="L6" s="82" t="s">
        <v>65</v>
      </c>
      <c r="M6" s="83" t="n">
        <v>0</v>
      </c>
      <c r="N6" s="84" t="s">
        <v>67</v>
      </c>
      <c r="O6" s="85" t="n">
        <v>0</v>
      </c>
      <c r="P6" s="84" t="n">
        <v>0.019</v>
      </c>
      <c r="Q6" s="85" t="n">
        <v>0</v>
      </c>
      <c r="R6" s="85" t="s">
        <v>67</v>
      </c>
      <c r="S6" s="82" t="s">
        <v>68</v>
      </c>
      <c r="T6" s="86" t="n">
        <v>0</v>
      </c>
      <c r="U6" s="87" t="s">
        <v>69</v>
      </c>
      <c r="W6" s="88" t="s">
        <v>62</v>
      </c>
      <c r="X6" s="89"/>
      <c r="Y6" s="88" t="s">
        <v>62</v>
      </c>
      <c r="Z6" s="90"/>
      <c r="AA6" s="91" t="s">
        <v>62</v>
      </c>
      <c r="AB6" s="92"/>
      <c r="AC6" s="93" t="s">
        <v>70</v>
      </c>
      <c r="AD6" s="94" t="s">
        <v>71</v>
      </c>
      <c r="AE6" s="67" t="s">
        <v>72</v>
      </c>
      <c r="AF6" s="67" t="s">
        <v>73</v>
      </c>
      <c r="AG6" s="67"/>
      <c r="AH6" s="95" t="s">
        <v>72</v>
      </c>
      <c r="AI6" s="309" t="s">
        <v>50</v>
      </c>
      <c r="AJ6" s="310" t="s">
        <v>74</v>
      </c>
      <c r="AK6" s="67" t="s">
        <v>72</v>
      </c>
      <c r="AL6" s="51" t="s">
        <v>50</v>
      </c>
      <c r="AM6" s="49" t="s">
        <v>74</v>
      </c>
      <c r="AN6" s="311" t="s">
        <v>72</v>
      </c>
      <c r="AO6" s="312" t="s">
        <v>50</v>
      </c>
      <c r="AP6" s="49" t="s">
        <v>74</v>
      </c>
      <c r="AQ6" s="96" t="s">
        <v>75</v>
      </c>
      <c r="AR6" s="96" t="s">
        <v>76</v>
      </c>
      <c r="AS6" s="49"/>
      <c r="AT6" s="97" t="s">
        <v>76</v>
      </c>
      <c r="AU6" s="97" t="s">
        <v>77</v>
      </c>
      <c r="AV6" s="97" t="s">
        <v>70</v>
      </c>
      <c r="AW6" s="97" t="s">
        <v>78</v>
      </c>
      <c r="AX6" s="97" t="s">
        <v>70</v>
      </c>
      <c r="AY6" s="97" t="s">
        <v>70</v>
      </c>
      <c r="AZ6" s="97" t="s">
        <v>70</v>
      </c>
      <c r="BA6" s="97" t="s">
        <v>70</v>
      </c>
      <c r="BB6" s="97" t="s">
        <v>70</v>
      </c>
      <c r="BC6" s="97" t="s">
        <v>70</v>
      </c>
      <c r="BD6" s="97" t="s">
        <v>79</v>
      </c>
      <c r="BE6" s="52"/>
      <c r="BF6" s="92" t="s">
        <v>70</v>
      </c>
      <c r="BG6" s="92" t="s">
        <v>80</v>
      </c>
      <c r="BH6" s="92" t="s">
        <v>80</v>
      </c>
      <c r="BI6" s="98"/>
      <c r="BJ6" s="53" t="s">
        <v>32</v>
      </c>
      <c r="BK6" s="52"/>
      <c r="BL6" s="99"/>
      <c r="BM6" s="6"/>
      <c r="BN6" s="6"/>
      <c r="BO6" s="53" t="s">
        <v>32</v>
      </c>
      <c r="BP6" s="52"/>
      <c r="BQ6" s="99" t="e">
        <f aca="true">-ABS(INDIRECT(TEXT((DAY($A$1)-1),"0")&amp;"!BK6"))+BL6</f>
        <v>#REF!</v>
      </c>
      <c r="BR6" s="55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7"/>
      <c r="CE6" s="100"/>
      <c r="CF6" s="100"/>
      <c r="CG6" s="100"/>
      <c r="CH6" s="8"/>
      <c r="CI6" s="8"/>
      <c r="CJ6" s="7"/>
      <c r="CK6" s="101"/>
      <c r="CL6" s="8"/>
      <c r="CM6" s="8"/>
      <c r="CN6" s="8"/>
      <c r="CO6" s="7"/>
      <c r="CP6" s="101"/>
      <c r="CQ6" s="7"/>
      <c r="CR6" s="7"/>
      <c r="CS6" s="7"/>
      <c r="CT6" s="7"/>
      <c r="CU6" s="7"/>
      <c r="CV6" s="7"/>
      <c r="CW6" s="7"/>
      <c r="CX6" s="7"/>
      <c r="CY6" s="7"/>
    </row>
    <row r="7" customFormat="false" ht="13.5" hidden="false" customHeight="false" outlineLevel="0" collapsed="false">
      <c r="B7" s="102" t="s">
        <v>71</v>
      </c>
      <c r="C7" s="103" t="n">
        <v>4</v>
      </c>
      <c r="D7" s="104" t="n">
        <v>0</v>
      </c>
      <c r="E7" s="105" t="s">
        <v>62</v>
      </c>
      <c r="F7" s="106" t="s">
        <v>81</v>
      </c>
      <c r="G7" s="107" t="s">
        <v>81</v>
      </c>
      <c r="H7" s="107" t="s">
        <v>81</v>
      </c>
      <c r="I7" s="108" t="s">
        <v>81</v>
      </c>
      <c r="J7" s="109" t="n">
        <v>0</v>
      </c>
      <c r="K7" s="110" t="s">
        <v>82</v>
      </c>
      <c r="L7" s="111" t="s">
        <v>83</v>
      </c>
      <c r="M7" s="112" t="s">
        <v>82</v>
      </c>
      <c r="N7" s="113" t="n">
        <v>0.03</v>
      </c>
      <c r="O7" s="114" t="s">
        <v>83</v>
      </c>
      <c r="P7" s="113" t="s">
        <v>83</v>
      </c>
      <c r="Q7" s="114" t="s">
        <v>83</v>
      </c>
      <c r="R7" s="113" t="n">
        <v>0</v>
      </c>
      <c r="S7" s="115" t="n">
        <v>0</v>
      </c>
      <c r="T7" s="106" t="s">
        <v>82</v>
      </c>
      <c r="U7" s="111" t="s">
        <v>82</v>
      </c>
      <c r="W7" s="116" t="n">
        <v>4</v>
      </c>
      <c r="X7" s="117" t="n">
        <v>0</v>
      </c>
      <c r="Y7" s="118"/>
      <c r="Z7" s="41"/>
      <c r="AA7" s="119"/>
      <c r="AB7" s="120"/>
      <c r="AC7" s="121" t="n">
        <f aca="false">(W7*X7)+(Y7*Z7)+(AA7*AB7)</f>
        <v>0</v>
      </c>
      <c r="AD7" s="122" t="n">
        <v>100</v>
      </c>
      <c r="AE7" s="123" t="n">
        <v>0</v>
      </c>
      <c r="AF7" s="124" t="n">
        <v>0</v>
      </c>
      <c r="AG7" s="125"/>
      <c r="AH7" s="126"/>
      <c r="AI7" s="127"/>
      <c r="AJ7" s="128"/>
      <c r="AK7" s="129"/>
      <c r="AL7" s="41"/>
      <c r="AM7" s="46"/>
      <c r="AN7" s="130"/>
      <c r="AO7" s="131"/>
      <c r="AP7" s="132"/>
      <c r="AQ7" s="132" t="e">
        <f aca="false" t="array" ref="AQ7:AQ7">SUM(IF(AND(AJ7&lt;&gt;"pac",AJ7&lt;&gt;""),AI7),IF(AND(AM7&lt;&gt;"pac",AM7&lt;&gt;""),AL7),IF(AND(AN7&lt;&gt;"pac",AN7&lt;&gt;""),AO7))/SUM(IF(AND(AJ7&lt;&gt;"pac",AJ7&lt;&gt;""),1),IF(AND(AM7&lt;&gt;"pac",AM7&lt;&gt;""),1),IF(AND(AN7&lt;&gt;"pac",AN7&lt;&gt;""),1))</f>
        <v>#DIV/0!</v>
      </c>
      <c r="AR7" s="132" t="n">
        <f aca="false" t="array" ref="AR7:AR7">SUM(IF(AND(AJ7&lt;&gt;"pac",AJ7&lt;&gt;""),AH7),IF(AND(AM7&lt;&gt;"pac",AM7&lt;&gt;""),AK7),IF(AND(AP7&lt;&gt;"pac",AP7&lt;&gt;""),AN7))</f>
        <v>0</v>
      </c>
      <c r="AS7" s="133"/>
      <c r="AT7" s="134" t="n">
        <f aca="false">SUM(AE7,AG7,AH7,AN7,AK7)</f>
        <v>0</v>
      </c>
      <c r="AU7" s="135" t="e">
        <f aca="false">AV7/AT7</f>
        <v>#DIV/0!</v>
      </c>
      <c r="AV7" s="136" t="n">
        <f aca="false">SUM(AE7*AF7)+(AH7*AI7)+(AN7*AO7)+(AK7*AL7)</f>
        <v>0</v>
      </c>
      <c r="AW7" s="137" t="n">
        <f aca="false">AT7*(F8+G8+H8)*J8/1000</f>
        <v>0</v>
      </c>
      <c r="AX7" s="137" t="n">
        <f aca="false">K8*AT7</f>
        <v>0</v>
      </c>
      <c r="AY7" s="137" t="n">
        <f aca="false">L8*(AE8+AG8)</f>
        <v>0</v>
      </c>
      <c r="AZ7" s="136" t="n">
        <f aca="false">P8</f>
        <v>0</v>
      </c>
      <c r="BA7" s="137" t="n">
        <f aca="false">AC7</f>
        <v>0</v>
      </c>
      <c r="BB7" s="137" t="n">
        <f aca="false">T8*AT8</f>
        <v>0</v>
      </c>
      <c r="BC7" s="137"/>
      <c r="BD7" s="137" t="n">
        <f aca="false">AV7-SUM(AW7:BC7)</f>
        <v>0</v>
      </c>
      <c r="BE7" s="138"/>
      <c r="BF7" s="139" t="n">
        <f aca="false">BD7</f>
        <v>0</v>
      </c>
      <c r="BG7" s="139" t="n">
        <f aca="false">BF7*$BG$5</f>
        <v>0</v>
      </c>
      <c r="BH7" s="139" t="n">
        <f aca="false">BF7*$BH$5</f>
        <v>0</v>
      </c>
      <c r="BI7" s="52"/>
      <c r="BJ7" s="140" t="s">
        <v>84</v>
      </c>
      <c r="BK7" s="141"/>
      <c r="BL7" s="54" t="n">
        <f aca="false">BL5+BL6</f>
        <v>6172.5444</v>
      </c>
      <c r="BO7" s="140" t="s">
        <v>84</v>
      </c>
      <c r="BP7" s="141"/>
      <c r="BQ7" s="54" t="e">
        <f aca="false">BQ5+BQ6</f>
        <v>#REF!</v>
      </c>
      <c r="BR7" s="55"/>
      <c r="BS7" s="142"/>
      <c r="BT7" s="143"/>
      <c r="BU7" s="144"/>
      <c r="BV7" s="138"/>
      <c r="BW7" s="138"/>
      <c r="BX7" s="138"/>
      <c r="BY7" s="144"/>
      <c r="BZ7" s="138"/>
      <c r="CA7" s="138"/>
      <c r="CB7" s="138"/>
      <c r="CC7" s="138"/>
      <c r="CD7" s="138"/>
      <c r="CE7" s="145"/>
      <c r="CF7" s="145"/>
      <c r="CG7" s="145"/>
      <c r="CH7" s="7"/>
      <c r="CI7" s="8"/>
      <c r="CJ7" s="7"/>
      <c r="CK7" s="29"/>
      <c r="CL7" s="7"/>
      <c r="CM7" s="7"/>
      <c r="CN7" s="8"/>
      <c r="CO7" s="7"/>
      <c r="CP7" s="29"/>
      <c r="CQ7" s="7"/>
      <c r="CR7" s="7"/>
      <c r="CS7" s="7"/>
      <c r="CT7" s="7"/>
      <c r="CU7" s="7"/>
      <c r="CV7" s="7"/>
      <c r="CW7" s="7"/>
      <c r="CX7" s="7"/>
      <c r="CY7" s="7"/>
    </row>
    <row r="8" customFormat="false" ht="12.75" hidden="false" customHeight="false" outlineLevel="0" collapsed="false">
      <c r="B8" s="75" t="n">
        <v>100</v>
      </c>
      <c r="C8" s="146" t="n">
        <f aca="false">C7</f>
        <v>4</v>
      </c>
      <c r="D8" s="147" t="n">
        <f aca="false">D7</f>
        <v>0</v>
      </c>
      <c r="E8" s="148" t="n">
        <f aca="false">C8-D7</f>
        <v>4</v>
      </c>
      <c r="F8" s="149" t="n">
        <f aca="false">$F$6</f>
        <v>0</v>
      </c>
      <c r="G8" s="150" t="n">
        <f aca="false">$G$6</f>
        <v>0</v>
      </c>
      <c r="H8" s="151" t="n">
        <f aca="false">$H$6</f>
        <v>0</v>
      </c>
      <c r="I8" s="152" t="n">
        <f aca="false">F8+G8+H8</f>
        <v>0</v>
      </c>
      <c r="J8" s="153" t="n">
        <f aca="false">$J$7</f>
        <v>0</v>
      </c>
      <c r="K8" s="154" t="n">
        <f aca="false">$K$6</f>
        <v>0</v>
      </c>
      <c r="L8" s="155" t="n">
        <f aca="false">((I8*J8/1000)+K8)</f>
        <v>0</v>
      </c>
      <c r="M8" s="156" t="n">
        <f aca="false">$M$68</f>
        <v>0</v>
      </c>
      <c r="N8" s="157" t="e">
        <f aca="false">$N$7*AQ7*AR7</f>
        <v>#DIV/0!</v>
      </c>
      <c r="O8" s="156" t="n">
        <f aca="false">$O$68</f>
        <v>0</v>
      </c>
      <c r="P8" s="158" t="n">
        <f aca="false">(AT7*$P$6)*$P$3</f>
        <v>0</v>
      </c>
      <c r="Q8" s="154" t="n">
        <f aca="false">$Q$68</f>
        <v>0</v>
      </c>
      <c r="R8" s="154" t="n">
        <v>0</v>
      </c>
      <c r="S8" s="155" t="n">
        <v>0</v>
      </c>
      <c r="T8" s="156" t="n">
        <f aca="false">$T$6</f>
        <v>0</v>
      </c>
      <c r="U8" s="159" t="e">
        <f aca="false">(N8/E8)+SUM(L8:M8)</f>
        <v>#DIV/0!</v>
      </c>
      <c r="W8" s="116" t="n">
        <v>2</v>
      </c>
      <c r="X8" s="117" t="n">
        <v>2.52</v>
      </c>
      <c r="Y8" s="160"/>
      <c r="Z8" s="63"/>
      <c r="AA8" s="161"/>
      <c r="AB8" s="120"/>
      <c r="AC8" s="162" t="n">
        <f aca="false">(W8*X8)+(Y8*Z8)+(AA8*AB8)</f>
        <v>5.04</v>
      </c>
      <c r="AD8" s="163" t="n">
        <v>200</v>
      </c>
      <c r="AE8" s="164" t="n">
        <v>0</v>
      </c>
      <c r="AF8" s="165" t="n">
        <v>0</v>
      </c>
      <c r="AG8" s="166"/>
      <c r="AH8" s="167"/>
      <c r="AI8" s="168"/>
      <c r="AJ8" s="169"/>
      <c r="AK8" s="170" t="n">
        <v>2</v>
      </c>
      <c r="AL8" s="63" t="n">
        <v>190</v>
      </c>
      <c r="AM8" s="171"/>
      <c r="AN8" s="172"/>
      <c r="AO8" s="173"/>
      <c r="AP8" s="133"/>
      <c r="AQ8" s="133" t="e">
        <f aca="false" t="array" ref="AQ8:AQ8">SUM(IF(AND(AJ8&lt;&gt;"pac",AJ8&lt;&gt;""),AI8),IF(AND(AM8&lt;&gt;"pac",AM8&lt;&gt;""),AL8),IF(AND(AN8&lt;&gt;"pac",AN8&lt;&gt;""),AO8))/SUM(IF(AND(AJ8&lt;&gt;"pac",AJ8&lt;&gt;""),1),IF(AND(AM8&lt;&gt;"pac",AM8&lt;&gt;""),1),IF(AND(AN8&lt;&gt;"pac",AN8&lt;&gt;""),1))</f>
        <v>#DIV/0!</v>
      </c>
      <c r="AR8" s="133" t="n">
        <f aca="false" t="array" ref="AR8:AR8">SUM(IF(AND(AJ8&lt;&gt;"pac",AJ8&lt;&gt;""),AH8),IF(AND(AM8&lt;&gt;"pac",AM8&lt;&gt;""),AK8),IF(AND(AP8&lt;&gt;"pac",AP8&lt;&gt;""),AN8))</f>
        <v>0</v>
      </c>
      <c r="AS8" s="133"/>
      <c r="AT8" s="134" t="n">
        <f aca="false">SUM(AE8,AG8,AH8,AN8,AK8)</f>
        <v>2</v>
      </c>
      <c r="AU8" s="135" t="n">
        <f aca="false">AV8/AT8</f>
        <v>190</v>
      </c>
      <c r="AV8" s="136" t="n">
        <f aca="false">SUM(AE8*AF8)+(AH8*AI8)+(AN8*AO8)+(AK8*AL8)</f>
        <v>380</v>
      </c>
      <c r="AW8" s="137" t="n">
        <f aca="false">AT8*(F9+G9+H9)*J9/1000</f>
        <v>0</v>
      </c>
      <c r="AX8" s="137" t="n">
        <f aca="false">K9*AT8</f>
        <v>0</v>
      </c>
      <c r="AY8" s="137" t="n">
        <f aca="false">L9*(AE9+AG9)</f>
        <v>0</v>
      </c>
      <c r="AZ8" s="136" t="n">
        <f aca="false">P9</f>
        <v>0.8664</v>
      </c>
      <c r="BA8" s="137" t="n">
        <f aca="false">AC8</f>
        <v>5.04</v>
      </c>
      <c r="BB8" s="137" t="n">
        <f aca="false">T9*AT9</f>
        <v>0</v>
      </c>
      <c r="BC8" s="137"/>
      <c r="BD8" s="137" t="n">
        <f aca="false">AV8-SUM(AW8:BC8)</f>
        <v>374.0936</v>
      </c>
      <c r="BE8" s="138"/>
      <c r="BF8" s="139" t="n">
        <f aca="false">BD8</f>
        <v>374.0936</v>
      </c>
      <c r="BG8" s="139" t="n">
        <f aca="false">BF8*$BG$5</f>
        <v>299.27488</v>
      </c>
      <c r="BH8" s="139" t="n">
        <f aca="false">BF8*$BH$5</f>
        <v>74.81872</v>
      </c>
      <c r="BI8" s="52"/>
      <c r="BR8" s="55"/>
      <c r="BS8" s="142"/>
      <c r="BT8" s="143"/>
      <c r="BU8" s="144"/>
      <c r="BV8" s="138"/>
      <c r="BW8" s="138"/>
      <c r="BX8" s="138"/>
      <c r="BY8" s="144"/>
      <c r="BZ8" s="138"/>
      <c r="CA8" s="138"/>
      <c r="CB8" s="138"/>
      <c r="CC8" s="138"/>
      <c r="CD8" s="138"/>
      <c r="CE8" s="145"/>
      <c r="CF8" s="145"/>
      <c r="CG8" s="145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</row>
    <row r="9" customFormat="false" ht="12.75" hidden="false" customHeight="false" outlineLevel="0" collapsed="false">
      <c r="B9" s="75" t="n">
        <v>200</v>
      </c>
      <c r="C9" s="146" t="n">
        <f aca="false">C8</f>
        <v>4</v>
      </c>
      <c r="D9" s="147" t="n">
        <f aca="false">D8</f>
        <v>0</v>
      </c>
      <c r="E9" s="174" t="n">
        <f aca="false">C9-D8</f>
        <v>4</v>
      </c>
      <c r="F9" s="149" t="n">
        <f aca="false">$F$6</f>
        <v>0</v>
      </c>
      <c r="G9" s="175" t="n">
        <f aca="false">$G$6</f>
        <v>0</v>
      </c>
      <c r="H9" s="151" t="n">
        <f aca="false">$H$6</f>
        <v>0</v>
      </c>
      <c r="I9" s="152" t="n">
        <f aca="false">F9+G9+H9</f>
        <v>0</v>
      </c>
      <c r="J9" s="153" t="n">
        <f aca="false">$J$7</f>
        <v>0</v>
      </c>
      <c r="K9" s="154" t="n">
        <f aca="false">$K$6</f>
        <v>0</v>
      </c>
      <c r="L9" s="155" t="n">
        <f aca="false">((I9*J9/1000)+K9)</f>
        <v>0</v>
      </c>
      <c r="M9" s="156" t="n">
        <f aca="false">$M$68</f>
        <v>0</v>
      </c>
      <c r="N9" s="157" t="e">
        <f aca="false">$N$7*AQ8*AR8</f>
        <v>#DIV/0!</v>
      </c>
      <c r="O9" s="156" t="n">
        <f aca="false">$O$68</f>
        <v>0</v>
      </c>
      <c r="P9" s="158" t="n">
        <f aca="false">(AT8*$P$6)*$P$3</f>
        <v>0.8664</v>
      </c>
      <c r="Q9" s="154" t="n">
        <f aca="false">$Q$68</f>
        <v>0</v>
      </c>
      <c r="R9" s="154" t="n">
        <v>0</v>
      </c>
      <c r="S9" s="155" t="n">
        <v>0</v>
      </c>
      <c r="T9" s="156" t="n">
        <f aca="false">$T$6</f>
        <v>0</v>
      </c>
      <c r="U9" s="159" t="e">
        <f aca="false">(N9/E9)+SUM(L9:M9)</f>
        <v>#DIV/0!</v>
      </c>
      <c r="W9" s="116" t="n">
        <v>2</v>
      </c>
      <c r="X9" s="117" t="n">
        <v>2.52</v>
      </c>
      <c r="Y9" s="160"/>
      <c r="Z9" s="63"/>
      <c r="AA9" s="161"/>
      <c r="AB9" s="120"/>
      <c r="AC9" s="162" t="n">
        <f aca="false">(W9*X9)+(Y9*Z9)+(AA9*AB9)</f>
        <v>5.04</v>
      </c>
      <c r="AD9" s="163" t="n">
        <v>300</v>
      </c>
      <c r="AE9" s="164" t="n">
        <v>0</v>
      </c>
      <c r="AF9" s="165" t="n">
        <v>0</v>
      </c>
      <c r="AG9" s="166"/>
      <c r="AH9" s="167"/>
      <c r="AI9" s="168"/>
      <c r="AJ9" s="169"/>
      <c r="AK9" s="170" t="n">
        <v>2</v>
      </c>
      <c r="AL9" s="63" t="n">
        <v>190</v>
      </c>
      <c r="AM9" s="171"/>
      <c r="AN9" s="172"/>
      <c r="AO9" s="173"/>
      <c r="AP9" s="133"/>
      <c r="AQ9" s="133" t="e">
        <f aca="false" t="array" ref="AQ9:AQ9">SUM(IF(AND(AJ9&lt;&gt;"pac",AJ9&lt;&gt;""),AI9),IF(AND(AM9&lt;&gt;"pac",AM9&lt;&gt;""),AL9),IF(AND(AN9&lt;&gt;"pac",AN9&lt;&gt;""),AO9))/SUM(IF(AND(AJ9&lt;&gt;"pac",AJ9&lt;&gt;""),1),IF(AND(AM9&lt;&gt;"pac",AM9&lt;&gt;""),1),IF(AND(AN9&lt;&gt;"pac",AN9&lt;&gt;""),1))</f>
        <v>#DIV/0!</v>
      </c>
      <c r="AR9" s="133" t="n">
        <f aca="false" t="array" ref="AR9:AR9">SUM(IF(AND(AJ9&lt;&gt;"pac",AJ9&lt;&gt;""),AH9),IF(AND(AM9&lt;&gt;"pac",AM9&lt;&gt;""),AK9),IF(AND(AP9&lt;&gt;"pac",AP9&lt;&gt;""),AN9))</f>
        <v>0</v>
      </c>
      <c r="AS9" s="133"/>
      <c r="AT9" s="134" t="n">
        <f aca="false">SUM(AE9,AG9,AH9,AN9,AK9)</f>
        <v>2</v>
      </c>
      <c r="AU9" s="135" t="n">
        <f aca="false">AV9/AT9</f>
        <v>190</v>
      </c>
      <c r="AV9" s="136" t="n">
        <f aca="false">SUM(AE9*AF9)+(AH9*AI9)+(AN9*AO9)+(AK9*AL9)</f>
        <v>380</v>
      </c>
      <c r="AW9" s="137" t="n">
        <f aca="false">AT9*(F10+G10+H10)*J10/1000</f>
        <v>0</v>
      </c>
      <c r="AX9" s="137" t="n">
        <f aca="false">K10*AT9</f>
        <v>0</v>
      </c>
      <c r="AY9" s="137" t="n">
        <f aca="false">L10*(AE10+AG10)</f>
        <v>0</v>
      </c>
      <c r="AZ9" s="136" t="n">
        <f aca="false">P10</f>
        <v>0.8664</v>
      </c>
      <c r="BA9" s="137" t="n">
        <f aca="false">AC9</f>
        <v>5.04</v>
      </c>
      <c r="BB9" s="137" t="n">
        <f aca="false">T10*AT10</f>
        <v>0</v>
      </c>
      <c r="BC9" s="137"/>
      <c r="BD9" s="137" t="n">
        <f aca="false">AV9-SUM(AW9:BC9)</f>
        <v>374.0936</v>
      </c>
      <c r="BE9" s="138"/>
      <c r="BF9" s="139" t="n">
        <f aca="false">BD9</f>
        <v>374.0936</v>
      </c>
      <c r="BG9" s="139" t="n">
        <f aca="false">BF9*$BG$5</f>
        <v>299.27488</v>
      </c>
      <c r="BH9" s="139" t="n">
        <f aca="false">BF9*$BH$5</f>
        <v>74.81872</v>
      </c>
      <c r="BI9" s="52"/>
      <c r="BR9" s="55"/>
      <c r="BS9" s="142"/>
      <c r="BT9" s="143"/>
      <c r="BU9" s="98"/>
      <c r="BV9" s="52"/>
      <c r="BW9" s="52"/>
      <c r="BX9" s="52"/>
      <c r="BY9" s="52"/>
      <c r="BZ9" s="98"/>
      <c r="CA9" s="52"/>
      <c r="CB9" s="52"/>
      <c r="CC9" s="138"/>
      <c r="CD9" s="138"/>
      <c r="CE9" s="145"/>
      <c r="CF9" s="145"/>
      <c r="CG9" s="145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</row>
    <row r="10" customFormat="false" ht="12.75" hidden="false" customHeight="false" outlineLevel="0" collapsed="false">
      <c r="B10" s="75" t="n">
        <v>300</v>
      </c>
      <c r="C10" s="146" t="n">
        <f aca="false">C9</f>
        <v>4</v>
      </c>
      <c r="D10" s="147" t="n">
        <f aca="false">D9</f>
        <v>0</v>
      </c>
      <c r="E10" s="174" t="n">
        <f aca="false">C10-D9</f>
        <v>4</v>
      </c>
      <c r="F10" s="149" t="n">
        <f aca="false">$F$6</f>
        <v>0</v>
      </c>
      <c r="G10" s="175" t="n">
        <f aca="false">$G$6</f>
        <v>0</v>
      </c>
      <c r="H10" s="151" t="n">
        <f aca="false">$H$6</f>
        <v>0</v>
      </c>
      <c r="I10" s="152" t="n">
        <f aca="false">F10+G10+H10</f>
        <v>0</v>
      </c>
      <c r="J10" s="153" t="n">
        <f aca="false">$J$7</f>
        <v>0</v>
      </c>
      <c r="K10" s="154" t="n">
        <f aca="false">$K$6</f>
        <v>0</v>
      </c>
      <c r="L10" s="155" t="n">
        <f aca="false">((I10*J10/1000)+K10)</f>
        <v>0</v>
      </c>
      <c r="M10" s="156" t="n">
        <f aca="false">$M$68</f>
        <v>0</v>
      </c>
      <c r="N10" s="157" t="e">
        <f aca="false">$N$7*AQ9*AR9</f>
        <v>#DIV/0!</v>
      </c>
      <c r="O10" s="156" t="n">
        <f aca="false">$O$68</f>
        <v>0</v>
      </c>
      <c r="P10" s="158" t="n">
        <f aca="false">(AT9*$P$6)*$P$3</f>
        <v>0.8664</v>
      </c>
      <c r="Q10" s="154" t="n">
        <f aca="false">$Q$68</f>
        <v>0</v>
      </c>
      <c r="R10" s="154" t="n">
        <v>0</v>
      </c>
      <c r="S10" s="155" t="n">
        <v>0</v>
      </c>
      <c r="T10" s="156" t="n">
        <f aca="false">$T$6</f>
        <v>0</v>
      </c>
      <c r="U10" s="159" t="e">
        <f aca="false">(N10/E10)+SUM(L10:M10)</f>
        <v>#DIV/0!</v>
      </c>
      <c r="W10" s="116" t="n">
        <v>2</v>
      </c>
      <c r="X10" s="117" t="n">
        <v>2.52</v>
      </c>
      <c r="Y10" s="160"/>
      <c r="Z10" s="63"/>
      <c r="AA10" s="161"/>
      <c r="AB10" s="120"/>
      <c r="AC10" s="162" t="n">
        <f aca="false">(W10*X10)+(Y10*Z10)+(AA10*AB10)</f>
        <v>5.04</v>
      </c>
      <c r="AD10" s="163" t="n">
        <v>400</v>
      </c>
      <c r="AE10" s="164" t="n">
        <v>0</v>
      </c>
      <c r="AF10" s="165" t="n">
        <v>0</v>
      </c>
      <c r="AG10" s="166"/>
      <c r="AH10" s="167"/>
      <c r="AI10" s="168"/>
      <c r="AJ10" s="169"/>
      <c r="AK10" s="170" t="n">
        <v>2</v>
      </c>
      <c r="AL10" s="63" t="n">
        <v>190</v>
      </c>
      <c r="AM10" s="171"/>
      <c r="AN10" s="172"/>
      <c r="AO10" s="173"/>
      <c r="AP10" s="133"/>
      <c r="AQ10" s="133" t="e">
        <f aca="false" t="array" ref="AQ10:AQ10">SUM(IF(AND(AJ10&lt;&gt;"pac",AJ10&lt;&gt;""),AI10),IF(AND(AM10&lt;&gt;"pac",AM10&lt;&gt;""),AL10),IF(AND(AN10&lt;&gt;"pac",AN10&lt;&gt;""),AO10))/SUM(IF(AND(AJ10&lt;&gt;"pac",AJ10&lt;&gt;""),1),IF(AND(AM10&lt;&gt;"pac",AM10&lt;&gt;""),1),IF(AND(AN10&lt;&gt;"pac",AN10&lt;&gt;""),1))</f>
        <v>#DIV/0!</v>
      </c>
      <c r="AR10" s="133" t="n">
        <f aca="false" t="array" ref="AR10:AR10">SUM(IF(AND(AJ10&lt;&gt;"pac",AJ10&lt;&gt;""),AH10),IF(AND(AM10&lt;&gt;"pac",AM10&lt;&gt;""),AK10),IF(AND(AP10&lt;&gt;"pac",AP10&lt;&gt;""),AN10))</f>
        <v>0</v>
      </c>
      <c r="AS10" s="133"/>
      <c r="AT10" s="134" t="n">
        <f aca="false">SUM(AE10,AG10,AH10,AN10,AK10)</f>
        <v>2</v>
      </c>
      <c r="AU10" s="135" t="n">
        <f aca="false">AV10/AT10</f>
        <v>190</v>
      </c>
      <c r="AV10" s="136" t="n">
        <f aca="false">SUM(AE10*AF10)+(AH10*AI10)+(AN10*AO10)+(AK10*AL10)</f>
        <v>380</v>
      </c>
      <c r="AW10" s="137" t="n">
        <f aca="false">AT10*(F11+G11+H11)*J11/1000</f>
        <v>0</v>
      </c>
      <c r="AX10" s="137" t="n">
        <f aca="false">K11*AT10</f>
        <v>0</v>
      </c>
      <c r="AY10" s="137" t="n">
        <f aca="false">L11*(AE11+AG11)</f>
        <v>0</v>
      </c>
      <c r="AZ10" s="136" t="n">
        <f aca="false">P11</f>
        <v>0.8664</v>
      </c>
      <c r="BA10" s="137" t="n">
        <f aca="false">AC10</f>
        <v>5.04</v>
      </c>
      <c r="BB10" s="137" t="n">
        <f aca="false">T11*AT11</f>
        <v>0</v>
      </c>
      <c r="BC10" s="137"/>
      <c r="BD10" s="137" t="n">
        <f aca="false">AV10-SUM(AW10:BC10)</f>
        <v>374.0936</v>
      </c>
      <c r="BE10" s="138"/>
      <c r="BF10" s="139" t="n">
        <f aca="false">BD10</f>
        <v>374.0936</v>
      </c>
      <c r="BG10" s="139" t="n">
        <f aca="false">BF10*$BG$5</f>
        <v>299.27488</v>
      </c>
      <c r="BH10" s="139" t="n">
        <f aca="false">BF10*$BH$5</f>
        <v>74.81872</v>
      </c>
      <c r="BI10" s="52"/>
      <c r="BJ10" s="6" t="s">
        <v>86</v>
      </c>
      <c r="BO10" s="6" t="s">
        <v>87</v>
      </c>
      <c r="BR10" s="55"/>
      <c r="BS10" s="142"/>
      <c r="BT10" s="143"/>
      <c r="BU10" s="98"/>
      <c r="BV10" s="52"/>
      <c r="BW10" s="176"/>
      <c r="BX10" s="98"/>
      <c r="BY10" s="52"/>
      <c r="BZ10" s="98"/>
      <c r="CA10" s="52"/>
      <c r="CB10" s="176"/>
      <c r="CC10" s="138"/>
      <c r="CD10" s="138"/>
      <c r="CE10" s="145"/>
      <c r="CF10" s="145"/>
      <c r="CG10" s="145"/>
      <c r="CH10" s="7"/>
      <c r="CI10" s="8"/>
      <c r="CJ10" s="7"/>
      <c r="CK10" s="7"/>
      <c r="CL10" s="7"/>
      <c r="CM10" s="7"/>
      <c r="CN10" s="8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</row>
    <row r="11" customFormat="false" ht="12.75" hidden="false" customHeight="false" outlineLevel="0" collapsed="false">
      <c r="B11" s="75" t="n">
        <v>400</v>
      </c>
      <c r="C11" s="146" t="n">
        <f aca="false">C10</f>
        <v>4</v>
      </c>
      <c r="D11" s="147" t="n">
        <f aca="false">D10</f>
        <v>0</v>
      </c>
      <c r="E11" s="174" t="n">
        <f aca="false">C11-D10</f>
        <v>4</v>
      </c>
      <c r="F11" s="149" t="n">
        <f aca="false">$F$6</f>
        <v>0</v>
      </c>
      <c r="G11" s="175" t="n">
        <f aca="false">$G$6</f>
        <v>0</v>
      </c>
      <c r="H11" s="151" t="n">
        <f aca="false">$H$6</f>
        <v>0</v>
      </c>
      <c r="I11" s="152" t="n">
        <f aca="false">F11+G11+H11</f>
        <v>0</v>
      </c>
      <c r="J11" s="153" t="n">
        <f aca="false">$J$7</f>
        <v>0</v>
      </c>
      <c r="K11" s="154" t="n">
        <f aca="false">$K$6</f>
        <v>0</v>
      </c>
      <c r="L11" s="155" t="n">
        <f aca="false">((I11*J11/1000)+K11)</f>
        <v>0</v>
      </c>
      <c r="M11" s="156" t="n">
        <f aca="false">$M$68</f>
        <v>0</v>
      </c>
      <c r="N11" s="157" t="e">
        <f aca="false">$N$7*AQ10*AR10</f>
        <v>#DIV/0!</v>
      </c>
      <c r="O11" s="156" t="n">
        <f aca="false">$O$68</f>
        <v>0</v>
      </c>
      <c r="P11" s="158" t="n">
        <f aca="false">(AT10*$P$6)*$P$3</f>
        <v>0.8664</v>
      </c>
      <c r="Q11" s="154" t="n">
        <f aca="false">$Q$68</f>
        <v>0</v>
      </c>
      <c r="R11" s="154" t="n">
        <v>0</v>
      </c>
      <c r="S11" s="155" t="n">
        <v>0</v>
      </c>
      <c r="T11" s="156" t="n">
        <f aca="false">$T$6</f>
        <v>0</v>
      </c>
      <c r="U11" s="159" t="e">
        <f aca="false">(N11/E11)+SUM(L11:M11)</f>
        <v>#DIV/0!</v>
      </c>
      <c r="W11" s="116" t="n">
        <v>2</v>
      </c>
      <c r="X11" s="117" t="n">
        <v>2.52</v>
      </c>
      <c r="Y11" s="160"/>
      <c r="Z11" s="63"/>
      <c r="AA11" s="161"/>
      <c r="AB11" s="120"/>
      <c r="AC11" s="162" t="n">
        <f aca="false">(W11*X11)+(Y11*Z11)+(AA11*AB11)</f>
        <v>5.04</v>
      </c>
      <c r="AD11" s="163" t="n">
        <v>500</v>
      </c>
      <c r="AE11" s="164" t="n">
        <v>0</v>
      </c>
      <c r="AF11" s="165" t="n">
        <v>0</v>
      </c>
      <c r="AG11" s="166"/>
      <c r="AH11" s="167"/>
      <c r="AI11" s="168"/>
      <c r="AJ11" s="169"/>
      <c r="AK11" s="170" t="n">
        <v>2</v>
      </c>
      <c r="AL11" s="63" t="n">
        <v>190</v>
      </c>
      <c r="AM11" s="171"/>
      <c r="AN11" s="172"/>
      <c r="AO11" s="173"/>
      <c r="AP11" s="133"/>
      <c r="AQ11" s="133" t="e">
        <f aca="false" t="array" ref="AQ11:AQ11">SUM(IF(AND(AJ11&lt;&gt;"pac",AJ11&lt;&gt;""),AI11),IF(AND(AM11&lt;&gt;"pac",AM11&lt;&gt;""),AL11),IF(AND(AN11&lt;&gt;"pac",AN11&lt;&gt;""),AO11))/SUM(IF(AND(AJ11&lt;&gt;"pac",AJ11&lt;&gt;""),1),IF(AND(AM11&lt;&gt;"pac",AM11&lt;&gt;""),1),IF(AND(AN11&lt;&gt;"pac",AN11&lt;&gt;""),1))</f>
        <v>#DIV/0!</v>
      </c>
      <c r="AR11" s="133" t="n">
        <f aca="false" t="array" ref="AR11:AR11">SUM(IF(AND(AJ11&lt;&gt;"pac",AJ11&lt;&gt;""),AH11),IF(AND(AM11&lt;&gt;"pac",AM11&lt;&gt;""),AK11),IF(AND(AP11&lt;&gt;"pac",AP11&lt;&gt;""),AN11))</f>
        <v>0</v>
      </c>
      <c r="AS11" s="133"/>
      <c r="AT11" s="134" t="n">
        <f aca="false">SUM(AE11,AG11,AH11,AN11,AK11)</f>
        <v>2</v>
      </c>
      <c r="AU11" s="135" t="n">
        <f aca="false">AV11/AT11</f>
        <v>190</v>
      </c>
      <c r="AV11" s="136" t="n">
        <f aca="false">SUM(AE11*AF11)+(AH11*AI11)+(AN11*AO11)+(AK11*AL11)</f>
        <v>380</v>
      </c>
      <c r="AW11" s="137" t="n">
        <f aca="false">AT11*(F12+G12+H12)*J12/1000</f>
        <v>0</v>
      </c>
      <c r="AX11" s="137" t="n">
        <f aca="false">K12*AT11</f>
        <v>0</v>
      </c>
      <c r="AY11" s="137" t="n">
        <f aca="false">L12*(AE12+AG12)</f>
        <v>0</v>
      </c>
      <c r="AZ11" s="136" t="n">
        <f aca="false">P12</f>
        <v>0.8664</v>
      </c>
      <c r="BA11" s="137" t="n">
        <f aca="false">AC11</f>
        <v>5.04</v>
      </c>
      <c r="BB11" s="137" t="n">
        <f aca="false">T12*AT12</f>
        <v>0</v>
      </c>
      <c r="BC11" s="137"/>
      <c r="BD11" s="137" t="n">
        <f aca="false">AV11-SUM(AW11:BC11)</f>
        <v>374.0936</v>
      </c>
      <c r="BE11" s="138"/>
      <c r="BF11" s="139" t="n">
        <f aca="false">BD11</f>
        <v>374.0936</v>
      </c>
      <c r="BG11" s="139" t="n">
        <f aca="false">BF11*$BG$5</f>
        <v>299.27488</v>
      </c>
      <c r="BH11" s="139" t="n">
        <f aca="false">BF11*$BH$5</f>
        <v>74.81872</v>
      </c>
      <c r="BI11" s="52"/>
      <c r="BJ11" s="25" t="s">
        <v>88</v>
      </c>
      <c r="BK11" s="26"/>
      <c r="BL11" s="27" t="n">
        <f aca="false">AV31</f>
        <v>6270</v>
      </c>
      <c r="BO11" s="25" t="s">
        <v>88</v>
      </c>
      <c r="BP11" s="26"/>
      <c r="BQ11" s="27" t="e">
        <f aca="true">(INDIRECT(TEXT((DAY($A$1)-1),"0")&amp;"!Bq11"))+BL11</f>
        <v>#REF!</v>
      </c>
      <c r="BR11" s="55"/>
      <c r="BS11" s="142"/>
      <c r="BT11" s="143"/>
      <c r="BU11" s="98"/>
      <c r="BV11" s="52"/>
      <c r="BW11" s="176"/>
      <c r="BX11" s="52"/>
      <c r="BY11" s="52"/>
      <c r="BZ11" s="98"/>
      <c r="CA11" s="52"/>
      <c r="CB11" s="176"/>
      <c r="CC11" s="138"/>
      <c r="CD11" s="138"/>
      <c r="CE11" s="145"/>
      <c r="CF11" s="145"/>
      <c r="CG11" s="145"/>
      <c r="CH11" s="7"/>
      <c r="CI11" s="8"/>
      <c r="CJ11" s="7"/>
      <c r="CK11" s="29"/>
      <c r="CL11" s="7"/>
      <c r="CM11" s="7"/>
      <c r="CN11" s="8"/>
      <c r="CO11" s="7"/>
      <c r="CP11" s="29"/>
      <c r="CQ11" s="7"/>
      <c r="CR11" s="7"/>
      <c r="CS11" s="7"/>
      <c r="CT11" s="7"/>
      <c r="CU11" s="7"/>
      <c r="CV11" s="7"/>
      <c r="CW11" s="7"/>
      <c r="CX11" s="7"/>
      <c r="CY11" s="7"/>
    </row>
    <row r="12" customFormat="false" ht="12.75" hidden="false" customHeight="false" outlineLevel="0" collapsed="false">
      <c r="B12" s="75" t="n">
        <v>500</v>
      </c>
      <c r="C12" s="146" t="n">
        <f aca="false">C11</f>
        <v>4</v>
      </c>
      <c r="D12" s="147" t="n">
        <f aca="false">D11</f>
        <v>0</v>
      </c>
      <c r="E12" s="174" t="n">
        <f aca="false">C12-D11</f>
        <v>4</v>
      </c>
      <c r="F12" s="149" t="n">
        <f aca="false">$F$6</f>
        <v>0</v>
      </c>
      <c r="G12" s="175" t="n">
        <f aca="false">$G$6</f>
        <v>0</v>
      </c>
      <c r="H12" s="151" t="n">
        <f aca="false">$H$6</f>
        <v>0</v>
      </c>
      <c r="I12" s="152" t="n">
        <f aca="false">F12+G12+H12</f>
        <v>0</v>
      </c>
      <c r="J12" s="153" t="n">
        <f aca="false">$J$7</f>
        <v>0</v>
      </c>
      <c r="K12" s="154" t="n">
        <f aca="false">$K$6</f>
        <v>0</v>
      </c>
      <c r="L12" s="155" t="n">
        <f aca="false">((I12*J12/1000)+K12)</f>
        <v>0</v>
      </c>
      <c r="M12" s="156" t="n">
        <f aca="false">$M$68</f>
        <v>0</v>
      </c>
      <c r="N12" s="157" t="e">
        <f aca="false">$N$7*AQ11*AR11</f>
        <v>#DIV/0!</v>
      </c>
      <c r="O12" s="156" t="n">
        <f aca="false">$O$68</f>
        <v>0</v>
      </c>
      <c r="P12" s="158" t="n">
        <f aca="false">(AT11*$P$6)*$P$3</f>
        <v>0.8664</v>
      </c>
      <c r="Q12" s="154" t="n">
        <f aca="false">$Q$68</f>
        <v>0</v>
      </c>
      <c r="R12" s="154" t="n">
        <v>0</v>
      </c>
      <c r="S12" s="155" t="n">
        <v>0</v>
      </c>
      <c r="T12" s="156" t="n">
        <f aca="false">$T$6</f>
        <v>0</v>
      </c>
      <c r="U12" s="159" t="e">
        <f aca="false">(N12/E12)+SUM(L12:M12)</f>
        <v>#DIV/0!</v>
      </c>
      <c r="W12" s="116" t="n">
        <v>2</v>
      </c>
      <c r="X12" s="117" t="n">
        <v>2.52</v>
      </c>
      <c r="Y12" s="160"/>
      <c r="Z12" s="63"/>
      <c r="AA12" s="161"/>
      <c r="AB12" s="120"/>
      <c r="AC12" s="162" t="n">
        <f aca="false">(W12*X12)+(Y12*Z12)+(AA12*AB12)</f>
        <v>5.04</v>
      </c>
      <c r="AD12" s="163" t="n">
        <v>600</v>
      </c>
      <c r="AE12" s="164" t="n">
        <v>0</v>
      </c>
      <c r="AF12" s="165" t="n">
        <v>0</v>
      </c>
      <c r="AG12" s="166"/>
      <c r="AH12" s="167"/>
      <c r="AI12" s="168"/>
      <c r="AJ12" s="169"/>
      <c r="AK12" s="170" t="n">
        <v>2</v>
      </c>
      <c r="AL12" s="63" t="n">
        <v>190</v>
      </c>
      <c r="AM12" s="171"/>
      <c r="AN12" s="172"/>
      <c r="AO12" s="173"/>
      <c r="AP12" s="133"/>
      <c r="AQ12" s="133" t="e">
        <f aca="false" t="array" ref="AQ12:AQ12">SUM(IF(AND(AJ12&lt;&gt;"pac",AJ12&lt;&gt;""),AI12),IF(AND(AM12&lt;&gt;"pac",AM12&lt;&gt;""),AL12),IF(AND(AN12&lt;&gt;"pac",AN12&lt;&gt;""),AO12))/SUM(IF(AND(AJ12&lt;&gt;"pac",AJ12&lt;&gt;""),1),IF(AND(AM12&lt;&gt;"pac",AM12&lt;&gt;""),1),IF(AND(AN12&lt;&gt;"pac",AN12&lt;&gt;""),1))</f>
        <v>#DIV/0!</v>
      </c>
      <c r="AR12" s="133" t="n">
        <f aca="false" t="array" ref="AR12:AR12">SUM(IF(AND(AJ12&lt;&gt;"pac",AJ12&lt;&gt;""),AH12),IF(AND(AM12&lt;&gt;"pac",AM12&lt;&gt;""),AK12),IF(AND(AP12&lt;&gt;"pac",AP12&lt;&gt;""),AN12))</f>
        <v>0</v>
      </c>
      <c r="AS12" s="133"/>
      <c r="AT12" s="134" t="n">
        <f aca="false">SUM(AE12,AG12,AH12,AN12,AK12)</f>
        <v>2</v>
      </c>
      <c r="AU12" s="135" t="n">
        <f aca="false">AV12/AT12</f>
        <v>190</v>
      </c>
      <c r="AV12" s="136" t="n">
        <f aca="false">SUM(AE12*AF12)+(AH12*AI12)+(AN12*AO12)+(AK12*AL12)</f>
        <v>380</v>
      </c>
      <c r="AW12" s="137" t="n">
        <f aca="false">AT12*(F13+G13+H13)*J13/1000</f>
        <v>0</v>
      </c>
      <c r="AX12" s="137" t="n">
        <f aca="false">K13*AT12</f>
        <v>0</v>
      </c>
      <c r="AY12" s="137" t="n">
        <f aca="false">L13*(AE13+AG13)</f>
        <v>0</v>
      </c>
      <c r="AZ12" s="136" t="n">
        <f aca="false">P13</f>
        <v>0.8664</v>
      </c>
      <c r="BA12" s="137" t="n">
        <f aca="false">AC12</f>
        <v>5.04</v>
      </c>
      <c r="BB12" s="137" t="n">
        <f aca="false">T13*AT13</f>
        <v>0</v>
      </c>
      <c r="BC12" s="137"/>
      <c r="BD12" s="137" t="n">
        <f aca="false">AV12-SUM(AW12:BC12)</f>
        <v>374.0936</v>
      </c>
      <c r="BE12" s="138"/>
      <c r="BF12" s="139" t="n">
        <f aca="false">BD12</f>
        <v>374.0936</v>
      </c>
      <c r="BG12" s="139" t="n">
        <f aca="false">BF12*$BG$5</f>
        <v>299.27488</v>
      </c>
      <c r="BH12" s="139" t="n">
        <f aca="false">BF12*$BH$5</f>
        <v>74.81872</v>
      </c>
      <c r="BI12" s="52"/>
      <c r="BJ12" s="53" t="s">
        <v>92</v>
      </c>
      <c r="BK12" s="52"/>
      <c r="BL12" s="73"/>
      <c r="BO12" s="53" t="s">
        <v>92</v>
      </c>
      <c r="BP12" s="52"/>
      <c r="BQ12" s="73"/>
      <c r="BR12" s="55"/>
      <c r="BS12" s="142"/>
      <c r="BT12" s="143"/>
      <c r="BU12" s="98"/>
      <c r="BV12" s="52"/>
      <c r="BW12" s="176"/>
      <c r="BX12" s="52"/>
      <c r="BY12" s="52"/>
      <c r="BZ12" s="98"/>
      <c r="CA12" s="52"/>
      <c r="CB12" s="176"/>
      <c r="CC12" s="138"/>
      <c r="CD12" s="138"/>
      <c r="CE12" s="145"/>
      <c r="CF12" s="145"/>
      <c r="CG12" s="145"/>
      <c r="CH12" s="7"/>
      <c r="CI12" s="8"/>
      <c r="CJ12" s="7"/>
      <c r="CK12" s="29"/>
      <c r="CL12" s="7"/>
      <c r="CM12" s="7"/>
      <c r="CN12" s="8"/>
      <c r="CO12" s="7"/>
      <c r="CP12" s="29"/>
      <c r="CQ12" s="7"/>
      <c r="CR12" s="7"/>
      <c r="CS12" s="7"/>
      <c r="CT12" s="7"/>
      <c r="CU12" s="7"/>
      <c r="CV12" s="7"/>
      <c r="CW12" s="7"/>
      <c r="CX12" s="7"/>
      <c r="CY12" s="7"/>
    </row>
    <row r="13" customFormat="false" ht="12.75" hidden="false" customHeight="false" outlineLevel="0" collapsed="false">
      <c r="B13" s="75" t="n">
        <v>600</v>
      </c>
      <c r="C13" s="146" t="n">
        <f aca="false">C12</f>
        <v>4</v>
      </c>
      <c r="D13" s="147" t="n">
        <f aca="false">D12</f>
        <v>0</v>
      </c>
      <c r="E13" s="174" t="n">
        <f aca="false">C13-D12</f>
        <v>4</v>
      </c>
      <c r="F13" s="149" t="n">
        <f aca="false">$F$6</f>
        <v>0</v>
      </c>
      <c r="G13" s="175" t="n">
        <f aca="false">$G$6</f>
        <v>0</v>
      </c>
      <c r="H13" s="151" t="n">
        <f aca="false">$H$6</f>
        <v>0</v>
      </c>
      <c r="I13" s="152" t="n">
        <f aca="false">F13+G13+H13</f>
        <v>0</v>
      </c>
      <c r="J13" s="153" t="n">
        <f aca="false">$J$7</f>
        <v>0</v>
      </c>
      <c r="K13" s="154" t="n">
        <f aca="false">$K$6</f>
        <v>0</v>
      </c>
      <c r="L13" s="155" t="n">
        <f aca="false">((I13*J13/1000)+K13)</f>
        <v>0</v>
      </c>
      <c r="M13" s="156" t="n">
        <f aca="false">$M$68</f>
        <v>0</v>
      </c>
      <c r="N13" s="157" t="e">
        <f aca="false">$N$7*AQ12*AR12</f>
        <v>#DIV/0!</v>
      </c>
      <c r="O13" s="156" t="n">
        <f aca="false">$O$68</f>
        <v>0</v>
      </c>
      <c r="P13" s="158" t="n">
        <f aca="false">(AT12*$P$6)*$P$3</f>
        <v>0.8664</v>
      </c>
      <c r="Q13" s="154" t="n">
        <f aca="false">$Q$68</f>
        <v>0</v>
      </c>
      <c r="R13" s="154" t="n">
        <v>0</v>
      </c>
      <c r="S13" s="155" t="n">
        <v>0</v>
      </c>
      <c r="T13" s="156" t="n">
        <f aca="false">$T$6</f>
        <v>0</v>
      </c>
      <c r="U13" s="159" t="e">
        <f aca="false">(N13/E13)+SUM(L13:M13)</f>
        <v>#DIV/0!</v>
      </c>
      <c r="W13" s="116" t="n">
        <v>2</v>
      </c>
      <c r="X13" s="117" t="n">
        <v>2.52</v>
      </c>
      <c r="Y13" s="160"/>
      <c r="Z13" s="63"/>
      <c r="AA13" s="161"/>
      <c r="AB13" s="120"/>
      <c r="AC13" s="162" t="n">
        <f aca="false">(W13*X13)+(Y13*Z13)+(AA13*AB13)</f>
        <v>5.04</v>
      </c>
      <c r="AD13" s="163" t="n">
        <v>700</v>
      </c>
      <c r="AE13" s="164" t="n">
        <v>0</v>
      </c>
      <c r="AF13" s="165" t="n">
        <v>0</v>
      </c>
      <c r="AG13" s="166"/>
      <c r="AH13" s="167"/>
      <c r="AI13" s="168"/>
      <c r="AJ13" s="169"/>
      <c r="AK13" s="170" t="n">
        <v>2</v>
      </c>
      <c r="AL13" s="63" t="n">
        <v>190</v>
      </c>
      <c r="AM13" s="171"/>
      <c r="AN13" s="172"/>
      <c r="AO13" s="173"/>
      <c r="AP13" s="133"/>
      <c r="AQ13" s="133" t="e">
        <f aca="false" t="array" ref="AQ13:AQ13">SUM(IF(AND(AJ13&lt;&gt;"pac",AJ13&lt;&gt;""),AI13),IF(AND(AM13&lt;&gt;"pac",AM13&lt;&gt;""),AL13),IF(AND(AN13&lt;&gt;"pac",AN13&lt;&gt;""),AO13))/SUM(IF(AND(AJ13&lt;&gt;"pac",AJ13&lt;&gt;""),1),IF(AND(AM13&lt;&gt;"pac",AM13&lt;&gt;""),1),IF(AND(AN13&lt;&gt;"pac",AN13&lt;&gt;""),1))</f>
        <v>#DIV/0!</v>
      </c>
      <c r="AR13" s="133" t="n">
        <f aca="false" t="array" ref="AR13:AR13">SUM(IF(AND(AJ13&lt;&gt;"pac",AJ13&lt;&gt;""),AH13),IF(AND(AM13&lt;&gt;"pac",AM13&lt;&gt;""),AK13),IF(AND(AP13&lt;&gt;"pac",AP13&lt;&gt;""),AN13))</f>
        <v>0</v>
      </c>
      <c r="AS13" s="133"/>
      <c r="AT13" s="134" t="n">
        <f aca="false">SUM(AE13,AG13,AH13,AN13,AK13)</f>
        <v>2</v>
      </c>
      <c r="AU13" s="135" t="n">
        <f aca="false">AV13/AT13</f>
        <v>190</v>
      </c>
      <c r="AV13" s="136" t="n">
        <f aca="false">SUM(AE13*AF13)+(AH13*AI13)+(AN13*AO13)+(AK13*AL13)</f>
        <v>380</v>
      </c>
      <c r="AW13" s="137" t="n">
        <f aca="false">AT13*(F14+G14+H14)*J14/1000</f>
        <v>0</v>
      </c>
      <c r="AX13" s="137" t="n">
        <f aca="false">K14*AT13</f>
        <v>0</v>
      </c>
      <c r="AY13" s="137" t="n">
        <f aca="false">L14*(AE14+AG14)</f>
        <v>0</v>
      </c>
      <c r="AZ13" s="136" t="n">
        <f aca="false">P14</f>
        <v>0.8664</v>
      </c>
      <c r="BA13" s="137" t="n">
        <f aca="false">AC13</f>
        <v>5.04</v>
      </c>
      <c r="BB13" s="137" t="n">
        <f aca="false">T14*AT14</f>
        <v>0</v>
      </c>
      <c r="BC13" s="137"/>
      <c r="BD13" s="137" t="n">
        <f aca="false">AV13-SUM(AW13:BC13)</f>
        <v>374.0936</v>
      </c>
      <c r="BE13" s="138"/>
      <c r="BF13" s="139" t="n">
        <f aca="false">BD13</f>
        <v>374.0936</v>
      </c>
      <c r="BG13" s="139" t="n">
        <f aca="false">BF13*$BG$5</f>
        <v>299.27488</v>
      </c>
      <c r="BH13" s="139" t="n">
        <f aca="false">BF13*$BH$5</f>
        <v>74.81872</v>
      </c>
      <c r="BI13" s="52"/>
      <c r="BJ13" s="53" t="s">
        <v>93</v>
      </c>
      <c r="BK13" s="52"/>
      <c r="BL13" s="73" t="n">
        <f aca="false">AY31+BA31</f>
        <v>83.16</v>
      </c>
      <c r="BO13" s="53" t="s">
        <v>93</v>
      </c>
      <c r="BP13" s="52"/>
      <c r="BQ13" s="73" t="e">
        <f aca="true">(INDIRECT(TEXT((DAY($A$1)-1),"0")&amp;"!Bq13"))+BL13</f>
        <v>#REF!</v>
      </c>
      <c r="BR13" s="55"/>
      <c r="BS13" s="142"/>
      <c r="BT13" s="143"/>
      <c r="BU13" s="98"/>
      <c r="BV13" s="52"/>
      <c r="BW13" s="101"/>
      <c r="BX13" s="98"/>
      <c r="BY13" s="98"/>
      <c r="BZ13" s="98"/>
      <c r="CA13" s="52"/>
      <c r="CB13" s="101"/>
      <c r="CC13" s="138"/>
      <c r="CD13" s="138"/>
      <c r="CE13" s="145"/>
      <c r="CF13" s="145"/>
      <c r="CG13" s="145"/>
      <c r="CH13" s="7"/>
      <c r="CI13" s="8"/>
      <c r="CJ13" s="7"/>
      <c r="CK13" s="29"/>
      <c r="CL13" s="7"/>
      <c r="CM13" s="7"/>
      <c r="CN13" s="8"/>
      <c r="CO13" s="7"/>
      <c r="CP13" s="29"/>
      <c r="CQ13" s="7"/>
      <c r="CR13" s="7"/>
      <c r="CS13" s="7"/>
      <c r="CT13" s="7"/>
      <c r="CU13" s="7"/>
      <c r="CV13" s="7"/>
      <c r="CW13" s="7"/>
      <c r="CX13" s="7"/>
      <c r="CY13" s="7"/>
    </row>
    <row r="14" customFormat="false" ht="12.75" hidden="false" customHeight="false" outlineLevel="0" collapsed="false">
      <c r="B14" s="75" t="n">
        <v>700</v>
      </c>
      <c r="C14" s="146" t="n">
        <f aca="false">C13</f>
        <v>4</v>
      </c>
      <c r="D14" s="147" t="n">
        <f aca="false">D13</f>
        <v>0</v>
      </c>
      <c r="E14" s="174" t="n">
        <f aca="false">C14-D13</f>
        <v>4</v>
      </c>
      <c r="F14" s="149" t="n">
        <f aca="false">$F$6</f>
        <v>0</v>
      </c>
      <c r="G14" s="175" t="n">
        <f aca="false">$G$6</f>
        <v>0</v>
      </c>
      <c r="H14" s="151" t="n">
        <f aca="false">$H$6</f>
        <v>0</v>
      </c>
      <c r="I14" s="152" t="n">
        <f aca="false">F14+G14+H14</f>
        <v>0</v>
      </c>
      <c r="J14" s="153" t="n">
        <f aca="false">$J$7</f>
        <v>0</v>
      </c>
      <c r="K14" s="154" t="n">
        <f aca="false">$K$6</f>
        <v>0</v>
      </c>
      <c r="L14" s="155" t="n">
        <f aca="false">((I14*J14/1000)+K14)</f>
        <v>0</v>
      </c>
      <c r="M14" s="156" t="n">
        <f aca="false">$M$68</f>
        <v>0</v>
      </c>
      <c r="N14" s="157" t="e">
        <f aca="false">$N$7*AQ13*AR13</f>
        <v>#DIV/0!</v>
      </c>
      <c r="O14" s="156" t="n">
        <f aca="false">$O$68</f>
        <v>0</v>
      </c>
      <c r="P14" s="158" t="n">
        <f aca="false">(AT13*$P$6)*$P$3</f>
        <v>0.8664</v>
      </c>
      <c r="Q14" s="154" t="n">
        <f aca="false">$Q$68</f>
        <v>0</v>
      </c>
      <c r="R14" s="154" t="n">
        <v>0</v>
      </c>
      <c r="S14" s="155" t="n">
        <v>0</v>
      </c>
      <c r="T14" s="156" t="n">
        <f aca="false">$T$6</f>
        <v>0</v>
      </c>
      <c r="U14" s="159" t="e">
        <f aca="false">(N14/E14)+SUM(L14:M14)</f>
        <v>#DIV/0!</v>
      </c>
      <c r="W14" s="116" t="n">
        <v>2</v>
      </c>
      <c r="X14" s="117" t="n">
        <v>2.52</v>
      </c>
      <c r="Y14" s="160"/>
      <c r="Z14" s="63"/>
      <c r="AA14" s="161"/>
      <c r="AB14" s="120"/>
      <c r="AC14" s="162" t="n">
        <f aca="false">(W14*X14)+(Y14*Z14)+(AA14*AB14)</f>
        <v>5.04</v>
      </c>
      <c r="AD14" s="163" t="n">
        <v>800</v>
      </c>
      <c r="AE14" s="164" t="n">
        <v>0</v>
      </c>
      <c r="AF14" s="165" t="n">
        <v>0</v>
      </c>
      <c r="AG14" s="166"/>
      <c r="AH14" s="167"/>
      <c r="AI14" s="168"/>
      <c r="AJ14" s="169"/>
      <c r="AK14" s="170" t="n">
        <v>2</v>
      </c>
      <c r="AL14" s="63" t="n">
        <v>190</v>
      </c>
      <c r="AM14" s="171"/>
      <c r="AN14" s="172"/>
      <c r="AO14" s="173"/>
      <c r="AP14" s="133"/>
      <c r="AQ14" s="133" t="e">
        <f aca="false" t="array" ref="AQ14:AQ14">SUM(IF(AND(AJ14&lt;&gt;"pac",AJ14&lt;&gt;""),AI14),IF(AND(AM14&lt;&gt;"pac",AM14&lt;&gt;""),AL14),IF(AND(AN14&lt;&gt;"pac",AN14&lt;&gt;""),AO14))/SUM(IF(AND(AJ14&lt;&gt;"pac",AJ14&lt;&gt;""),1),IF(AND(AM14&lt;&gt;"pac",AM14&lt;&gt;""),1),IF(AND(AN14&lt;&gt;"pac",AN14&lt;&gt;""),1))</f>
        <v>#DIV/0!</v>
      </c>
      <c r="AR14" s="133" t="n">
        <f aca="false" t="array" ref="AR14:AR14">SUM(IF(AND(AJ14&lt;&gt;"pac",AJ14&lt;&gt;""),AH14),IF(AND(AM14&lt;&gt;"pac",AM14&lt;&gt;""),AK14),IF(AND(AP14&lt;&gt;"pac",AP14&lt;&gt;""),AN14))</f>
        <v>0</v>
      </c>
      <c r="AS14" s="133"/>
      <c r="AT14" s="134" t="n">
        <f aca="false">SUM(AE14,AG14,AH14,AN14,AK14)</f>
        <v>2</v>
      </c>
      <c r="AU14" s="135" t="n">
        <f aca="false">AV14/AT14</f>
        <v>190</v>
      </c>
      <c r="AV14" s="136" t="n">
        <f aca="false">SUM(AE14*AF14)+(AH14*AI14)+(AN14*AO14)+(AK14*AL14)</f>
        <v>380</v>
      </c>
      <c r="AW14" s="137" t="n">
        <f aca="false">AT14*(F15+G15+H15)*J15/1000</f>
        <v>0</v>
      </c>
      <c r="AX14" s="137" t="n">
        <f aca="false">K15*AT14</f>
        <v>0</v>
      </c>
      <c r="AY14" s="137" t="n">
        <f aca="false">L15*(AE15+AG15)</f>
        <v>0</v>
      </c>
      <c r="AZ14" s="136" t="n">
        <f aca="false">P15</f>
        <v>0.8664</v>
      </c>
      <c r="BA14" s="137" t="n">
        <f aca="false">AC14</f>
        <v>5.04</v>
      </c>
      <c r="BB14" s="137" t="n">
        <f aca="false">T15*AT15</f>
        <v>0</v>
      </c>
      <c r="BC14" s="137"/>
      <c r="BD14" s="137" t="n">
        <f aca="false">AV14-SUM(AW14:BC14)</f>
        <v>374.0936</v>
      </c>
      <c r="BE14" s="138"/>
      <c r="BF14" s="139" t="n">
        <f aca="false">BD14</f>
        <v>374.0936</v>
      </c>
      <c r="BG14" s="139" t="n">
        <f aca="false">BF14*$BG$5</f>
        <v>299.27488</v>
      </c>
      <c r="BH14" s="139" t="n">
        <f aca="false">BF14*$BH$5</f>
        <v>74.81872</v>
      </c>
      <c r="BI14" s="52"/>
      <c r="BJ14" s="53" t="s">
        <v>67</v>
      </c>
      <c r="BK14" s="52"/>
      <c r="BL14" s="73" t="n">
        <f aca="false">AZ31</f>
        <v>14.2956</v>
      </c>
      <c r="BO14" s="53" t="s">
        <v>67</v>
      </c>
      <c r="BP14" s="52"/>
      <c r="BQ14" s="73" t="e">
        <f aca="true">(INDIRECT(TEXT((DAY($A$1)-1),"0")&amp;"!BQ14"))+BL14</f>
        <v>#REF!</v>
      </c>
      <c r="BR14" s="55"/>
      <c r="BS14" s="142"/>
      <c r="BT14" s="143"/>
      <c r="BU14" s="98"/>
      <c r="BV14" s="52"/>
      <c r="BW14" s="176"/>
      <c r="BX14" s="52"/>
      <c r="BY14" s="52"/>
      <c r="BZ14" s="98"/>
      <c r="CA14" s="52"/>
      <c r="CB14" s="176"/>
      <c r="CC14" s="138"/>
      <c r="CD14" s="138"/>
      <c r="CE14" s="145"/>
      <c r="CF14" s="145"/>
      <c r="CG14" s="145"/>
      <c r="CH14" s="7"/>
      <c r="CI14" s="8"/>
      <c r="CJ14" s="7"/>
      <c r="CK14" s="29"/>
      <c r="CL14" s="7"/>
      <c r="CM14" s="7"/>
      <c r="CN14" s="8"/>
      <c r="CO14" s="7"/>
      <c r="CP14" s="29"/>
      <c r="CQ14" s="7"/>
      <c r="CR14" s="7"/>
      <c r="CS14" s="7"/>
      <c r="CT14" s="7"/>
      <c r="CU14" s="7"/>
      <c r="CV14" s="7"/>
      <c r="CW14" s="7"/>
      <c r="CX14" s="7"/>
      <c r="CY14" s="7"/>
    </row>
    <row r="15" customFormat="false" ht="15" hidden="false" customHeight="false" outlineLevel="0" collapsed="false">
      <c r="B15" s="75" t="n">
        <v>800</v>
      </c>
      <c r="C15" s="146" t="n">
        <f aca="false">C14</f>
        <v>4</v>
      </c>
      <c r="D15" s="147" t="n">
        <f aca="false">D14</f>
        <v>0</v>
      </c>
      <c r="E15" s="174" t="n">
        <f aca="false">C15-D14</f>
        <v>4</v>
      </c>
      <c r="F15" s="149" t="n">
        <f aca="false">$F$6</f>
        <v>0</v>
      </c>
      <c r="G15" s="175" t="n">
        <f aca="false">$G$6</f>
        <v>0</v>
      </c>
      <c r="H15" s="151" t="n">
        <f aca="false">$H$6</f>
        <v>0</v>
      </c>
      <c r="I15" s="152" t="n">
        <f aca="false">F15+G15+H15</f>
        <v>0</v>
      </c>
      <c r="J15" s="153" t="n">
        <f aca="false">$J$7</f>
        <v>0</v>
      </c>
      <c r="K15" s="154" t="n">
        <f aca="false">$K$6</f>
        <v>0</v>
      </c>
      <c r="L15" s="155" t="n">
        <f aca="false">((I15*J15/1000)+K15)</f>
        <v>0</v>
      </c>
      <c r="M15" s="156" t="n">
        <f aca="false">$M$68</f>
        <v>0</v>
      </c>
      <c r="N15" s="157" t="e">
        <f aca="false">$N$7*AQ14*AR14</f>
        <v>#DIV/0!</v>
      </c>
      <c r="O15" s="156" t="n">
        <f aca="false">$O$68</f>
        <v>0</v>
      </c>
      <c r="P15" s="158" t="n">
        <f aca="false">(AT14*$P$6)*$P$3</f>
        <v>0.8664</v>
      </c>
      <c r="Q15" s="154" t="n">
        <f aca="false">$Q$68</f>
        <v>0</v>
      </c>
      <c r="R15" s="154" t="n">
        <v>0</v>
      </c>
      <c r="S15" s="155" t="n">
        <v>0</v>
      </c>
      <c r="T15" s="156" t="n">
        <f aca="false">$T$6</f>
        <v>0</v>
      </c>
      <c r="U15" s="159" t="e">
        <f aca="false">(N15/E15)+SUM(L15:M15)</f>
        <v>#DIV/0!</v>
      </c>
      <c r="W15" s="116" t="n">
        <v>2</v>
      </c>
      <c r="X15" s="117" t="n">
        <v>2.52</v>
      </c>
      <c r="Y15" s="160"/>
      <c r="Z15" s="63"/>
      <c r="AA15" s="161"/>
      <c r="AB15" s="120"/>
      <c r="AC15" s="162" t="n">
        <f aca="false">(W15*X15)+(Y15*Z15)+(AA15*AB15)</f>
        <v>5.04</v>
      </c>
      <c r="AD15" s="163" t="n">
        <v>900</v>
      </c>
      <c r="AE15" s="164" t="n">
        <v>0</v>
      </c>
      <c r="AF15" s="165" t="n">
        <v>0</v>
      </c>
      <c r="AG15" s="166"/>
      <c r="AH15" s="167"/>
      <c r="AI15" s="168"/>
      <c r="AJ15" s="169"/>
      <c r="AK15" s="170" t="n">
        <v>2</v>
      </c>
      <c r="AL15" s="63" t="n">
        <v>190</v>
      </c>
      <c r="AM15" s="171"/>
      <c r="AN15" s="172"/>
      <c r="AO15" s="173"/>
      <c r="AP15" s="133"/>
      <c r="AQ15" s="133" t="e">
        <f aca="false" t="array" ref="AQ15:AQ15">SUM(IF(AND(AJ15&lt;&gt;"pac",AJ15&lt;&gt;""),AI15),IF(AND(AM15&lt;&gt;"pac",AM15&lt;&gt;""),AL15),IF(AND(AN15&lt;&gt;"pac",AN15&lt;&gt;""),AO15))/SUM(IF(AND(AJ15&lt;&gt;"pac",AJ15&lt;&gt;""),1),IF(AND(AM15&lt;&gt;"pac",AM15&lt;&gt;""),1),IF(AND(AN15&lt;&gt;"pac",AN15&lt;&gt;""),1))</f>
        <v>#DIV/0!</v>
      </c>
      <c r="AR15" s="133" t="n">
        <f aca="false" t="array" ref="AR15:AR15">SUM(IF(AND(AJ15&lt;&gt;"pac",AJ15&lt;&gt;""),AH15),IF(AND(AM15&lt;&gt;"pac",AM15&lt;&gt;""),AK15),IF(AND(AP15&lt;&gt;"pac",AP15&lt;&gt;""),AN15))</f>
        <v>0</v>
      </c>
      <c r="AS15" s="133"/>
      <c r="AT15" s="134" t="n">
        <f aca="false">SUM(AE15,AG15,AH15,AN15,AK15)</f>
        <v>2</v>
      </c>
      <c r="AU15" s="135" t="n">
        <f aca="false">AV15/AT15</f>
        <v>190</v>
      </c>
      <c r="AV15" s="136" t="n">
        <f aca="false">SUM(AE15*AF15)+(AH15*AI15)+(AN15*AO15)+(AK15*AL15)</f>
        <v>380</v>
      </c>
      <c r="AW15" s="137" t="n">
        <f aca="false">AT15*(F16+G16+H16)*J16/1000</f>
        <v>0</v>
      </c>
      <c r="AX15" s="137" t="n">
        <f aca="false">K16*AT15</f>
        <v>0</v>
      </c>
      <c r="AY15" s="137" t="n">
        <f aca="false">L16*(AE16+AG16)</f>
        <v>0</v>
      </c>
      <c r="AZ15" s="136" t="n">
        <f aca="false">P16</f>
        <v>0.8664</v>
      </c>
      <c r="BA15" s="137" t="n">
        <f aca="false">AC15</f>
        <v>5.04</v>
      </c>
      <c r="BB15" s="137" t="n">
        <f aca="false">T16*AT16</f>
        <v>0</v>
      </c>
      <c r="BC15" s="137"/>
      <c r="BD15" s="137" t="n">
        <f aca="false">AV15-SUM(AW15:BC15)</f>
        <v>374.0936</v>
      </c>
      <c r="BE15" s="138"/>
      <c r="BF15" s="139" t="n">
        <f aca="false">BD15</f>
        <v>374.0936</v>
      </c>
      <c r="BG15" s="139" t="n">
        <f aca="false">BF15*$BG$5</f>
        <v>299.27488</v>
      </c>
      <c r="BH15" s="139" t="n">
        <f aca="false">BF15*$BH$5</f>
        <v>74.81872</v>
      </c>
      <c r="BI15" s="52"/>
      <c r="BJ15" s="53" t="s">
        <v>96</v>
      </c>
      <c r="BK15" s="52"/>
      <c r="BL15" s="181" t="n">
        <f aca="false">BC31</f>
        <v>0</v>
      </c>
      <c r="BO15" s="53" t="s">
        <v>96</v>
      </c>
      <c r="BP15" s="52"/>
      <c r="BQ15" s="181" t="e">
        <f aca="true">(INDIRECT(TEXT((DAY($A$1)-1),"0")&amp;"!BK15"))+BL15</f>
        <v>#REF!</v>
      </c>
      <c r="BR15" s="55"/>
      <c r="BS15" s="142"/>
      <c r="BT15" s="143"/>
      <c r="BU15" s="52"/>
      <c r="BV15" s="52"/>
      <c r="BW15" s="52"/>
      <c r="BX15" s="52"/>
      <c r="BY15" s="52"/>
      <c r="BZ15" s="52"/>
      <c r="CA15" s="52"/>
      <c r="CB15" s="52"/>
      <c r="CC15" s="138"/>
      <c r="CD15" s="138"/>
      <c r="CE15" s="145"/>
      <c r="CF15" s="145"/>
      <c r="CG15" s="145"/>
      <c r="CH15" s="7"/>
      <c r="CI15" s="8"/>
      <c r="CJ15" s="7"/>
      <c r="CK15" s="182"/>
      <c r="CL15" s="7"/>
      <c r="CM15" s="7"/>
      <c r="CN15" s="8"/>
      <c r="CO15" s="7"/>
      <c r="CP15" s="182"/>
      <c r="CQ15" s="7"/>
      <c r="CR15" s="7"/>
      <c r="CS15" s="7"/>
      <c r="CT15" s="7"/>
      <c r="CU15" s="7"/>
      <c r="CV15" s="7"/>
      <c r="CW15" s="7"/>
      <c r="CX15" s="7"/>
      <c r="CY15" s="7"/>
    </row>
    <row r="16" customFormat="false" ht="12.75" hidden="false" customHeight="false" outlineLevel="0" collapsed="false">
      <c r="B16" s="75" t="n">
        <v>900</v>
      </c>
      <c r="C16" s="146" t="n">
        <f aca="false">C15</f>
        <v>4</v>
      </c>
      <c r="D16" s="147" t="n">
        <f aca="false">D15</f>
        <v>0</v>
      </c>
      <c r="E16" s="174" t="n">
        <f aca="false">C16-D15</f>
        <v>4</v>
      </c>
      <c r="F16" s="149" t="n">
        <f aca="false">$F$6</f>
        <v>0</v>
      </c>
      <c r="G16" s="175" t="n">
        <f aca="false">$G$6</f>
        <v>0</v>
      </c>
      <c r="H16" s="151" t="n">
        <f aca="false">$H$6</f>
        <v>0</v>
      </c>
      <c r="I16" s="152" t="n">
        <f aca="false">F16+G16+H16</f>
        <v>0</v>
      </c>
      <c r="J16" s="153" t="n">
        <f aca="false">$J$7</f>
        <v>0</v>
      </c>
      <c r="K16" s="154" t="n">
        <f aca="false">$K$6</f>
        <v>0</v>
      </c>
      <c r="L16" s="155" t="n">
        <f aca="false">((I16*J16/1000)+K16)</f>
        <v>0</v>
      </c>
      <c r="M16" s="156" t="n">
        <f aca="false">$M$68</f>
        <v>0</v>
      </c>
      <c r="N16" s="157" t="e">
        <f aca="false">$N$7*AQ15*AR15</f>
        <v>#DIV/0!</v>
      </c>
      <c r="O16" s="156" t="n">
        <f aca="false">$O$68</f>
        <v>0</v>
      </c>
      <c r="P16" s="158" t="n">
        <f aca="false">(AT15*$P$6)*$P$3</f>
        <v>0.8664</v>
      </c>
      <c r="Q16" s="154" t="n">
        <f aca="false">$Q$68</f>
        <v>0</v>
      </c>
      <c r="R16" s="154" t="n">
        <v>0</v>
      </c>
      <c r="S16" s="155" t="n">
        <v>0</v>
      </c>
      <c r="T16" s="156" t="n">
        <f aca="false">$T$6</f>
        <v>0</v>
      </c>
      <c r="U16" s="159" t="e">
        <f aca="false">(N16/E16)+SUM(L16:M16)</f>
        <v>#DIV/0!</v>
      </c>
      <c r="W16" s="116" t="n">
        <v>2</v>
      </c>
      <c r="X16" s="117" t="n">
        <v>2.52</v>
      </c>
      <c r="Y16" s="160"/>
      <c r="Z16" s="63"/>
      <c r="AA16" s="161"/>
      <c r="AB16" s="120"/>
      <c r="AC16" s="162" t="n">
        <f aca="false">(W16*X16)+(Y16*Z16)+(AA16*AB16)</f>
        <v>5.04</v>
      </c>
      <c r="AD16" s="163" t="n">
        <v>1000</v>
      </c>
      <c r="AE16" s="164" t="n">
        <v>0</v>
      </c>
      <c r="AF16" s="165" t="n">
        <v>0</v>
      </c>
      <c r="AG16" s="166"/>
      <c r="AH16" s="167"/>
      <c r="AI16" s="168"/>
      <c r="AJ16" s="169"/>
      <c r="AK16" s="170" t="n">
        <v>2</v>
      </c>
      <c r="AL16" s="63" t="n">
        <v>190</v>
      </c>
      <c r="AM16" s="171"/>
      <c r="AN16" s="172"/>
      <c r="AO16" s="173"/>
      <c r="AP16" s="133"/>
      <c r="AQ16" s="133" t="e">
        <f aca="false" t="array" ref="AQ16:AQ16">SUM(IF(AND(AJ16&lt;&gt;"pac",AJ16&lt;&gt;""),AI16),IF(AND(AM16&lt;&gt;"pac",AM16&lt;&gt;""),AL16),IF(AND(AN16&lt;&gt;"pac",AN16&lt;&gt;""),AO16))/SUM(IF(AND(AJ16&lt;&gt;"pac",AJ16&lt;&gt;""),1),IF(AND(AM16&lt;&gt;"pac",AM16&lt;&gt;""),1),IF(AND(AN16&lt;&gt;"pac",AN16&lt;&gt;""),1))</f>
        <v>#DIV/0!</v>
      </c>
      <c r="AR16" s="133" t="n">
        <f aca="false" t="array" ref="AR16:AR16">SUM(IF(AND(AJ16&lt;&gt;"pac",AJ16&lt;&gt;""),AH16),IF(AND(AM16&lt;&gt;"pac",AM16&lt;&gt;""),AK16),IF(AND(AP16&lt;&gt;"pac",AP16&lt;&gt;""),AN16))</f>
        <v>0</v>
      </c>
      <c r="AS16" s="133"/>
      <c r="AT16" s="134" t="n">
        <f aca="false">SUM(AE16,AG16,AH16,AN16,AK16)</f>
        <v>2</v>
      </c>
      <c r="AU16" s="135" t="n">
        <f aca="false">AV16/AT16</f>
        <v>190</v>
      </c>
      <c r="AV16" s="136" t="n">
        <f aca="false">SUM(AE16*AF16)+(AH16*AI16)+(AN16*AO16)+(AK16*AL16)</f>
        <v>380</v>
      </c>
      <c r="AW16" s="137" t="n">
        <f aca="false">AT16*(F17+G17+H17)*J17/1000</f>
        <v>0</v>
      </c>
      <c r="AX16" s="137" t="n">
        <f aca="false">K17*AT16</f>
        <v>0</v>
      </c>
      <c r="AY16" s="137" t="n">
        <f aca="false">L17*(AE17+AG17)</f>
        <v>0</v>
      </c>
      <c r="AZ16" s="136" t="n">
        <f aca="false">P17</f>
        <v>0.8664</v>
      </c>
      <c r="BA16" s="137" t="n">
        <f aca="false">AC16</f>
        <v>5.04</v>
      </c>
      <c r="BB16" s="137" t="n">
        <f aca="false">T17*AT17</f>
        <v>0</v>
      </c>
      <c r="BC16" s="137"/>
      <c r="BD16" s="137" t="n">
        <f aca="false">AV16-SUM(AW16:BC16)</f>
        <v>374.0936</v>
      </c>
      <c r="BE16" s="138"/>
      <c r="BF16" s="139" t="n">
        <f aca="false">BD16</f>
        <v>374.0936</v>
      </c>
      <c r="BG16" s="139" t="n">
        <f aca="false">BF16*$BG$5</f>
        <v>299.27488</v>
      </c>
      <c r="BH16" s="139" t="n">
        <f aca="false">BF16*$BH$5</f>
        <v>74.81872</v>
      </c>
      <c r="BI16" s="52"/>
      <c r="BJ16" s="53" t="s">
        <v>98</v>
      </c>
      <c r="BK16" s="52"/>
      <c r="BL16" s="73" t="n">
        <f aca="false">SUM(BL13:BL15)</f>
        <v>97.4556</v>
      </c>
      <c r="BO16" s="53" t="s">
        <v>98</v>
      </c>
      <c r="BP16" s="52"/>
      <c r="BQ16" s="73" t="e">
        <f aca="true">(INDIRECT(TEXT((DAY($A$1)-1),"0")&amp;"!Bq16"))+BL16</f>
        <v>#REF!</v>
      </c>
      <c r="BR16" s="55"/>
      <c r="BS16" s="142"/>
      <c r="BT16" s="143"/>
      <c r="BU16" s="52"/>
      <c r="BV16" s="52"/>
      <c r="BW16" s="52"/>
      <c r="BX16" s="52"/>
      <c r="BY16" s="52"/>
      <c r="BZ16" s="52"/>
      <c r="CA16" s="52"/>
      <c r="CB16" s="52"/>
      <c r="CC16" s="138"/>
      <c r="CD16" s="138"/>
      <c r="CE16" s="145"/>
      <c r="CF16" s="145"/>
      <c r="CG16" s="145"/>
      <c r="CH16" s="7"/>
      <c r="CI16" s="8"/>
      <c r="CJ16" s="7"/>
      <c r="CK16" s="29"/>
      <c r="CL16" s="7"/>
      <c r="CM16" s="7"/>
      <c r="CN16" s="8"/>
      <c r="CO16" s="7"/>
      <c r="CP16" s="29"/>
      <c r="CQ16" s="7"/>
      <c r="CR16" s="7"/>
      <c r="CS16" s="7"/>
      <c r="CT16" s="7"/>
      <c r="CU16" s="7"/>
      <c r="CV16" s="7"/>
      <c r="CW16" s="7"/>
      <c r="CX16" s="7"/>
      <c r="CY16" s="7"/>
    </row>
    <row r="17" customFormat="false" ht="12.75" hidden="false" customHeight="false" outlineLevel="0" collapsed="false">
      <c r="B17" s="75" t="n">
        <v>1000</v>
      </c>
      <c r="C17" s="146" t="n">
        <f aca="false">C16</f>
        <v>4</v>
      </c>
      <c r="D17" s="147" t="n">
        <f aca="false">D16</f>
        <v>0</v>
      </c>
      <c r="E17" s="174" t="n">
        <f aca="false">C17-D16</f>
        <v>4</v>
      </c>
      <c r="F17" s="149" t="n">
        <f aca="false">$F$6</f>
        <v>0</v>
      </c>
      <c r="G17" s="175" t="n">
        <f aca="false">$G$6</f>
        <v>0</v>
      </c>
      <c r="H17" s="151" t="n">
        <f aca="false">$H$6</f>
        <v>0</v>
      </c>
      <c r="I17" s="152" t="n">
        <f aca="false">F17+G17+H17</f>
        <v>0</v>
      </c>
      <c r="J17" s="153" t="n">
        <f aca="false">$J$7</f>
        <v>0</v>
      </c>
      <c r="K17" s="154" t="n">
        <f aca="false">$K$6</f>
        <v>0</v>
      </c>
      <c r="L17" s="155" t="n">
        <f aca="false">((I17*J17/1000)+K17)</f>
        <v>0</v>
      </c>
      <c r="M17" s="156" t="n">
        <f aca="false">$M$68</f>
        <v>0</v>
      </c>
      <c r="N17" s="157" t="e">
        <f aca="false">$N$7*AQ16*AR16</f>
        <v>#DIV/0!</v>
      </c>
      <c r="O17" s="156" t="n">
        <f aca="false">$O$68</f>
        <v>0</v>
      </c>
      <c r="P17" s="158" t="n">
        <f aca="false">(AT16*$P$6)*$P$3</f>
        <v>0.8664</v>
      </c>
      <c r="Q17" s="154" t="n">
        <f aca="false">$Q$68</f>
        <v>0</v>
      </c>
      <c r="R17" s="154" t="n">
        <v>0</v>
      </c>
      <c r="S17" s="155" t="n">
        <v>0</v>
      </c>
      <c r="T17" s="156" t="n">
        <f aca="false">$T$6</f>
        <v>0</v>
      </c>
      <c r="U17" s="159" t="e">
        <f aca="false">(N17/E17)+SUM(L17:M17)</f>
        <v>#DIV/0!</v>
      </c>
      <c r="W17" s="116" t="n">
        <v>2</v>
      </c>
      <c r="X17" s="117" t="n">
        <v>2.52</v>
      </c>
      <c r="Y17" s="160"/>
      <c r="Z17" s="63"/>
      <c r="AA17" s="161"/>
      <c r="AB17" s="120"/>
      <c r="AC17" s="162" t="n">
        <f aca="false">(W17*X17)+(Y17*Z17)+(AA17*AB17)</f>
        <v>5.04</v>
      </c>
      <c r="AD17" s="163" t="n">
        <v>1100</v>
      </c>
      <c r="AE17" s="164" t="n">
        <v>0</v>
      </c>
      <c r="AF17" s="165" t="n">
        <v>0</v>
      </c>
      <c r="AG17" s="166"/>
      <c r="AH17" s="167"/>
      <c r="AI17" s="168"/>
      <c r="AJ17" s="169"/>
      <c r="AK17" s="170" t="n">
        <v>2</v>
      </c>
      <c r="AL17" s="63" t="n">
        <v>190</v>
      </c>
      <c r="AM17" s="171"/>
      <c r="AN17" s="172"/>
      <c r="AO17" s="173"/>
      <c r="AP17" s="133"/>
      <c r="AQ17" s="133" t="e">
        <f aca="false" t="array" ref="AQ17:AQ17">SUM(IF(AND(AJ17&lt;&gt;"pac",AJ17&lt;&gt;""),AI17),IF(AND(AM17&lt;&gt;"pac",AM17&lt;&gt;""),AL17),IF(AND(AN17&lt;&gt;"pac",AN17&lt;&gt;""),AO17))/SUM(IF(AND(AJ17&lt;&gt;"pac",AJ17&lt;&gt;""),1),IF(AND(AM17&lt;&gt;"pac",AM17&lt;&gt;""),1),IF(AND(AN17&lt;&gt;"pac",AN17&lt;&gt;""),1))</f>
        <v>#DIV/0!</v>
      </c>
      <c r="AR17" s="133" t="n">
        <f aca="false" t="array" ref="AR17:AR17">SUM(IF(AND(AJ17&lt;&gt;"pac",AJ17&lt;&gt;""),AH17),IF(AND(AM17&lt;&gt;"pac",AM17&lt;&gt;""),AK17),IF(AND(AP17&lt;&gt;"pac",AP17&lt;&gt;""),AN17))</f>
        <v>0</v>
      </c>
      <c r="AS17" s="133"/>
      <c r="AT17" s="134" t="n">
        <f aca="false">SUM(AE17,AG17,AH17,AN17,AK17)</f>
        <v>2</v>
      </c>
      <c r="AU17" s="135" t="n">
        <f aca="false">AV17/AT17</f>
        <v>190</v>
      </c>
      <c r="AV17" s="136" t="n">
        <f aca="false">SUM(AE17*AF17)+(AH17*AI17)+(AN17*AO17)+(AK17*AL17)</f>
        <v>380</v>
      </c>
      <c r="AW17" s="137" t="n">
        <f aca="false">AT17*(F18+G18+H18)*J18/1000</f>
        <v>0</v>
      </c>
      <c r="AX17" s="137" t="n">
        <f aca="false">K18*AT17</f>
        <v>0</v>
      </c>
      <c r="AY17" s="137" t="n">
        <f aca="false">L18*(AE18+AG18)</f>
        <v>0</v>
      </c>
      <c r="AZ17" s="136" t="n">
        <f aca="false">P18</f>
        <v>0.8664</v>
      </c>
      <c r="BA17" s="137" t="n">
        <f aca="false">AC17</f>
        <v>5.04</v>
      </c>
      <c r="BB17" s="137" t="n">
        <f aca="false">T18*AT18</f>
        <v>0</v>
      </c>
      <c r="BC17" s="137"/>
      <c r="BD17" s="137" t="n">
        <f aca="false">AV17-SUM(AW17:BC17)</f>
        <v>374.0936</v>
      </c>
      <c r="BE17" s="138"/>
      <c r="BF17" s="139" t="n">
        <f aca="false">BD17</f>
        <v>374.0936</v>
      </c>
      <c r="BG17" s="139" t="n">
        <f aca="false">BF17*$BG$5</f>
        <v>299.27488</v>
      </c>
      <c r="BH17" s="139" t="n">
        <f aca="false">BF17*$BH$5</f>
        <v>74.81872</v>
      </c>
      <c r="BI17" s="52"/>
      <c r="BJ17" s="183"/>
      <c r="BK17" s="52"/>
      <c r="BL17" s="171"/>
      <c r="BO17" s="183"/>
      <c r="BP17" s="52"/>
      <c r="BQ17" s="171"/>
      <c r="BR17" s="55"/>
      <c r="BS17" s="142"/>
      <c r="BT17" s="143"/>
      <c r="BU17" s="98"/>
      <c r="BV17" s="52"/>
      <c r="BW17" s="52"/>
      <c r="BX17" s="52"/>
      <c r="BY17" s="52"/>
      <c r="BZ17" s="98"/>
      <c r="CA17" s="52"/>
      <c r="CB17" s="52"/>
      <c r="CC17" s="138"/>
      <c r="CD17" s="138"/>
      <c r="CE17" s="145"/>
      <c r="CF17" s="145"/>
      <c r="CG17" s="145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</row>
    <row r="18" customFormat="false" ht="12.75" hidden="false" customHeight="false" outlineLevel="0" collapsed="false">
      <c r="B18" s="75" t="n">
        <v>1100</v>
      </c>
      <c r="C18" s="146" t="n">
        <f aca="false">C17</f>
        <v>4</v>
      </c>
      <c r="D18" s="147" t="n">
        <f aca="false">D17</f>
        <v>0</v>
      </c>
      <c r="E18" s="174" t="n">
        <f aca="false">C18-D17</f>
        <v>4</v>
      </c>
      <c r="F18" s="149" t="n">
        <f aca="false">$F$6</f>
        <v>0</v>
      </c>
      <c r="G18" s="175" t="n">
        <f aca="false">$G$6</f>
        <v>0</v>
      </c>
      <c r="H18" s="151" t="n">
        <f aca="false">$H$6</f>
        <v>0</v>
      </c>
      <c r="I18" s="152" t="n">
        <f aca="false">F18+G18+H18</f>
        <v>0</v>
      </c>
      <c r="J18" s="153" t="n">
        <f aca="false">$J$7</f>
        <v>0</v>
      </c>
      <c r="K18" s="154" t="n">
        <f aca="false">$K$6</f>
        <v>0</v>
      </c>
      <c r="L18" s="155" t="n">
        <f aca="false">((I18*J18/1000)+K18)</f>
        <v>0</v>
      </c>
      <c r="M18" s="156" t="n">
        <f aca="false">$M$68</f>
        <v>0</v>
      </c>
      <c r="N18" s="157" t="e">
        <f aca="false">$N$7*AQ17*AR17</f>
        <v>#DIV/0!</v>
      </c>
      <c r="O18" s="156" t="n">
        <f aca="false">$O$68</f>
        <v>0</v>
      </c>
      <c r="P18" s="158" t="n">
        <f aca="false">(AT17*$P$6)*$P$3</f>
        <v>0.8664</v>
      </c>
      <c r="Q18" s="154" t="n">
        <f aca="false">$Q$68</f>
        <v>0</v>
      </c>
      <c r="R18" s="154" t="n">
        <v>0</v>
      </c>
      <c r="S18" s="155" t="n">
        <v>0</v>
      </c>
      <c r="T18" s="156" t="n">
        <f aca="false">$T$6</f>
        <v>0</v>
      </c>
      <c r="U18" s="159" t="e">
        <f aca="false">(N18/E18)+SUM(L18:M18)</f>
        <v>#DIV/0!</v>
      </c>
      <c r="W18" s="116" t="n">
        <v>1</v>
      </c>
      <c r="X18" s="117" t="n">
        <v>2.52</v>
      </c>
      <c r="Y18" s="160"/>
      <c r="Z18" s="63"/>
      <c r="AA18" s="161"/>
      <c r="AB18" s="120"/>
      <c r="AC18" s="162" t="n">
        <f aca="false">(W18*X18)+(Y18*Z18)+(AA18*AB18)</f>
        <v>2.52</v>
      </c>
      <c r="AD18" s="163" t="n">
        <v>1200</v>
      </c>
      <c r="AE18" s="164" t="n">
        <v>0</v>
      </c>
      <c r="AF18" s="165" t="n">
        <v>0</v>
      </c>
      <c r="AG18" s="166"/>
      <c r="AH18" s="167"/>
      <c r="AI18" s="168"/>
      <c r="AJ18" s="169"/>
      <c r="AK18" s="170" t="n">
        <v>1</v>
      </c>
      <c r="AL18" s="63" t="n">
        <v>190</v>
      </c>
      <c r="AM18" s="171"/>
      <c r="AN18" s="172"/>
      <c r="AO18" s="173"/>
      <c r="AP18" s="133"/>
      <c r="AQ18" s="133" t="e">
        <f aca="false" t="array" ref="AQ18:AQ18">SUM(IF(AND(AJ18&lt;&gt;"pac",AJ18&lt;&gt;""),AI18),IF(AND(AM18&lt;&gt;"pac",AM18&lt;&gt;""),AL18),IF(AND(AN18&lt;&gt;"pac",AN18&lt;&gt;""),AO18))/SUM(IF(AND(AJ18&lt;&gt;"pac",AJ18&lt;&gt;""),1),IF(AND(AM18&lt;&gt;"pac",AM18&lt;&gt;""),1),IF(AND(AN18&lt;&gt;"pac",AN18&lt;&gt;""),1))</f>
        <v>#DIV/0!</v>
      </c>
      <c r="AR18" s="133" t="n">
        <f aca="false" t="array" ref="AR18:AR18">SUM(IF(AND(AJ18&lt;&gt;"pac",AJ18&lt;&gt;""),AH18),IF(AND(AM18&lt;&gt;"pac",AM18&lt;&gt;""),AK18),IF(AND(AP18&lt;&gt;"pac",AP18&lt;&gt;""),AN18))</f>
        <v>0</v>
      </c>
      <c r="AS18" s="133"/>
      <c r="AT18" s="134" t="n">
        <f aca="false">SUM(AE18,AG18,AH18,AN18,AK18)</f>
        <v>1</v>
      </c>
      <c r="AU18" s="135" t="n">
        <f aca="false">AV18/AT18</f>
        <v>190</v>
      </c>
      <c r="AV18" s="136" t="n">
        <f aca="false">SUM(AE18*AF18)+(AH18*AI18)+(AN18*AO18)+(AK18*AL18)</f>
        <v>190</v>
      </c>
      <c r="AW18" s="137" t="n">
        <f aca="false">AT18*(F19+G19+H19)*J19/1000</f>
        <v>0</v>
      </c>
      <c r="AX18" s="137" t="n">
        <f aca="false">K19*AT18</f>
        <v>0</v>
      </c>
      <c r="AY18" s="137" t="n">
        <f aca="false">L19*(AE19+AG19)</f>
        <v>0</v>
      </c>
      <c r="AZ18" s="136" t="n">
        <f aca="false">P19</f>
        <v>0.4332</v>
      </c>
      <c r="BA18" s="137" t="n">
        <f aca="false">AC18</f>
        <v>2.52</v>
      </c>
      <c r="BB18" s="137" t="n">
        <f aca="false">T19*AT19</f>
        <v>0</v>
      </c>
      <c r="BC18" s="137"/>
      <c r="BD18" s="137" t="n">
        <f aca="false">AV18-SUM(AW18:BC18)</f>
        <v>187.0468</v>
      </c>
      <c r="BE18" s="138"/>
      <c r="BF18" s="139" t="n">
        <f aca="false">BD18</f>
        <v>187.0468</v>
      </c>
      <c r="BG18" s="139" t="n">
        <f aca="false">BF18*$BG$5</f>
        <v>149.63744</v>
      </c>
      <c r="BH18" s="139" t="n">
        <f aca="false">BF18*$BH$5</f>
        <v>37.40936</v>
      </c>
      <c r="BI18" s="52"/>
      <c r="BJ18" s="53" t="s">
        <v>99</v>
      </c>
      <c r="BK18" s="52"/>
      <c r="BL18" s="73" t="n">
        <f aca="false">BH31</f>
        <v>1234.50888</v>
      </c>
      <c r="BO18" s="53" t="s">
        <v>99</v>
      </c>
      <c r="BP18" s="52"/>
      <c r="BQ18" s="73" t="e">
        <f aca="false">BQ7*$BH$5</f>
        <v>#REF!</v>
      </c>
      <c r="BR18" s="55"/>
      <c r="BS18" s="142"/>
      <c r="BT18" s="143"/>
      <c r="BU18" s="98"/>
      <c r="BV18" s="52"/>
      <c r="BW18" s="176"/>
      <c r="BX18" s="52"/>
      <c r="BY18" s="52"/>
      <c r="BZ18" s="98"/>
      <c r="CA18" s="52"/>
      <c r="CB18" s="176"/>
      <c r="CC18" s="138"/>
      <c r="CD18" s="138"/>
      <c r="CE18" s="145"/>
      <c r="CF18" s="145"/>
      <c r="CG18" s="145"/>
      <c r="CH18" s="7"/>
      <c r="CI18" s="8"/>
      <c r="CJ18" s="7"/>
      <c r="CK18" s="29"/>
      <c r="CL18" s="7"/>
      <c r="CM18" s="7"/>
      <c r="CN18" s="8"/>
      <c r="CO18" s="7"/>
      <c r="CP18" s="29"/>
      <c r="CQ18" s="7"/>
      <c r="CR18" s="7"/>
      <c r="CS18" s="7"/>
      <c r="CT18" s="7"/>
      <c r="CU18" s="7"/>
      <c r="CV18" s="7"/>
      <c r="CW18" s="7"/>
      <c r="CX18" s="7"/>
      <c r="CY18" s="7"/>
    </row>
    <row r="19" customFormat="false" ht="12.75" hidden="false" customHeight="false" outlineLevel="0" collapsed="false">
      <c r="B19" s="75" t="n">
        <v>1200</v>
      </c>
      <c r="C19" s="146" t="n">
        <f aca="false">C18</f>
        <v>4</v>
      </c>
      <c r="D19" s="147" t="n">
        <f aca="false">D18</f>
        <v>0</v>
      </c>
      <c r="E19" s="174" t="n">
        <f aca="false">C19-D18</f>
        <v>4</v>
      </c>
      <c r="F19" s="149" t="n">
        <f aca="false">$F$6</f>
        <v>0</v>
      </c>
      <c r="G19" s="175" t="n">
        <f aca="false">$G$6</f>
        <v>0</v>
      </c>
      <c r="H19" s="151" t="n">
        <f aca="false">$H$6</f>
        <v>0</v>
      </c>
      <c r="I19" s="152" t="n">
        <f aca="false">F19+G19+H19</f>
        <v>0</v>
      </c>
      <c r="J19" s="153" t="n">
        <f aca="false">$J$7</f>
        <v>0</v>
      </c>
      <c r="K19" s="154" t="n">
        <f aca="false">$K$6</f>
        <v>0</v>
      </c>
      <c r="L19" s="155" t="n">
        <f aca="false">((I19*J19/1000)+K19)</f>
        <v>0</v>
      </c>
      <c r="M19" s="156" t="n">
        <f aca="false">$M$68</f>
        <v>0</v>
      </c>
      <c r="N19" s="157" t="e">
        <f aca="false">$N$7*AQ18*AR18</f>
        <v>#DIV/0!</v>
      </c>
      <c r="O19" s="156" t="n">
        <f aca="false">$O$68</f>
        <v>0</v>
      </c>
      <c r="P19" s="158" t="n">
        <f aca="false">(AT18*$P$6)*$P$3</f>
        <v>0.4332</v>
      </c>
      <c r="Q19" s="154" t="n">
        <f aca="false">$Q$68</f>
        <v>0</v>
      </c>
      <c r="R19" s="154" t="n">
        <v>0</v>
      </c>
      <c r="S19" s="155" t="n">
        <v>0</v>
      </c>
      <c r="T19" s="156" t="n">
        <f aca="false">$T$6</f>
        <v>0</v>
      </c>
      <c r="U19" s="159" t="e">
        <f aca="false">(N19/E19)+SUM(L19:M19)</f>
        <v>#DIV/0!</v>
      </c>
      <c r="W19" s="116" t="n">
        <v>1</v>
      </c>
      <c r="X19" s="117" t="n">
        <v>2.52</v>
      </c>
      <c r="Y19" s="160"/>
      <c r="Z19" s="63"/>
      <c r="AA19" s="161"/>
      <c r="AB19" s="120"/>
      <c r="AC19" s="162" t="n">
        <f aca="false">(W19*X19)+(Y19*Z19)+(AA19*AB19)</f>
        <v>2.52</v>
      </c>
      <c r="AD19" s="163" t="n">
        <v>1300</v>
      </c>
      <c r="AE19" s="164" t="n">
        <v>0</v>
      </c>
      <c r="AF19" s="165" t="n">
        <v>0</v>
      </c>
      <c r="AG19" s="166"/>
      <c r="AH19" s="167"/>
      <c r="AI19" s="168"/>
      <c r="AJ19" s="169"/>
      <c r="AK19" s="170" t="n">
        <v>1</v>
      </c>
      <c r="AL19" s="63" t="n">
        <v>190</v>
      </c>
      <c r="AM19" s="171"/>
      <c r="AN19" s="172"/>
      <c r="AO19" s="173"/>
      <c r="AP19" s="133"/>
      <c r="AQ19" s="133" t="e">
        <f aca="false" t="array" ref="AQ19:AQ19">SUM(IF(AND(AJ19&lt;&gt;"pac",AJ19&lt;&gt;""),AI19),IF(AND(AM19&lt;&gt;"pac",AM19&lt;&gt;""),AL19),IF(AND(AN19&lt;&gt;"pac",AN19&lt;&gt;""),AO19))/SUM(IF(AND(AJ19&lt;&gt;"pac",AJ19&lt;&gt;""),1),IF(AND(AM19&lt;&gt;"pac",AM19&lt;&gt;""),1),IF(AND(AN19&lt;&gt;"pac",AN19&lt;&gt;""),1))</f>
        <v>#DIV/0!</v>
      </c>
      <c r="AR19" s="133" t="n">
        <f aca="false" t="array" ref="AR19:AR19">SUM(IF(AND(AJ19&lt;&gt;"pac",AJ19&lt;&gt;""),AH19),IF(AND(AM19&lt;&gt;"pac",AM19&lt;&gt;""),AK19),IF(AND(AP19&lt;&gt;"pac",AP19&lt;&gt;""),AN19))</f>
        <v>0</v>
      </c>
      <c r="AS19" s="133"/>
      <c r="AT19" s="134" t="n">
        <f aca="false">SUM(AE19,AG19,AH19,AN19,AK19)</f>
        <v>1</v>
      </c>
      <c r="AU19" s="135" t="n">
        <f aca="false">AV19/AT19</f>
        <v>190</v>
      </c>
      <c r="AV19" s="136" t="n">
        <f aca="false">SUM(AE19*AF19)+(AH19*AI19)+(AN19*AO19)+(AK19*AL19)</f>
        <v>190</v>
      </c>
      <c r="AW19" s="137" t="n">
        <f aca="false">AT19*(F20+G20+H20)*J20/1000</f>
        <v>0</v>
      </c>
      <c r="AX19" s="137" t="n">
        <f aca="false">K20*AT19</f>
        <v>0</v>
      </c>
      <c r="AY19" s="137" t="n">
        <f aca="false">L20*(AE20+AG20)</f>
        <v>0</v>
      </c>
      <c r="AZ19" s="136" t="n">
        <f aca="false">P20</f>
        <v>0.4332</v>
      </c>
      <c r="BA19" s="137" t="n">
        <f aca="false">AC19</f>
        <v>2.52</v>
      </c>
      <c r="BB19" s="137" t="n">
        <f aca="false">T20*AT20</f>
        <v>0</v>
      </c>
      <c r="BC19" s="137"/>
      <c r="BD19" s="137" t="n">
        <f aca="false">AV19-SUM(AW19:BC19)</f>
        <v>187.0468</v>
      </c>
      <c r="BE19" s="138"/>
      <c r="BF19" s="139" t="n">
        <f aca="false">BD19</f>
        <v>187.0468</v>
      </c>
      <c r="BG19" s="139" t="n">
        <f aca="false">BF19*$BG$5</f>
        <v>149.63744</v>
      </c>
      <c r="BH19" s="139" t="n">
        <f aca="false">BF19*$BH$5</f>
        <v>37.40936</v>
      </c>
      <c r="BI19" s="52"/>
      <c r="BJ19" s="53" t="s">
        <v>101</v>
      </c>
      <c r="BK19" s="52"/>
      <c r="BL19" s="73" t="n">
        <f aca="false">BB31</f>
        <v>0</v>
      </c>
      <c r="BO19" s="53" t="s">
        <v>101</v>
      </c>
      <c r="BP19" s="52"/>
      <c r="BQ19" s="73" t="e">
        <f aca="true">(INDIRECT(TEXT((DAY($A$1)-1),"0")&amp;"!BK19"))+BL19</f>
        <v>#REF!</v>
      </c>
      <c r="BR19" s="55"/>
      <c r="BS19" s="142"/>
      <c r="BT19" s="143"/>
      <c r="BU19" s="98"/>
      <c r="BV19" s="52"/>
      <c r="BW19" s="176"/>
      <c r="BX19" s="52"/>
      <c r="BY19" s="52"/>
      <c r="BZ19" s="98"/>
      <c r="CA19" s="52"/>
      <c r="CB19" s="176"/>
      <c r="CC19" s="138"/>
      <c r="CD19" s="138"/>
      <c r="CE19" s="145"/>
      <c r="CF19" s="145"/>
      <c r="CG19" s="145"/>
      <c r="CH19" s="7"/>
      <c r="CI19" s="8"/>
      <c r="CJ19" s="7"/>
      <c r="CK19" s="29"/>
      <c r="CL19" s="7"/>
      <c r="CM19" s="7"/>
      <c r="CN19" s="8"/>
      <c r="CO19" s="7"/>
      <c r="CP19" s="29"/>
      <c r="CQ19" s="7"/>
      <c r="CR19" s="7"/>
      <c r="CS19" s="7"/>
      <c r="CT19" s="7"/>
      <c r="CU19" s="7"/>
      <c r="CV19" s="7"/>
      <c r="CW19" s="7"/>
      <c r="CX19" s="7"/>
      <c r="CY19" s="7"/>
    </row>
    <row r="20" customFormat="false" ht="12.75" hidden="false" customHeight="false" outlineLevel="0" collapsed="false">
      <c r="B20" s="75" t="n">
        <v>1300</v>
      </c>
      <c r="C20" s="146" t="n">
        <f aca="false">C19</f>
        <v>4</v>
      </c>
      <c r="D20" s="147" t="n">
        <f aca="false">D19</f>
        <v>0</v>
      </c>
      <c r="E20" s="174" t="n">
        <f aca="false">C20-D19</f>
        <v>4</v>
      </c>
      <c r="F20" s="149" t="n">
        <f aca="false">$F$6</f>
        <v>0</v>
      </c>
      <c r="G20" s="175" t="n">
        <f aca="false">$G$6</f>
        <v>0</v>
      </c>
      <c r="H20" s="151" t="n">
        <f aca="false">$H$6</f>
        <v>0</v>
      </c>
      <c r="I20" s="152" t="n">
        <f aca="false">F20+G20+H20</f>
        <v>0</v>
      </c>
      <c r="J20" s="153" t="n">
        <f aca="false">$J$7</f>
        <v>0</v>
      </c>
      <c r="K20" s="154" t="n">
        <f aca="false">$K$6</f>
        <v>0</v>
      </c>
      <c r="L20" s="155" t="n">
        <f aca="false">((I20*J20/1000)+K20)</f>
        <v>0</v>
      </c>
      <c r="M20" s="156" t="n">
        <f aca="false">$M$68</f>
        <v>0</v>
      </c>
      <c r="N20" s="157" t="e">
        <f aca="false">$N$7*AQ19*AR19</f>
        <v>#DIV/0!</v>
      </c>
      <c r="O20" s="156" t="n">
        <f aca="false">$O$68</f>
        <v>0</v>
      </c>
      <c r="P20" s="158" t="n">
        <f aca="false">(AT19*$P$6)*$P$3</f>
        <v>0.4332</v>
      </c>
      <c r="Q20" s="154" t="n">
        <f aca="false">$Q$68</f>
        <v>0</v>
      </c>
      <c r="R20" s="154" t="n">
        <v>0</v>
      </c>
      <c r="S20" s="155" t="n">
        <v>0</v>
      </c>
      <c r="T20" s="156" t="n">
        <f aca="false">$T$6</f>
        <v>0</v>
      </c>
      <c r="U20" s="159" t="e">
        <f aca="false">(N20/E20)+SUM(L20:M20)</f>
        <v>#DIV/0!</v>
      </c>
      <c r="W20" s="116" t="n">
        <v>1</v>
      </c>
      <c r="X20" s="117" t="n">
        <v>2.52</v>
      </c>
      <c r="Y20" s="160"/>
      <c r="Z20" s="63"/>
      <c r="AA20" s="161"/>
      <c r="AB20" s="120"/>
      <c r="AC20" s="162" t="n">
        <f aca="false">(W20*X20)+(Y20*Z20)+(AA20*AB20)</f>
        <v>2.52</v>
      </c>
      <c r="AD20" s="163" t="n">
        <v>1400</v>
      </c>
      <c r="AE20" s="164" t="n">
        <v>0</v>
      </c>
      <c r="AF20" s="165" t="n">
        <v>0</v>
      </c>
      <c r="AG20" s="166"/>
      <c r="AH20" s="167"/>
      <c r="AI20" s="168"/>
      <c r="AJ20" s="169"/>
      <c r="AK20" s="170" t="n">
        <v>1</v>
      </c>
      <c r="AL20" s="63" t="n">
        <v>190</v>
      </c>
      <c r="AM20" s="171"/>
      <c r="AN20" s="172"/>
      <c r="AO20" s="173"/>
      <c r="AP20" s="133"/>
      <c r="AQ20" s="133" t="e">
        <f aca="false" t="array" ref="AQ20:AQ20">SUM(IF(AND(AJ20&lt;&gt;"pac",AJ20&lt;&gt;""),AI20),IF(AND(AM20&lt;&gt;"pac",AM20&lt;&gt;""),AL20),IF(AND(AN20&lt;&gt;"pac",AN20&lt;&gt;""),AO20))/SUM(IF(AND(AJ20&lt;&gt;"pac",AJ20&lt;&gt;""),1),IF(AND(AM20&lt;&gt;"pac",AM20&lt;&gt;""),1),IF(AND(AN20&lt;&gt;"pac",AN20&lt;&gt;""),1))</f>
        <v>#DIV/0!</v>
      </c>
      <c r="AR20" s="133" t="n">
        <f aca="false" t="array" ref="AR20:AR20">SUM(IF(AND(AJ20&lt;&gt;"pac",AJ20&lt;&gt;""),AH20),IF(AND(AM20&lt;&gt;"pac",AM20&lt;&gt;""),AK20),IF(AND(AP20&lt;&gt;"pac",AP20&lt;&gt;""),AN20))</f>
        <v>0</v>
      </c>
      <c r="AS20" s="133"/>
      <c r="AT20" s="134" t="n">
        <f aca="false">SUM(AE20,AG20,AH20,AN20,AK20)</f>
        <v>1</v>
      </c>
      <c r="AU20" s="135" t="n">
        <f aca="false">AV20/AT20</f>
        <v>190</v>
      </c>
      <c r="AV20" s="136" t="n">
        <f aca="false">SUM(AE20*AF20)+(AH20*AI20)+(AN20*AO20)+(AK20*AL20)</f>
        <v>190</v>
      </c>
      <c r="AW20" s="137" t="n">
        <f aca="false">AT20*(F21+G21+H21)*J21/1000</f>
        <v>0</v>
      </c>
      <c r="AX20" s="137" t="n">
        <f aca="false">K21*AT20</f>
        <v>0</v>
      </c>
      <c r="AY20" s="137" t="n">
        <f aca="false">L21*(AE21+AG21)</f>
        <v>0</v>
      </c>
      <c r="AZ20" s="136" t="n">
        <f aca="false">P21</f>
        <v>0.4332</v>
      </c>
      <c r="BA20" s="137" t="n">
        <f aca="false">AC20</f>
        <v>2.52</v>
      </c>
      <c r="BB20" s="137" t="n">
        <f aca="false">T21*AT21</f>
        <v>0</v>
      </c>
      <c r="BC20" s="137"/>
      <c r="BD20" s="137" t="n">
        <f aca="false">AV20-SUM(AW20:BC20)</f>
        <v>187.0468</v>
      </c>
      <c r="BE20" s="138"/>
      <c r="BF20" s="139" t="n">
        <f aca="false">BD20</f>
        <v>187.0468</v>
      </c>
      <c r="BG20" s="139" t="n">
        <f aca="false">BF20*$BG$5</f>
        <v>149.63744</v>
      </c>
      <c r="BH20" s="139" t="n">
        <f aca="false">BF20*$BH$5</f>
        <v>37.40936</v>
      </c>
      <c r="BI20" s="52"/>
      <c r="BJ20" s="53" t="s">
        <v>32</v>
      </c>
      <c r="BK20" s="52"/>
      <c r="BL20" s="73" t="n">
        <f aca="false">BL6</f>
        <v>0</v>
      </c>
      <c r="BO20" s="183"/>
      <c r="BP20" s="52"/>
      <c r="BQ20" s="171"/>
      <c r="BR20" s="55"/>
      <c r="BS20" s="142"/>
      <c r="BT20" s="143"/>
      <c r="BU20" s="98"/>
      <c r="BV20" s="52"/>
      <c r="BW20" s="176"/>
      <c r="BX20" s="52"/>
      <c r="BY20" s="52"/>
      <c r="BZ20" s="98"/>
      <c r="CA20" s="52"/>
      <c r="CB20" s="176"/>
      <c r="CC20" s="138"/>
      <c r="CD20" s="138"/>
      <c r="CE20" s="145"/>
      <c r="CF20" s="145"/>
      <c r="CG20" s="145"/>
      <c r="CH20" s="7"/>
      <c r="CI20" s="8"/>
      <c r="CJ20" s="7"/>
      <c r="CK20" s="29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</row>
    <row r="21" customFormat="false" ht="12.75" hidden="false" customHeight="false" outlineLevel="0" collapsed="false">
      <c r="B21" s="75" t="n">
        <v>1400</v>
      </c>
      <c r="C21" s="146" t="n">
        <f aca="false">C20</f>
        <v>4</v>
      </c>
      <c r="D21" s="147" t="n">
        <f aca="false">D20</f>
        <v>0</v>
      </c>
      <c r="E21" s="174" t="n">
        <f aca="false">C21-D20</f>
        <v>4</v>
      </c>
      <c r="F21" s="149" t="n">
        <f aca="false">$F$6</f>
        <v>0</v>
      </c>
      <c r="G21" s="175" t="n">
        <f aca="false">$G$6</f>
        <v>0</v>
      </c>
      <c r="H21" s="151" t="n">
        <f aca="false">$H$6</f>
        <v>0</v>
      </c>
      <c r="I21" s="152" t="n">
        <f aca="false">F21+G21+H21</f>
        <v>0</v>
      </c>
      <c r="J21" s="153" t="n">
        <f aca="false">$J$7</f>
        <v>0</v>
      </c>
      <c r="K21" s="154" t="n">
        <f aca="false">$K$6</f>
        <v>0</v>
      </c>
      <c r="L21" s="155" t="n">
        <f aca="false">((I21*J21/1000)+K21)</f>
        <v>0</v>
      </c>
      <c r="M21" s="156" t="n">
        <f aca="false">$M$68</f>
        <v>0</v>
      </c>
      <c r="N21" s="157" t="e">
        <f aca="false">$N$7*AQ20*AR20</f>
        <v>#DIV/0!</v>
      </c>
      <c r="O21" s="156" t="n">
        <f aca="false">$O$68</f>
        <v>0</v>
      </c>
      <c r="P21" s="158" t="n">
        <f aca="false">(AT20*$P$6)*$P$3</f>
        <v>0.4332</v>
      </c>
      <c r="Q21" s="154" t="n">
        <f aca="false">$Q$68</f>
        <v>0</v>
      </c>
      <c r="R21" s="154" t="n">
        <v>0</v>
      </c>
      <c r="S21" s="155" t="n">
        <v>0</v>
      </c>
      <c r="T21" s="156" t="n">
        <f aca="false">$T$6</f>
        <v>0</v>
      </c>
      <c r="U21" s="159" t="e">
        <f aca="false">(N21/E21)+SUM(L21:M21)</f>
        <v>#DIV/0!</v>
      </c>
      <c r="W21" s="116" t="n">
        <v>1</v>
      </c>
      <c r="X21" s="117" t="n">
        <v>2.52</v>
      </c>
      <c r="Y21" s="160"/>
      <c r="Z21" s="63"/>
      <c r="AA21" s="161"/>
      <c r="AB21" s="120"/>
      <c r="AC21" s="162" t="n">
        <f aca="false">(W21*X21)+(Y21*Z21)+(AA21*AB21)</f>
        <v>2.52</v>
      </c>
      <c r="AD21" s="163" t="n">
        <v>1500</v>
      </c>
      <c r="AE21" s="164" t="n">
        <v>0</v>
      </c>
      <c r="AF21" s="165" t="n">
        <v>0</v>
      </c>
      <c r="AG21" s="166"/>
      <c r="AH21" s="167"/>
      <c r="AI21" s="168"/>
      <c r="AJ21" s="169"/>
      <c r="AK21" s="170" t="n">
        <v>1</v>
      </c>
      <c r="AL21" s="63" t="n">
        <v>190</v>
      </c>
      <c r="AM21" s="171"/>
      <c r="AN21" s="172"/>
      <c r="AO21" s="173"/>
      <c r="AP21" s="133"/>
      <c r="AQ21" s="133" t="e">
        <f aca="false" t="array" ref="AQ21:AQ21">SUM(IF(AND(AJ21&lt;&gt;"pac",AJ21&lt;&gt;""),AI21),IF(AND(AM21&lt;&gt;"pac",AM21&lt;&gt;""),AL21),IF(AND(AN21&lt;&gt;"pac",AN21&lt;&gt;""),AO21))/SUM(IF(AND(AJ21&lt;&gt;"pac",AJ21&lt;&gt;""),1),IF(AND(AM21&lt;&gt;"pac",AM21&lt;&gt;""),1),IF(AND(AN21&lt;&gt;"pac",AN21&lt;&gt;""),1))</f>
        <v>#DIV/0!</v>
      </c>
      <c r="AR21" s="133" t="n">
        <f aca="false" t="array" ref="AR21:AR21">SUM(IF(AND(AJ21&lt;&gt;"pac",AJ21&lt;&gt;""),AH21),IF(AND(AM21&lt;&gt;"pac",AM21&lt;&gt;""),AK21),IF(AND(AP21&lt;&gt;"pac",AP21&lt;&gt;""),AN21))</f>
        <v>0</v>
      </c>
      <c r="AS21" s="133"/>
      <c r="AT21" s="134" t="n">
        <f aca="false">SUM(AE21,AG21,AH21,AN21,AK21)</f>
        <v>1</v>
      </c>
      <c r="AU21" s="135" t="n">
        <f aca="false">AV21/AT21</f>
        <v>190</v>
      </c>
      <c r="AV21" s="136" t="n">
        <f aca="false">SUM(AE21*AF21)+(AH21*AI21)+(AN21*AO21)+(AK21*AL21)</f>
        <v>190</v>
      </c>
      <c r="AW21" s="137" t="n">
        <f aca="false">AT21*(F22+G22+H22)*J22/1000</f>
        <v>0</v>
      </c>
      <c r="AX21" s="137" t="n">
        <f aca="false">K22*AT21</f>
        <v>0</v>
      </c>
      <c r="AY21" s="137" t="n">
        <f aca="false">L22*(AE22+AG22)</f>
        <v>0</v>
      </c>
      <c r="AZ21" s="136" t="n">
        <f aca="false">P22</f>
        <v>0.4332</v>
      </c>
      <c r="BA21" s="137" t="n">
        <f aca="false">AC21</f>
        <v>2.52</v>
      </c>
      <c r="BB21" s="137" t="n">
        <f aca="false">T22*AT22</f>
        <v>0</v>
      </c>
      <c r="BC21" s="137"/>
      <c r="BD21" s="137" t="n">
        <f aca="false">AV21-SUM(AW21:BC21)</f>
        <v>187.0468</v>
      </c>
      <c r="BE21" s="138"/>
      <c r="BF21" s="139" t="n">
        <f aca="false">BD21</f>
        <v>187.0468</v>
      </c>
      <c r="BG21" s="139" t="n">
        <f aca="false">BF21*$BG$5</f>
        <v>149.63744</v>
      </c>
      <c r="BH21" s="139" t="n">
        <f aca="false">BF21*$BH$5</f>
        <v>37.40936</v>
      </c>
      <c r="BI21" s="52"/>
      <c r="BJ21" s="140" t="s">
        <v>103</v>
      </c>
      <c r="BK21" s="141"/>
      <c r="BL21" s="54" t="n">
        <f aca="false">BL11-BL16-BL18-BL19+BL20</f>
        <v>4938.03552</v>
      </c>
      <c r="BO21" s="140" t="s">
        <v>104</v>
      </c>
      <c r="BP21" s="141"/>
      <c r="BQ21" s="54" t="e">
        <f aca="false">BQ11-BQ16-BQ18-BQ19</f>
        <v>#REF!</v>
      </c>
      <c r="BR21" s="55"/>
      <c r="BS21" s="142"/>
      <c r="BT21" s="143"/>
      <c r="BU21" s="98"/>
      <c r="BV21" s="52"/>
      <c r="BW21" s="176"/>
      <c r="BX21" s="52"/>
      <c r="BY21" s="52"/>
      <c r="BZ21" s="98"/>
      <c r="CA21" s="52"/>
      <c r="CB21" s="176"/>
      <c r="CC21" s="138"/>
      <c r="CD21" s="138"/>
      <c r="CE21" s="145"/>
      <c r="CF21" s="145"/>
      <c r="CG21" s="145"/>
      <c r="CH21" s="7"/>
      <c r="CI21" s="8"/>
      <c r="CJ21" s="7"/>
      <c r="CK21" s="29"/>
      <c r="CL21" s="7"/>
      <c r="CM21" s="7"/>
      <c r="CN21" s="8"/>
      <c r="CO21" s="7"/>
      <c r="CP21" s="29"/>
      <c r="CQ21" s="7"/>
      <c r="CR21" s="7"/>
      <c r="CS21" s="7"/>
      <c r="CT21" s="7"/>
      <c r="CU21" s="7"/>
      <c r="CV21" s="7"/>
      <c r="CW21" s="7"/>
      <c r="CX21" s="7"/>
      <c r="CY21" s="7"/>
    </row>
    <row r="22" customFormat="false" ht="15" hidden="false" customHeight="false" outlineLevel="0" collapsed="false">
      <c r="B22" s="75" t="n">
        <v>1500</v>
      </c>
      <c r="C22" s="146" t="n">
        <f aca="false">C21</f>
        <v>4</v>
      </c>
      <c r="D22" s="147" t="n">
        <f aca="false">D21</f>
        <v>0</v>
      </c>
      <c r="E22" s="174" t="n">
        <f aca="false">C22-D21</f>
        <v>4</v>
      </c>
      <c r="F22" s="149" t="n">
        <f aca="false">$F$6</f>
        <v>0</v>
      </c>
      <c r="G22" s="175" t="n">
        <f aca="false">$G$6</f>
        <v>0</v>
      </c>
      <c r="H22" s="151" t="n">
        <f aca="false">$H$6</f>
        <v>0</v>
      </c>
      <c r="I22" s="152" t="n">
        <f aca="false">F22+G22+H22</f>
        <v>0</v>
      </c>
      <c r="J22" s="153" t="n">
        <f aca="false">$J$7</f>
        <v>0</v>
      </c>
      <c r="K22" s="154" t="n">
        <f aca="false">$K$6</f>
        <v>0</v>
      </c>
      <c r="L22" s="155" t="n">
        <f aca="false">((I22*J22/1000)+K22)</f>
        <v>0</v>
      </c>
      <c r="M22" s="156" t="n">
        <f aca="false">$M$68</f>
        <v>0</v>
      </c>
      <c r="N22" s="157" t="e">
        <f aca="false">$N$7*AQ21*AR21</f>
        <v>#DIV/0!</v>
      </c>
      <c r="O22" s="156" t="n">
        <f aca="false">$O$68</f>
        <v>0</v>
      </c>
      <c r="P22" s="158" t="n">
        <f aca="false">(AT21*$P$6)*$P$3</f>
        <v>0.4332</v>
      </c>
      <c r="Q22" s="154" t="n">
        <f aca="false">$Q$68</f>
        <v>0</v>
      </c>
      <c r="R22" s="154" t="n">
        <v>0</v>
      </c>
      <c r="S22" s="155" t="n">
        <v>0</v>
      </c>
      <c r="T22" s="156" t="n">
        <f aca="false">$T$6</f>
        <v>0</v>
      </c>
      <c r="U22" s="159" t="e">
        <f aca="false">(N22/E22)+SUM(L22:M22)</f>
        <v>#DIV/0!</v>
      </c>
      <c r="W22" s="116" t="n">
        <v>1</v>
      </c>
      <c r="X22" s="117" t="n">
        <v>2.52</v>
      </c>
      <c r="Y22" s="160"/>
      <c r="Z22" s="63"/>
      <c r="AA22" s="161"/>
      <c r="AB22" s="120"/>
      <c r="AC22" s="162" t="n">
        <f aca="false">(W22*X22)+(Y22*Z22)+(AA22*AB22)</f>
        <v>2.52</v>
      </c>
      <c r="AD22" s="163" t="n">
        <v>1600</v>
      </c>
      <c r="AE22" s="164" t="n">
        <v>0</v>
      </c>
      <c r="AF22" s="165" t="n">
        <v>0</v>
      </c>
      <c r="AG22" s="166"/>
      <c r="AH22" s="167"/>
      <c r="AI22" s="168"/>
      <c r="AJ22" s="169"/>
      <c r="AK22" s="170" t="n">
        <v>1</v>
      </c>
      <c r="AL22" s="63" t="n">
        <v>190</v>
      </c>
      <c r="AM22" s="171"/>
      <c r="AN22" s="172"/>
      <c r="AO22" s="173"/>
      <c r="AP22" s="133"/>
      <c r="AQ22" s="133" t="e">
        <f aca="false" t="array" ref="AQ22:AQ22">SUM(IF(AND(AJ22&lt;&gt;"pac",AJ22&lt;&gt;""),AI22),IF(AND(AM22&lt;&gt;"pac",AM22&lt;&gt;""),AL22),IF(AND(AN22&lt;&gt;"pac",AN22&lt;&gt;""),AO22))/SUM(IF(AND(AJ22&lt;&gt;"pac",AJ22&lt;&gt;""),1),IF(AND(AM22&lt;&gt;"pac",AM22&lt;&gt;""),1),IF(AND(AN22&lt;&gt;"pac",AN22&lt;&gt;""),1))</f>
        <v>#DIV/0!</v>
      </c>
      <c r="AR22" s="133" t="n">
        <f aca="false" t="array" ref="AR22:AR22">SUM(IF(AND(AJ22&lt;&gt;"pac",AJ22&lt;&gt;""),AH22),IF(AND(AM22&lt;&gt;"pac",AM22&lt;&gt;""),AK22),IF(AND(AP22&lt;&gt;"pac",AP22&lt;&gt;""),AN22))</f>
        <v>0</v>
      </c>
      <c r="AS22" s="133"/>
      <c r="AT22" s="134" t="n">
        <f aca="false">SUM(AE22,AG22,AH22,AN22,AK22)</f>
        <v>1</v>
      </c>
      <c r="AU22" s="135" t="n">
        <f aca="false">AV22/AT22</f>
        <v>190</v>
      </c>
      <c r="AV22" s="136" t="n">
        <f aca="false">SUM(AE22*AF22)+(AH22*AI22)+(AN22*AO22)+(AK22*AL22)</f>
        <v>190</v>
      </c>
      <c r="AW22" s="137" t="n">
        <f aca="false">AT22*(F23+G23+H23)*J23/1000</f>
        <v>0</v>
      </c>
      <c r="AX22" s="137" t="n">
        <f aca="false">K23*AT22</f>
        <v>0</v>
      </c>
      <c r="AY22" s="137" t="n">
        <f aca="false">L23*(AE23+AG23)</f>
        <v>0</v>
      </c>
      <c r="AZ22" s="136" t="n">
        <f aca="false">P23</f>
        <v>0.4332</v>
      </c>
      <c r="BA22" s="137" t="n">
        <f aca="false">AC22</f>
        <v>2.52</v>
      </c>
      <c r="BB22" s="137" t="n">
        <f aca="false">T23*AT23</f>
        <v>0</v>
      </c>
      <c r="BC22" s="137"/>
      <c r="BD22" s="137" t="n">
        <f aca="false">AV22-SUM(AW22:BC22)</f>
        <v>187.0468</v>
      </c>
      <c r="BE22" s="138"/>
      <c r="BF22" s="139" t="n">
        <f aca="false">BD22</f>
        <v>187.0468</v>
      </c>
      <c r="BG22" s="139" t="n">
        <f aca="false">BF22*$BG$5</f>
        <v>149.63744</v>
      </c>
      <c r="BH22" s="139" t="n">
        <f aca="false">BF22*$BH$5</f>
        <v>37.40936</v>
      </c>
      <c r="BI22" s="52"/>
      <c r="BR22" s="55"/>
      <c r="BS22" s="142"/>
      <c r="BT22" s="143"/>
      <c r="BU22" s="98"/>
      <c r="BV22" s="52"/>
      <c r="BW22" s="185"/>
      <c r="BX22" s="52"/>
      <c r="BY22" s="52"/>
      <c r="BZ22" s="98"/>
      <c r="CA22" s="52"/>
      <c r="CB22" s="185"/>
      <c r="CC22" s="138"/>
      <c r="CD22" s="138"/>
      <c r="CE22" s="145"/>
      <c r="CF22" s="145"/>
      <c r="CG22" s="145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</row>
    <row r="23" customFormat="false" ht="12.75" hidden="false" customHeight="false" outlineLevel="0" collapsed="false">
      <c r="B23" s="75" t="n">
        <v>1600</v>
      </c>
      <c r="C23" s="146" t="n">
        <f aca="false">C22</f>
        <v>4</v>
      </c>
      <c r="D23" s="147" t="n">
        <f aca="false">D22</f>
        <v>0</v>
      </c>
      <c r="E23" s="174" t="n">
        <f aca="false">C23-D22</f>
        <v>4</v>
      </c>
      <c r="F23" s="149" t="n">
        <f aca="false">$F$6</f>
        <v>0</v>
      </c>
      <c r="G23" s="175" t="n">
        <f aca="false">$G$6</f>
        <v>0</v>
      </c>
      <c r="H23" s="151" t="n">
        <f aca="false">$H$6</f>
        <v>0</v>
      </c>
      <c r="I23" s="152" t="n">
        <f aca="false">F23+G23+H23</f>
        <v>0</v>
      </c>
      <c r="J23" s="153" t="n">
        <f aca="false">$J$7</f>
        <v>0</v>
      </c>
      <c r="K23" s="154" t="n">
        <f aca="false">$K$6</f>
        <v>0</v>
      </c>
      <c r="L23" s="155" t="n">
        <f aca="false">((I23*J23/1000)+K23)</f>
        <v>0</v>
      </c>
      <c r="M23" s="156" t="n">
        <f aca="false">$M$68</f>
        <v>0</v>
      </c>
      <c r="N23" s="157" t="e">
        <f aca="false">$N$7*AQ22*AR22</f>
        <v>#DIV/0!</v>
      </c>
      <c r="O23" s="156" t="n">
        <f aca="false">$O$68</f>
        <v>0</v>
      </c>
      <c r="P23" s="158" t="n">
        <f aca="false">(AT22*$P$6)*$P$3</f>
        <v>0.4332</v>
      </c>
      <c r="Q23" s="154" t="n">
        <f aca="false">$Q$68</f>
        <v>0</v>
      </c>
      <c r="R23" s="154" t="n">
        <v>0</v>
      </c>
      <c r="S23" s="155" t="n">
        <v>0</v>
      </c>
      <c r="T23" s="156" t="n">
        <f aca="false">$T$6</f>
        <v>0</v>
      </c>
      <c r="U23" s="159" t="e">
        <f aca="false">(N23/E23)+SUM(L23:M23)</f>
        <v>#DIV/0!</v>
      </c>
      <c r="W23" s="116" t="n">
        <v>1</v>
      </c>
      <c r="X23" s="117" t="n">
        <v>2.52</v>
      </c>
      <c r="Y23" s="160"/>
      <c r="Z23" s="63"/>
      <c r="AA23" s="161"/>
      <c r="AB23" s="120"/>
      <c r="AC23" s="162" t="n">
        <f aca="false">(W23*X23)+(Y23*Z23)+(AA23*AB23)</f>
        <v>2.52</v>
      </c>
      <c r="AD23" s="163" t="n">
        <v>1700</v>
      </c>
      <c r="AE23" s="164" t="n">
        <v>0</v>
      </c>
      <c r="AF23" s="165" t="n">
        <v>0</v>
      </c>
      <c r="AG23" s="166"/>
      <c r="AH23" s="167"/>
      <c r="AI23" s="168"/>
      <c r="AJ23" s="169"/>
      <c r="AK23" s="170" t="n">
        <v>1</v>
      </c>
      <c r="AL23" s="63" t="n">
        <v>190</v>
      </c>
      <c r="AM23" s="171"/>
      <c r="AN23" s="172"/>
      <c r="AO23" s="173"/>
      <c r="AP23" s="133"/>
      <c r="AQ23" s="133" t="e">
        <f aca="false" t="array" ref="AQ23:AQ23">SUM(IF(AND(AJ23&lt;&gt;"pac",AJ23&lt;&gt;""),AI23),IF(AND(AM23&lt;&gt;"pac",AM23&lt;&gt;""),AL23),IF(AND(AN23&lt;&gt;"pac",AN23&lt;&gt;""),AO23))/SUM(IF(AND(AJ23&lt;&gt;"pac",AJ23&lt;&gt;""),1),IF(AND(AM23&lt;&gt;"pac",AM23&lt;&gt;""),1),IF(AND(AN23&lt;&gt;"pac",AN23&lt;&gt;""),1))</f>
        <v>#DIV/0!</v>
      </c>
      <c r="AR23" s="133" t="n">
        <f aca="false" t="array" ref="AR23:AR23">SUM(IF(AND(AJ23&lt;&gt;"pac",AJ23&lt;&gt;""),AH23),IF(AND(AM23&lt;&gt;"pac",AM23&lt;&gt;""),AK23),IF(AND(AP23&lt;&gt;"pac",AP23&lt;&gt;""),AN23))</f>
        <v>0</v>
      </c>
      <c r="AS23" s="133"/>
      <c r="AT23" s="134" t="n">
        <f aca="false">SUM(AE23,AG23,AH23,AN23,AK23)</f>
        <v>1</v>
      </c>
      <c r="AU23" s="135" t="n">
        <f aca="false">AV23/AT23</f>
        <v>190</v>
      </c>
      <c r="AV23" s="136" t="n">
        <f aca="false">SUM(AE23*AF23)+(AH23*AI23)+(AN23*AO23)+(AK23*AL23)</f>
        <v>190</v>
      </c>
      <c r="AW23" s="137" t="n">
        <f aca="false">AT23*(F24+G24+H24)*J24/1000</f>
        <v>0</v>
      </c>
      <c r="AX23" s="137" t="n">
        <f aca="false">K24*AT23</f>
        <v>0</v>
      </c>
      <c r="AY23" s="137" t="n">
        <f aca="false">L24*(AE24+AG24)</f>
        <v>0</v>
      </c>
      <c r="AZ23" s="136" t="n">
        <f aca="false">P24</f>
        <v>0.4332</v>
      </c>
      <c r="BA23" s="137" t="n">
        <f aca="false">AC23</f>
        <v>2.52</v>
      </c>
      <c r="BB23" s="137" t="n">
        <f aca="false">T24*AT24</f>
        <v>0</v>
      </c>
      <c r="BC23" s="137"/>
      <c r="BD23" s="137" t="n">
        <f aca="false">AV23-SUM(AW23:BC23)</f>
        <v>187.0468</v>
      </c>
      <c r="BE23" s="138"/>
      <c r="BF23" s="139" t="n">
        <f aca="false">BD23</f>
        <v>187.0468</v>
      </c>
      <c r="BG23" s="139" t="n">
        <f aca="false">BF23*$BG$5</f>
        <v>149.63744</v>
      </c>
      <c r="BH23" s="139" t="n">
        <f aca="false">BF23*$BH$5</f>
        <v>37.40936</v>
      </c>
      <c r="BI23" s="52"/>
      <c r="BR23" s="55"/>
      <c r="BS23" s="142"/>
      <c r="BT23" s="143"/>
      <c r="BU23" s="98"/>
      <c r="BV23" s="52"/>
      <c r="BW23" s="176"/>
      <c r="BX23" s="52"/>
      <c r="BY23" s="52"/>
      <c r="BZ23" s="98"/>
      <c r="CA23" s="52"/>
      <c r="CB23" s="176"/>
      <c r="CC23" s="138"/>
      <c r="CD23" s="138"/>
      <c r="CE23" s="145"/>
      <c r="CF23" s="145"/>
      <c r="CG23" s="145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</row>
    <row r="24" customFormat="false" ht="12.75" hidden="false" customHeight="false" outlineLevel="0" collapsed="false">
      <c r="B24" s="75" t="n">
        <v>1700</v>
      </c>
      <c r="C24" s="146" t="n">
        <f aca="false">C23</f>
        <v>4</v>
      </c>
      <c r="D24" s="147" t="n">
        <f aca="false">D23</f>
        <v>0</v>
      </c>
      <c r="E24" s="174" t="n">
        <f aca="false">C24-D23</f>
        <v>4</v>
      </c>
      <c r="F24" s="149" t="n">
        <f aca="false">$F$6</f>
        <v>0</v>
      </c>
      <c r="G24" s="175" t="n">
        <f aca="false">$G$6</f>
        <v>0</v>
      </c>
      <c r="H24" s="151" t="n">
        <f aca="false">$H$6</f>
        <v>0</v>
      </c>
      <c r="I24" s="152" t="n">
        <f aca="false">F24+G24+H24</f>
        <v>0</v>
      </c>
      <c r="J24" s="153" t="n">
        <f aca="false">$J$7</f>
        <v>0</v>
      </c>
      <c r="K24" s="154" t="n">
        <f aca="false">$K$6</f>
        <v>0</v>
      </c>
      <c r="L24" s="155" t="n">
        <f aca="false">((I24*J24/1000)+K24)</f>
        <v>0</v>
      </c>
      <c r="M24" s="156" t="n">
        <f aca="false">$M$68</f>
        <v>0</v>
      </c>
      <c r="N24" s="157" t="e">
        <f aca="false">$N$7*AQ23*AR23</f>
        <v>#DIV/0!</v>
      </c>
      <c r="O24" s="156" t="n">
        <f aca="false">$O$68</f>
        <v>0</v>
      </c>
      <c r="P24" s="158" t="n">
        <f aca="false">(AT23*$P$6)*$P$3</f>
        <v>0.4332</v>
      </c>
      <c r="Q24" s="154" t="n">
        <f aca="false">$Q$68</f>
        <v>0</v>
      </c>
      <c r="R24" s="154" t="n">
        <v>0</v>
      </c>
      <c r="S24" s="155" t="n">
        <v>0</v>
      </c>
      <c r="T24" s="156" t="n">
        <f aca="false">$T$6</f>
        <v>0</v>
      </c>
      <c r="U24" s="159" t="e">
        <f aca="false">(N24/E24)+SUM(L24:M24)</f>
        <v>#DIV/0!</v>
      </c>
      <c r="W24" s="116" t="n">
        <v>1</v>
      </c>
      <c r="X24" s="117" t="n">
        <v>2.52</v>
      </c>
      <c r="Y24" s="160"/>
      <c r="Z24" s="63"/>
      <c r="AA24" s="161"/>
      <c r="AB24" s="120"/>
      <c r="AC24" s="162" t="n">
        <f aca="false">(W24*X24)+(Y24*Z24)+(AA24*AB24)</f>
        <v>2.52</v>
      </c>
      <c r="AD24" s="163" t="n">
        <v>1800</v>
      </c>
      <c r="AE24" s="164" t="n">
        <v>0</v>
      </c>
      <c r="AF24" s="165" t="n">
        <v>0</v>
      </c>
      <c r="AG24" s="166"/>
      <c r="AH24" s="167"/>
      <c r="AI24" s="168"/>
      <c r="AJ24" s="169"/>
      <c r="AK24" s="170" t="n">
        <v>1</v>
      </c>
      <c r="AL24" s="63" t="n">
        <v>190</v>
      </c>
      <c r="AM24" s="171"/>
      <c r="AN24" s="172"/>
      <c r="AO24" s="173"/>
      <c r="AP24" s="133"/>
      <c r="AQ24" s="133" t="e">
        <f aca="false" t="array" ref="AQ24:AQ24">SUM(IF(AND(AJ24&lt;&gt;"pac",AJ24&lt;&gt;""),AI24),IF(AND(AM24&lt;&gt;"pac",AM24&lt;&gt;""),AL24),IF(AND(AN24&lt;&gt;"pac",AN24&lt;&gt;""),AO24))/SUM(IF(AND(AJ24&lt;&gt;"pac",AJ24&lt;&gt;""),1),IF(AND(AM24&lt;&gt;"pac",AM24&lt;&gt;""),1),IF(AND(AN24&lt;&gt;"pac",AN24&lt;&gt;""),1))</f>
        <v>#DIV/0!</v>
      </c>
      <c r="AR24" s="133" t="n">
        <f aca="false" t="array" ref="AR24:AR24">SUM(IF(AND(AJ24&lt;&gt;"pac",AJ24&lt;&gt;""),AH24),IF(AND(AM24&lt;&gt;"pac",AM24&lt;&gt;""),AK24),IF(AND(AP24&lt;&gt;"pac",AP24&lt;&gt;""),AN24))</f>
        <v>0</v>
      </c>
      <c r="AS24" s="133"/>
      <c r="AT24" s="134" t="n">
        <f aca="false">SUM(AE24,AG24,AH24,AN24,AK24)</f>
        <v>1</v>
      </c>
      <c r="AU24" s="135" t="n">
        <f aca="false">AV24/AT24</f>
        <v>190</v>
      </c>
      <c r="AV24" s="136" t="n">
        <f aca="false">SUM(AE24*AF24)+(AH24*AI24)+(AN24*AO24)+(AK24*AL24)</f>
        <v>190</v>
      </c>
      <c r="AW24" s="137" t="n">
        <f aca="false">AT24*(F25+G25+H25)*J25/1000</f>
        <v>0</v>
      </c>
      <c r="AX24" s="137" t="n">
        <f aca="false">K25*AT24</f>
        <v>0</v>
      </c>
      <c r="AY24" s="137" t="n">
        <f aca="false">L25*(AE25+AG25)</f>
        <v>0</v>
      </c>
      <c r="AZ24" s="136" t="n">
        <f aca="false">P25</f>
        <v>0.4332</v>
      </c>
      <c r="BA24" s="137" t="n">
        <f aca="false">AC24</f>
        <v>2.52</v>
      </c>
      <c r="BB24" s="137" t="n">
        <f aca="false">T25*AT25</f>
        <v>0</v>
      </c>
      <c r="BC24" s="137"/>
      <c r="BD24" s="137" t="n">
        <f aca="false">AV24-SUM(AW24:BC24)</f>
        <v>187.0468</v>
      </c>
      <c r="BE24" s="138"/>
      <c r="BF24" s="139" t="n">
        <f aca="false">BD24</f>
        <v>187.0468</v>
      </c>
      <c r="BG24" s="139" t="n">
        <f aca="false">BF24*$BG$5</f>
        <v>149.63744</v>
      </c>
      <c r="BH24" s="139" t="n">
        <f aca="false">BF24*$BH$5</f>
        <v>37.40936</v>
      </c>
      <c r="BI24" s="52"/>
      <c r="BJ24" s="6" t="s">
        <v>105</v>
      </c>
      <c r="BO24" s="6" t="s">
        <v>106</v>
      </c>
      <c r="BR24" s="55"/>
      <c r="BS24" s="142"/>
      <c r="BT24" s="143"/>
      <c r="BU24" s="52"/>
      <c r="BV24" s="52"/>
      <c r="BW24" s="52"/>
      <c r="BX24" s="52"/>
      <c r="BY24" s="52"/>
      <c r="BZ24" s="52"/>
      <c r="CA24" s="52"/>
      <c r="CB24" s="52"/>
      <c r="CC24" s="138"/>
      <c r="CD24" s="138"/>
      <c r="CE24" s="145"/>
      <c r="CF24" s="145"/>
      <c r="CG24" s="145"/>
      <c r="CH24" s="7"/>
      <c r="CI24" s="8"/>
      <c r="CJ24" s="7"/>
      <c r="CK24" s="7"/>
      <c r="CL24" s="7"/>
      <c r="CM24" s="7"/>
      <c r="CN24" s="8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</row>
    <row r="25" customFormat="false" ht="12.75" hidden="false" customHeight="false" outlineLevel="0" collapsed="false">
      <c r="B25" s="75" t="n">
        <v>1800</v>
      </c>
      <c r="C25" s="146" t="n">
        <f aca="false">C24</f>
        <v>4</v>
      </c>
      <c r="D25" s="147" t="n">
        <f aca="false">D24</f>
        <v>0</v>
      </c>
      <c r="E25" s="174" t="n">
        <f aca="false">C25-D24</f>
        <v>4</v>
      </c>
      <c r="F25" s="149" t="n">
        <f aca="false">$F$6</f>
        <v>0</v>
      </c>
      <c r="G25" s="175" t="n">
        <f aca="false">$G$6</f>
        <v>0</v>
      </c>
      <c r="H25" s="151" t="n">
        <f aca="false">$H$6</f>
        <v>0</v>
      </c>
      <c r="I25" s="152" t="n">
        <f aca="false">F25+G25+H25</f>
        <v>0</v>
      </c>
      <c r="J25" s="153" t="n">
        <f aca="false">$J$7</f>
        <v>0</v>
      </c>
      <c r="K25" s="154" t="n">
        <f aca="false">$K$6</f>
        <v>0</v>
      </c>
      <c r="L25" s="155" t="n">
        <f aca="false">((I25*J25/1000)+K25)</f>
        <v>0</v>
      </c>
      <c r="M25" s="156" t="n">
        <f aca="false">$M$68</f>
        <v>0</v>
      </c>
      <c r="N25" s="157" t="e">
        <f aca="false">$N$7*AQ24*AR24</f>
        <v>#DIV/0!</v>
      </c>
      <c r="O25" s="156" t="n">
        <f aca="false">$O$68</f>
        <v>0</v>
      </c>
      <c r="P25" s="158" t="n">
        <f aca="false">(AT24*$P$6)*$P$3</f>
        <v>0.4332</v>
      </c>
      <c r="Q25" s="154" t="n">
        <f aca="false">$Q$68</f>
        <v>0</v>
      </c>
      <c r="R25" s="154" t="n">
        <v>0</v>
      </c>
      <c r="S25" s="155" t="n">
        <v>0</v>
      </c>
      <c r="T25" s="156" t="n">
        <f aca="false">$T$6</f>
        <v>0</v>
      </c>
      <c r="U25" s="159" t="e">
        <f aca="false">(N25/E25)+SUM(L25:M25)</f>
        <v>#DIV/0!</v>
      </c>
      <c r="W25" s="116" t="n">
        <v>1</v>
      </c>
      <c r="X25" s="117" t="n">
        <v>2.52</v>
      </c>
      <c r="Y25" s="160"/>
      <c r="Z25" s="63"/>
      <c r="AA25" s="161"/>
      <c r="AB25" s="120"/>
      <c r="AC25" s="162" t="n">
        <f aca="false">(W25*X25)+(Y25*Z25)+(AA25*AB25)</f>
        <v>2.52</v>
      </c>
      <c r="AD25" s="163" t="n">
        <v>1900</v>
      </c>
      <c r="AE25" s="164" t="n">
        <v>0</v>
      </c>
      <c r="AF25" s="165" t="n">
        <v>0</v>
      </c>
      <c r="AG25" s="166"/>
      <c r="AH25" s="167"/>
      <c r="AI25" s="168"/>
      <c r="AJ25" s="169"/>
      <c r="AK25" s="170" t="n">
        <v>1</v>
      </c>
      <c r="AL25" s="63" t="n">
        <v>190</v>
      </c>
      <c r="AM25" s="171"/>
      <c r="AN25" s="172"/>
      <c r="AO25" s="173"/>
      <c r="AP25" s="133"/>
      <c r="AQ25" s="133" t="e">
        <f aca="false" t="array" ref="AQ25:AQ25">SUM(IF(AND(AJ25&lt;&gt;"pac",AJ25&lt;&gt;""),AI25),IF(AND(AM25&lt;&gt;"pac",AM25&lt;&gt;""),AL25),IF(AND(AN25&lt;&gt;"pac",AN25&lt;&gt;""),AO25))/SUM(IF(AND(AJ25&lt;&gt;"pac",AJ25&lt;&gt;""),1),IF(AND(AM25&lt;&gt;"pac",AM25&lt;&gt;""),1),IF(AND(AN25&lt;&gt;"pac",AN25&lt;&gt;""),1))</f>
        <v>#DIV/0!</v>
      </c>
      <c r="AR25" s="133" t="n">
        <f aca="false" t="array" ref="AR25:AR25">SUM(IF(AND(AJ25&lt;&gt;"pac",AJ25&lt;&gt;""),AH25),IF(AND(AM25&lt;&gt;"pac",AM25&lt;&gt;""),AK25),IF(AND(AP25&lt;&gt;"pac",AP25&lt;&gt;""),AN25))</f>
        <v>0</v>
      </c>
      <c r="AS25" s="133"/>
      <c r="AT25" s="134" t="n">
        <f aca="false">SUM(AE25,AG25,AH25,AN25,AK25)</f>
        <v>1</v>
      </c>
      <c r="AU25" s="135" t="n">
        <f aca="false">AV25/AT25</f>
        <v>190</v>
      </c>
      <c r="AV25" s="136" t="n">
        <f aca="false">SUM(AE25*AF25)+(AH25*AI25)+(AN25*AO25)+(AK25*AL25)</f>
        <v>190</v>
      </c>
      <c r="AW25" s="137" t="n">
        <f aca="false">AT25*(F26+G26+H26)*J26/1000</f>
        <v>0</v>
      </c>
      <c r="AX25" s="137" t="n">
        <f aca="false">K26*AT25</f>
        <v>0</v>
      </c>
      <c r="AY25" s="137" t="n">
        <f aca="false">L26*(AE26+AG26)</f>
        <v>0</v>
      </c>
      <c r="AZ25" s="136" t="n">
        <f aca="false">P26</f>
        <v>0.4332</v>
      </c>
      <c r="BA25" s="137" t="n">
        <f aca="false">AC25</f>
        <v>2.52</v>
      </c>
      <c r="BB25" s="137" t="n">
        <f aca="false">T26*AT26</f>
        <v>0</v>
      </c>
      <c r="BC25" s="137"/>
      <c r="BD25" s="137" t="n">
        <f aca="false">AV25-SUM(AW25:BC25)</f>
        <v>187.0468</v>
      </c>
      <c r="BE25" s="138"/>
      <c r="BF25" s="139" t="n">
        <f aca="false">BD25</f>
        <v>187.0468</v>
      </c>
      <c r="BG25" s="139" t="n">
        <f aca="false">BF25*$BG$5</f>
        <v>149.63744</v>
      </c>
      <c r="BH25" s="139" t="n">
        <f aca="false">BF25*$BH$5</f>
        <v>37.40936</v>
      </c>
      <c r="BI25" s="52"/>
      <c r="BJ25" s="25" t="s">
        <v>107</v>
      </c>
      <c r="BK25" s="26"/>
      <c r="BL25" s="27" t="n">
        <f aca="false">BL21</f>
        <v>4938.03552</v>
      </c>
      <c r="BO25" s="25" t="s">
        <v>107</v>
      </c>
      <c r="BP25" s="26"/>
      <c r="BQ25" s="27" t="e">
        <f aca="true">(INDIRECT(TEXT((DAY($A$1)-1),"0")&amp;"!Bq25"))+BL25</f>
        <v>#REF!</v>
      </c>
      <c r="BR25" s="55"/>
      <c r="BS25" s="142"/>
      <c r="BT25" s="143"/>
      <c r="BU25" s="98"/>
      <c r="BV25" s="52"/>
      <c r="BW25" s="176"/>
      <c r="BX25" s="52"/>
      <c r="BY25" s="52"/>
      <c r="BZ25" s="98"/>
      <c r="CA25" s="52"/>
      <c r="CB25" s="176"/>
      <c r="CC25" s="138"/>
      <c r="CD25" s="138"/>
      <c r="CE25" s="145"/>
      <c r="CF25" s="145"/>
      <c r="CG25" s="145"/>
      <c r="CH25" s="7"/>
      <c r="CI25" s="8"/>
      <c r="CJ25" s="7"/>
      <c r="CK25" s="29"/>
      <c r="CL25" s="7"/>
      <c r="CM25" s="7"/>
      <c r="CN25" s="8"/>
      <c r="CO25" s="7"/>
      <c r="CP25" s="29"/>
      <c r="CQ25" s="7"/>
      <c r="CR25" s="7"/>
      <c r="CS25" s="7"/>
      <c r="CT25" s="7"/>
      <c r="CU25" s="7"/>
      <c r="CV25" s="7"/>
      <c r="CW25" s="7"/>
      <c r="CX25" s="7"/>
      <c r="CY25" s="7"/>
    </row>
    <row r="26" customFormat="false" ht="12.75" hidden="false" customHeight="false" outlineLevel="0" collapsed="false">
      <c r="B26" s="75" t="n">
        <v>1900</v>
      </c>
      <c r="C26" s="146" t="n">
        <f aca="false">C25</f>
        <v>4</v>
      </c>
      <c r="D26" s="147" t="n">
        <f aca="false">D25</f>
        <v>0</v>
      </c>
      <c r="E26" s="174" t="n">
        <f aca="false">C26-D25</f>
        <v>4</v>
      </c>
      <c r="F26" s="149" t="n">
        <f aca="false">$F$6</f>
        <v>0</v>
      </c>
      <c r="G26" s="175" t="n">
        <f aca="false">$G$6</f>
        <v>0</v>
      </c>
      <c r="H26" s="151" t="n">
        <f aca="false">$H$6</f>
        <v>0</v>
      </c>
      <c r="I26" s="152" t="n">
        <f aca="false">F26+G26+H26</f>
        <v>0</v>
      </c>
      <c r="J26" s="153" t="n">
        <f aca="false">$J$7</f>
        <v>0</v>
      </c>
      <c r="K26" s="154" t="n">
        <f aca="false">$K$6</f>
        <v>0</v>
      </c>
      <c r="L26" s="155" t="n">
        <f aca="false">((I26*J26/1000)+K26)</f>
        <v>0</v>
      </c>
      <c r="M26" s="156" t="n">
        <f aca="false">$M$68</f>
        <v>0</v>
      </c>
      <c r="N26" s="157" t="e">
        <f aca="false">$N$7*AQ25*AR25</f>
        <v>#DIV/0!</v>
      </c>
      <c r="O26" s="156" t="n">
        <f aca="false">$O$68</f>
        <v>0</v>
      </c>
      <c r="P26" s="158" t="n">
        <f aca="false">(AT25*$P$6)*$P$3</f>
        <v>0.4332</v>
      </c>
      <c r="Q26" s="154" t="n">
        <f aca="false">$Q$68</f>
        <v>0</v>
      </c>
      <c r="R26" s="154" t="n">
        <v>0</v>
      </c>
      <c r="S26" s="155" t="n">
        <v>0</v>
      </c>
      <c r="T26" s="156" t="n">
        <f aca="false">$T$6</f>
        <v>0</v>
      </c>
      <c r="U26" s="159" t="e">
        <f aca="false">(N26/E26)+SUM(L26:M26)</f>
        <v>#DIV/0!</v>
      </c>
      <c r="W26" s="116" t="n">
        <v>1</v>
      </c>
      <c r="X26" s="117" t="n">
        <v>2.52</v>
      </c>
      <c r="Y26" s="160"/>
      <c r="Z26" s="63"/>
      <c r="AA26" s="161"/>
      <c r="AB26" s="120"/>
      <c r="AC26" s="162" t="n">
        <f aca="false">(W26*X26)+(Y26*Z26)+(AA26*AB26)</f>
        <v>2.52</v>
      </c>
      <c r="AD26" s="163" t="n">
        <v>2000</v>
      </c>
      <c r="AE26" s="164" t="n">
        <v>0</v>
      </c>
      <c r="AF26" s="165" t="n">
        <v>0</v>
      </c>
      <c r="AG26" s="166"/>
      <c r="AH26" s="167"/>
      <c r="AI26" s="168"/>
      <c r="AJ26" s="169"/>
      <c r="AK26" s="170" t="n">
        <v>1</v>
      </c>
      <c r="AL26" s="63" t="n">
        <v>190</v>
      </c>
      <c r="AM26" s="171"/>
      <c r="AN26" s="172"/>
      <c r="AO26" s="173"/>
      <c r="AP26" s="133"/>
      <c r="AQ26" s="133" t="e">
        <f aca="false" t="array" ref="AQ26:AQ26">SUM(IF(AND(AJ26&lt;&gt;"pac",AJ26&lt;&gt;""),AI26),IF(AND(AM26&lt;&gt;"pac",AM26&lt;&gt;""),AL26),IF(AND(AN26&lt;&gt;"pac",AN26&lt;&gt;""),AO26))/SUM(IF(AND(AJ26&lt;&gt;"pac",AJ26&lt;&gt;""),1),IF(AND(AM26&lt;&gt;"pac",AM26&lt;&gt;""),1),IF(AND(AN26&lt;&gt;"pac",AN26&lt;&gt;""),1))</f>
        <v>#DIV/0!</v>
      </c>
      <c r="AR26" s="133" t="n">
        <f aca="false" t="array" ref="AR26:AR26">SUM(IF(AND(AJ26&lt;&gt;"pac",AJ26&lt;&gt;""),AH26),IF(AND(AM26&lt;&gt;"pac",AM26&lt;&gt;""),AK26),IF(AND(AP26&lt;&gt;"pac",AP26&lt;&gt;""),AN26))</f>
        <v>0</v>
      </c>
      <c r="AS26" s="133"/>
      <c r="AT26" s="134" t="n">
        <f aca="false">SUM(AE26,AG26,AH26,AN26,AK26)</f>
        <v>1</v>
      </c>
      <c r="AU26" s="135" t="n">
        <f aca="false">AV26/AT26</f>
        <v>190</v>
      </c>
      <c r="AV26" s="136" t="n">
        <f aca="false">SUM(AE26*AF26)+(AH26*AI26)+(AN26*AO26)+(AK26*AL26)</f>
        <v>190</v>
      </c>
      <c r="AW26" s="137" t="n">
        <f aca="false">AT26*(F27+G27+H27)*J27/1000</f>
        <v>0</v>
      </c>
      <c r="AX26" s="137" t="n">
        <f aca="false">K27*AT26</f>
        <v>0</v>
      </c>
      <c r="AY26" s="137" t="n">
        <f aca="false">L27*(AE27+AG27)</f>
        <v>0</v>
      </c>
      <c r="AZ26" s="136" t="n">
        <f aca="false">P27</f>
        <v>0.4332</v>
      </c>
      <c r="BA26" s="137" t="n">
        <f aca="false">AC26</f>
        <v>2.52</v>
      </c>
      <c r="BB26" s="137" t="n">
        <f aca="false">T27*AT27</f>
        <v>0</v>
      </c>
      <c r="BC26" s="137"/>
      <c r="BD26" s="137" t="n">
        <f aca="false">AV26-SUM(AW26:BC26)</f>
        <v>187.0468</v>
      </c>
      <c r="BE26" s="138"/>
      <c r="BF26" s="139" t="n">
        <f aca="false">BD26</f>
        <v>187.0468</v>
      </c>
      <c r="BG26" s="139" t="n">
        <f aca="false">BF26*$BG$5</f>
        <v>149.63744</v>
      </c>
      <c r="BH26" s="139" t="n">
        <f aca="false">BF26*$BH$5</f>
        <v>37.40936</v>
      </c>
      <c r="BI26" s="52"/>
      <c r="BJ26" s="183"/>
      <c r="BK26" s="52"/>
      <c r="BL26" s="171"/>
      <c r="BO26" s="183"/>
      <c r="BP26" s="52"/>
      <c r="BQ26" s="171"/>
      <c r="BR26" s="55"/>
      <c r="BS26" s="142"/>
      <c r="BT26" s="143"/>
      <c r="BU26" s="98"/>
      <c r="BV26" s="52"/>
      <c r="BW26" s="176"/>
      <c r="BX26" s="52"/>
      <c r="BY26" s="52"/>
      <c r="BZ26" s="98"/>
      <c r="CA26" s="52"/>
      <c r="CB26" s="176"/>
      <c r="CC26" s="138"/>
      <c r="CD26" s="138"/>
      <c r="CE26" s="145"/>
      <c r="CF26" s="145"/>
      <c r="CG26" s="145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</row>
    <row r="27" customFormat="false" ht="12.75" hidden="false" customHeight="false" outlineLevel="0" collapsed="false">
      <c r="B27" s="75" t="n">
        <v>2000</v>
      </c>
      <c r="C27" s="146" t="n">
        <f aca="false">C26</f>
        <v>4</v>
      </c>
      <c r="D27" s="147" t="n">
        <f aca="false">D26</f>
        <v>0</v>
      </c>
      <c r="E27" s="174" t="n">
        <f aca="false">C27-D26</f>
        <v>4</v>
      </c>
      <c r="F27" s="149" t="n">
        <f aca="false">$F$6</f>
        <v>0</v>
      </c>
      <c r="G27" s="175" t="n">
        <f aca="false">$G$6</f>
        <v>0</v>
      </c>
      <c r="H27" s="151" t="n">
        <f aca="false">$H$6</f>
        <v>0</v>
      </c>
      <c r="I27" s="152" t="n">
        <f aca="false">F27+G27+H27</f>
        <v>0</v>
      </c>
      <c r="J27" s="153" t="n">
        <f aca="false">$J$7</f>
        <v>0</v>
      </c>
      <c r="K27" s="154" t="n">
        <f aca="false">$K$6</f>
        <v>0</v>
      </c>
      <c r="L27" s="155" t="n">
        <f aca="false">((I27*J27/1000)+K27)</f>
        <v>0</v>
      </c>
      <c r="M27" s="156" t="n">
        <f aca="false">$M$68</f>
        <v>0</v>
      </c>
      <c r="N27" s="157" t="e">
        <f aca="false">$N$7*AQ26*AR26</f>
        <v>#DIV/0!</v>
      </c>
      <c r="O27" s="156" t="n">
        <f aca="false">$O$68</f>
        <v>0</v>
      </c>
      <c r="P27" s="158" t="n">
        <f aca="false">(AT26*$P$6)*$P$3</f>
        <v>0.4332</v>
      </c>
      <c r="Q27" s="154" t="n">
        <f aca="false">$Q$68</f>
        <v>0</v>
      </c>
      <c r="R27" s="154" t="n">
        <v>0</v>
      </c>
      <c r="S27" s="155" t="n">
        <v>0</v>
      </c>
      <c r="T27" s="156" t="n">
        <f aca="false">$T$6</f>
        <v>0</v>
      </c>
      <c r="U27" s="159" t="e">
        <f aca="false">(N27/E27)+SUM(L27:M27)</f>
        <v>#DIV/0!</v>
      </c>
      <c r="W27" s="116" t="n">
        <v>1</v>
      </c>
      <c r="X27" s="117" t="n">
        <v>2.52</v>
      </c>
      <c r="Y27" s="160"/>
      <c r="Z27" s="63"/>
      <c r="AA27" s="161"/>
      <c r="AB27" s="120"/>
      <c r="AC27" s="162" t="n">
        <f aca="false">(W27*X27)+(Y27*Z27)+(AA27*AB27)</f>
        <v>2.52</v>
      </c>
      <c r="AD27" s="163" t="n">
        <v>2100</v>
      </c>
      <c r="AE27" s="164" t="n">
        <v>0</v>
      </c>
      <c r="AF27" s="165" t="n">
        <v>0</v>
      </c>
      <c r="AG27" s="166"/>
      <c r="AH27" s="167"/>
      <c r="AI27" s="168"/>
      <c r="AJ27" s="169"/>
      <c r="AK27" s="170" t="n">
        <v>1</v>
      </c>
      <c r="AL27" s="63" t="n">
        <v>190</v>
      </c>
      <c r="AM27" s="171"/>
      <c r="AN27" s="172"/>
      <c r="AO27" s="173"/>
      <c r="AP27" s="133"/>
      <c r="AQ27" s="133" t="e">
        <f aca="false" t="array" ref="AQ27:AQ27">SUM(IF(AND(AJ27&lt;&gt;"pac",AJ27&lt;&gt;""),AI27),IF(AND(AM27&lt;&gt;"pac",AM27&lt;&gt;""),AL27),IF(AND(AN27&lt;&gt;"pac",AN27&lt;&gt;""),AO27))/SUM(IF(AND(AJ27&lt;&gt;"pac",AJ27&lt;&gt;""),1),IF(AND(AM27&lt;&gt;"pac",AM27&lt;&gt;""),1),IF(AND(AN27&lt;&gt;"pac",AN27&lt;&gt;""),1))</f>
        <v>#DIV/0!</v>
      </c>
      <c r="AR27" s="133" t="n">
        <f aca="false" t="array" ref="AR27:AR27">SUM(IF(AND(AJ27&lt;&gt;"pac",AJ27&lt;&gt;""),AH27),IF(AND(AM27&lt;&gt;"pac",AM27&lt;&gt;""),AK27),IF(AND(AP27&lt;&gt;"pac",AP27&lt;&gt;""),AN27))</f>
        <v>0</v>
      </c>
      <c r="AS27" s="133"/>
      <c r="AT27" s="134" t="n">
        <f aca="false">SUM(AE27,AG27,AH27,AN27,AK27)</f>
        <v>1</v>
      </c>
      <c r="AU27" s="135" t="n">
        <f aca="false">AV27/AT27</f>
        <v>190</v>
      </c>
      <c r="AV27" s="136" t="n">
        <f aca="false">SUM(AE27*AF27)+(AH27*AI27)+(AN27*AO27)+(AK27*AL27)</f>
        <v>190</v>
      </c>
      <c r="AW27" s="137" t="n">
        <f aca="false">AT27*(F28+G28+H28)*J28/1000</f>
        <v>0</v>
      </c>
      <c r="AX27" s="137" t="n">
        <f aca="false">K28*AT27</f>
        <v>0</v>
      </c>
      <c r="AY27" s="137" t="n">
        <f aca="false">L28*(AE28+AG28)</f>
        <v>0</v>
      </c>
      <c r="AZ27" s="136" t="n">
        <f aca="false">P28</f>
        <v>0.4332</v>
      </c>
      <c r="BA27" s="137" t="n">
        <f aca="false">AC27</f>
        <v>2.52</v>
      </c>
      <c r="BB27" s="137" t="n">
        <f aca="false">T28*AT28</f>
        <v>0</v>
      </c>
      <c r="BC27" s="137"/>
      <c r="BD27" s="137" t="n">
        <f aca="false">AV27-SUM(AW27:BC27)</f>
        <v>187.0468</v>
      </c>
      <c r="BE27" s="138"/>
      <c r="BF27" s="139" t="n">
        <f aca="false">BD27</f>
        <v>187.0468</v>
      </c>
      <c r="BG27" s="139" t="n">
        <f aca="false">BF27*$BG$5</f>
        <v>149.63744</v>
      </c>
      <c r="BH27" s="139" t="n">
        <f aca="false">BF27*$BH$5</f>
        <v>37.40936</v>
      </c>
      <c r="BI27" s="52"/>
      <c r="BJ27" s="53" t="s">
        <v>32</v>
      </c>
      <c r="BK27" s="52"/>
      <c r="BL27" s="73" t="n">
        <f aca="false">BL4</f>
        <v>0</v>
      </c>
      <c r="BO27" s="53" t="s">
        <v>32</v>
      </c>
      <c r="BP27" s="52"/>
      <c r="BQ27" s="73" t="e">
        <f aca="true">(INDIRECT(TEXT((DAY($A$1)-1),"0")&amp;"!BK27"))+BL27</f>
        <v>#REF!</v>
      </c>
      <c r="BR27" s="55"/>
      <c r="BS27" s="142"/>
      <c r="BT27" s="143"/>
      <c r="BU27" s="98"/>
      <c r="BV27" s="52"/>
      <c r="BW27" s="176"/>
      <c r="BX27" s="52"/>
      <c r="BY27" s="52"/>
      <c r="BZ27" s="52"/>
      <c r="CA27" s="52"/>
      <c r="CB27" s="52"/>
      <c r="CC27" s="138"/>
      <c r="CD27" s="138"/>
      <c r="CE27" s="145"/>
      <c r="CF27" s="145"/>
      <c r="CG27" s="145"/>
      <c r="CH27" s="7"/>
      <c r="CI27" s="8"/>
      <c r="CJ27" s="7"/>
      <c r="CK27" s="29"/>
      <c r="CL27" s="7"/>
      <c r="CM27" s="7"/>
      <c r="CN27" s="8"/>
      <c r="CO27" s="7"/>
      <c r="CP27" s="29"/>
      <c r="CQ27" s="7"/>
      <c r="CR27" s="7"/>
      <c r="CS27" s="7"/>
      <c r="CT27" s="7"/>
      <c r="CU27" s="7"/>
      <c r="CV27" s="7"/>
      <c r="CW27" s="7"/>
      <c r="CX27" s="7"/>
      <c r="CY27" s="7"/>
    </row>
    <row r="28" customFormat="false" ht="12.75" hidden="false" customHeight="false" outlineLevel="0" collapsed="false">
      <c r="B28" s="75" t="n">
        <v>2100</v>
      </c>
      <c r="C28" s="146" t="n">
        <f aca="false">C27</f>
        <v>4</v>
      </c>
      <c r="D28" s="147" t="n">
        <f aca="false">D27</f>
        <v>0</v>
      </c>
      <c r="E28" s="174" t="n">
        <f aca="false">C28-D27</f>
        <v>4</v>
      </c>
      <c r="F28" s="149" t="n">
        <f aca="false">$F$6</f>
        <v>0</v>
      </c>
      <c r="G28" s="175" t="n">
        <f aca="false">$G$6</f>
        <v>0</v>
      </c>
      <c r="H28" s="151" t="n">
        <f aca="false">$H$6</f>
        <v>0</v>
      </c>
      <c r="I28" s="152" t="n">
        <f aca="false">F28+G28+H28</f>
        <v>0</v>
      </c>
      <c r="J28" s="153" t="n">
        <f aca="false">$J$7</f>
        <v>0</v>
      </c>
      <c r="K28" s="154" t="n">
        <f aca="false">$K$6</f>
        <v>0</v>
      </c>
      <c r="L28" s="155" t="n">
        <f aca="false">((I28*J28/1000)+K28)</f>
        <v>0</v>
      </c>
      <c r="M28" s="156" t="n">
        <f aca="false">$M$68</f>
        <v>0</v>
      </c>
      <c r="N28" s="157" t="e">
        <f aca="false">$N$7*AQ27*AR27</f>
        <v>#DIV/0!</v>
      </c>
      <c r="O28" s="156" t="n">
        <f aca="false">$O$68</f>
        <v>0</v>
      </c>
      <c r="P28" s="158" t="n">
        <f aca="false">(AT27*$P$6)*$P$3</f>
        <v>0.4332</v>
      </c>
      <c r="Q28" s="154" t="n">
        <f aca="false">$Q$68</f>
        <v>0</v>
      </c>
      <c r="R28" s="154" t="n">
        <v>0</v>
      </c>
      <c r="S28" s="155" t="n">
        <v>0</v>
      </c>
      <c r="T28" s="156" t="n">
        <v>0</v>
      </c>
      <c r="U28" s="159" t="e">
        <f aca="false">(N28/E28)+SUM(L28:M28)</f>
        <v>#DIV/0!</v>
      </c>
      <c r="W28" s="116" t="n">
        <v>1</v>
      </c>
      <c r="X28" s="117" t="n">
        <v>2.52</v>
      </c>
      <c r="Y28" s="160"/>
      <c r="Z28" s="63"/>
      <c r="AA28" s="161"/>
      <c r="AB28" s="120"/>
      <c r="AC28" s="162" t="n">
        <f aca="false">(W28*X28)+(Y28*Z28)+(AA28*AB28)</f>
        <v>2.52</v>
      </c>
      <c r="AD28" s="163" t="n">
        <v>2200</v>
      </c>
      <c r="AE28" s="164" t="n">
        <v>0</v>
      </c>
      <c r="AF28" s="165" t="n">
        <v>0</v>
      </c>
      <c r="AG28" s="166"/>
      <c r="AH28" s="167"/>
      <c r="AI28" s="168"/>
      <c r="AJ28" s="169"/>
      <c r="AK28" s="170" t="n">
        <v>1</v>
      </c>
      <c r="AL28" s="63" t="n">
        <v>190</v>
      </c>
      <c r="AM28" s="171"/>
      <c r="AN28" s="172"/>
      <c r="AO28" s="173"/>
      <c r="AP28" s="133"/>
      <c r="AQ28" s="133" t="e">
        <f aca="false" t="array" ref="AQ28:AQ28">SUM(IF(AND(AJ28&lt;&gt;"pac",AJ28&lt;&gt;""),AI28),IF(AND(AM28&lt;&gt;"pac",AM28&lt;&gt;""),AL28),IF(AND(AN28&lt;&gt;"pac",AN28&lt;&gt;""),AO28))/SUM(IF(AND(AJ28&lt;&gt;"pac",AJ28&lt;&gt;""),1),IF(AND(AM28&lt;&gt;"pac",AM28&lt;&gt;""),1),IF(AND(AN28&lt;&gt;"pac",AN28&lt;&gt;""),1))</f>
        <v>#DIV/0!</v>
      </c>
      <c r="AR28" s="133" t="n">
        <f aca="false" t="array" ref="AR28:AR28">SUM(IF(AND(AJ28&lt;&gt;"pac",AJ28&lt;&gt;""),AH28),IF(AND(AM28&lt;&gt;"pac",AM28&lt;&gt;""),AK28),IF(AND(AP28&lt;&gt;"pac",AP28&lt;&gt;""),AN28))</f>
        <v>0</v>
      </c>
      <c r="AS28" s="133"/>
      <c r="AT28" s="134" t="n">
        <f aca="false">SUM(AE28,AG28,AH28,AN28,AK28)</f>
        <v>1</v>
      </c>
      <c r="AU28" s="135" t="n">
        <f aca="false">AV28/AT28</f>
        <v>190</v>
      </c>
      <c r="AV28" s="136" t="n">
        <f aca="false">SUM(AE28*AF28)+(AH28*AI28)+(AN28*AO28)+(AK28*AL28)</f>
        <v>190</v>
      </c>
      <c r="AW28" s="137" t="n">
        <f aca="false">AT28*(F29+G29+H29)*J29/1000</f>
        <v>0</v>
      </c>
      <c r="AX28" s="137" t="n">
        <f aca="false">K29*AT28</f>
        <v>0</v>
      </c>
      <c r="AY28" s="137" t="n">
        <f aca="false">L29*(AE29+AG29)</f>
        <v>0</v>
      </c>
      <c r="AZ28" s="136" t="n">
        <f aca="false">P29</f>
        <v>0.4332</v>
      </c>
      <c r="BA28" s="137" t="n">
        <f aca="false">AC28</f>
        <v>2.52</v>
      </c>
      <c r="BB28" s="137" t="n">
        <f aca="false">T29*AT29</f>
        <v>0</v>
      </c>
      <c r="BC28" s="137"/>
      <c r="BD28" s="137" t="n">
        <f aca="false">AV28-SUM(AW28:BC28)</f>
        <v>187.0468</v>
      </c>
      <c r="BE28" s="138"/>
      <c r="BF28" s="139" t="n">
        <f aca="false">BD28</f>
        <v>187.0468</v>
      </c>
      <c r="BG28" s="139" t="n">
        <f aca="false">BF28*$BG$5</f>
        <v>149.63744</v>
      </c>
      <c r="BH28" s="139" t="n">
        <f aca="false">BF28*$BH$5</f>
        <v>37.40936</v>
      </c>
      <c r="BI28" s="52"/>
      <c r="BJ28" s="53"/>
      <c r="BK28" s="52"/>
      <c r="BL28" s="73"/>
      <c r="BO28" s="53"/>
      <c r="BP28" s="52"/>
      <c r="BQ28" s="73"/>
      <c r="BR28" s="55"/>
      <c r="BS28" s="142"/>
      <c r="BT28" s="143"/>
      <c r="BU28" s="98"/>
      <c r="BV28" s="52"/>
      <c r="BW28" s="176"/>
      <c r="BX28" s="52"/>
      <c r="BY28" s="52"/>
      <c r="BZ28" s="98"/>
      <c r="CA28" s="52"/>
      <c r="CB28" s="176"/>
      <c r="CC28" s="138"/>
      <c r="CD28" s="138"/>
      <c r="CE28" s="145"/>
      <c r="CF28" s="145"/>
      <c r="CG28" s="145"/>
      <c r="CH28" s="7"/>
      <c r="CI28" s="8"/>
      <c r="CJ28" s="7"/>
      <c r="CK28" s="29"/>
      <c r="CL28" s="7"/>
      <c r="CM28" s="7"/>
      <c r="CN28" s="8"/>
      <c r="CO28" s="7"/>
      <c r="CP28" s="29"/>
      <c r="CQ28" s="7"/>
      <c r="CR28" s="7"/>
      <c r="CS28" s="7"/>
      <c r="CT28" s="7"/>
      <c r="CU28" s="7"/>
      <c r="CV28" s="7"/>
      <c r="CW28" s="7"/>
      <c r="CX28" s="7"/>
      <c r="CY28" s="7"/>
    </row>
    <row r="29" customFormat="false" ht="12.75" hidden="false" customHeight="false" outlineLevel="0" collapsed="false">
      <c r="B29" s="75" t="n">
        <v>2200</v>
      </c>
      <c r="C29" s="146" t="n">
        <f aca="false">C28</f>
        <v>4</v>
      </c>
      <c r="D29" s="147" t="n">
        <f aca="false">D28</f>
        <v>0</v>
      </c>
      <c r="E29" s="174" t="n">
        <f aca="false">C29-D28</f>
        <v>4</v>
      </c>
      <c r="F29" s="149" t="n">
        <f aca="false">$F$6</f>
        <v>0</v>
      </c>
      <c r="G29" s="175" t="n">
        <f aca="false">$G$6</f>
        <v>0</v>
      </c>
      <c r="H29" s="151" t="n">
        <f aca="false">$H$6</f>
        <v>0</v>
      </c>
      <c r="I29" s="152" t="n">
        <f aca="false">F29+G29+H29</f>
        <v>0</v>
      </c>
      <c r="J29" s="153" t="n">
        <f aca="false">$J$7</f>
        <v>0</v>
      </c>
      <c r="K29" s="154" t="n">
        <f aca="false">$K$6</f>
        <v>0</v>
      </c>
      <c r="L29" s="155" t="n">
        <f aca="false">((I29*J29/1000)+K29)</f>
        <v>0</v>
      </c>
      <c r="M29" s="156" t="n">
        <f aca="false">$M$68</f>
        <v>0</v>
      </c>
      <c r="N29" s="157" t="e">
        <f aca="false">$N$7*AQ28*AR28</f>
        <v>#DIV/0!</v>
      </c>
      <c r="O29" s="156" t="n">
        <f aca="false">$O$68</f>
        <v>0</v>
      </c>
      <c r="P29" s="158" t="n">
        <f aca="false">(AT28*$P$6)*$P$3</f>
        <v>0.4332</v>
      </c>
      <c r="Q29" s="154" t="n">
        <f aca="false">$Q$68</f>
        <v>0</v>
      </c>
      <c r="R29" s="154" t="n">
        <v>0</v>
      </c>
      <c r="S29" s="155" t="n">
        <v>0</v>
      </c>
      <c r="T29" s="156" t="n">
        <v>0</v>
      </c>
      <c r="U29" s="159" t="e">
        <f aca="false">(N29/E29)+SUM(L29:M29)</f>
        <v>#DIV/0!</v>
      </c>
      <c r="W29" s="116" t="n">
        <v>1</v>
      </c>
      <c r="X29" s="117" t="n">
        <v>2.52</v>
      </c>
      <c r="Y29" s="160"/>
      <c r="Z29" s="63"/>
      <c r="AA29" s="161"/>
      <c r="AB29" s="120"/>
      <c r="AC29" s="162" t="n">
        <f aca="false">(W29*X29)+(Y29*Z29)+(AA29*AB29)</f>
        <v>2.52</v>
      </c>
      <c r="AD29" s="163" t="n">
        <v>2300</v>
      </c>
      <c r="AE29" s="164" t="n">
        <v>0</v>
      </c>
      <c r="AF29" s="165" t="n">
        <v>0</v>
      </c>
      <c r="AG29" s="166"/>
      <c r="AH29" s="167"/>
      <c r="AI29" s="168"/>
      <c r="AJ29" s="169"/>
      <c r="AK29" s="170" t="n">
        <v>1</v>
      </c>
      <c r="AL29" s="63" t="n">
        <v>190</v>
      </c>
      <c r="AM29" s="171"/>
      <c r="AN29" s="172"/>
      <c r="AO29" s="173"/>
      <c r="AP29" s="133"/>
      <c r="AQ29" s="133" t="e">
        <f aca="false" t="array" ref="AQ29:AQ29">SUM(IF(AND(AJ29&lt;&gt;"pac",AJ29&lt;&gt;""),AI29),IF(AND(AM29&lt;&gt;"pac",AM29&lt;&gt;""),AL29),IF(AND(AN29&lt;&gt;"pac",AN29&lt;&gt;""),AO29))/SUM(IF(AND(AJ29&lt;&gt;"pac",AJ29&lt;&gt;""),1),IF(AND(AM29&lt;&gt;"pac",AM29&lt;&gt;""),1),IF(AND(AN29&lt;&gt;"pac",AN29&lt;&gt;""),1))</f>
        <v>#DIV/0!</v>
      </c>
      <c r="AR29" s="133" t="n">
        <f aca="false" t="array" ref="AR29:AR29">SUM(IF(AND(AJ29&lt;&gt;"pac",AJ29&lt;&gt;""),AH29),IF(AND(AM29&lt;&gt;"pac",AM29&lt;&gt;""),AK29),IF(AND(AP29&lt;&gt;"pac",AP29&lt;&gt;""),AN29))</f>
        <v>0</v>
      </c>
      <c r="AS29" s="133"/>
      <c r="AT29" s="134" t="n">
        <f aca="false">SUM(AE29,AG29,AH29,AN29,AK29)</f>
        <v>1</v>
      </c>
      <c r="AU29" s="135" t="n">
        <f aca="false">AV29/AT29</f>
        <v>190</v>
      </c>
      <c r="AV29" s="136" t="n">
        <f aca="false">SUM(AE29*AF29)+(AH29*AI29)+(AN29*AO29)+(AK29*AL29)</f>
        <v>190</v>
      </c>
      <c r="AW29" s="137" t="n">
        <f aca="false">AT29*(F30+G30+H30)*J30/1000</f>
        <v>0</v>
      </c>
      <c r="AX29" s="137" t="n">
        <f aca="false">K30*AT29</f>
        <v>0</v>
      </c>
      <c r="AY29" s="137" t="n">
        <f aca="false">L30*(AE30+AG30)</f>
        <v>0</v>
      </c>
      <c r="AZ29" s="136" t="n">
        <f aca="false">P30</f>
        <v>0.4332</v>
      </c>
      <c r="BA29" s="137" t="n">
        <f aca="false">AC29</f>
        <v>2.52</v>
      </c>
      <c r="BB29" s="137" t="n">
        <f aca="false">T30*AT30</f>
        <v>0</v>
      </c>
      <c r="BC29" s="137"/>
      <c r="BD29" s="137" t="n">
        <f aca="false">AV29-SUM(AW29:BC29)</f>
        <v>187.0468</v>
      </c>
      <c r="BE29" s="138"/>
      <c r="BF29" s="139" t="n">
        <f aca="false">BD29</f>
        <v>187.0468</v>
      </c>
      <c r="BG29" s="139" t="n">
        <f aca="false">BF29*$BG$5</f>
        <v>149.63744</v>
      </c>
      <c r="BH29" s="139" t="n">
        <f aca="false">BF29*$BH$5</f>
        <v>37.40936</v>
      </c>
      <c r="BI29" s="52"/>
      <c r="BJ29" s="53" t="s">
        <v>109</v>
      </c>
      <c r="BK29" s="52"/>
      <c r="BL29" s="73" t="n">
        <f aca="false">BL25-BL27</f>
        <v>4938.03552</v>
      </c>
      <c r="BO29" s="53" t="s">
        <v>109</v>
      </c>
      <c r="BP29" s="52"/>
      <c r="BQ29" s="73" t="e">
        <f aca="false">BQ25-BQ27</f>
        <v>#REF!</v>
      </c>
      <c r="BR29" s="55"/>
      <c r="BS29" s="142"/>
      <c r="BT29" s="143"/>
      <c r="BU29" s="52"/>
      <c r="BV29" s="52"/>
      <c r="BW29" s="52"/>
      <c r="BX29" s="52"/>
      <c r="BY29" s="52"/>
      <c r="BZ29" s="52"/>
      <c r="CA29" s="52"/>
      <c r="CB29" s="52"/>
      <c r="CC29" s="138"/>
      <c r="CD29" s="138"/>
      <c r="CE29" s="145"/>
      <c r="CF29" s="145"/>
      <c r="CG29" s="145"/>
      <c r="CH29" s="7"/>
      <c r="CI29" s="8"/>
      <c r="CJ29" s="7"/>
      <c r="CK29" s="29"/>
      <c r="CL29" s="7"/>
      <c r="CM29" s="7"/>
      <c r="CN29" s="8"/>
      <c r="CO29" s="7"/>
      <c r="CP29" s="29"/>
      <c r="CQ29" s="7"/>
      <c r="CR29" s="7"/>
      <c r="CS29" s="7"/>
      <c r="CT29" s="7"/>
      <c r="CU29" s="7"/>
      <c r="CV29" s="7"/>
      <c r="CW29" s="7"/>
      <c r="CX29" s="7"/>
      <c r="CY29" s="7"/>
    </row>
    <row r="30" customFormat="false" ht="12.75" hidden="false" customHeight="false" outlineLevel="0" collapsed="false">
      <c r="B30" s="75" t="n">
        <v>2300</v>
      </c>
      <c r="C30" s="146" t="n">
        <f aca="false">C29</f>
        <v>4</v>
      </c>
      <c r="D30" s="147" t="n">
        <f aca="false">D29</f>
        <v>0</v>
      </c>
      <c r="E30" s="174" t="n">
        <f aca="false">C30-D29</f>
        <v>4</v>
      </c>
      <c r="F30" s="149" t="n">
        <f aca="false">$F$6</f>
        <v>0</v>
      </c>
      <c r="G30" s="175" t="n">
        <f aca="false">$G$6</f>
        <v>0</v>
      </c>
      <c r="H30" s="151" t="n">
        <f aca="false">$H$6</f>
        <v>0</v>
      </c>
      <c r="I30" s="152" t="n">
        <f aca="false">F30+G30+H30</f>
        <v>0</v>
      </c>
      <c r="J30" s="153" t="n">
        <f aca="false">$J$7</f>
        <v>0</v>
      </c>
      <c r="K30" s="154" t="n">
        <f aca="false">$K$6</f>
        <v>0</v>
      </c>
      <c r="L30" s="155" t="n">
        <f aca="false">((I30*J30/1000)+K30)</f>
        <v>0</v>
      </c>
      <c r="M30" s="156" t="n">
        <f aca="false">$M$68</f>
        <v>0</v>
      </c>
      <c r="N30" s="157" t="e">
        <f aca="false">$N$7*AQ29*AR29</f>
        <v>#DIV/0!</v>
      </c>
      <c r="O30" s="156" t="n">
        <f aca="false">$O$68</f>
        <v>0</v>
      </c>
      <c r="P30" s="158" t="n">
        <f aca="false">(AT29*$P$6)*$P$3</f>
        <v>0.4332</v>
      </c>
      <c r="Q30" s="154" t="n">
        <f aca="false">$Q$68</f>
        <v>0</v>
      </c>
      <c r="R30" s="154" t="n">
        <v>0</v>
      </c>
      <c r="S30" s="155" t="n">
        <v>0</v>
      </c>
      <c r="T30" s="156" t="n">
        <f aca="false">$T$6</f>
        <v>0</v>
      </c>
      <c r="U30" s="159" t="e">
        <f aca="false">(N30/E30)+SUM(L30:M30)</f>
        <v>#DIV/0!</v>
      </c>
      <c r="W30" s="116" t="n">
        <v>1</v>
      </c>
      <c r="X30" s="117" t="n">
        <v>2.52</v>
      </c>
      <c r="Y30" s="160"/>
      <c r="Z30" s="90"/>
      <c r="AA30" s="186"/>
      <c r="AB30" s="187"/>
      <c r="AC30" s="188" t="n">
        <f aca="false">(W30*X30)+(Y30*Z30)+(AA30*AB30)</f>
        <v>2.52</v>
      </c>
      <c r="AD30" s="189" t="n">
        <v>2400</v>
      </c>
      <c r="AE30" s="190" t="n">
        <v>0</v>
      </c>
      <c r="AF30" s="191" t="n">
        <v>0</v>
      </c>
      <c r="AG30" s="192"/>
      <c r="AH30" s="167"/>
      <c r="AI30" s="168"/>
      <c r="AJ30" s="169"/>
      <c r="AK30" s="170" t="n">
        <v>1</v>
      </c>
      <c r="AL30" s="63" t="n">
        <v>190</v>
      </c>
      <c r="AM30" s="194"/>
      <c r="AN30" s="172"/>
      <c r="AO30" s="173"/>
      <c r="AP30" s="195"/>
      <c r="AQ30" s="195" t="e">
        <f aca="false" t="array" ref="AQ30:AQ30">SUM(IF(AND(AJ30&lt;&gt;"pac",AJ30&lt;&gt;""),AI30),IF(AND(AM30&lt;&gt;"pac",AM30&lt;&gt;""),AL30),IF(AND(AN30&lt;&gt;"pac",AN30&lt;&gt;""),AO30))/SUM(IF(AND(AJ30&lt;&gt;"pac",AJ30&lt;&gt;""),1),IF(AND(AM30&lt;&gt;"pac",AM30&lt;&gt;""),1),IF(AND(AN30&lt;&gt;"pac",AN30&lt;&gt;""),1))</f>
        <v>#DIV/0!</v>
      </c>
      <c r="AR30" s="195" t="n">
        <f aca="false" t="array" ref="AR30:AR30">SUM(IF(AND(AJ30&lt;&gt;"pac",AJ30&lt;&gt;""),AH30),IF(AND(AM30&lt;&gt;"pac",AM30&lt;&gt;""),AK30),IF(AND(AP30&lt;&gt;"pac",AP30&lt;&gt;""),AN30))</f>
        <v>0</v>
      </c>
      <c r="AS30" s="55"/>
      <c r="AT30" s="134" t="n">
        <f aca="false">SUM(AE30,AG30,AH30,AN30,AK30)</f>
        <v>1</v>
      </c>
      <c r="AU30" s="135" t="n">
        <f aca="false">AV30/AT30</f>
        <v>190</v>
      </c>
      <c r="AV30" s="136" t="n">
        <f aca="false">SUM(AE30*AF30)+(AH30*AI30)+(AN30*AO30)+(AK30*AL30)</f>
        <v>190</v>
      </c>
      <c r="AW30" s="137" t="n">
        <f aca="false">AT30*(F31+G31+H31)*J31/1000</f>
        <v>0</v>
      </c>
      <c r="AX30" s="137" t="n">
        <f aca="false">K31*AT30</f>
        <v>0</v>
      </c>
      <c r="AY30" s="137" t="n">
        <f aca="false">L31*(AE31+AG31)</f>
        <v>0</v>
      </c>
      <c r="AZ30" s="136" t="n">
        <f aca="false">P31</f>
        <v>0.4332</v>
      </c>
      <c r="BA30" s="137" t="n">
        <f aca="false">AC30</f>
        <v>2.52</v>
      </c>
      <c r="BB30" s="137" t="n">
        <f aca="false">T31*AT31</f>
        <v>0</v>
      </c>
      <c r="BC30" s="137"/>
      <c r="BD30" s="137" t="n">
        <f aca="false">AV30-SUM(AW30:BC30)</f>
        <v>187.0468</v>
      </c>
      <c r="BE30" s="138"/>
      <c r="BF30" s="139" t="n">
        <f aca="false">BD30</f>
        <v>187.0468</v>
      </c>
      <c r="BG30" s="139" t="n">
        <f aca="false">BF30*$BG$5</f>
        <v>149.63744</v>
      </c>
      <c r="BH30" s="139" t="n">
        <f aca="false">BF30*$BH$5</f>
        <v>37.40936</v>
      </c>
      <c r="BI30" s="52"/>
      <c r="BJ30" s="53"/>
      <c r="BK30" s="52"/>
      <c r="BL30" s="73"/>
      <c r="BO30" s="53"/>
      <c r="BP30" s="52"/>
      <c r="BQ30" s="73"/>
      <c r="BR30" s="55"/>
      <c r="BS30" s="142"/>
      <c r="BT30" s="143"/>
      <c r="BU30" s="52"/>
      <c r="BV30" s="52"/>
      <c r="BW30" s="52"/>
      <c r="BX30" s="52"/>
      <c r="BY30" s="52"/>
      <c r="BZ30" s="52"/>
      <c r="CA30" s="52"/>
      <c r="CB30" s="52"/>
      <c r="CC30" s="138"/>
      <c r="CD30" s="138"/>
      <c r="CE30" s="145"/>
      <c r="CF30" s="145"/>
      <c r="CG30" s="145"/>
      <c r="CH30" s="7"/>
      <c r="CI30" s="8"/>
      <c r="CJ30" s="7"/>
      <c r="CK30" s="29"/>
      <c r="CL30" s="7"/>
      <c r="CM30" s="7"/>
      <c r="CN30" s="8"/>
      <c r="CO30" s="7"/>
      <c r="CP30" s="29"/>
      <c r="CQ30" s="7"/>
      <c r="CR30" s="7"/>
      <c r="CS30" s="7"/>
      <c r="CT30" s="7"/>
      <c r="CU30" s="7"/>
      <c r="CV30" s="7"/>
      <c r="CW30" s="7"/>
      <c r="CX30" s="7"/>
      <c r="CY30" s="7"/>
    </row>
    <row r="31" customFormat="false" ht="13.5" hidden="false" customHeight="false" outlineLevel="0" collapsed="false">
      <c r="B31" s="75" t="n">
        <v>2400</v>
      </c>
      <c r="C31" s="146" t="n">
        <f aca="false">C30</f>
        <v>4</v>
      </c>
      <c r="D31" s="147" t="n">
        <f aca="false">D30</f>
        <v>0</v>
      </c>
      <c r="E31" s="174" t="n">
        <f aca="false">C31-D30</f>
        <v>4</v>
      </c>
      <c r="F31" s="149" t="n">
        <f aca="false">$F$6</f>
        <v>0</v>
      </c>
      <c r="G31" s="196" t="n">
        <f aca="false">$G$6</f>
        <v>0</v>
      </c>
      <c r="H31" s="151" t="n">
        <f aca="false">$H$6</f>
        <v>0</v>
      </c>
      <c r="I31" s="152" t="n">
        <f aca="false">F31+G31+H31</f>
        <v>0</v>
      </c>
      <c r="J31" s="153" t="n">
        <f aca="false">$J$7</f>
        <v>0</v>
      </c>
      <c r="K31" s="154" t="n">
        <f aca="false">$K$6</f>
        <v>0</v>
      </c>
      <c r="L31" s="155" t="n">
        <f aca="false">((I31*J31/1000)+K31)</f>
        <v>0</v>
      </c>
      <c r="M31" s="156" t="n">
        <f aca="false">$M$68</f>
        <v>0</v>
      </c>
      <c r="N31" s="157" t="e">
        <f aca="false">$N$7*AQ30*AR30</f>
        <v>#DIV/0!</v>
      </c>
      <c r="O31" s="156" t="n">
        <f aca="false">$O$68</f>
        <v>0</v>
      </c>
      <c r="P31" s="158" t="n">
        <f aca="false">(AT30*$P$6)*$P$3</f>
        <v>0.4332</v>
      </c>
      <c r="Q31" s="154" t="n">
        <f aca="false">$Q$68</f>
        <v>0</v>
      </c>
      <c r="R31" s="154" t="n">
        <v>0</v>
      </c>
      <c r="S31" s="155" t="n">
        <v>0</v>
      </c>
      <c r="T31" s="156" t="n">
        <f aca="false">$T$6</f>
        <v>0</v>
      </c>
      <c r="U31" s="159" t="e">
        <f aca="false">(N31/E31)+SUM(L31:M31)</f>
        <v>#DIV/0!</v>
      </c>
      <c r="W31" s="197" t="n">
        <f aca="false">SUM(W7:W30)</f>
        <v>37</v>
      </c>
      <c r="X31" s="26"/>
      <c r="Y31" s="197" t="n">
        <f aca="false">SUM(Y7:Y30)</f>
        <v>0</v>
      </c>
      <c r="AA31" s="195" t="n">
        <f aca="false">SUM(AA7:AA30)</f>
        <v>0</v>
      </c>
      <c r="AB31" s="176"/>
      <c r="AD31" s="51"/>
      <c r="AE31" s="198" t="n">
        <f aca="false">SUM(AE7:AE30)</f>
        <v>0</v>
      </c>
      <c r="AF31" s="51"/>
      <c r="AG31" s="199"/>
      <c r="AH31" s="200" t="n">
        <f aca="false">SUM(AH7:AH30)</f>
        <v>0</v>
      </c>
      <c r="AI31" s="199"/>
      <c r="AJ31" s="51"/>
      <c r="AK31" s="201" t="n">
        <f aca="false">SUM(AK7:AK30)</f>
        <v>33</v>
      </c>
      <c r="AL31" s="52"/>
      <c r="AM31" s="51"/>
      <c r="AN31" s="313" t="n">
        <f aca="false">SUM(AN7:AN30)</f>
        <v>0</v>
      </c>
      <c r="AO31" s="26"/>
      <c r="AP31" s="52"/>
      <c r="AT31" s="202" t="n">
        <f aca="false">SUM(AT7:AT30)</f>
        <v>33</v>
      </c>
      <c r="AU31" s="203" t="n">
        <f aca="false">AV31/AT31</f>
        <v>190</v>
      </c>
      <c r="AV31" s="203" t="n">
        <f aca="false">SUM(AV7:AV30)</f>
        <v>6270</v>
      </c>
      <c r="AW31" s="203" t="n">
        <f aca="false">SUM(AW7:AW30)</f>
        <v>0</v>
      </c>
      <c r="AX31" s="203" t="n">
        <f aca="false">SUM(AX7:AX30)</f>
        <v>0</v>
      </c>
      <c r="AY31" s="203" t="n">
        <f aca="false">SUM(AY7:AY30)</f>
        <v>0</v>
      </c>
      <c r="AZ31" s="203" t="n">
        <f aca="false">SUM(AZ7:AZ30)</f>
        <v>14.2956</v>
      </c>
      <c r="BA31" s="204" t="n">
        <f aca="false">SUM(BA7:BA30)</f>
        <v>83.16</v>
      </c>
      <c r="BB31" s="204" t="n">
        <f aca="false">SUM(BB7:BB30)</f>
        <v>0</v>
      </c>
      <c r="BC31" s="204" t="n">
        <f aca="false">SUM(BC7:BC30)</f>
        <v>0</v>
      </c>
      <c r="BD31" s="204" t="n">
        <f aca="false">SUM(BD7:BD30)</f>
        <v>6172.5444</v>
      </c>
      <c r="BF31" s="205" t="n">
        <f aca="false">SUM(BF7:BF30)</f>
        <v>6172.5444</v>
      </c>
      <c r="BG31" s="205" t="n">
        <f aca="false">SUM(BG7:BG30)</f>
        <v>4938.03552</v>
      </c>
      <c r="BH31" s="205" t="n">
        <f aca="false">SUM(BH7:BH30)</f>
        <v>1234.50888</v>
      </c>
      <c r="BJ31" s="53" t="s">
        <v>110</v>
      </c>
      <c r="BK31" s="52"/>
      <c r="BL31" s="171"/>
      <c r="BO31" s="53" t="s">
        <v>110</v>
      </c>
      <c r="BP31" s="52"/>
      <c r="BQ31" s="171"/>
      <c r="BR31" s="7"/>
      <c r="BS31" s="28"/>
      <c r="BT31" s="206"/>
      <c r="BU31" s="98"/>
      <c r="BV31" s="52"/>
      <c r="BW31" s="52"/>
      <c r="BX31" s="52"/>
      <c r="BY31" s="52"/>
      <c r="BZ31" s="98"/>
      <c r="CA31" s="52"/>
      <c r="CB31" s="52"/>
      <c r="CC31" s="101"/>
      <c r="CD31" s="7"/>
      <c r="CE31" s="29"/>
      <c r="CF31" s="29"/>
      <c r="CG31" s="29"/>
      <c r="CH31" s="7"/>
      <c r="CI31" s="8"/>
      <c r="CJ31" s="7"/>
      <c r="CK31" s="7"/>
      <c r="CL31" s="7"/>
      <c r="CM31" s="7"/>
      <c r="CN31" s="8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</row>
    <row r="32" customFormat="false" ht="13.5" hidden="false" customHeight="false" outlineLevel="0" collapsed="false">
      <c r="B32" s="207"/>
      <c r="C32" s="208"/>
      <c r="D32" s="208"/>
      <c r="E32" s="209" t="n">
        <f aca="false">SUM(E8:E31)</f>
        <v>96</v>
      </c>
      <c r="F32" s="210"/>
      <c r="G32" s="211"/>
      <c r="H32" s="210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BJ32" s="53" t="s">
        <v>111</v>
      </c>
      <c r="BK32" s="52"/>
      <c r="BL32" s="212" t="n">
        <f aca="false">AW31</f>
        <v>0</v>
      </c>
      <c r="BO32" s="53" t="s">
        <v>111</v>
      </c>
      <c r="BP32" s="52"/>
      <c r="BQ32" s="213" t="e">
        <f aca="true">(INDIRECT(TEXT((DAY($A$1)-1),"0")&amp;"!BQ32"))+BL32</f>
        <v>#REF!</v>
      </c>
      <c r="BR32" s="7"/>
      <c r="BS32" s="7"/>
      <c r="BT32" s="7"/>
      <c r="BU32" s="98"/>
      <c r="BV32" s="52"/>
      <c r="BW32" s="176"/>
      <c r="BX32" s="52"/>
      <c r="BY32" s="52"/>
      <c r="BZ32" s="98"/>
      <c r="CA32" s="52"/>
      <c r="CB32" s="176"/>
      <c r="CC32" s="7"/>
      <c r="CD32" s="7"/>
      <c r="CE32" s="7"/>
      <c r="CF32" s="7"/>
      <c r="CG32" s="7"/>
      <c r="CH32" s="7"/>
      <c r="CI32" s="8"/>
      <c r="CJ32" s="7"/>
      <c r="CK32" s="214"/>
      <c r="CL32" s="7"/>
      <c r="CM32" s="7"/>
      <c r="CN32" s="8"/>
      <c r="CO32" s="7"/>
      <c r="CP32" s="215"/>
      <c r="CQ32" s="7"/>
      <c r="CR32" s="7"/>
      <c r="CS32" s="7"/>
      <c r="CT32" s="7"/>
      <c r="CU32" s="7"/>
      <c r="CV32" s="7"/>
      <c r="CW32" s="7"/>
      <c r="CX32" s="7"/>
      <c r="CY32" s="7"/>
    </row>
    <row r="33" customFormat="false" ht="12.75" hidden="false" customHeight="false" outlineLevel="0" collapsed="false">
      <c r="P33" s="52"/>
      <c r="V33" s="52"/>
      <c r="AI33" s="216"/>
      <c r="AJ33" s="216"/>
      <c r="AK33" s="216"/>
      <c r="AL33" s="6"/>
      <c r="BJ33" s="53" t="s">
        <v>112</v>
      </c>
      <c r="BK33" s="52"/>
      <c r="BL33" s="213" t="n">
        <f aca="false">AX31</f>
        <v>0</v>
      </c>
      <c r="BO33" s="53" t="s">
        <v>112</v>
      </c>
      <c r="BP33" s="52"/>
      <c r="BQ33" s="213" t="e">
        <f aca="true">(INDIRECT(TEXT((DAY($A$1)-1),"0")&amp;"!BQ33"))+BL33</f>
        <v>#REF!</v>
      </c>
      <c r="BR33" s="7"/>
      <c r="BS33" s="7"/>
      <c r="BT33" s="7"/>
      <c r="BU33" s="52"/>
      <c r="BV33" s="52"/>
      <c r="BW33" s="52"/>
      <c r="BX33" s="52"/>
      <c r="BY33" s="52"/>
      <c r="BZ33" s="52"/>
      <c r="CA33" s="52"/>
      <c r="CB33" s="52"/>
      <c r="CC33" s="7"/>
      <c r="CD33" s="7"/>
      <c r="CE33" s="7"/>
      <c r="CF33" s="7"/>
      <c r="CG33" s="7"/>
      <c r="CH33" s="7"/>
      <c r="CI33" s="8"/>
      <c r="CJ33" s="7"/>
      <c r="CK33" s="215"/>
      <c r="CL33" s="7"/>
      <c r="CM33" s="7"/>
      <c r="CN33" s="8"/>
      <c r="CO33" s="7"/>
      <c r="CP33" s="215"/>
      <c r="CQ33" s="7"/>
      <c r="CR33" s="7"/>
      <c r="CS33" s="7"/>
      <c r="CT33" s="7"/>
      <c r="CU33" s="7"/>
      <c r="CV33" s="7"/>
      <c r="CW33" s="7"/>
      <c r="CX33" s="7"/>
      <c r="CY33" s="7"/>
    </row>
    <row r="34" customFormat="false" ht="13.5" hidden="false" customHeight="false" outlineLevel="0" collapsed="false">
      <c r="P34" s="52"/>
      <c r="AC34" s="217"/>
      <c r="AI34" s="218"/>
      <c r="AJ34" s="218"/>
      <c r="AK34" s="218"/>
      <c r="BJ34" s="53"/>
      <c r="BK34" s="52"/>
      <c r="BL34" s="171"/>
      <c r="BO34" s="183"/>
      <c r="BP34" s="52"/>
      <c r="BQ34" s="219"/>
      <c r="BR34" s="7"/>
      <c r="BS34" s="7"/>
      <c r="BT34" s="7"/>
      <c r="BU34" s="98"/>
      <c r="BV34" s="52"/>
      <c r="BW34" s="176"/>
      <c r="BX34" s="52"/>
      <c r="BY34" s="52"/>
      <c r="BZ34" s="98"/>
      <c r="CA34" s="52"/>
      <c r="CB34" s="176"/>
      <c r="CC34" s="7"/>
      <c r="CD34" s="7"/>
      <c r="CE34" s="7"/>
      <c r="CF34" s="7"/>
      <c r="CG34" s="7"/>
      <c r="CH34" s="7"/>
      <c r="CI34" s="8"/>
      <c r="CJ34" s="7"/>
      <c r="CK34" s="7"/>
      <c r="CL34" s="7"/>
      <c r="CM34" s="7"/>
      <c r="CN34" s="7"/>
      <c r="CO34" s="7"/>
      <c r="CP34" s="8"/>
      <c r="CQ34" s="7"/>
      <c r="CR34" s="7"/>
      <c r="CS34" s="7"/>
      <c r="CT34" s="7"/>
      <c r="CU34" s="7"/>
      <c r="CV34" s="7"/>
      <c r="CW34" s="7"/>
      <c r="CX34" s="7"/>
      <c r="CY34" s="7"/>
    </row>
    <row r="35" customFormat="false" ht="12.75" hidden="false" customHeight="false" outlineLevel="0" collapsed="false">
      <c r="P35" s="52"/>
      <c r="AE35" s="220" t="s">
        <v>113</v>
      </c>
      <c r="AF35" s="221" t="s">
        <v>114</v>
      </c>
      <c r="AG35" s="221"/>
      <c r="AH35" s="222"/>
      <c r="AJ35" s="220" t="s">
        <v>113</v>
      </c>
      <c r="AK35" s="221" t="s">
        <v>115</v>
      </c>
      <c r="AL35" s="221"/>
      <c r="AM35" s="222"/>
      <c r="BJ35" s="140" t="s">
        <v>116</v>
      </c>
      <c r="BK35" s="141"/>
      <c r="BL35" s="223" t="n">
        <f aca="false">BL25-BL27-BL32-BL33</f>
        <v>4938.03552</v>
      </c>
      <c r="BO35" s="140" t="s">
        <v>117</v>
      </c>
      <c r="BP35" s="141"/>
      <c r="BQ35" s="223" t="e">
        <f aca="false">BQ29-SUM(BQ32:BQ33)</f>
        <v>#REF!</v>
      </c>
      <c r="BR35" s="7"/>
      <c r="BS35" s="7"/>
      <c r="BT35" s="7"/>
      <c r="BU35" s="98"/>
      <c r="BV35" s="52"/>
      <c r="BW35" s="176"/>
      <c r="BX35" s="52"/>
      <c r="BY35" s="52"/>
      <c r="BZ35" s="98"/>
      <c r="CA35" s="52"/>
      <c r="CB35" s="176"/>
      <c r="CC35" s="7"/>
      <c r="CD35" s="7"/>
      <c r="CE35" s="7"/>
      <c r="CF35" s="7"/>
      <c r="CG35" s="7"/>
      <c r="CH35" s="7"/>
      <c r="CI35" s="8"/>
      <c r="CJ35" s="7"/>
      <c r="CK35" s="215"/>
      <c r="CL35" s="7"/>
      <c r="CM35" s="7"/>
      <c r="CN35" s="8"/>
      <c r="CO35" s="7"/>
      <c r="CP35" s="215"/>
      <c r="CQ35" s="7"/>
      <c r="CR35" s="7"/>
      <c r="CS35" s="7"/>
      <c r="CT35" s="7"/>
      <c r="CU35" s="7"/>
      <c r="CV35" s="7"/>
      <c r="CW35" s="7"/>
      <c r="CX35" s="7"/>
      <c r="CY35" s="7"/>
    </row>
    <row r="36" customFormat="false" ht="12.75" hidden="false" customHeight="false" outlineLevel="0" collapsed="false">
      <c r="P36" s="52"/>
      <c r="AE36" s="224"/>
      <c r="AF36" s="52"/>
      <c r="AG36" s="52" t="s">
        <v>118</v>
      </c>
      <c r="AH36" s="225" t="s">
        <v>119</v>
      </c>
      <c r="AJ36" s="224"/>
      <c r="AK36" s="52"/>
      <c r="AL36" s="52" t="s">
        <v>118</v>
      </c>
      <c r="AM36" s="225" t="s">
        <v>119</v>
      </c>
      <c r="AV36" s="226" t="s">
        <v>120</v>
      </c>
      <c r="AW36" s="226" t="s">
        <v>121</v>
      </c>
      <c r="AX36" s="226" t="s">
        <v>122</v>
      </c>
      <c r="AY36" s="226" t="s">
        <v>123</v>
      </c>
      <c r="AZ36" s="226" t="s">
        <v>124</v>
      </c>
      <c r="BA36" s="226" t="s">
        <v>46</v>
      </c>
      <c r="BF36" s="98"/>
      <c r="BG36" s="52"/>
      <c r="BH36" s="176"/>
      <c r="BJ36" s="98"/>
      <c r="BK36" s="52"/>
      <c r="BL36" s="176"/>
      <c r="BO36" s="98"/>
      <c r="BP36" s="52"/>
      <c r="BQ36" s="176"/>
      <c r="BR36" s="7"/>
      <c r="BS36" s="7"/>
      <c r="BT36" s="7"/>
      <c r="BU36" s="98"/>
      <c r="BV36" s="52"/>
      <c r="BW36" s="176"/>
      <c r="BX36" s="52"/>
      <c r="BY36" s="52"/>
      <c r="BZ36" s="98"/>
      <c r="CA36" s="52"/>
      <c r="CB36" s="176"/>
      <c r="CC36" s="7"/>
      <c r="CD36" s="7"/>
      <c r="CE36" s="8"/>
      <c r="CF36" s="7"/>
      <c r="CG36" s="29"/>
      <c r="CH36" s="7"/>
      <c r="CI36" s="8"/>
      <c r="CJ36" s="7"/>
      <c r="CK36" s="29"/>
      <c r="CL36" s="7"/>
      <c r="CM36" s="7"/>
      <c r="CN36" s="8"/>
      <c r="CO36" s="7"/>
      <c r="CP36" s="29"/>
      <c r="CQ36" s="7"/>
      <c r="CR36" s="7"/>
      <c r="CS36" s="7"/>
      <c r="CT36" s="7"/>
      <c r="CU36" s="7"/>
      <c r="CV36" s="7"/>
      <c r="CW36" s="7"/>
      <c r="CX36" s="7"/>
      <c r="CY36" s="7"/>
    </row>
    <row r="37" customFormat="false" ht="16.5" hidden="false" customHeight="false" outlineLevel="0" collapsed="false">
      <c r="A37" s="7"/>
      <c r="B37" s="7"/>
      <c r="C37" s="7"/>
      <c r="D37" s="7"/>
      <c r="E37" s="7"/>
      <c r="F37" s="7"/>
      <c r="G37" s="7"/>
      <c r="H37" s="227"/>
      <c r="I37" s="227"/>
      <c r="J37" s="227"/>
      <c r="K37" s="227"/>
      <c r="L37" s="7"/>
      <c r="M37" s="7"/>
      <c r="N37" s="7"/>
      <c r="O37" s="7"/>
      <c r="P37" s="100"/>
      <c r="Q37" s="7"/>
      <c r="R37" s="7"/>
      <c r="S37" s="7"/>
      <c r="T37" s="7"/>
      <c r="U37" s="7"/>
      <c r="V37" s="7"/>
      <c r="W37" s="7"/>
      <c r="X37" s="7"/>
      <c r="Y37" s="7"/>
      <c r="AE37" s="224" t="s">
        <v>125</v>
      </c>
      <c r="AF37" s="52"/>
      <c r="AG37" s="52" t="s">
        <v>126</v>
      </c>
      <c r="AH37" s="225" t="s">
        <v>127</v>
      </c>
      <c r="AJ37" s="224" t="s">
        <v>125</v>
      </c>
      <c r="AK37" s="52"/>
      <c r="AL37" s="52" t="s">
        <v>128</v>
      </c>
      <c r="AM37" s="225" t="s">
        <v>129</v>
      </c>
      <c r="AS37" s="226" t="s">
        <v>130</v>
      </c>
      <c r="AT37" s="226" t="s">
        <v>131</v>
      </c>
      <c r="AU37" s="226" t="s">
        <v>132</v>
      </c>
      <c r="AV37" s="226" t="s">
        <v>133</v>
      </c>
      <c r="AW37" s="226" t="s">
        <v>133</v>
      </c>
      <c r="AX37" s="226" t="s">
        <v>134</v>
      </c>
      <c r="AY37" s="226" t="s">
        <v>134</v>
      </c>
      <c r="AZ37" s="226" t="s">
        <v>135</v>
      </c>
      <c r="BA37" s="0" t="s">
        <v>136</v>
      </c>
      <c r="BR37" s="55"/>
      <c r="BS37" s="55"/>
      <c r="BT37" s="55"/>
      <c r="BU37" s="98"/>
      <c r="BV37" s="52"/>
      <c r="BW37" s="176"/>
      <c r="BX37" s="52"/>
      <c r="BY37" s="52"/>
      <c r="BZ37" s="98"/>
      <c r="CA37" s="52"/>
      <c r="CB37" s="176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</row>
    <row r="38" customFormat="false" ht="12.75" hidden="false" customHeight="false" outlineLevel="0" collapsed="false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AE38" s="224" t="s">
        <v>137</v>
      </c>
      <c r="AF38" s="52"/>
      <c r="AG38" s="52" t="s">
        <v>138</v>
      </c>
      <c r="AH38" s="225" t="s">
        <v>138</v>
      </c>
      <c r="AJ38" s="224" t="s">
        <v>137</v>
      </c>
      <c r="AK38" s="52"/>
      <c r="AL38" s="52" t="s">
        <v>83</v>
      </c>
      <c r="AM38" s="225" t="s">
        <v>82</v>
      </c>
      <c r="AS38" s="228"/>
      <c r="AT38" s="229" t="n">
        <f aca="false">AT7</f>
        <v>0</v>
      </c>
      <c r="AU38" s="229" t="n">
        <f aca="false">AS38-AT38</f>
        <v>0</v>
      </c>
      <c r="AV38" s="230" t="n">
        <f aca="false">IF(AND(AU38&lt;=0,AU38&gt;=-2),AU38,IF(AU38&lt;-2,-2,0))</f>
        <v>0</v>
      </c>
      <c r="AW38" s="231" t="n">
        <f aca="false">IF(AND(AU38&gt;=0,AU38&lt;=2),AU38,IF(AU38&gt;2,2,0))</f>
        <v>0</v>
      </c>
      <c r="AX38" s="232" t="n">
        <f aca="false">IF(AU38&gt;2,(AU38-2)*13.66,0)</f>
        <v>0</v>
      </c>
      <c r="AY38" s="232" t="n">
        <f aca="false">IF(AU38&lt;-2,(ABS(AU38)-2)*100,0)</f>
        <v>0</v>
      </c>
      <c r="AZ38" s="233" t="n">
        <f aca="false">AV38+AW38</f>
        <v>0</v>
      </c>
      <c r="BA38" s="234" t="n">
        <f aca="false">AX38+AY38</f>
        <v>0</v>
      </c>
      <c r="BB38" s="142"/>
      <c r="BJ38" s="6" t="s">
        <v>139</v>
      </c>
      <c r="BP38" s="6" t="s">
        <v>140</v>
      </c>
      <c r="BR38" s="235"/>
      <c r="BS38" s="142"/>
      <c r="BT38" s="142"/>
      <c r="BU38" s="98"/>
      <c r="BV38" s="52"/>
      <c r="BW38" s="52"/>
      <c r="BX38" s="52"/>
      <c r="BY38" s="52"/>
      <c r="BZ38" s="98"/>
      <c r="CA38" s="52"/>
      <c r="CB38" s="52"/>
      <c r="CC38" s="7"/>
      <c r="CD38" s="7"/>
      <c r="CE38" s="7"/>
      <c r="CF38" s="7"/>
      <c r="CG38" s="7"/>
      <c r="CH38" s="7"/>
      <c r="CI38" s="7"/>
      <c r="CJ38" s="8"/>
      <c r="CK38" s="7"/>
      <c r="CL38" s="7"/>
      <c r="CM38" s="7"/>
      <c r="CN38" s="7"/>
      <c r="CO38" s="8"/>
      <c r="CP38" s="7"/>
      <c r="CQ38" s="7"/>
      <c r="CR38" s="7"/>
      <c r="CS38" s="7"/>
      <c r="CT38" s="7"/>
      <c r="CU38" s="7"/>
      <c r="CV38" s="7"/>
      <c r="CW38" s="7"/>
      <c r="CX38" s="7"/>
      <c r="CY38" s="7"/>
    </row>
    <row r="39" customFormat="false" ht="13.5" hidden="false" customHeight="false" outlineLevel="0" collapsed="false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AE39" s="236" t="n">
        <f aca="false">AE31</f>
        <v>0</v>
      </c>
      <c r="AF39" s="237" t="n">
        <f aca="false">AG31</f>
        <v>0</v>
      </c>
      <c r="AG39" s="237" t="n">
        <f aca="false">AH31+AK31</f>
        <v>33</v>
      </c>
      <c r="AH39" s="238" t="n">
        <f aca="false">AN31</f>
        <v>0</v>
      </c>
      <c r="AJ39" s="236" t="n">
        <f aca="false">AJ31</f>
        <v>0</v>
      </c>
      <c r="AK39" s="237" t="n">
        <f aca="false">AL31</f>
        <v>0</v>
      </c>
      <c r="AL39" s="239" t="n">
        <f aca="false">AVERAGE(AL7:AL30,AI7:AI30)</f>
        <v>190</v>
      </c>
      <c r="AM39" s="240" t="e">
        <f aca="false">AVERAGE(AO7:AO30)</f>
        <v>#DIV/0!</v>
      </c>
      <c r="AS39" s="241"/>
      <c r="AT39" s="242" t="n">
        <f aca="false">AT8</f>
        <v>2</v>
      </c>
      <c r="AU39" s="242" t="n">
        <f aca="false">AS39-AT39</f>
        <v>-2</v>
      </c>
      <c r="AV39" s="243" t="n">
        <f aca="false">IF(AND(AU39&lt;=0,AU39&gt;=-2),AU39,IF(AU39&lt;-2,-2,0))</f>
        <v>-2</v>
      </c>
      <c r="AW39" s="244" t="n">
        <f aca="false">IF(AND(AU39&gt;=0,AU39&lt;=2),AU39,IF(AU39&gt;2,2,0))</f>
        <v>0</v>
      </c>
      <c r="AX39" s="245" t="n">
        <f aca="false">IF(AU39&gt;2,(AU39-2)*13.66,0)</f>
        <v>0</v>
      </c>
      <c r="AY39" s="245" t="n">
        <f aca="false">IF(AU39&lt;-2,(ABS(AU39)-2)*100,0)</f>
        <v>0</v>
      </c>
      <c r="AZ39" s="246" t="n">
        <f aca="false">AV39+AW39</f>
        <v>-2</v>
      </c>
      <c r="BA39" s="247" t="n">
        <f aca="false">AX39+AY39</f>
        <v>0</v>
      </c>
      <c r="BJ39" s="25" t="s">
        <v>141</v>
      </c>
      <c r="BK39" s="26"/>
      <c r="BL39" s="248" t="n">
        <v>0</v>
      </c>
      <c r="BM39" s="249"/>
      <c r="BR39" s="235"/>
      <c r="BS39" s="142"/>
      <c r="BT39" s="142"/>
      <c r="BU39" s="98"/>
      <c r="BV39" s="52"/>
      <c r="BW39" s="214"/>
      <c r="BX39" s="52"/>
      <c r="BY39" s="52"/>
      <c r="BZ39" s="98"/>
      <c r="CA39" s="52"/>
      <c r="CB39" s="250"/>
      <c r="CC39" s="7"/>
      <c r="CD39" s="7"/>
      <c r="CE39" s="7"/>
      <c r="CF39" s="7"/>
      <c r="CG39" s="7"/>
      <c r="CH39" s="7"/>
      <c r="CI39" s="7"/>
      <c r="CJ39" s="8"/>
      <c r="CK39" s="7"/>
      <c r="CL39" s="249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</row>
    <row r="40" customFormat="false" ht="15.75" hidden="false" customHeight="false" outlineLevel="0" collapsed="false">
      <c r="A40" s="7"/>
      <c r="B40" s="7"/>
      <c r="C40" s="7"/>
      <c r="D40" s="7"/>
      <c r="E40" s="227"/>
      <c r="F40" s="227"/>
      <c r="G40" s="227"/>
      <c r="H40" s="227"/>
      <c r="I40" s="227"/>
      <c r="J40" s="227"/>
      <c r="K40" s="227"/>
      <c r="L40" s="227"/>
      <c r="M40" s="227"/>
      <c r="N40" s="227"/>
      <c r="O40" s="227"/>
      <c r="P40" s="7"/>
      <c r="Q40" s="7"/>
      <c r="R40" s="7"/>
      <c r="S40" s="7"/>
      <c r="T40" s="7"/>
      <c r="U40" s="7"/>
      <c r="V40" s="7"/>
      <c r="W40" s="7"/>
      <c r="X40" s="7"/>
      <c r="Y40" s="7"/>
      <c r="AS40" s="241"/>
      <c r="AT40" s="242" t="n">
        <f aca="false">AT9</f>
        <v>2</v>
      </c>
      <c r="AU40" s="242" t="n">
        <f aca="false">AS40-AT40</f>
        <v>-2</v>
      </c>
      <c r="AV40" s="243" t="n">
        <f aca="false">IF(AND(AU40&lt;=0,AU40&gt;=-2),AU40,IF(AU40&lt;-2,-2,0))</f>
        <v>-2</v>
      </c>
      <c r="AW40" s="244" t="n">
        <f aca="false">IF(AND(AU40&gt;=0,AU40&lt;=2),AU40,IF(AU40&gt;2,2,0))</f>
        <v>0</v>
      </c>
      <c r="AX40" s="245" t="n">
        <f aca="false">IF(AU40&gt;2,(AU40-2)*13.66,0)</f>
        <v>0</v>
      </c>
      <c r="AY40" s="245" t="n">
        <f aca="false">IF(AU40&lt;-2,(ABS(AU40)-2)*100,0)</f>
        <v>0</v>
      </c>
      <c r="AZ40" s="246" t="n">
        <f aca="false">AV40+AW40</f>
        <v>-2</v>
      </c>
      <c r="BA40" s="247" t="n">
        <f aca="false">AX40+AY40</f>
        <v>0</v>
      </c>
      <c r="BJ40" s="183"/>
      <c r="BK40" s="52"/>
      <c r="BL40" s="251"/>
      <c r="BM40" s="252"/>
      <c r="BR40" s="235"/>
      <c r="BS40" s="142"/>
      <c r="BT40" s="142"/>
      <c r="BU40" s="98"/>
      <c r="BV40" s="52"/>
      <c r="BW40" s="250"/>
      <c r="BX40" s="52"/>
      <c r="BY40" s="52"/>
      <c r="BZ40" s="98"/>
      <c r="CA40" s="52"/>
      <c r="CB40" s="250"/>
      <c r="CC40" s="7"/>
      <c r="CD40" s="7"/>
      <c r="CE40" s="7"/>
      <c r="CF40" s="7"/>
      <c r="CG40" s="7"/>
      <c r="CH40" s="7"/>
      <c r="CI40" s="7"/>
      <c r="CJ40" s="7"/>
      <c r="CK40" s="7"/>
      <c r="CL40" s="252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</row>
    <row r="41" customFormat="false" ht="15.75" hidden="false" customHeight="false" outlineLevel="0" collapsed="false">
      <c r="A41" s="7"/>
      <c r="B41" s="7"/>
      <c r="C41" s="7"/>
      <c r="D41" s="7"/>
      <c r="E41" s="253"/>
      <c r="F41" s="253"/>
      <c r="G41" s="254"/>
      <c r="H41" s="253"/>
      <c r="I41" s="254"/>
      <c r="J41" s="253"/>
      <c r="K41" s="254"/>
      <c r="L41" s="253"/>
      <c r="M41" s="254"/>
      <c r="N41" s="253"/>
      <c r="O41" s="253"/>
      <c r="P41" s="7"/>
      <c r="Q41" s="7"/>
      <c r="R41" s="7"/>
      <c r="S41" s="7"/>
      <c r="T41" s="7"/>
      <c r="U41" s="7"/>
      <c r="V41" s="7"/>
      <c r="W41" s="7"/>
      <c r="X41" s="7"/>
      <c r="Y41" s="7"/>
      <c r="AS41" s="241"/>
      <c r="AT41" s="242" t="n">
        <f aca="false">AT10</f>
        <v>2</v>
      </c>
      <c r="AU41" s="242" t="n">
        <f aca="false">AS41-AT41</f>
        <v>-2</v>
      </c>
      <c r="AV41" s="243" t="n">
        <f aca="false">IF(AND(AU41&lt;=0,AU41&gt;=-2),AU41,IF(AU41&lt;-2,-2,0))</f>
        <v>-2</v>
      </c>
      <c r="AW41" s="244" t="n">
        <f aca="false">IF(AND(AU41&gt;=0,AU41&lt;=2),AU41,IF(AU41&gt;2,2,0))</f>
        <v>0</v>
      </c>
      <c r="AX41" s="245" t="n">
        <f aca="false">IF(AU41&gt;2,(AU41-2)*13.66,0)</f>
        <v>0</v>
      </c>
      <c r="AY41" s="245" t="n">
        <f aca="false">IF(AU41&lt;-2,(ABS(AU41)-2)*100,0)</f>
        <v>0</v>
      </c>
      <c r="AZ41" s="246" t="n">
        <f aca="false">AV41+AW41</f>
        <v>-2</v>
      </c>
      <c r="BA41" s="247" t="n">
        <f aca="false">AX41+AY41</f>
        <v>0</v>
      </c>
      <c r="BJ41" s="53" t="s">
        <v>142</v>
      </c>
      <c r="BK41" s="98"/>
      <c r="BL41" s="255" t="n">
        <v>0</v>
      </c>
      <c r="BM41" s="249"/>
      <c r="BR41" s="235"/>
      <c r="BS41" s="142"/>
      <c r="BT41" s="142"/>
      <c r="BU41" s="98"/>
      <c r="BV41" s="52"/>
      <c r="BW41" s="52"/>
      <c r="BX41" s="52"/>
      <c r="BY41" s="52"/>
      <c r="BZ41" s="52"/>
      <c r="CA41" s="52"/>
      <c r="CB41" s="98"/>
      <c r="CC41" s="7"/>
      <c r="CD41" s="7"/>
      <c r="CE41" s="7"/>
      <c r="CF41" s="7"/>
      <c r="CG41" s="7"/>
      <c r="CH41" s="7"/>
      <c r="CI41" s="7"/>
      <c r="CJ41" s="8"/>
      <c r="CK41" s="8"/>
      <c r="CL41" s="249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</row>
    <row r="42" customFormat="false" ht="15" hidden="false" customHeight="false" outlineLevel="0" collapsed="false">
      <c r="A42" s="7"/>
      <c r="B42" s="7"/>
      <c r="C42" s="7"/>
      <c r="D42" s="7"/>
      <c r="E42" s="253"/>
      <c r="F42" s="253"/>
      <c r="G42" s="254"/>
      <c r="H42" s="253"/>
      <c r="I42" s="254"/>
      <c r="J42" s="253"/>
      <c r="K42" s="254"/>
      <c r="L42" s="253"/>
      <c r="M42" s="254"/>
      <c r="N42" s="253"/>
      <c r="O42" s="253"/>
      <c r="P42" s="7"/>
      <c r="Q42" s="7"/>
      <c r="R42" s="7"/>
      <c r="S42" s="7"/>
      <c r="T42" s="7"/>
      <c r="U42" s="7"/>
      <c r="V42" s="7"/>
      <c r="W42" s="7"/>
      <c r="X42" s="7"/>
      <c r="Y42" s="7"/>
      <c r="AE42" s="220" t="s">
        <v>143</v>
      </c>
      <c r="AF42" s="221" t="s">
        <v>114</v>
      </c>
      <c r="AG42" s="221"/>
      <c r="AH42" s="222"/>
      <c r="AJ42" s="220" t="s">
        <v>143</v>
      </c>
      <c r="AK42" s="221" t="s">
        <v>115</v>
      </c>
      <c r="AL42" s="221"/>
      <c r="AM42" s="222"/>
      <c r="AS42" s="241"/>
      <c r="AT42" s="242" t="n">
        <f aca="false">AT11</f>
        <v>2</v>
      </c>
      <c r="AU42" s="242" t="n">
        <f aca="false">AS42-AT42</f>
        <v>-2</v>
      </c>
      <c r="AV42" s="243" t="n">
        <f aca="false">IF(AND(AU42&lt;=0,AU42&gt;=-2),AU42,IF(AU42&lt;-2,-2,0))</f>
        <v>-2</v>
      </c>
      <c r="AW42" s="244" t="n">
        <f aca="false">IF(AND(AU42&gt;=0,AU42&lt;=2),AU42,IF(AU42&gt;2,2,0))</f>
        <v>0</v>
      </c>
      <c r="AX42" s="245" t="n">
        <f aca="false">IF(AU42&gt;2,(AU42-2)*13.66,0)</f>
        <v>0</v>
      </c>
      <c r="AY42" s="245" t="n">
        <f aca="false">IF(AU42&lt;-2,(ABS(AU42)-2)*100,0)</f>
        <v>0</v>
      </c>
      <c r="AZ42" s="246" t="n">
        <f aca="false">AV42+AW42</f>
        <v>-2</v>
      </c>
      <c r="BA42" s="247" t="n">
        <f aca="false">AX42+AY42</f>
        <v>0</v>
      </c>
      <c r="BJ42" s="53" t="s">
        <v>144</v>
      </c>
      <c r="BK42" s="256" t="n">
        <f aca="false">A1</f>
        <v>36965</v>
      </c>
      <c r="BL42" s="255" t="n">
        <v>0</v>
      </c>
      <c r="BM42" s="249"/>
      <c r="BR42" s="235"/>
      <c r="BS42" s="142"/>
      <c r="BT42" s="142"/>
      <c r="BU42" s="98"/>
      <c r="BV42" s="52"/>
      <c r="BW42" s="250"/>
      <c r="BX42" s="52"/>
      <c r="BY42" s="52"/>
      <c r="BZ42" s="98"/>
      <c r="CA42" s="52"/>
      <c r="CB42" s="250"/>
      <c r="CC42" s="7"/>
      <c r="CD42" s="7"/>
      <c r="CE42" s="7"/>
      <c r="CF42" s="7"/>
      <c r="CG42" s="7"/>
      <c r="CH42" s="7"/>
      <c r="CI42" s="7"/>
      <c r="CJ42" s="8"/>
      <c r="CK42" s="257"/>
      <c r="CL42" s="249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</row>
    <row r="43" customFormat="false" ht="15" hidden="false" customHeight="false" outlineLevel="0" collapsed="false">
      <c r="A43" s="7"/>
      <c r="B43" s="7"/>
      <c r="C43" s="7"/>
      <c r="D43" s="7"/>
      <c r="E43" s="253"/>
      <c r="F43" s="253"/>
      <c r="G43" s="254"/>
      <c r="H43" s="253"/>
      <c r="I43" s="253"/>
      <c r="J43" s="253"/>
      <c r="K43" s="254"/>
      <c r="L43" s="253"/>
      <c r="M43" s="253"/>
      <c r="N43" s="253"/>
      <c r="O43" s="253"/>
      <c r="P43" s="7"/>
      <c r="Q43" s="7"/>
      <c r="R43" s="7"/>
      <c r="S43" s="7"/>
      <c r="T43" s="7"/>
      <c r="U43" s="7"/>
      <c r="V43" s="7"/>
      <c r="W43" s="7"/>
      <c r="X43" s="7"/>
      <c r="Y43" s="7"/>
      <c r="AE43" s="224"/>
      <c r="AF43" s="52"/>
      <c r="AG43" s="52" t="s">
        <v>118</v>
      </c>
      <c r="AH43" s="225"/>
      <c r="AJ43" s="224"/>
      <c r="AK43" s="52"/>
      <c r="AL43" s="52" t="s">
        <v>118</v>
      </c>
      <c r="AM43" s="225"/>
      <c r="AS43" s="241"/>
      <c r="AT43" s="242" t="n">
        <f aca="false">AT12</f>
        <v>2</v>
      </c>
      <c r="AU43" s="242" t="n">
        <f aca="false">AS43-AT43</f>
        <v>-2</v>
      </c>
      <c r="AV43" s="243" t="n">
        <f aca="false">IF(AND(AU43&lt;=0,AU43&gt;=-2),AU43,IF(AU43&lt;-2,-2,0))</f>
        <v>-2</v>
      </c>
      <c r="AW43" s="244" t="n">
        <f aca="false">IF(AND(AU43&gt;=0,AU43&lt;=2),AU43,IF(AU43&gt;2,2,0))</f>
        <v>0</v>
      </c>
      <c r="AX43" s="245" t="n">
        <f aca="false">IF(AU43&gt;2,(AU43-2)*13.66,0)</f>
        <v>0</v>
      </c>
      <c r="AY43" s="245" t="n">
        <f aca="false">IF(AU43&lt;-2,(ABS(AU43)-2)*100,0)</f>
        <v>0</v>
      </c>
      <c r="AZ43" s="246" t="n">
        <f aca="false">AV43+AW43</f>
        <v>-2</v>
      </c>
      <c r="BA43" s="247" t="n">
        <f aca="false">AX43+AY43</f>
        <v>0</v>
      </c>
      <c r="BJ43" s="53" t="s">
        <v>145</v>
      </c>
      <c r="BK43" s="52"/>
      <c r="BL43" s="255" t="n">
        <f aca="false">SUM(BL39:BL42)</f>
        <v>0</v>
      </c>
      <c r="BM43" s="249"/>
      <c r="BR43" s="235"/>
      <c r="BS43" s="142"/>
      <c r="BT43" s="142"/>
      <c r="BU43" s="98"/>
      <c r="BV43" s="52"/>
      <c r="BW43" s="176"/>
      <c r="BX43" s="52"/>
      <c r="BY43" s="52"/>
      <c r="BZ43" s="98"/>
      <c r="CA43" s="52"/>
      <c r="CB43" s="176"/>
      <c r="CC43" s="7"/>
      <c r="CD43" s="7"/>
      <c r="CE43" s="7"/>
      <c r="CF43" s="7"/>
      <c r="CG43" s="7"/>
      <c r="CH43" s="7"/>
      <c r="CI43" s="7"/>
      <c r="CJ43" s="8"/>
      <c r="CK43" s="7"/>
      <c r="CL43" s="249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</row>
    <row r="44" customFormat="false" ht="15" hidden="false" customHeight="false" outlineLevel="0" collapsed="false">
      <c r="A44" s="7"/>
      <c r="B44" s="7"/>
      <c r="C44" s="7"/>
      <c r="D44" s="7"/>
      <c r="E44" s="253"/>
      <c r="F44" s="253"/>
      <c r="G44" s="254"/>
      <c r="H44" s="253"/>
      <c r="I44" s="254"/>
      <c r="J44" s="253"/>
      <c r="K44" s="254"/>
      <c r="L44" s="253"/>
      <c r="M44" s="254"/>
      <c r="N44" s="254"/>
      <c r="O44" s="254"/>
      <c r="P44" s="7"/>
      <c r="Q44" s="7"/>
      <c r="R44" s="7"/>
      <c r="S44" s="7"/>
      <c r="T44" s="7"/>
      <c r="U44" s="7"/>
      <c r="V44" s="7"/>
      <c r="W44" s="7"/>
      <c r="X44" s="7"/>
      <c r="Y44" s="7"/>
      <c r="AE44" s="224" t="s">
        <v>125</v>
      </c>
      <c r="AF44" s="52" t="s">
        <v>146</v>
      </c>
      <c r="AG44" s="52" t="s">
        <v>126</v>
      </c>
      <c r="AH44" s="225" t="s">
        <v>119</v>
      </c>
      <c r="AJ44" s="224" t="s">
        <v>125</v>
      </c>
      <c r="AK44" s="52" t="s">
        <v>146</v>
      </c>
      <c r="AL44" s="52" t="s">
        <v>126</v>
      </c>
      <c r="AM44" s="225" t="s">
        <v>119</v>
      </c>
      <c r="AS44" s="241"/>
      <c r="AT44" s="242" t="n">
        <f aca="false">AT13</f>
        <v>2</v>
      </c>
      <c r="AU44" s="242" t="n">
        <f aca="false">AS44-AT44</f>
        <v>-2</v>
      </c>
      <c r="AV44" s="243" t="n">
        <f aca="false">IF(AND(AU44&lt;=0,AU44&gt;=-2),AU44,IF(AU44&lt;-2,-2,0))</f>
        <v>-2</v>
      </c>
      <c r="AW44" s="244" t="n">
        <f aca="false">IF(AND(AU44&gt;=0,AU44&lt;=2),AU44,IF(AU44&gt;2,2,0))</f>
        <v>0</v>
      </c>
      <c r="AX44" s="245" t="n">
        <f aca="false">IF(AU44&gt;2,(AU44-2)*13.66,0)</f>
        <v>0</v>
      </c>
      <c r="AY44" s="245" t="n">
        <f aca="false">IF(AU44&lt;-2,(ABS(AU44)-2)*100,0)</f>
        <v>0</v>
      </c>
      <c r="AZ44" s="246" t="n">
        <f aca="false">AV44+AW44</f>
        <v>-2</v>
      </c>
      <c r="BA44" s="247" t="n">
        <f aca="false">AX44+AY44</f>
        <v>0</v>
      </c>
      <c r="BJ44" s="183"/>
      <c r="BK44" s="52"/>
      <c r="BL44" s="251"/>
      <c r="BM44" s="252"/>
      <c r="BR44" s="235"/>
      <c r="BS44" s="142"/>
      <c r="BT44" s="142"/>
      <c r="BU44" s="52"/>
      <c r="BV44" s="52"/>
      <c r="BW44" s="52"/>
      <c r="BX44" s="52"/>
      <c r="BY44" s="52"/>
      <c r="BZ44" s="52"/>
      <c r="CA44" s="52"/>
      <c r="CB44" s="52"/>
      <c r="CC44" s="7"/>
      <c r="CD44" s="7"/>
      <c r="CE44" s="7"/>
      <c r="CF44" s="7"/>
      <c r="CG44" s="7"/>
      <c r="CH44" s="7"/>
      <c r="CI44" s="7"/>
      <c r="CJ44" s="7"/>
      <c r="CK44" s="7"/>
      <c r="CL44" s="252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</row>
    <row r="45" customFormat="false" ht="15.75" hidden="false" customHeight="false" outlineLevel="0" collapsed="false">
      <c r="A45" s="7"/>
      <c r="B45" s="7"/>
      <c r="C45" s="7"/>
      <c r="D45" s="7"/>
      <c r="E45" s="253"/>
      <c r="F45" s="253"/>
      <c r="G45" s="253"/>
      <c r="H45" s="253"/>
      <c r="I45" s="253"/>
      <c r="J45" s="253"/>
      <c r="K45" s="253"/>
      <c r="L45" s="253"/>
      <c r="M45" s="253"/>
      <c r="N45" s="253"/>
      <c r="O45" s="253"/>
      <c r="P45" s="7"/>
      <c r="Q45" s="7"/>
      <c r="R45" s="7"/>
      <c r="S45" s="7"/>
      <c r="T45" s="7"/>
      <c r="U45" s="7"/>
      <c r="V45" s="7"/>
      <c r="W45" s="7"/>
      <c r="X45" s="7"/>
      <c r="Y45" s="7"/>
      <c r="AE45" s="258" t="s">
        <v>137</v>
      </c>
      <c r="AF45" s="259" t="s">
        <v>137</v>
      </c>
      <c r="AG45" s="259" t="s">
        <v>138</v>
      </c>
      <c r="AH45" s="260" t="s">
        <v>138</v>
      </c>
      <c r="AJ45" s="224" t="s">
        <v>137</v>
      </c>
      <c r="AK45" s="52" t="s">
        <v>137</v>
      </c>
      <c r="AL45" s="52" t="s">
        <v>138</v>
      </c>
      <c r="AM45" s="225" t="s">
        <v>138</v>
      </c>
      <c r="AS45" s="241"/>
      <c r="AT45" s="242" t="n">
        <f aca="false">AT14</f>
        <v>2</v>
      </c>
      <c r="AU45" s="242" t="n">
        <f aca="false">AS45-AT45</f>
        <v>-2</v>
      </c>
      <c r="AV45" s="243" t="n">
        <f aca="false">IF(AND(AU45&lt;=0,AU45&gt;=-2),AU45,IF(AU45&lt;-2,-2,0))</f>
        <v>-2</v>
      </c>
      <c r="AW45" s="244" t="n">
        <f aca="false">IF(AND(AU45&gt;=0,AU45&lt;=2),AU45,IF(AU45&gt;2,2,0))</f>
        <v>0</v>
      </c>
      <c r="AX45" s="245" t="n">
        <f aca="false">IF(AU45&gt;2,(AU45-2)*13.66,0)</f>
        <v>0</v>
      </c>
      <c r="AY45" s="245" t="n">
        <f aca="false">IF(AU45&lt;-2,(ABS(AU45)-2)*100,0)</f>
        <v>0</v>
      </c>
      <c r="AZ45" s="246" t="n">
        <f aca="false">AV45+AW45</f>
        <v>-2</v>
      </c>
      <c r="BA45" s="247" t="n">
        <f aca="false">AX45+AY45</f>
        <v>0</v>
      </c>
      <c r="BJ45" s="53" t="s">
        <v>147</v>
      </c>
      <c r="BK45" s="98"/>
      <c r="BL45" s="255" t="n">
        <v>0</v>
      </c>
      <c r="BM45" s="249"/>
      <c r="BR45" s="235"/>
      <c r="BS45" s="142"/>
      <c r="BT45" s="142"/>
      <c r="BU45" s="98"/>
      <c r="BV45" s="52"/>
      <c r="BW45" s="52"/>
      <c r="BX45" s="52"/>
      <c r="BY45" s="52"/>
      <c r="BZ45" s="52"/>
      <c r="CA45" s="98"/>
      <c r="CB45" s="52"/>
      <c r="CC45" s="7"/>
      <c r="CD45" s="7"/>
      <c r="CE45" s="7"/>
      <c r="CF45" s="7"/>
      <c r="CG45" s="7"/>
      <c r="CH45" s="7"/>
      <c r="CI45" s="7"/>
      <c r="CJ45" s="8"/>
      <c r="CK45" s="8"/>
      <c r="CL45" s="249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</row>
    <row r="46" customFormat="false" ht="15.75" hidden="false" customHeight="false" outlineLevel="0" collapsed="false">
      <c r="A46" s="7"/>
      <c r="B46" s="7"/>
      <c r="C46" s="7"/>
      <c r="D46" s="7"/>
      <c r="E46" s="253"/>
      <c r="F46" s="253"/>
      <c r="G46" s="253"/>
      <c r="H46" s="253"/>
      <c r="I46" s="253"/>
      <c r="J46" s="253"/>
      <c r="K46" s="253"/>
      <c r="L46" s="253"/>
      <c r="M46" s="253"/>
      <c r="N46" s="253"/>
      <c r="O46" s="253"/>
      <c r="P46" s="7"/>
      <c r="Q46" s="7"/>
      <c r="R46" s="7"/>
      <c r="S46" s="7"/>
      <c r="T46" s="7"/>
      <c r="U46" s="7"/>
      <c r="V46" s="7"/>
      <c r="W46" s="7"/>
      <c r="X46" s="7"/>
      <c r="Y46" s="7"/>
      <c r="AE46" s="261" t="n">
        <f aca="false">AE39</f>
        <v>0</v>
      </c>
      <c r="AF46" s="262" t="n">
        <f aca="false">AF39</f>
        <v>0</v>
      </c>
      <c r="AG46" s="263" t="e">
        <f aca="true">(INDIRECT(TEXT((DAY($A$1)-1),"0")&amp;"!AG46"))+AG39</f>
        <v>#REF!</v>
      </c>
      <c r="AH46" s="263" t="e">
        <f aca="true">(INDIRECT(TEXT((DAY($A$1)-1),"0")&amp;"!AH46"))+AH39</f>
        <v>#REF!</v>
      </c>
      <c r="AJ46" s="261" t="n">
        <f aca="false">AJ39</f>
        <v>0</v>
      </c>
      <c r="AK46" s="262" t="n">
        <f aca="false">AK39</f>
        <v>0</v>
      </c>
      <c r="AL46" s="264" t="e">
        <f aca="true">(INDIRECT(TEXT((DAY($A$1)-1),"0")&amp;"!AH46"))+AL39</f>
        <v>#REF!</v>
      </c>
      <c r="AM46" s="265" t="e">
        <f aca="true">(INDIRECT(TEXT((DAY($A$1)-1),"0")&amp;"!Am46"))+AM39</f>
        <v>#REF!</v>
      </c>
      <c r="AS46" s="241"/>
      <c r="AT46" s="242" t="n">
        <f aca="false">AT15</f>
        <v>2</v>
      </c>
      <c r="AU46" s="242" t="n">
        <f aca="false">AS46-AT46</f>
        <v>-2</v>
      </c>
      <c r="AV46" s="243" t="n">
        <f aca="false">IF(AND(AU46&lt;=0,AU46&gt;=-2),AU46,IF(AU46&lt;-2,-2,0))</f>
        <v>-2</v>
      </c>
      <c r="AW46" s="244" t="n">
        <f aca="false">IF(AND(AU46&gt;=0,AU46&lt;=2),AU46,IF(AU46&gt;2,2,0))</f>
        <v>0</v>
      </c>
      <c r="AX46" s="245" t="n">
        <f aca="false">IF(AU46&gt;2,(AU46-2)*13.66,0)</f>
        <v>0</v>
      </c>
      <c r="AY46" s="245" t="n">
        <f aca="false">IF(AU46&lt;-2,(ABS(AU46)-2)*100,0)</f>
        <v>0</v>
      </c>
      <c r="AZ46" s="246" t="n">
        <f aca="false">AV46+AW46</f>
        <v>-2</v>
      </c>
      <c r="BA46" s="247" t="n">
        <f aca="false">AX46+AY46</f>
        <v>0</v>
      </c>
      <c r="BJ46" s="53" t="s">
        <v>148</v>
      </c>
      <c r="BK46" s="256" t="n">
        <f aca="false">BK42</f>
        <v>36965</v>
      </c>
      <c r="BL46" s="266" t="n">
        <f aca="false">AT31*J7/1000</f>
        <v>0</v>
      </c>
      <c r="BM46" s="249"/>
      <c r="BR46" s="235"/>
      <c r="BS46" s="142"/>
      <c r="BT46" s="142"/>
      <c r="BU46" s="98"/>
      <c r="BV46" s="52"/>
      <c r="BW46" s="249"/>
      <c r="BX46" s="249"/>
      <c r="BY46" s="52"/>
      <c r="BZ46" s="52"/>
      <c r="CA46" s="52"/>
      <c r="CB46" s="52"/>
      <c r="CC46" s="7"/>
      <c r="CD46" s="7"/>
      <c r="CE46" s="7"/>
      <c r="CF46" s="7"/>
      <c r="CG46" s="7"/>
      <c r="CH46" s="7"/>
      <c r="CI46" s="7"/>
      <c r="CJ46" s="8"/>
      <c r="CK46" s="257"/>
      <c r="CL46" s="249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</row>
    <row r="47" customFormat="false" ht="15" hidden="false" customHeight="false" outlineLevel="0" collapsed="false">
      <c r="A47" s="7"/>
      <c r="B47" s="7"/>
      <c r="C47" s="7"/>
      <c r="D47" s="7"/>
      <c r="E47" s="253"/>
      <c r="F47" s="253"/>
      <c r="G47" s="253"/>
      <c r="H47" s="253"/>
      <c r="I47" s="253"/>
      <c r="J47" s="253"/>
      <c r="K47" s="253"/>
      <c r="L47" s="253"/>
      <c r="M47" s="253"/>
      <c r="N47" s="253"/>
      <c r="O47" s="253"/>
      <c r="P47" s="7"/>
      <c r="Q47" s="7"/>
      <c r="R47" s="7"/>
      <c r="S47" s="7"/>
      <c r="T47" s="7"/>
      <c r="U47" s="7"/>
      <c r="V47" s="7"/>
      <c r="W47" s="7"/>
      <c r="X47" s="7"/>
      <c r="Y47" s="7"/>
      <c r="AS47" s="241"/>
      <c r="AT47" s="242" t="n">
        <f aca="false">AT16</f>
        <v>2</v>
      </c>
      <c r="AU47" s="242" t="n">
        <f aca="false">AS47-AT47</f>
        <v>-2</v>
      </c>
      <c r="AV47" s="243" t="n">
        <f aca="false">IF(AND(AU47&lt;=0,AU47&gt;=-2),AU47,IF(AU47&lt;-2,-2,0))</f>
        <v>-2</v>
      </c>
      <c r="AW47" s="244" t="n">
        <f aca="false">IF(AND(AU47&gt;=0,AU47&lt;=2),AU47,IF(AU47&gt;2,2,0))</f>
        <v>0</v>
      </c>
      <c r="AX47" s="245" t="n">
        <f aca="false">IF(AU47&gt;2,(AU47-2)*13.66,0)</f>
        <v>0</v>
      </c>
      <c r="AY47" s="245" t="n">
        <f aca="false">IF(AU47&lt;-2,(ABS(AU47)-2)*100,0)</f>
        <v>0</v>
      </c>
      <c r="AZ47" s="246" t="n">
        <f aca="false">AV47+AW47</f>
        <v>-2</v>
      </c>
      <c r="BA47" s="247" t="n">
        <f aca="false">AX47+AY47</f>
        <v>0</v>
      </c>
      <c r="BJ47" s="53" t="s">
        <v>149</v>
      </c>
      <c r="BK47" s="98"/>
      <c r="BL47" s="255" t="n">
        <f aca="false">SUM(BL45:BL46)</f>
        <v>0</v>
      </c>
      <c r="BM47" s="249"/>
      <c r="BR47" s="235"/>
      <c r="BS47" s="142"/>
      <c r="BT47" s="142"/>
      <c r="BU47" s="52"/>
      <c r="BV47" s="52"/>
      <c r="BW47" s="252"/>
      <c r="BX47" s="252"/>
      <c r="BY47" s="52"/>
      <c r="BZ47" s="52"/>
      <c r="CA47" s="52"/>
      <c r="CB47" s="52"/>
      <c r="CC47" s="7"/>
      <c r="CD47" s="7"/>
      <c r="CE47" s="7"/>
      <c r="CF47" s="7"/>
      <c r="CG47" s="7"/>
      <c r="CH47" s="7"/>
      <c r="CI47" s="7"/>
      <c r="CJ47" s="8"/>
      <c r="CK47" s="8"/>
      <c r="CL47" s="249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</row>
    <row r="48" customFormat="false" ht="15" hidden="false" customHeight="false" outlineLevel="0" collapsed="false">
      <c r="A48" s="7"/>
      <c r="B48" s="7"/>
      <c r="C48" s="7"/>
      <c r="D48" s="7"/>
      <c r="E48" s="253"/>
      <c r="F48" s="253"/>
      <c r="G48" s="254"/>
      <c r="H48" s="253"/>
      <c r="I48" s="254"/>
      <c r="J48" s="253"/>
      <c r="K48" s="254"/>
      <c r="L48" s="253"/>
      <c r="M48" s="254"/>
      <c r="N48" s="253"/>
      <c r="O48" s="253"/>
      <c r="P48" s="7"/>
      <c r="Q48" s="7"/>
      <c r="R48" s="7"/>
      <c r="S48" s="7"/>
      <c r="T48" s="7"/>
      <c r="U48" s="7"/>
      <c r="V48" s="7"/>
      <c r="W48" s="7"/>
      <c r="X48" s="7"/>
      <c r="Y48" s="7"/>
      <c r="AS48" s="241"/>
      <c r="AT48" s="242" t="n">
        <f aca="false">AT17</f>
        <v>2</v>
      </c>
      <c r="AU48" s="242" t="n">
        <f aca="false">AS48-AT48</f>
        <v>-2</v>
      </c>
      <c r="AV48" s="243" t="n">
        <f aca="false">IF(AND(AU48&lt;=0,AU48&gt;=-2),AU48,IF(AU48&lt;-2,-2,0))</f>
        <v>-2</v>
      </c>
      <c r="AW48" s="244" t="n">
        <f aca="false">IF(AND(AU48&gt;=0,AU48&lt;=2),AU48,IF(AU48&gt;2,2,0))</f>
        <v>0</v>
      </c>
      <c r="AX48" s="245" t="n">
        <f aca="false">IF(AU48&gt;2,(AU48-2)*13.66,0)</f>
        <v>0</v>
      </c>
      <c r="AY48" s="245" t="n">
        <f aca="false">IF(AU48&lt;-2,(ABS(AU48)-2)*100,0)</f>
        <v>0</v>
      </c>
      <c r="AZ48" s="246" t="n">
        <f aca="false">AV48+AW48</f>
        <v>-2</v>
      </c>
      <c r="BA48" s="247" t="n">
        <f aca="false">AX48+AY48</f>
        <v>0</v>
      </c>
      <c r="BJ48" s="183"/>
      <c r="BK48" s="52"/>
      <c r="BL48" s="251"/>
      <c r="BM48" s="252"/>
      <c r="BR48" s="235"/>
      <c r="BS48" s="142"/>
      <c r="BT48" s="142"/>
      <c r="BU48" s="98"/>
      <c r="BV48" s="98"/>
      <c r="BW48" s="249"/>
      <c r="BX48" s="249"/>
      <c r="BY48" s="52"/>
      <c r="BZ48" s="52"/>
      <c r="CA48" s="52"/>
      <c r="CB48" s="52"/>
      <c r="CC48" s="7"/>
      <c r="CD48" s="7"/>
      <c r="CE48" s="7"/>
      <c r="CF48" s="7"/>
      <c r="CG48" s="7"/>
      <c r="CH48" s="7"/>
      <c r="CI48" s="7"/>
      <c r="CJ48" s="7"/>
      <c r="CK48" s="7"/>
      <c r="CL48" s="252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</row>
    <row r="49" customFormat="false" ht="15" hidden="false" customHeight="false" outlineLevel="0" collapsed="false">
      <c r="A49" s="7"/>
      <c r="B49" s="7"/>
      <c r="C49" s="7"/>
      <c r="D49" s="7"/>
      <c r="E49" s="253"/>
      <c r="F49" s="253"/>
      <c r="G49" s="254"/>
      <c r="H49" s="253"/>
      <c r="I49" s="254"/>
      <c r="J49" s="253"/>
      <c r="K49" s="254"/>
      <c r="L49" s="253"/>
      <c r="M49" s="254"/>
      <c r="N49" s="253"/>
      <c r="O49" s="253"/>
      <c r="P49" s="7"/>
      <c r="Q49" s="7"/>
      <c r="R49" s="7"/>
      <c r="S49" s="7"/>
      <c r="T49" s="7"/>
      <c r="U49" s="7"/>
      <c r="V49" s="7"/>
      <c r="W49" s="7"/>
      <c r="X49" s="7"/>
      <c r="Y49" s="7"/>
      <c r="AS49" s="241"/>
      <c r="AT49" s="242" t="n">
        <f aca="false">AT18</f>
        <v>1</v>
      </c>
      <c r="AU49" s="242" t="n">
        <f aca="false">AS49-AT49</f>
        <v>-1</v>
      </c>
      <c r="AV49" s="243" t="n">
        <f aca="false">IF(AND(AU49&lt;=0,AU49&gt;=-2),AU49,IF(AU49&lt;-2,-2,0))</f>
        <v>-1</v>
      </c>
      <c r="AW49" s="244" t="n">
        <f aca="false">IF(AND(AU49&gt;=0,AU49&lt;=2),AU49,IF(AU49&gt;2,2,0))</f>
        <v>0</v>
      </c>
      <c r="AX49" s="245" t="n">
        <f aca="false">IF(AU49&gt;2,(AU49-2)*13.66,0)</f>
        <v>0</v>
      </c>
      <c r="AY49" s="245" t="n">
        <f aca="false">IF(AU49&lt;-2,(ABS(AU49)-2)*100,0)</f>
        <v>0</v>
      </c>
      <c r="AZ49" s="246" t="n">
        <f aca="false">AV49+AW49</f>
        <v>-1</v>
      </c>
      <c r="BA49" s="247" t="n">
        <f aca="false">AX49+AY49</f>
        <v>0</v>
      </c>
      <c r="BJ49" s="140" t="s">
        <v>150</v>
      </c>
      <c r="BK49" s="141"/>
      <c r="BL49" s="267" t="n">
        <f aca="false">BL43-BL47</f>
        <v>0</v>
      </c>
      <c r="BM49" s="249"/>
      <c r="BR49" s="235"/>
      <c r="BS49" s="142"/>
      <c r="BT49" s="142"/>
      <c r="BU49" s="98"/>
      <c r="BV49" s="256"/>
      <c r="BW49" s="249"/>
      <c r="BX49" s="249"/>
      <c r="BY49" s="52"/>
      <c r="BZ49" s="52"/>
      <c r="CA49" s="52"/>
      <c r="CB49" s="52"/>
      <c r="CC49" s="7"/>
      <c r="CD49" s="7"/>
      <c r="CE49" s="7"/>
      <c r="CF49" s="7"/>
      <c r="CG49" s="7"/>
      <c r="CH49" s="7"/>
      <c r="CI49" s="7"/>
      <c r="CJ49" s="8"/>
      <c r="CK49" s="7"/>
      <c r="CL49" s="249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</row>
    <row r="50" customFormat="false" ht="15" hidden="false" customHeight="false" outlineLevel="0" collapsed="false">
      <c r="A50" s="7"/>
      <c r="B50" s="7"/>
      <c r="C50" s="7"/>
      <c r="D50" s="7"/>
      <c r="E50" s="253"/>
      <c r="F50" s="253"/>
      <c r="G50" s="253"/>
      <c r="H50" s="253"/>
      <c r="I50" s="253"/>
      <c r="J50" s="253"/>
      <c r="K50" s="254"/>
      <c r="L50" s="253"/>
      <c r="M50" s="253"/>
      <c r="N50" s="253"/>
      <c r="O50" s="253"/>
      <c r="P50" s="7"/>
      <c r="Q50" s="7"/>
      <c r="R50" s="7"/>
      <c r="S50" s="7"/>
      <c r="T50" s="7"/>
      <c r="U50" s="7"/>
      <c r="V50" s="7"/>
      <c r="W50" s="7"/>
      <c r="X50" s="7"/>
      <c r="Y50" s="7"/>
      <c r="AS50" s="241"/>
      <c r="AT50" s="242" t="n">
        <f aca="false">AT19</f>
        <v>1</v>
      </c>
      <c r="AU50" s="242" t="n">
        <f aca="false">AS50-AT50</f>
        <v>-1</v>
      </c>
      <c r="AV50" s="243" t="n">
        <f aca="false">IF(AND(AU50&lt;=0,AU50&gt;=-2),AU50,IF(AU50&lt;-2,-2,0))</f>
        <v>-1</v>
      </c>
      <c r="AW50" s="244" t="n">
        <f aca="false">IF(AND(AU50&gt;=0,AU50&lt;=2),AU50,IF(AU50&gt;2,2,0))</f>
        <v>0</v>
      </c>
      <c r="AX50" s="245" t="n">
        <f aca="false">IF(AU50&gt;2,(AU50-2)*13.66,0)</f>
        <v>0</v>
      </c>
      <c r="AY50" s="245" t="n">
        <f aca="false">IF(AU50&lt;-2,(ABS(AU50)-2)*100,0)</f>
        <v>0</v>
      </c>
      <c r="AZ50" s="246" t="n">
        <f aca="false">AV50+AW50</f>
        <v>-1</v>
      </c>
      <c r="BA50" s="247" t="n">
        <f aca="false">AX50+AY50</f>
        <v>0</v>
      </c>
      <c r="BJ50" s="140"/>
      <c r="BK50" s="141"/>
      <c r="BL50" s="267"/>
      <c r="BM50" s="249"/>
      <c r="BR50" s="235"/>
      <c r="BS50" s="142"/>
      <c r="BT50" s="142"/>
      <c r="BU50" s="98"/>
      <c r="BV50" s="52"/>
      <c r="BW50" s="249"/>
      <c r="BX50" s="249"/>
      <c r="BY50" s="52"/>
      <c r="BZ50" s="52"/>
      <c r="CA50" s="52"/>
      <c r="CB50" s="52"/>
      <c r="CC50" s="7"/>
      <c r="CD50" s="7"/>
      <c r="CE50" s="7"/>
      <c r="CF50" s="7"/>
      <c r="CG50" s="7"/>
      <c r="CH50" s="7"/>
      <c r="CI50" s="7"/>
      <c r="CJ50" s="8"/>
      <c r="CK50" s="7"/>
      <c r="CL50" s="249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</row>
    <row r="51" customFormat="false" ht="15" hidden="false" customHeight="false" outlineLevel="0" collapsed="false">
      <c r="A51" s="7"/>
      <c r="B51" s="7"/>
      <c r="C51" s="7"/>
      <c r="D51" s="7"/>
      <c r="E51" s="253"/>
      <c r="F51" s="253"/>
      <c r="G51" s="253"/>
      <c r="H51" s="253"/>
      <c r="I51" s="254"/>
      <c r="J51" s="253"/>
      <c r="K51" s="254"/>
      <c r="L51" s="253"/>
      <c r="M51" s="254"/>
      <c r="N51" s="254"/>
      <c r="O51" s="254"/>
      <c r="P51" s="7"/>
      <c r="Q51" s="7"/>
      <c r="R51" s="7"/>
      <c r="S51" s="7"/>
      <c r="T51" s="7"/>
      <c r="U51" s="7"/>
      <c r="V51" s="7"/>
      <c r="W51" s="7"/>
      <c r="X51" s="7"/>
      <c r="Y51" s="7"/>
      <c r="AS51" s="241"/>
      <c r="AT51" s="242" t="n">
        <f aca="false">AT20</f>
        <v>1</v>
      </c>
      <c r="AU51" s="242" t="n">
        <f aca="false">AS51-AT51</f>
        <v>-1</v>
      </c>
      <c r="AV51" s="243" t="n">
        <f aca="false">IF(AND(AU51&lt;=0,AU51&gt;=-2),AU51,IF(AU51&lt;-2,-2,0))</f>
        <v>-1</v>
      </c>
      <c r="AW51" s="244" t="n">
        <f aca="false">IF(AND(AU51&gt;=0,AU51&lt;=2),AU51,IF(AU51&gt;2,2,0))</f>
        <v>0</v>
      </c>
      <c r="AX51" s="245" t="n">
        <f aca="false">IF(AU51&gt;2,(AU51-2)*13.66,0)</f>
        <v>0</v>
      </c>
      <c r="AY51" s="245" t="n">
        <f aca="false">IF(AU51&lt;-2,(ABS(AU51)-2)*100,0)</f>
        <v>0</v>
      </c>
      <c r="AZ51" s="246" t="n">
        <f aca="false">AV51+AW51</f>
        <v>-1</v>
      </c>
      <c r="BA51" s="247" t="n">
        <f aca="false">AX51+AY51</f>
        <v>0</v>
      </c>
      <c r="BR51" s="235"/>
      <c r="BS51" s="142"/>
      <c r="BT51" s="142"/>
      <c r="BU51" s="52"/>
      <c r="BV51" s="52"/>
      <c r="BW51" s="252"/>
      <c r="BX51" s="252"/>
      <c r="BY51" s="52"/>
      <c r="BZ51" s="52"/>
      <c r="CA51" s="52"/>
      <c r="CB51" s="52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</row>
    <row r="52" customFormat="false" ht="12.75" hidden="false" customHeight="false" outlineLevel="0" collapsed="false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AS52" s="241"/>
      <c r="AT52" s="242" t="n">
        <f aca="false">AT21</f>
        <v>1</v>
      </c>
      <c r="AU52" s="242" t="n">
        <f aca="false">AS52-AT52</f>
        <v>-1</v>
      </c>
      <c r="AV52" s="243" t="n">
        <f aca="false">IF(AND(AU52&lt;=0,AU52&gt;=-2),AU52,IF(AU52&lt;-2,-2,0))</f>
        <v>-1</v>
      </c>
      <c r="AW52" s="244" t="n">
        <f aca="false">IF(AND(AU52&gt;=0,AU52&lt;=2),AU52,IF(AU52&gt;2,2,0))</f>
        <v>0</v>
      </c>
      <c r="AX52" s="245" t="n">
        <f aca="false">IF(AU52&gt;2,(AU52-2)*13.66,0)</f>
        <v>0</v>
      </c>
      <c r="AY52" s="245" t="n">
        <f aca="false">IF(AU52&lt;-2,(ABS(AU52)-2)*100,0)</f>
        <v>0</v>
      </c>
      <c r="AZ52" s="246" t="n">
        <f aca="false">AV52+AW52</f>
        <v>-1</v>
      </c>
      <c r="BA52" s="247" t="n">
        <f aca="false">AX52+AY52</f>
        <v>0</v>
      </c>
      <c r="BR52" s="235"/>
      <c r="BS52" s="142"/>
      <c r="BT52" s="142"/>
      <c r="BU52" s="98"/>
      <c r="BV52" s="98"/>
      <c r="BW52" s="249"/>
      <c r="BX52" s="249"/>
      <c r="BY52" s="52"/>
      <c r="BZ52" s="52"/>
      <c r="CA52" s="52"/>
      <c r="CB52" s="52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</row>
    <row r="53" customFormat="false" ht="15.75" hidden="false" customHeight="false" outlineLevel="0" collapsed="false">
      <c r="A53" s="7"/>
      <c r="B53" s="7"/>
      <c r="C53" s="7"/>
      <c r="D53" s="7"/>
      <c r="E53" s="7"/>
      <c r="F53" s="7"/>
      <c r="G53" s="7"/>
      <c r="H53" s="22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AS53" s="241"/>
      <c r="AT53" s="242" t="n">
        <f aca="false">AT22</f>
        <v>1</v>
      </c>
      <c r="AU53" s="242" t="n">
        <f aca="false">AS53-AT53</f>
        <v>-1</v>
      </c>
      <c r="AV53" s="243" t="n">
        <f aca="false">IF(AND(AU53&lt;=0,AU53&gt;=-2),AU53,IF(AU53&lt;-2,-2,0))</f>
        <v>-1</v>
      </c>
      <c r="AW53" s="244" t="n">
        <f aca="false">IF(AND(AU53&gt;=0,AU53&lt;=2),AU53,IF(AU53&gt;2,2,0))</f>
        <v>0</v>
      </c>
      <c r="AX53" s="245" t="n">
        <f aca="false">IF(AU53&gt;2,(AU53-2)*13.66,0)</f>
        <v>0</v>
      </c>
      <c r="AY53" s="245" t="n">
        <f aca="false">IF(AU53&lt;-2,(ABS(AU53)-2)*100,0)</f>
        <v>0</v>
      </c>
      <c r="AZ53" s="246" t="n">
        <f aca="false">AV53+AW53</f>
        <v>-1</v>
      </c>
      <c r="BA53" s="247" t="n">
        <f aca="false">AX53+AY53</f>
        <v>0</v>
      </c>
      <c r="BR53" s="235"/>
      <c r="BS53" s="142"/>
      <c r="BT53" s="142"/>
      <c r="BU53" s="98"/>
      <c r="BV53" s="256"/>
      <c r="BW53" s="268"/>
      <c r="BX53" s="249"/>
      <c r="BY53" s="52"/>
      <c r="BZ53" s="52"/>
      <c r="CA53" s="52"/>
      <c r="CB53" s="52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</row>
    <row r="54" customFormat="false" ht="15.75" hidden="false" customHeight="false" outlineLevel="0" collapsed="false">
      <c r="A54" s="7"/>
      <c r="B54" s="7"/>
      <c r="C54" s="7"/>
      <c r="D54" s="7"/>
      <c r="E54" s="7"/>
      <c r="F54" s="7"/>
      <c r="G54" s="7"/>
      <c r="H54" s="227"/>
      <c r="I54" s="227"/>
      <c r="J54" s="227"/>
      <c r="K54" s="22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AS54" s="241"/>
      <c r="AT54" s="242" t="n">
        <f aca="false">AT23</f>
        <v>1</v>
      </c>
      <c r="AU54" s="242" t="n">
        <f aca="false">AS54-AT54</f>
        <v>-1</v>
      </c>
      <c r="AV54" s="243" t="n">
        <f aca="false">IF(AND(AU54&lt;=0,AU54&gt;=-2),AU54,IF(AU54&lt;-2,-2,0))</f>
        <v>-1</v>
      </c>
      <c r="AW54" s="244" t="n">
        <f aca="false">IF(AND(AU54&gt;=0,AU54&lt;=2),AU54,IF(AU54&gt;2,2,0))</f>
        <v>0</v>
      </c>
      <c r="AX54" s="245" t="n">
        <f aca="false">IF(AU54&gt;2,(AU54-2)*13.66,0)</f>
        <v>0</v>
      </c>
      <c r="AY54" s="245" t="n">
        <f aca="false">IF(AU54&lt;-2,(ABS(AU54)-2)*100,0)</f>
        <v>0</v>
      </c>
      <c r="AZ54" s="246" t="n">
        <f aca="false">AV54+AW54</f>
        <v>-1</v>
      </c>
      <c r="BA54" s="247" t="n">
        <f aca="false">AX54+AY54</f>
        <v>0</v>
      </c>
      <c r="BR54" s="235"/>
      <c r="BS54" s="142"/>
      <c r="BT54" s="142"/>
      <c r="BU54" s="98"/>
      <c r="BV54" s="98"/>
      <c r="BW54" s="249"/>
      <c r="BX54" s="249"/>
      <c r="BY54" s="52"/>
      <c r="BZ54" s="52"/>
      <c r="CA54" s="52"/>
      <c r="CB54" s="52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</row>
    <row r="55" customFormat="false" ht="15.75" hidden="false" customHeight="false" outlineLevel="0" collapsed="false">
      <c r="A55" s="7"/>
      <c r="B55" s="7"/>
      <c r="C55" s="7"/>
      <c r="D55" s="7"/>
      <c r="E55" s="227"/>
      <c r="F55" s="227"/>
      <c r="G55" s="7"/>
      <c r="H55" s="227"/>
      <c r="I55" s="227"/>
      <c r="J55" s="7"/>
      <c r="K55" s="227"/>
      <c r="L55" s="7"/>
      <c r="M55" s="7"/>
      <c r="N55" s="22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AS55" s="241"/>
      <c r="AT55" s="242" t="n">
        <f aca="false">AT24</f>
        <v>1</v>
      </c>
      <c r="AU55" s="242" t="n">
        <f aca="false">AS55-AT55</f>
        <v>-1</v>
      </c>
      <c r="AV55" s="243" t="n">
        <f aca="false">IF(AND(AU55&lt;=0,AU55&gt;=-2),AU55,IF(AU55&lt;-2,-2,0))</f>
        <v>-1</v>
      </c>
      <c r="AW55" s="244" t="n">
        <f aca="false">IF(AND(AU55&gt;=0,AU55&lt;=2),AU55,IF(AU55&gt;2,2,0))</f>
        <v>0</v>
      </c>
      <c r="AX55" s="245" t="n">
        <f aca="false">IF(AU55&gt;2,(AU55-2)*13.66,0)</f>
        <v>0</v>
      </c>
      <c r="AY55" s="245" t="n">
        <f aca="false">IF(AU55&lt;-2,(ABS(AU55)-2)*100,0)</f>
        <v>0</v>
      </c>
      <c r="AZ55" s="246" t="n">
        <f aca="false">AV55+AW55</f>
        <v>-1</v>
      </c>
      <c r="BA55" s="247" t="n">
        <f aca="false">AX55+AY55</f>
        <v>0</v>
      </c>
      <c r="BR55" s="235"/>
      <c r="BS55" s="142"/>
      <c r="BT55" s="142"/>
      <c r="BU55" s="52"/>
      <c r="BV55" s="52"/>
      <c r="BW55" s="252"/>
      <c r="BX55" s="252"/>
      <c r="BY55" s="52"/>
      <c r="BZ55" s="52"/>
      <c r="CA55" s="52"/>
      <c r="CB55" s="52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</row>
    <row r="56" customFormat="false" ht="15.75" hidden="false" customHeight="false" outlineLevel="0" collapsed="false">
      <c r="A56" s="7"/>
      <c r="B56" s="7"/>
      <c r="C56" s="7"/>
      <c r="D56" s="7"/>
      <c r="E56" s="227"/>
      <c r="F56" s="7"/>
      <c r="G56" s="7"/>
      <c r="H56" s="7"/>
      <c r="I56" s="7"/>
      <c r="J56" s="7"/>
      <c r="K56" s="269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AS56" s="241"/>
      <c r="AT56" s="242" t="n">
        <f aca="false">AT25</f>
        <v>1</v>
      </c>
      <c r="AU56" s="242" t="n">
        <f aca="false">AS56-AT56</f>
        <v>-1</v>
      </c>
      <c r="AV56" s="243" t="n">
        <f aca="false">IF(AND(AU56&lt;=0,AU56&gt;=-2),AU56,IF(AU56&lt;-2,-2,0))</f>
        <v>-1</v>
      </c>
      <c r="AW56" s="244" t="n">
        <f aca="false">IF(AND(AU56&gt;=0,AU56&lt;=2),AU56,IF(AU56&gt;2,2,0))</f>
        <v>0</v>
      </c>
      <c r="AX56" s="245" t="n">
        <f aca="false">IF(AU56&gt;2,(AU56-2)*13.66,0)</f>
        <v>0</v>
      </c>
      <c r="AY56" s="245" t="n">
        <f aca="false">IF(AU56&lt;-2,(ABS(AU56)-2)*100,0)</f>
        <v>0</v>
      </c>
      <c r="AZ56" s="246" t="n">
        <f aca="false">AV56+AW56</f>
        <v>-1</v>
      </c>
      <c r="BA56" s="247" t="n">
        <f aca="false">AX56+AY56</f>
        <v>0</v>
      </c>
      <c r="BR56" s="235"/>
      <c r="BS56" s="142"/>
      <c r="BT56" s="142"/>
      <c r="BU56" s="98"/>
      <c r="BV56" s="52"/>
      <c r="BW56" s="249"/>
      <c r="BX56" s="249"/>
      <c r="BY56" s="52"/>
      <c r="BZ56" s="52"/>
      <c r="CA56" s="52"/>
      <c r="CB56" s="52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</row>
    <row r="57" customFormat="false" ht="15" hidden="false" customHeight="false" outlineLevel="0" collapsed="false">
      <c r="A57" s="7"/>
      <c r="B57" s="7"/>
      <c r="C57" s="7"/>
      <c r="D57" s="7"/>
      <c r="E57" s="253"/>
      <c r="F57" s="253"/>
      <c r="G57" s="7"/>
      <c r="H57" s="254"/>
      <c r="I57" s="7"/>
      <c r="J57" s="253"/>
      <c r="K57" s="270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AS57" s="241"/>
      <c r="AT57" s="242" t="n">
        <f aca="false">AT26</f>
        <v>1</v>
      </c>
      <c r="AU57" s="242" t="n">
        <f aca="false">AS57-AT57</f>
        <v>-1</v>
      </c>
      <c r="AV57" s="243" t="n">
        <f aca="false">IF(AND(AU57&lt;=0,AU57&gt;=-2),AU57,IF(AU57&lt;-2,-2,0))</f>
        <v>-1</v>
      </c>
      <c r="AW57" s="244" t="n">
        <f aca="false">IF(AND(AU57&gt;=0,AU57&lt;=2),AU57,IF(AU57&gt;2,2,0))</f>
        <v>0</v>
      </c>
      <c r="AX57" s="245" t="n">
        <f aca="false">IF(AU57&gt;2,(AU57-2)*13.66,0)</f>
        <v>0</v>
      </c>
      <c r="AY57" s="245" t="n">
        <f aca="false">IF(AU57&lt;-2,(ABS(AU57)-2)*100,0)</f>
        <v>0</v>
      </c>
      <c r="AZ57" s="246" t="n">
        <f aca="false">AV57+AW57</f>
        <v>-1</v>
      </c>
      <c r="BA57" s="247" t="n">
        <f aca="false">AX57+AY57</f>
        <v>0</v>
      </c>
      <c r="BR57" s="235"/>
      <c r="BS57" s="142"/>
      <c r="BT57" s="142"/>
      <c r="BU57" s="98"/>
      <c r="BV57" s="52"/>
      <c r="BW57" s="249"/>
      <c r="BX57" s="249"/>
      <c r="BY57" s="52"/>
      <c r="BZ57" s="52"/>
      <c r="CA57" s="52"/>
      <c r="CB57" s="52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</row>
    <row r="58" customFormat="false" ht="15.75" hidden="false" customHeight="false" outlineLevel="0" collapsed="false">
      <c r="A58" s="7"/>
      <c r="B58" s="7"/>
      <c r="C58" s="7"/>
      <c r="D58" s="7"/>
      <c r="E58" s="253"/>
      <c r="F58" s="253"/>
      <c r="G58" s="7"/>
      <c r="H58" s="254"/>
      <c r="I58" s="7"/>
      <c r="J58" s="7"/>
      <c r="K58" s="269"/>
      <c r="L58" s="7"/>
      <c r="M58" s="7"/>
      <c r="N58" s="271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AS58" s="241"/>
      <c r="AT58" s="242" t="n">
        <f aca="false">AT27</f>
        <v>1</v>
      </c>
      <c r="AU58" s="242" t="n">
        <f aca="false">AS58-AT58</f>
        <v>-1</v>
      </c>
      <c r="AV58" s="243" t="n">
        <f aca="false">IF(AND(AU58&lt;=0,AU58&gt;=-2),AU58,IF(AU58&lt;-2,-2,0))</f>
        <v>-1</v>
      </c>
      <c r="AW58" s="244" t="n">
        <f aca="false">IF(AND(AU58&gt;=0,AU58&lt;=2),AU58,IF(AU58&gt;2,2,0))</f>
        <v>0</v>
      </c>
      <c r="AX58" s="245" t="n">
        <f aca="false">IF(AU58&gt;2,(AU58-2)*13.66,0)</f>
        <v>0</v>
      </c>
      <c r="AY58" s="245" t="n">
        <f aca="false">IF(AU58&lt;-2,(ABS(AU58)-2)*100,0)</f>
        <v>0</v>
      </c>
      <c r="AZ58" s="246" t="n">
        <f aca="false">AV58+AW58</f>
        <v>-1</v>
      </c>
      <c r="BA58" s="247" t="n">
        <f aca="false">AX58+AY58</f>
        <v>0</v>
      </c>
      <c r="BR58" s="235"/>
      <c r="BS58" s="142"/>
      <c r="BT58" s="142"/>
      <c r="BU58" s="272"/>
      <c r="BV58" s="272"/>
      <c r="BW58" s="270"/>
      <c r="BX58" s="270"/>
      <c r="BY58" s="273"/>
      <c r="BZ58" s="269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</row>
    <row r="59" customFormat="false" ht="15" hidden="false" customHeight="false" outlineLevel="0" collapsed="false">
      <c r="A59" s="7"/>
      <c r="B59" s="7"/>
      <c r="C59" s="7"/>
      <c r="D59" s="7"/>
      <c r="E59" s="253"/>
      <c r="F59" s="7"/>
      <c r="G59" s="7"/>
      <c r="H59" s="254"/>
      <c r="I59" s="7"/>
      <c r="J59" s="7"/>
      <c r="K59" s="274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AS59" s="241"/>
      <c r="AT59" s="242" t="n">
        <f aca="false">AT28</f>
        <v>1</v>
      </c>
      <c r="AU59" s="242" t="n">
        <f aca="false">AS59-AT59</f>
        <v>-1</v>
      </c>
      <c r="AV59" s="243" t="n">
        <f aca="false">IF(AND(AU59&lt;=0,AU59&gt;=-2),AU59,IF(AU59&lt;-2,-2,0))</f>
        <v>-1</v>
      </c>
      <c r="AW59" s="244" t="n">
        <f aca="false">IF(AND(AU59&gt;=0,AU59&lt;=2),AU59,IF(AU59&gt;2,2,0))</f>
        <v>0</v>
      </c>
      <c r="AX59" s="245" t="n">
        <f aca="false">IF(AU59&gt;2,(AU59-2)*13.66,0)</f>
        <v>0</v>
      </c>
      <c r="AY59" s="245" t="n">
        <f aca="false">IF(AU59&lt;-2,(ABS(AU59)-2)*100,0)</f>
        <v>0</v>
      </c>
      <c r="AZ59" s="246" t="n">
        <f aca="false">AV59+AW59</f>
        <v>-1</v>
      </c>
      <c r="BA59" s="247" t="n">
        <f aca="false">AX59+AY59</f>
        <v>0</v>
      </c>
      <c r="BR59" s="235"/>
      <c r="BS59" s="142"/>
      <c r="BT59" s="142"/>
      <c r="BU59" s="272"/>
      <c r="BV59" s="272"/>
      <c r="BW59" s="270"/>
      <c r="BX59" s="270"/>
      <c r="BY59" s="273"/>
      <c r="BZ59" s="269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</row>
    <row r="60" customFormat="false" ht="15" hidden="false" customHeight="false" outlineLevel="0" collapsed="false">
      <c r="A60" s="7"/>
      <c r="B60" s="7"/>
      <c r="C60" s="7"/>
      <c r="D60" s="7"/>
      <c r="E60" s="253"/>
      <c r="F60" s="7"/>
      <c r="G60" s="7"/>
      <c r="H60" s="274"/>
      <c r="I60" s="7"/>
      <c r="J60" s="7"/>
      <c r="K60" s="269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AS60" s="241"/>
      <c r="AT60" s="242" t="n">
        <f aca="false">AT29</f>
        <v>1</v>
      </c>
      <c r="AU60" s="242" t="n">
        <f aca="false">AS60-AT60</f>
        <v>-1</v>
      </c>
      <c r="AV60" s="243" t="n">
        <f aca="false">IF(AND(AU60&lt;=0,AU60&gt;=-2),AU60,IF(AU60&lt;-2,-2,0))</f>
        <v>-1</v>
      </c>
      <c r="AW60" s="244" t="n">
        <f aca="false">IF(AND(AU60&gt;=0,AU60&lt;=2),AU60,IF(AU60&gt;2,2,0))</f>
        <v>0</v>
      </c>
      <c r="AX60" s="245" t="n">
        <f aca="false">IF(AU60&gt;2,(AU60-2)*13.66,0)</f>
        <v>0</v>
      </c>
      <c r="AY60" s="245" t="n">
        <f aca="false">IF(AU60&lt;-2,(ABS(AU60)-2)*100,0)</f>
        <v>0</v>
      </c>
      <c r="AZ60" s="246" t="n">
        <f aca="false">AV60+AW60</f>
        <v>-1</v>
      </c>
      <c r="BA60" s="247" t="n">
        <f aca="false">AX60+AY60</f>
        <v>0</v>
      </c>
      <c r="BR60" s="235"/>
      <c r="BS60" s="142"/>
      <c r="BT60" s="142"/>
      <c r="BU60" s="272"/>
      <c r="BV60" s="272"/>
      <c r="BW60" s="270"/>
      <c r="BX60" s="270"/>
      <c r="BY60" s="273"/>
      <c r="BZ60" s="269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</row>
    <row r="61" customFormat="false" ht="15.75" hidden="false" customHeight="false" outlineLevel="0" collapsed="false">
      <c r="A61" s="7"/>
      <c r="B61" s="7"/>
      <c r="C61" s="7"/>
      <c r="D61" s="7"/>
      <c r="E61" s="254"/>
      <c r="F61" s="7"/>
      <c r="G61" s="7"/>
      <c r="H61" s="274"/>
      <c r="I61" s="7"/>
      <c r="J61" s="7"/>
      <c r="K61" s="274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AS61" s="275"/>
      <c r="AT61" s="276" t="n">
        <f aca="false">AT30</f>
        <v>1</v>
      </c>
      <c r="AU61" s="276" t="n">
        <f aca="false">AS61-AT61</f>
        <v>-1</v>
      </c>
      <c r="AV61" s="277" t="n">
        <f aca="false">IF(AND(AU61&lt;=0,AU61&gt;=-2),AU61,IF(AU61&lt;-2,-2,0))</f>
        <v>-1</v>
      </c>
      <c r="AW61" s="278" t="n">
        <f aca="false">IF(AND(AU61&gt;=0,AU61&lt;=2),AU61,IF(AU61&gt;2,2,0))</f>
        <v>0</v>
      </c>
      <c r="AX61" s="279" t="n">
        <f aca="false">IF(AU61&gt;2,(AU61-2)*13.66,0)</f>
        <v>0</v>
      </c>
      <c r="AY61" s="279" t="n">
        <f aca="false">IF(AU61&lt;-2,(ABS(AU61)-2)*100,0)</f>
        <v>0</v>
      </c>
      <c r="AZ61" s="280" t="n">
        <f aca="false">AV61+AW61</f>
        <v>-1</v>
      </c>
      <c r="BA61" s="281" t="n">
        <f aca="false">AX61+AY61</f>
        <v>0</v>
      </c>
      <c r="BR61" s="235"/>
      <c r="BS61" s="142"/>
      <c r="BT61" s="142"/>
      <c r="BU61" s="272"/>
      <c r="BV61" s="272"/>
      <c r="BW61" s="270"/>
      <c r="BX61" s="270"/>
      <c r="BY61" s="273"/>
      <c r="BZ61" s="269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</row>
    <row r="62" customFormat="false" ht="15.75" hidden="false" customHeight="false" outlineLevel="0" collapsed="false">
      <c r="A62" s="7"/>
      <c r="B62" s="7"/>
      <c r="C62" s="7"/>
      <c r="D62" s="7"/>
      <c r="E62" s="254"/>
      <c r="F62" s="7"/>
      <c r="G62" s="7"/>
      <c r="H62" s="282"/>
      <c r="I62" s="7"/>
      <c r="J62" s="7"/>
      <c r="K62" s="269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AT62" s="283" t="n">
        <f aca="false">AT31</f>
        <v>33</v>
      </c>
      <c r="BR62" s="7"/>
      <c r="BS62" s="142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</row>
    <row r="63" customFormat="false" ht="15.75" hidden="false" customHeight="false" outlineLevel="0" collapsed="false">
      <c r="A63" s="7"/>
      <c r="B63" s="7"/>
      <c r="C63" s="7"/>
      <c r="D63" s="7"/>
      <c r="E63" s="254"/>
      <c r="F63" s="7"/>
      <c r="G63" s="7"/>
      <c r="H63" s="7"/>
      <c r="I63" s="7"/>
      <c r="J63" s="7"/>
      <c r="K63" s="274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AX63" s="0" t="s">
        <v>151</v>
      </c>
      <c r="AZ63" s="284" t="n">
        <f aca="false">SUM(AZ38:AZ62)</f>
        <v>-33</v>
      </c>
      <c r="BA63" s="285" t="n">
        <f aca="false">SUM(BA38:BA62)</f>
        <v>0</v>
      </c>
      <c r="BR63" s="7"/>
      <c r="BS63" s="7"/>
      <c r="BT63" s="7"/>
      <c r="BU63" s="7"/>
      <c r="BV63" s="7"/>
      <c r="BW63" s="7"/>
      <c r="BX63" s="7"/>
      <c r="BY63" s="273"/>
      <c r="BZ63" s="269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</row>
    <row r="64" customFormat="false" ht="12.75" hidden="false" customHeight="false" outlineLevel="0" collapsed="false">
      <c r="A64" s="7"/>
      <c r="B64" s="7"/>
      <c r="C64" s="7"/>
      <c r="D64" s="7"/>
      <c r="E64" s="7"/>
      <c r="F64" s="7"/>
      <c r="G64" s="7"/>
      <c r="H64" s="7"/>
      <c r="I64" s="7"/>
      <c r="J64" s="7"/>
      <c r="K64" s="269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</row>
    <row r="65" customFormat="false" ht="12.75" hidden="false" customHeight="false" outlineLevel="0" collapsed="false">
      <c r="A65" s="7"/>
      <c r="B65" s="7"/>
      <c r="C65" s="7"/>
      <c r="D65" s="7"/>
      <c r="E65" s="7"/>
      <c r="F65" s="7"/>
      <c r="G65" s="7"/>
      <c r="H65" s="7"/>
      <c r="I65" s="7"/>
      <c r="J65" s="7"/>
      <c r="K65" s="274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</row>
    <row r="66" customFormat="false" ht="12.75" hidden="false" customHeight="false" outlineLevel="0" collapsed="false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</row>
    <row r="67" customFormat="false" ht="12.75" hidden="false" customHeight="false" outlineLevel="0" collapsed="false">
      <c r="A67" s="286"/>
      <c r="B67" s="287"/>
      <c r="C67" s="287"/>
      <c r="D67" s="287"/>
      <c r="E67" s="287"/>
      <c r="F67" s="287"/>
      <c r="G67" s="287"/>
      <c r="H67" s="287"/>
      <c r="I67" s="287"/>
      <c r="J67" s="287"/>
      <c r="K67" s="287"/>
      <c r="L67" s="287"/>
      <c r="M67" s="287"/>
      <c r="N67" s="287"/>
      <c r="O67" s="287"/>
      <c r="P67" s="287"/>
      <c r="Q67" s="287"/>
      <c r="R67" s="287"/>
      <c r="S67" s="287"/>
      <c r="T67" s="287"/>
      <c r="U67" s="287"/>
      <c r="V67" s="7"/>
      <c r="W67" s="7"/>
      <c r="X67" s="7"/>
      <c r="Y67" s="7"/>
    </row>
    <row r="68" customFormat="false" ht="12.75" hidden="false" customHeight="false" outlineLevel="0" collapsed="false">
      <c r="A68" s="288"/>
      <c r="B68" s="9"/>
      <c r="C68" s="10"/>
      <c r="D68" s="10"/>
      <c r="E68" s="10"/>
      <c r="F68" s="288"/>
      <c r="G68" s="288"/>
      <c r="H68" s="12"/>
      <c r="I68" s="12"/>
      <c r="J68" s="288"/>
      <c r="K68" s="288"/>
      <c r="L68" s="288"/>
      <c r="M68" s="289"/>
      <c r="N68" s="288"/>
      <c r="O68" s="289"/>
      <c r="P68" s="287"/>
      <c r="Q68" s="289"/>
      <c r="R68" s="289"/>
      <c r="S68" s="289"/>
      <c r="T68" s="289"/>
      <c r="U68" s="287"/>
      <c r="V68" s="7"/>
      <c r="W68" s="7"/>
      <c r="X68" s="7"/>
      <c r="Y68" s="7"/>
    </row>
    <row r="69" customFormat="false" ht="12.75" hidden="false" customHeight="false" outlineLevel="0" collapsed="false">
      <c r="A69" s="287"/>
      <c r="B69" s="9"/>
      <c r="C69" s="290"/>
      <c r="D69" s="291"/>
      <c r="E69" s="290"/>
      <c r="F69" s="289"/>
      <c r="G69" s="289"/>
      <c r="H69" s="289"/>
      <c r="I69" s="289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7"/>
      <c r="W69" s="7"/>
      <c r="X69" s="7"/>
      <c r="Y69" s="7"/>
    </row>
    <row r="70" customFormat="false" ht="12.75" hidden="false" customHeight="false" outlineLevel="0" collapsed="false">
      <c r="A70" s="293"/>
      <c r="B70" s="9"/>
      <c r="C70" s="291"/>
      <c r="D70" s="291"/>
      <c r="E70" s="290"/>
      <c r="F70" s="289"/>
      <c r="G70" s="289"/>
      <c r="H70" s="289"/>
      <c r="I70" s="289"/>
      <c r="J70" s="289"/>
      <c r="K70" s="289"/>
      <c r="L70" s="289"/>
      <c r="M70" s="289"/>
      <c r="N70" s="289"/>
      <c r="O70" s="289"/>
      <c r="P70" s="289"/>
      <c r="Q70" s="289"/>
      <c r="R70" s="289"/>
      <c r="S70" s="289"/>
      <c r="T70" s="289"/>
      <c r="U70" s="289"/>
      <c r="V70" s="7"/>
      <c r="W70" s="7"/>
      <c r="X70" s="7"/>
      <c r="Y70" s="7"/>
    </row>
    <row r="71" customFormat="false" ht="12.75" hidden="false" customHeight="false" outlineLevel="0" collapsed="false">
      <c r="A71" s="287"/>
      <c r="B71" s="9"/>
      <c r="C71" s="291"/>
      <c r="D71" s="291"/>
      <c r="E71" s="10"/>
      <c r="F71" s="206"/>
      <c r="G71" s="294"/>
      <c r="H71" s="294"/>
      <c r="I71" s="289"/>
      <c r="J71" s="289"/>
      <c r="K71" s="294"/>
      <c r="L71" s="294"/>
      <c r="M71" s="294"/>
      <c r="N71" s="295"/>
      <c r="O71" s="294"/>
      <c r="P71" s="296"/>
      <c r="Q71" s="294"/>
      <c r="R71" s="294"/>
      <c r="S71" s="294"/>
      <c r="T71" s="294"/>
      <c r="U71" s="289"/>
      <c r="V71" s="7"/>
      <c r="W71" s="7"/>
      <c r="X71" s="7"/>
      <c r="Y71" s="7"/>
    </row>
    <row r="72" customFormat="false" ht="12.75" hidden="false" customHeight="false" outlineLevel="0" collapsed="false">
      <c r="A72" s="287"/>
      <c r="B72" s="297"/>
      <c r="C72" s="298"/>
      <c r="D72" s="298"/>
      <c r="E72" s="298"/>
      <c r="F72" s="299"/>
      <c r="G72" s="299"/>
      <c r="H72" s="299"/>
      <c r="I72" s="299"/>
      <c r="J72" s="298"/>
      <c r="K72" s="299"/>
      <c r="L72" s="299"/>
      <c r="M72" s="299"/>
      <c r="N72" s="300"/>
      <c r="O72" s="299"/>
      <c r="P72" s="300"/>
      <c r="Q72" s="299"/>
      <c r="R72" s="300"/>
      <c r="S72" s="301"/>
      <c r="T72" s="299"/>
      <c r="U72" s="299"/>
      <c r="V72" s="7"/>
      <c r="W72" s="7"/>
      <c r="X72" s="7"/>
      <c r="Y72" s="7"/>
    </row>
    <row r="73" customFormat="false" ht="12.75" hidden="false" customHeight="false" outlineLevel="0" collapsed="false">
      <c r="A73" s="287"/>
      <c r="B73" s="9"/>
      <c r="C73" s="290"/>
      <c r="D73" s="290"/>
      <c r="E73" s="290"/>
      <c r="F73" s="302"/>
      <c r="G73" s="302"/>
      <c r="H73" s="302"/>
      <c r="I73" s="302"/>
      <c r="J73" s="290"/>
      <c r="K73" s="303"/>
      <c r="L73" s="303"/>
      <c r="M73" s="303"/>
      <c r="N73" s="303"/>
      <c r="O73" s="303"/>
      <c r="P73" s="303"/>
      <c r="Q73" s="303"/>
      <c r="R73" s="303"/>
      <c r="S73" s="303"/>
      <c r="T73" s="303"/>
      <c r="U73" s="304"/>
      <c r="V73" s="7"/>
      <c r="W73" s="7"/>
      <c r="X73" s="7"/>
      <c r="Y73" s="7"/>
    </row>
    <row r="74" customFormat="false" ht="12.75" hidden="false" customHeight="false" outlineLevel="0" collapsed="false">
      <c r="A74" s="287"/>
      <c r="B74" s="9"/>
      <c r="C74" s="290"/>
      <c r="D74" s="290"/>
      <c r="E74" s="290"/>
      <c r="F74" s="302"/>
      <c r="G74" s="302"/>
      <c r="H74" s="302"/>
      <c r="I74" s="302"/>
      <c r="J74" s="290"/>
      <c r="K74" s="303"/>
      <c r="L74" s="303"/>
      <c r="M74" s="303"/>
      <c r="N74" s="303"/>
      <c r="O74" s="303"/>
      <c r="P74" s="303"/>
      <c r="Q74" s="303"/>
      <c r="R74" s="303"/>
      <c r="S74" s="303"/>
      <c r="T74" s="303"/>
      <c r="U74" s="304"/>
      <c r="V74" s="7"/>
      <c r="W74" s="7"/>
      <c r="X74" s="7"/>
      <c r="Y74" s="7"/>
    </row>
    <row r="75" customFormat="false" ht="12.75" hidden="false" customHeight="false" outlineLevel="0" collapsed="false">
      <c r="A75" s="305"/>
      <c r="B75" s="9"/>
      <c r="C75" s="290"/>
      <c r="D75" s="290"/>
      <c r="E75" s="290"/>
      <c r="F75" s="302"/>
      <c r="G75" s="302"/>
      <c r="H75" s="302"/>
      <c r="I75" s="302"/>
      <c r="J75" s="290"/>
      <c r="K75" s="303"/>
      <c r="L75" s="303"/>
      <c r="M75" s="303"/>
      <c r="N75" s="303"/>
      <c r="O75" s="303"/>
      <c r="P75" s="303"/>
      <c r="Q75" s="303"/>
      <c r="R75" s="303"/>
      <c r="S75" s="303"/>
      <c r="T75" s="303"/>
      <c r="U75" s="304"/>
      <c r="V75" s="7"/>
      <c r="W75" s="7"/>
      <c r="X75" s="7"/>
      <c r="Y75" s="7"/>
    </row>
    <row r="76" customFormat="false" ht="12.75" hidden="false" customHeight="false" outlineLevel="0" collapsed="false">
      <c r="A76" s="287"/>
      <c r="B76" s="9"/>
      <c r="C76" s="290"/>
      <c r="D76" s="290"/>
      <c r="E76" s="290"/>
      <c r="F76" s="302"/>
      <c r="G76" s="302"/>
      <c r="H76" s="302"/>
      <c r="I76" s="302"/>
      <c r="J76" s="290"/>
      <c r="K76" s="303"/>
      <c r="L76" s="303"/>
      <c r="M76" s="303"/>
      <c r="N76" s="303"/>
      <c r="O76" s="303"/>
      <c r="P76" s="303"/>
      <c r="Q76" s="303"/>
      <c r="R76" s="303"/>
      <c r="S76" s="303"/>
      <c r="T76" s="303"/>
      <c r="U76" s="304"/>
      <c r="V76" s="7"/>
      <c r="W76" s="7"/>
      <c r="X76" s="7"/>
      <c r="Y76" s="7"/>
    </row>
    <row r="77" customFormat="false" ht="12.75" hidden="false" customHeight="false" outlineLevel="0" collapsed="false">
      <c r="A77" s="287"/>
      <c r="B77" s="9"/>
      <c r="C77" s="290"/>
      <c r="D77" s="290"/>
      <c r="E77" s="290"/>
      <c r="F77" s="302"/>
      <c r="G77" s="302"/>
      <c r="H77" s="302"/>
      <c r="I77" s="302"/>
      <c r="J77" s="290"/>
      <c r="K77" s="303"/>
      <c r="L77" s="303"/>
      <c r="M77" s="303"/>
      <c r="N77" s="303"/>
      <c r="O77" s="303"/>
      <c r="P77" s="303"/>
      <c r="Q77" s="303"/>
      <c r="R77" s="303"/>
      <c r="S77" s="303"/>
      <c r="T77" s="303"/>
      <c r="U77" s="304"/>
      <c r="V77" s="7"/>
      <c r="W77" s="7"/>
      <c r="X77" s="7"/>
      <c r="Y77" s="7"/>
    </row>
    <row r="78" customFormat="false" ht="12.75" hidden="false" customHeight="false" outlineLevel="0" collapsed="false">
      <c r="A78" s="287"/>
      <c r="B78" s="9"/>
      <c r="C78" s="290"/>
      <c r="D78" s="290"/>
      <c r="E78" s="290"/>
      <c r="F78" s="302"/>
      <c r="G78" s="302"/>
      <c r="H78" s="302"/>
      <c r="I78" s="302"/>
      <c r="J78" s="290"/>
      <c r="K78" s="303"/>
      <c r="L78" s="303"/>
      <c r="M78" s="303"/>
      <c r="N78" s="303"/>
      <c r="O78" s="303"/>
      <c r="P78" s="303"/>
      <c r="Q78" s="303"/>
      <c r="R78" s="303"/>
      <c r="S78" s="303"/>
      <c r="T78" s="303"/>
      <c r="U78" s="304"/>
      <c r="V78" s="7"/>
      <c r="W78" s="7"/>
      <c r="X78" s="7"/>
      <c r="Y78" s="7"/>
    </row>
    <row r="79" customFormat="false" ht="12.75" hidden="false" customHeight="false" outlineLevel="0" collapsed="false">
      <c r="A79" s="287"/>
      <c r="B79" s="9"/>
      <c r="C79" s="290"/>
      <c r="D79" s="290"/>
      <c r="E79" s="290"/>
      <c r="F79" s="302"/>
      <c r="G79" s="302"/>
      <c r="H79" s="302"/>
      <c r="I79" s="302"/>
      <c r="J79" s="290"/>
      <c r="K79" s="303"/>
      <c r="L79" s="303"/>
      <c r="M79" s="303"/>
      <c r="N79" s="303"/>
      <c r="O79" s="303"/>
      <c r="P79" s="303"/>
      <c r="Q79" s="303"/>
      <c r="R79" s="303"/>
      <c r="S79" s="303"/>
      <c r="T79" s="303"/>
      <c r="U79" s="304"/>
      <c r="V79" s="7"/>
      <c r="W79" s="7"/>
      <c r="X79" s="7"/>
      <c r="Y79" s="7"/>
    </row>
    <row r="80" customFormat="false" ht="12.75" hidden="false" customHeight="false" outlineLevel="0" collapsed="false">
      <c r="A80" s="287"/>
      <c r="B80" s="9"/>
      <c r="C80" s="290"/>
      <c r="D80" s="290"/>
      <c r="E80" s="290"/>
      <c r="F80" s="302"/>
      <c r="G80" s="302"/>
      <c r="H80" s="302"/>
      <c r="I80" s="302"/>
      <c r="J80" s="290"/>
      <c r="K80" s="303"/>
      <c r="L80" s="303"/>
      <c r="M80" s="303"/>
      <c r="N80" s="303"/>
      <c r="O80" s="303"/>
      <c r="P80" s="303"/>
      <c r="Q80" s="303"/>
      <c r="R80" s="303"/>
      <c r="S80" s="303"/>
      <c r="T80" s="303"/>
      <c r="U80" s="304"/>
      <c r="V80" s="7"/>
      <c r="W80" s="7"/>
      <c r="X80" s="7"/>
      <c r="Y80" s="7"/>
    </row>
    <row r="81" customFormat="false" ht="12.75" hidden="false" customHeight="false" outlineLevel="0" collapsed="false">
      <c r="A81" s="287"/>
      <c r="B81" s="9"/>
      <c r="C81" s="290"/>
      <c r="D81" s="290"/>
      <c r="E81" s="290"/>
      <c r="F81" s="302"/>
      <c r="G81" s="302"/>
      <c r="H81" s="302"/>
      <c r="I81" s="302"/>
      <c r="J81" s="290"/>
      <c r="K81" s="303"/>
      <c r="L81" s="303"/>
      <c r="M81" s="303"/>
      <c r="N81" s="303"/>
      <c r="O81" s="303"/>
      <c r="P81" s="303"/>
      <c r="Q81" s="303"/>
      <c r="R81" s="303"/>
      <c r="S81" s="303"/>
      <c r="T81" s="303"/>
      <c r="U81" s="304"/>
      <c r="V81" s="7"/>
      <c r="W81" s="7"/>
      <c r="X81" s="7"/>
      <c r="Y81" s="7"/>
    </row>
    <row r="82" customFormat="false" ht="12.75" hidden="false" customHeight="false" outlineLevel="0" collapsed="false">
      <c r="A82" s="287"/>
      <c r="B82" s="9"/>
      <c r="C82" s="290"/>
      <c r="D82" s="290"/>
      <c r="E82" s="290"/>
      <c r="F82" s="302"/>
      <c r="G82" s="302"/>
      <c r="H82" s="302"/>
      <c r="I82" s="302"/>
      <c r="J82" s="290"/>
      <c r="K82" s="303"/>
      <c r="L82" s="303"/>
      <c r="M82" s="303"/>
      <c r="N82" s="303"/>
      <c r="O82" s="303"/>
      <c r="P82" s="303"/>
      <c r="Q82" s="303"/>
      <c r="R82" s="303"/>
      <c r="S82" s="303"/>
      <c r="T82" s="303"/>
      <c r="U82" s="304"/>
      <c r="V82" s="7"/>
      <c r="W82" s="8"/>
      <c r="X82" s="7"/>
      <c r="Y82" s="8"/>
    </row>
    <row r="83" customFormat="false" ht="12.75" hidden="false" customHeight="false" outlineLevel="0" collapsed="false">
      <c r="A83" s="287"/>
      <c r="B83" s="9"/>
      <c r="C83" s="290"/>
      <c r="D83" s="290"/>
      <c r="E83" s="290"/>
      <c r="F83" s="302"/>
      <c r="G83" s="302"/>
      <c r="H83" s="302"/>
      <c r="I83" s="302"/>
      <c r="J83" s="290"/>
      <c r="K83" s="303"/>
      <c r="L83" s="303"/>
      <c r="M83" s="303"/>
      <c r="N83" s="303"/>
      <c r="O83" s="303"/>
      <c r="P83" s="303"/>
      <c r="Q83" s="303"/>
      <c r="R83" s="303"/>
      <c r="S83" s="303"/>
      <c r="T83" s="303"/>
      <c r="U83" s="304"/>
      <c r="V83" s="7"/>
      <c r="W83" s="7"/>
      <c r="X83" s="7"/>
      <c r="Y83" s="7"/>
    </row>
    <row r="84" customFormat="false" ht="12.75" hidden="false" customHeight="false" outlineLevel="0" collapsed="false">
      <c r="A84" s="287"/>
      <c r="B84" s="9"/>
      <c r="C84" s="290"/>
      <c r="D84" s="290"/>
      <c r="E84" s="290"/>
      <c r="F84" s="302"/>
      <c r="G84" s="302"/>
      <c r="H84" s="302"/>
      <c r="I84" s="302"/>
      <c r="J84" s="290"/>
      <c r="K84" s="303"/>
      <c r="L84" s="303"/>
      <c r="M84" s="303"/>
      <c r="N84" s="303"/>
      <c r="O84" s="303"/>
      <c r="P84" s="303"/>
      <c r="Q84" s="303"/>
      <c r="R84" s="303"/>
      <c r="S84" s="303"/>
      <c r="T84" s="303"/>
      <c r="U84" s="304"/>
      <c r="V84" s="7"/>
      <c r="W84" s="7"/>
      <c r="X84" s="7"/>
      <c r="Y84" s="7"/>
    </row>
    <row r="85" customFormat="false" ht="12.75" hidden="false" customHeight="false" outlineLevel="0" collapsed="false">
      <c r="A85" s="287"/>
      <c r="B85" s="9"/>
      <c r="C85" s="290"/>
      <c r="D85" s="290"/>
      <c r="E85" s="290"/>
      <c r="F85" s="302"/>
      <c r="G85" s="302"/>
      <c r="H85" s="302"/>
      <c r="I85" s="302"/>
      <c r="J85" s="290"/>
      <c r="K85" s="303"/>
      <c r="L85" s="303"/>
      <c r="M85" s="303"/>
      <c r="N85" s="303"/>
      <c r="O85" s="303"/>
      <c r="P85" s="303"/>
      <c r="Q85" s="303"/>
      <c r="R85" s="303"/>
      <c r="S85" s="303"/>
      <c r="T85" s="303"/>
      <c r="U85" s="304"/>
      <c r="V85" s="7"/>
      <c r="W85" s="7"/>
      <c r="X85" s="7"/>
      <c r="Y85" s="7"/>
    </row>
    <row r="86" customFormat="false" ht="12.75" hidden="false" customHeight="false" outlineLevel="0" collapsed="false">
      <c r="A86" s="287"/>
      <c r="B86" s="9"/>
      <c r="C86" s="290"/>
      <c r="D86" s="290"/>
      <c r="E86" s="290"/>
      <c r="F86" s="302"/>
      <c r="G86" s="302"/>
      <c r="H86" s="302"/>
      <c r="I86" s="302"/>
      <c r="J86" s="290"/>
      <c r="K86" s="303"/>
      <c r="L86" s="303"/>
      <c r="M86" s="303"/>
      <c r="N86" s="303"/>
      <c r="O86" s="303"/>
      <c r="P86" s="303"/>
      <c r="Q86" s="303"/>
      <c r="R86" s="303"/>
      <c r="S86" s="303"/>
      <c r="T86" s="303"/>
      <c r="U86" s="304"/>
      <c r="V86" s="7"/>
      <c r="W86" s="7"/>
      <c r="X86" s="7"/>
      <c r="Y86" s="7"/>
    </row>
    <row r="87" customFormat="false" ht="12.75" hidden="false" customHeight="false" outlineLevel="0" collapsed="false">
      <c r="A87" s="287"/>
      <c r="B87" s="9"/>
      <c r="C87" s="290"/>
      <c r="D87" s="290"/>
      <c r="E87" s="290"/>
      <c r="F87" s="302"/>
      <c r="G87" s="302"/>
      <c r="H87" s="302"/>
      <c r="I87" s="302"/>
      <c r="J87" s="290"/>
      <c r="K87" s="303"/>
      <c r="L87" s="303"/>
      <c r="M87" s="303"/>
      <c r="N87" s="303"/>
      <c r="O87" s="303"/>
      <c r="P87" s="303"/>
      <c r="Q87" s="303"/>
      <c r="R87" s="303"/>
      <c r="S87" s="303"/>
      <c r="T87" s="303"/>
      <c r="U87" s="304"/>
      <c r="V87" s="7"/>
      <c r="W87" s="7"/>
      <c r="X87" s="7"/>
      <c r="Y87" s="7"/>
      <c r="AH87" s="6"/>
    </row>
    <row r="88" customFormat="false" ht="12.75" hidden="false" customHeight="false" outlineLevel="0" collapsed="false">
      <c r="A88" s="287"/>
      <c r="B88" s="9"/>
      <c r="C88" s="290"/>
      <c r="D88" s="290"/>
      <c r="E88" s="290"/>
      <c r="F88" s="302"/>
      <c r="G88" s="302"/>
      <c r="H88" s="302"/>
      <c r="I88" s="302"/>
      <c r="J88" s="290"/>
      <c r="K88" s="303"/>
      <c r="L88" s="303"/>
      <c r="M88" s="303"/>
      <c r="N88" s="303"/>
      <c r="O88" s="303"/>
      <c r="P88" s="303"/>
      <c r="Q88" s="303"/>
      <c r="R88" s="303"/>
      <c r="S88" s="303"/>
      <c r="T88" s="303"/>
      <c r="U88" s="304"/>
      <c r="V88" s="7"/>
      <c r="W88" s="7"/>
      <c r="X88" s="7"/>
      <c r="Y88" s="7"/>
    </row>
    <row r="89" customFormat="false" ht="12.75" hidden="false" customHeight="false" outlineLevel="0" collapsed="false">
      <c r="A89" s="287"/>
      <c r="B89" s="9"/>
      <c r="C89" s="290"/>
      <c r="D89" s="290"/>
      <c r="E89" s="290"/>
      <c r="F89" s="302"/>
      <c r="G89" s="302"/>
      <c r="H89" s="302"/>
      <c r="I89" s="302"/>
      <c r="J89" s="290"/>
      <c r="K89" s="303"/>
      <c r="L89" s="303"/>
      <c r="M89" s="303"/>
      <c r="N89" s="303"/>
      <c r="O89" s="303"/>
      <c r="P89" s="303"/>
      <c r="Q89" s="303"/>
      <c r="R89" s="303"/>
      <c r="S89" s="303"/>
      <c r="T89" s="303"/>
      <c r="U89" s="304"/>
      <c r="V89" s="7"/>
      <c r="W89" s="7"/>
      <c r="X89" s="7"/>
      <c r="Y89" s="7"/>
    </row>
    <row r="90" customFormat="false" ht="12.75" hidden="false" customHeight="false" outlineLevel="0" collapsed="false">
      <c r="A90" s="287"/>
      <c r="B90" s="9"/>
      <c r="C90" s="290"/>
      <c r="D90" s="290"/>
      <c r="E90" s="290"/>
      <c r="F90" s="302"/>
      <c r="G90" s="302"/>
      <c r="H90" s="302"/>
      <c r="I90" s="302"/>
      <c r="J90" s="290"/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4"/>
      <c r="V90" s="7"/>
      <c r="W90" s="7"/>
      <c r="X90" s="7"/>
      <c r="Y90" s="7"/>
    </row>
    <row r="91" customFormat="false" ht="12.75" hidden="false" customHeight="false" outlineLevel="0" collapsed="false">
      <c r="A91" s="287"/>
      <c r="B91" s="9"/>
      <c r="C91" s="290"/>
      <c r="D91" s="290"/>
      <c r="E91" s="290"/>
      <c r="F91" s="302"/>
      <c r="G91" s="302"/>
      <c r="H91" s="302"/>
      <c r="I91" s="302"/>
      <c r="J91" s="290"/>
      <c r="K91" s="303"/>
      <c r="L91" s="303"/>
      <c r="M91" s="303"/>
      <c r="N91" s="303"/>
      <c r="O91" s="303"/>
      <c r="P91" s="303"/>
      <c r="Q91" s="303"/>
      <c r="R91" s="303"/>
      <c r="S91" s="303"/>
      <c r="T91" s="303"/>
      <c r="U91" s="304"/>
      <c r="V91" s="7"/>
      <c r="W91" s="7"/>
      <c r="X91" s="7"/>
      <c r="Y91" s="7"/>
    </row>
    <row r="92" customFormat="false" ht="12.75" hidden="false" customHeight="false" outlineLevel="0" collapsed="false">
      <c r="A92" s="287"/>
      <c r="B92" s="9"/>
      <c r="C92" s="290"/>
      <c r="D92" s="290"/>
      <c r="E92" s="290"/>
      <c r="F92" s="302"/>
      <c r="G92" s="302"/>
      <c r="H92" s="302"/>
      <c r="I92" s="302"/>
      <c r="J92" s="290"/>
      <c r="K92" s="303"/>
      <c r="L92" s="303"/>
      <c r="M92" s="303"/>
      <c r="N92" s="303"/>
      <c r="O92" s="303"/>
      <c r="P92" s="303"/>
      <c r="Q92" s="303"/>
      <c r="R92" s="303"/>
      <c r="S92" s="303"/>
      <c r="T92" s="303"/>
      <c r="U92" s="304"/>
      <c r="V92" s="7"/>
      <c r="W92" s="7"/>
      <c r="X92" s="7"/>
      <c r="Y92" s="7"/>
    </row>
    <row r="93" customFormat="false" ht="12.75" hidden="false" customHeight="false" outlineLevel="0" collapsed="false">
      <c r="A93" s="287"/>
      <c r="B93" s="9"/>
      <c r="C93" s="290"/>
      <c r="D93" s="290"/>
      <c r="E93" s="290"/>
      <c r="F93" s="302"/>
      <c r="G93" s="302"/>
      <c r="H93" s="302"/>
      <c r="I93" s="302"/>
      <c r="J93" s="290"/>
      <c r="K93" s="303"/>
      <c r="L93" s="303"/>
      <c r="M93" s="303"/>
      <c r="N93" s="303"/>
      <c r="O93" s="303"/>
      <c r="P93" s="303"/>
      <c r="Q93" s="303"/>
      <c r="R93" s="303"/>
      <c r="S93" s="303"/>
      <c r="T93" s="303"/>
      <c r="U93" s="304"/>
      <c r="V93" s="7"/>
      <c r="W93" s="7"/>
      <c r="X93" s="7"/>
      <c r="Y93" s="7"/>
    </row>
    <row r="94" customFormat="false" ht="12.75" hidden="false" customHeight="false" outlineLevel="0" collapsed="false">
      <c r="A94" s="287"/>
      <c r="B94" s="9"/>
      <c r="C94" s="290"/>
      <c r="D94" s="290"/>
      <c r="E94" s="290"/>
      <c r="F94" s="302"/>
      <c r="G94" s="302"/>
      <c r="H94" s="302"/>
      <c r="I94" s="302"/>
      <c r="J94" s="290"/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304"/>
      <c r="V94" s="7"/>
      <c r="W94" s="7"/>
      <c r="X94" s="7"/>
      <c r="Y94" s="7"/>
    </row>
    <row r="95" customFormat="false" ht="12.75" hidden="false" customHeight="false" outlineLevel="0" collapsed="false">
      <c r="A95" s="287"/>
      <c r="B95" s="9"/>
      <c r="C95" s="290"/>
      <c r="D95" s="290"/>
      <c r="E95" s="290"/>
      <c r="F95" s="302"/>
      <c r="G95" s="302"/>
      <c r="H95" s="302"/>
      <c r="I95" s="302"/>
      <c r="J95" s="290"/>
      <c r="K95" s="303"/>
      <c r="L95" s="303"/>
      <c r="M95" s="303"/>
      <c r="N95" s="303"/>
      <c r="O95" s="303"/>
      <c r="P95" s="303"/>
      <c r="Q95" s="303"/>
      <c r="R95" s="303"/>
      <c r="S95" s="303"/>
      <c r="T95" s="303"/>
      <c r="U95" s="304"/>
      <c r="V95" s="7"/>
      <c r="W95" s="7"/>
      <c r="X95" s="7"/>
      <c r="Y95" s="7"/>
    </row>
    <row r="96" customFormat="false" ht="12.75" hidden="false" customHeight="false" outlineLevel="0" collapsed="false">
      <c r="A96" s="287"/>
      <c r="B96" s="9"/>
      <c r="C96" s="290"/>
      <c r="D96" s="290"/>
      <c r="E96" s="290"/>
      <c r="F96" s="302"/>
      <c r="G96" s="302"/>
      <c r="H96" s="302"/>
      <c r="I96" s="302"/>
      <c r="J96" s="290"/>
      <c r="K96" s="303"/>
      <c r="L96" s="303"/>
      <c r="M96" s="303"/>
      <c r="N96" s="303"/>
      <c r="O96" s="303"/>
      <c r="P96" s="303"/>
      <c r="Q96" s="303"/>
      <c r="R96" s="303"/>
      <c r="S96" s="303"/>
      <c r="T96" s="303"/>
      <c r="U96" s="304"/>
      <c r="V96" s="7"/>
      <c r="W96" s="7"/>
      <c r="X96" s="7"/>
      <c r="Y96" s="7"/>
    </row>
    <row r="97" customFormat="false" ht="12.75" hidden="false" customHeight="false" outlineLevel="0" collapsed="false">
      <c r="A97" s="287"/>
      <c r="B97" s="9"/>
      <c r="C97" s="290"/>
      <c r="D97" s="290"/>
      <c r="E97" s="291"/>
      <c r="F97" s="287"/>
      <c r="G97" s="287"/>
      <c r="H97" s="287"/>
      <c r="I97" s="287"/>
      <c r="J97" s="287"/>
      <c r="K97" s="287"/>
      <c r="L97" s="287"/>
      <c r="M97" s="287"/>
      <c r="N97" s="287"/>
      <c r="O97" s="287"/>
      <c r="P97" s="287"/>
      <c r="Q97" s="287"/>
      <c r="R97" s="287"/>
      <c r="S97" s="287"/>
      <c r="T97" s="287"/>
      <c r="U97" s="287"/>
      <c r="V97" s="7"/>
      <c r="W97" s="7"/>
      <c r="X97" s="7"/>
      <c r="Y97" s="7"/>
    </row>
    <row r="98" customFormat="false" ht="12.75" hidden="false" customHeight="false" outlineLevel="0" collapsed="false">
      <c r="A98" s="287"/>
      <c r="B98" s="287"/>
      <c r="C98" s="287"/>
      <c r="D98" s="287"/>
      <c r="E98" s="287"/>
      <c r="F98" s="287"/>
      <c r="G98" s="287"/>
      <c r="H98" s="287"/>
      <c r="I98" s="287"/>
      <c r="J98" s="287"/>
      <c r="K98" s="287"/>
      <c r="L98" s="287"/>
      <c r="M98" s="287"/>
      <c r="N98" s="287"/>
      <c r="O98" s="287"/>
      <c r="P98" s="287"/>
      <c r="Q98" s="287"/>
      <c r="R98" s="287"/>
      <c r="S98" s="287"/>
      <c r="T98" s="287"/>
      <c r="U98" s="287"/>
      <c r="V98" s="7"/>
      <c r="W98" s="7"/>
      <c r="X98" s="7"/>
      <c r="Y98" s="7"/>
    </row>
    <row r="99" customFormat="false" ht="12.75" hidden="false" customHeight="false" outlineLevel="0" collapsed="false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customFormat="false" ht="12.75" hidden="false" customHeight="false" outlineLevel="0" collapsed="false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customFormat="false" ht="12.75" hidden="false" customHeight="false" outlineLevel="0" collapsed="false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customFormat="false" ht="12.75" hidden="false" customHeight="false" outlineLevel="0" collapsed="false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customFormat="false" ht="12.75" hidden="false" customHeight="false" outlineLevel="0" collapsed="false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customFormat="false" ht="12.75" hidden="false" customHeight="false" outlineLevel="0" collapsed="false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customFormat="false" ht="12.75" hidden="false" customHeight="false" outlineLevel="0" collapsed="false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customFormat="false" ht="12.75" hidden="false" customHeight="false" outlineLevel="0" collapsed="false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customFormat="false" ht="12.75" hidden="false" customHeight="false" outlineLevel="0" collapsed="false">
      <c r="A107" s="7"/>
      <c r="B107" s="7"/>
      <c r="C107" s="7"/>
      <c r="D107" s="7"/>
      <c r="E107" s="287"/>
      <c r="F107" s="287"/>
      <c r="G107" s="287"/>
      <c r="H107" s="287"/>
      <c r="I107" s="287"/>
      <c r="J107" s="287"/>
      <c r="K107" s="287"/>
      <c r="L107" s="287"/>
      <c r="M107" s="287"/>
      <c r="N107" s="287"/>
      <c r="O107" s="287"/>
      <c r="P107" s="287"/>
      <c r="Q107" s="287"/>
      <c r="R107" s="287"/>
      <c r="S107" s="287"/>
      <c r="T107" s="287"/>
      <c r="U107" s="287"/>
      <c r="V107" s="287"/>
      <c r="W107" s="287"/>
      <c r="X107" s="287"/>
      <c r="Y107" s="7"/>
    </row>
    <row r="108" customFormat="false" ht="12.75" hidden="false" customHeight="false" outlineLevel="0" collapsed="false">
      <c r="A108" s="7"/>
      <c r="B108" s="7"/>
      <c r="C108" s="7"/>
      <c r="D108" s="7"/>
      <c r="E108" s="9"/>
      <c r="F108" s="10"/>
      <c r="G108" s="10"/>
      <c r="H108" s="10"/>
      <c r="I108" s="288"/>
      <c r="J108" s="288"/>
      <c r="K108" s="12"/>
      <c r="L108" s="12"/>
      <c r="M108" s="288"/>
      <c r="N108" s="288"/>
      <c r="O108" s="288"/>
      <c r="P108" s="289"/>
      <c r="Q108" s="288"/>
      <c r="R108" s="289"/>
      <c r="S108" s="287"/>
      <c r="T108" s="289"/>
      <c r="U108" s="289"/>
      <c r="V108" s="289"/>
      <c r="W108" s="289"/>
      <c r="X108" s="287"/>
      <c r="Y108" s="7"/>
    </row>
    <row r="109" customFormat="false" ht="12.75" hidden="false" customHeight="false" outlineLevel="0" collapsed="false">
      <c r="A109" s="7"/>
      <c r="B109" s="7"/>
      <c r="C109" s="7"/>
      <c r="D109" s="7"/>
      <c r="E109" s="9"/>
      <c r="F109" s="290"/>
      <c r="G109" s="291"/>
      <c r="H109" s="290"/>
      <c r="I109" s="289"/>
      <c r="J109" s="289"/>
      <c r="K109" s="289"/>
      <c r="L109" s="289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7"/>
    </row>
    <row r="110" customFormat="false" ht="12.75" hidden="false" customHeight="false" outlineLevel="0" collapsed="false">
      <c r="A110" s="7"/>
      <c r="B110" s="7"/>
      <c r="C110" s="7"/>
      <c r="D110" s="7"/>
      <c r="E110" s="9"/>
      <c r="F110" s="291"/>
      <c r="G110" s="291"/>
      <c r="H110" s="290"/>
      <c r="I110" s="289"/>
      <c r="J110" s="289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89"/>
      <c r="Y110" s="7"/>
    </row>
    <row r="111" customFormat="false" ht="12.75" hidden="false" customHeight="false" outlineLevel="0" collapsed="false">
      <c r="A111" s="7"/>
      <c r="B111" s="7"/>
      <c r="C111" s="7"/>
      <c r="D111" s="7"/>
      <c r="E111" s="9"/>
      <c r="F111" s="291"/>
      <c r="G111" s="291"/>
      <c r="H111" s="10"/>
      <c r="I111" s="206"/>
      <c r="J111" s="294"/>
      <c r="K111" s="294"/>
      <c r="L111" s="289"/>
      <c r="M111" s="289"/>
      <c r="N111" s="294"/>
      <c r="O111" s="294"/>
      <c r="P111" s="294"/>
      <c r="Q111" s="295"/>
      <c r="R111" s="294"/>
      <c r="S111" s="296"/>
      <c r="T111" s="294"/>
      <c r="U111" s="294"/>
      <c r="V111" s="294"/>
      <c r="W111" s="294"/>
      <c r="X111" s="289"/>
      <c r="Y111" s="7"/>
    </row>
    <row r="112" customFormat="false" ht="12.75" hidden="false" customHeight="false" outlineLevel="0" collapsed="false">
      <c r="A112" s="7"/>
      <c r="B112" s="7"/>
      <c r="C112" s="7"/>
      <c r="D112" s="7"/>
      <c r="E112" s="297"/>
      <c r="F112" s="298"/>
      <c r="G112" s="298"/>
      <c r="H112" s="298"/>
      <c r="I112" s="299"/>
      <c r="J112" s="299"/>
      <c r="K112" s="299"/>
      <c r="L112" s="299"/>
      <c r="M112" s="298"/>
      <c r="N112" s="299"/>
      <c r="O112" s="299"/>
      <c r="P112" s="299"/>
      <c r="Q112" s="300"/>
      <c r="R112" s="299"/>
      <c r="S112" s="300"/>
      <c r="T112" s="299"/>
      <c r="U112" s="300"/>
      <c r="V112" s="301"/>
      <c r="W112" s="299"/>
      <c r="X112" s="299"/>
      <c r="Y112" s="7"/>
    </row>
    <row r="113" customFormat="false" ht="12.75" hidden="false" customHeight="false" outlineLevel="0" collapsed="false">
      <c r="A113" s="7"/>
      <c r="B113" s="7"/>
      <c r="C113" s="7"/>
      <c r="D113" s="7"/>
      <c r="E113" s="9"/>
      <c r="F113" s="290"/>
      <c r="G113" s="290"/>
      <c r="H113" s="290"/>
      <c r="I113" s="302"/>
      <c r="J113" s="302"/>
      <c r="K113" s="302"/>
      <c r="L113" s="302"/>
      <c r="M113" s="290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  <c r="X113" s="304"/>
      <c r="Y113" s="7"/>
    </row>
    <row r="114" customFormat="false" ht="12.75" hidden="false" customHeight="false" outlineLevel="0" collapsed="false">
      <c r="A114" s="7"/>
      <c r="B114" s="7"/>
      <c r="C114" s="7"/>
      <c r="D114" s="7"/>
      <c r="E114" s="9"/>
      <c r="F114" s="290"/>
      <c r="G114" s="290"/>
      <c r="H114" s="290"/>
      <c r="I114" s="302"/>
      <c r="J114" s="302"/>
      <c r="K114" s="302"/>
      <c r="L114" s="302"/>
      <c r="M114" s="290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  <c r="X114" s="304"/>
      <c r="Y114" s="7"/>
    </row>
    <row r="115" customFormat="false" ht="12.75" hidden="false" customHeight="false" outlineLevel="0" collapsed="false">
      <c r="A115" s="7"/>
      <c r="B115" s="7"/>
      <c r="C115" s="7"/>
      <c r="D115" s="7"/>
      <c r="E115" s="9"/>
      <c r="F115" s="290"/>
      <c r="G115" s="290"/>
      <c r="H115" s="290"/>
      <c r="I115" s="302"/>
      <c r="J115" s="302"/>
      <c r="K115" s="302"/>
      <c r="L115" s="302"/>
      <c r="M115" s="290"/>
      <c r="N115" s="303"/>
      <c r="O115" s="303"/>
      <c r="P115" s="303"/>
      <c r="Q115" s="303"/>
      <c r="R115" s="303"/>
      <c r="S115" s="303"/>
      <c r="T115" s="303"/>
      <c r="U115" s="303"/>
      <c r="V115" s="303"/>
      <c r="W115" s="303"/>
      <c r="X115" s="304"/>
      <c r="Y115" s="7"/>
    </row>
    <row r="116" customFormat="false" ht="12.75" hidden="false" customHeight="false" outlineLevel="0" collapsed="false">
      <c r="A116" s="7"/>
      <c r="B116" s="7"/>
      <c r="C116" s="7"/>
      <c r="D116" s="7"/>
      <c r="E116" s="9"/>
      <c r="F116" s="290"/>
      <c r="G116" s="290"/>
      <c r="H116" s="290"/>
      <c r="I116" s="302"/>
      <c r="J116" s="302"/>
      <c r="K116" s="302"/>
      <c r="L116" s="302"/>
      <c r="M116" s="290"/>
      <c r="N116" s="303"/>
      <c r="O116" s="303"/>
      <c r="P116" s="303"/>
      <c r="Q116" s="303"/>
      <c r="R116" s="303"/>
      <c r="S116" s="303"/>
      <c r="T116" s="303"/>
      <c r="U116" s="303"/>
      <c r="V116" s="303"/>
      <c r="W116" s="303"/>
      <c r="X116" s="304"/>
      <c r="Y116" s="7"/>
    </row>
    <row r="117" customFormat="false" ht="12.75" hidden="false" customHeight="false" outlineLevel="0" collapsed="false">
      <c r="A117" s="7"/>
      <c r="B117" s="7"/>
      <c r="C117" s="7"/>
      <c r="D117" s="7"/>
      <c r="E117" s="9"/>
      <c r="F117" s="290"/>
      <c r="G117" s="290"/>
      <c r="H117" s="290"/>
      <c r="I117" s="302"/>
      <c r="J117" s="302"/>
      <c r="K117" s="302"/>
      <c r="L117" s="302"/>
      <c r="M117" s="290"/>
      <c r="N117" s="303"/>
      <c r="O117" s="303"/>
      <c r="P117" s="303"/>
      <c r="Q117" s="303"/>
      <c r="R117" s="303"/>
      <c r="S117" s="303"/>
      <c r="T117" s="303"/>
      <c r="U117" s="303"/>
      <c r="V117" s="303"/>
      <c r="W117" s="303"/>
      <c r="X117" s="304"/>
      <c r="Y117" s="7"/>
    </row>
    <row r="118" customFormat="false" ht="12.75" hidden="false" customHeight="false" outlineLevel="0" collapsed="false">
      <c r="A118" s="7"/>
      <c r="B118" s="7"/>
      <c r="C118" s="7"/>
      <c r="D118" s="7"/>
      <c r="E118" s="9"/>
      <c r="F118" s="290"/>
      <c r="G118" s="290"/>
      <c r="H118" s="290"/>
      <c r="I118" s="302"/>
      <c r="J118" s="302"/>
      <c r="K118" s="302"/>
      <c r="L118" s="302"/>
      <c r="M118" s="290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  <c r="X118" s="304"/>
      <c r="Y118" s="7"/>
    </row>
    <row r="119" customFormat="false" ht="12.75" hidden="false" customHeight="false" outlineLevel="0" collapsed="false">
      <c r="A119" s="7"/>
      <c r="B119" s="7"/>
      <c r="C119" s="7"/>
      <c r="D119" s="7"/>
      <c r="E119" s="9"/>
      <c r="F119" s="290"/>
      <c r="G119" s="290"/>
      <c r="H119" s="290"/>
      <c r="I119" s="302"/>
      <c r="J119" s="302"/>
      <c r="K119" s="302"/>
      <c r="L119" s="302"/>
      <c r="M119" s="290"/>
      <c r="N119" s="303"/>
      <c r="O119" s="303"/>
      <c r="P119" s="303"/>
      <c r="Q119" s="303"/>
      <c r="R119" s="303"/>
      <c r="S119" s="303"/>
      <c r="T119" s="303"/>
      <c r="U119" s="303"/>
      <c r="V119" s="303"/>
      <c r="W119" s="303"/>
      <c r="X119" s="304"/>
      <c r="Y119" s="7"/>
    </row>
    <row r="120" customFormat="false" ht="12.75" hidden="false" customHeight="false" outlineLevel="0" collapsed="false">
      <c r="A120" s="7"/>
      <c r="B120" s="7"/>
      <c r="C120" s="7"/>
      <c r="D120" s="7"/>
      <c r="E120" s="9"/>
      <c r="F120" s="290"/>
      <c r="G120" s="290"/>
      <c r="H120" s="290"/>
      <c r="I120" s="302"/>
      <c r="J120" s="302"/>
      <c r="K120" s="302"/>
      <c r="L120" s="302"/>
      <c r="M120" s="290"/>
      <c r="N120" s="303"/>
      <c r="O120" s="303"/>
      <c r="P120" s="303"/>
      <c r="Q120" s="303"/>
      <c r="R120" s="303"/>
      <c r="S120" s="303"/>
      <c r="T120" s="303"/>
      <c r="U120" s="303"/>
      <c r="V120" s="303"/>
      <c r="W120" s="303"/>
      <c r="X120" s="304"/>
      <c r="Y120" s="7"/>
    </row>
    <row r="121" customFormat="false" ht="12.75" hidden="false" customHeight="false" outlineLevel="0" collapsed="false">
      <c r="A121" s="7"/>
      <c r="B121" s="7"/>
      <c r="C121" s="7"/>
      <c r="D121" s="7"/>
      <c r="E121" s="9"/>
      <c r="F121" s="290"/>
      <c r="G121" s="290"/>
      <c r="H121" s="290"/>
      <c r="I121" s="302"/>
      <c r="J121" s="302"/>
      <c r="K121" s="302"/>
      <c r="L121" s="302"/>
      <c r="M121" s="290"/>
      <c r="N121" s="303"/>
      <c r="O121" s="303"/>
      <c r="P121" s="303"/>
      <c r="Q121" s="303"/>
      <c r="R121" s="303"/>
      <c r="S121" s="303"/>
      <c r="T121" s="303"/>
      <c r="U121" s="303"/>
      <c r="V121" s="303"/>
      <c r="W121" s="303"/>
      <c r="X121" s="304"/>
      <c r="Y121" s="7"/>
    </row>
    <row r="122" customFormat="false" ht="12.75" hidden="false" customHeight="false" outlineLevel="0" collapsed="false">
      <c r="A122" s="7"/>
      <c r="B122" s="7"/>
      <c r="C122" s="7"/>
      <c r="D122" s="7"/>
      <c r="E122" s="9"/>
      <c r="F122" s="290"/>
      <c r="G122" s="290"/>
      <c r="H122" s="290"/>
      <c r="I122" s="302"/>
      <c r="J122" s="302"/>
      <c r="K122" s="302"/>
      <c r="L122" s="302"/>
      <c r="M122" s="290"/>
      <c r="N122" s="303"/>
      <c r="O122" s="303"/>
      <c r="P122" s="303"/>
      <c r="Q122" s="303"/>
      <c r="R122" s="303"/>
      <c r="S122" s="303"/>
      <c r="T122" s="303"/>
      <c r="U122" s="303"/>
      <c r="V122" s="303"/>
      <c r="W122" s="303"/>
      <c r="X122" s="304"/>
      <c r="Y122" s="7"/>
    </row>
    <row r="123" customFormat="false" ht="12.75" hidden="false" customHeight="false" outlineLevel="0" collapsed="false">
      <c r="A123" s="7"/>
      <c r="B123" s="7"/>
      <c r="C123" s="7"/>
      <c r="D123" s="7"/>
      <c r="E123" s="9"/>
      <c r="F123" s="290"/>
      <c r="G123" s="290"/>
      <c r="H123" s="290"/>
      <c r="I123" s="302"/>
      <c r="J123" s="302"/>
      <c r="K123" s="302"/>
      <c r="L123" s="302"/>
      <c r="M123" s="290"/>
      <c r="N123" s="303"/>
      <c r="O123" s="303"/>
      <c r="P123" s="303"/>
      <c r="Q123" s="303"/>
      <c r="R123" s="303"/>
      <c r="S123" s="303"/>
      <c r="T123" s="303"/>
      <c r="U123" s="303"/>
      <c r="V123" s="303"/>
      <c r="W123" s="303"/>
      <c r="X123" s="304"/>
      <c r="Y123" s="7"/>
    </row>
    <row r="124" customFormat="false" ht="12.75" hidden="false" customHeight="false" outlineLevel="0" collapsed="false">
      <c r="A124" s="7"/>
      <c r="B124" s="7"/>
      <c r="C124" s="7"/>
      <c r="D124" s="7"/>
      <c r="E124" s="9"/>
      <c r="F124" s="290"/>
      <c r="G124" s="290"/>
      <c r="H124" s="290"/>
      <c r="I124" s="302"/>
      <c r="J124" s="302"/>
      <c r="K124" s="302"/>
      <c r="L124" s="302"/>
      <c r="M124" s="290"/>
      <c r="N124" s="303"/>
      <c r="O124" s="303"/>
      <c r="P124" s="303"/>
      <c r="Q124" s="303"/>
      <c r="R124" s="303"/>
      <c r="S124" s="303"/>
      <c r="T124" s="303"/>
      <c r="U124" s="303"/>
      <c r="V124" s="303"/>
      <c r="W124" s="303"/>
      <c r="X124" s="304"/>
      <c r="Y124" s="7"/>
    </row>
    <row r="125" customFormat="false" ht="12.75" hidden="false" customHeight="false" outlineLevel="0" collapsed="false">
      <c r="A125" s="7"/>
      <c r="B125" s="7"/>
      <c r="C125" s="7"/>
      <c r="D125" s="7"/>
      <c r="E125" s="9"/>
      <c r="F125" s="290"/>
      <c r="G125" s="290"/>
      <c r="H125" s="290"/>
      <c r="I125" s="302"/>
      <c r="J125" s="302"/>
      <c r="K125" s="302"/>
      <c r="L125" s="302"/>
      <c r="M125" s="290"/>
      <c r="N125" s="303"/>
      <c r="O125" s="303"/>
      <c r="P125" s="303"/>
      <c r="Q125" s="303"/>
      <c r="R125" s="303"/>
      <c r="S125" s="303"/>
      <c r="T125" s="303"/>
      <c r="U125" s="303"/>
      <c r="V125" s="303"/>
      <c r="W125" s="303"/>
      <c r="X125" s="304"/>
      <c r="Y125" s="7"/>
    </row>
    <row r="126" customFormat="false" ht="12.75" hidden="false" customHeight="false" outlineLevel="0" collapsed="false">
      <c r="A126" s="7"/>
      <c r="B126" s="7"/>
      <c r="C126" s="7"/>
      <c r="D126" s="7"/>
      <c r="E126" s="9"/>
      <c r="F126" s="290"/>
      <c r="G126" s="290"/>
      <c r="H126" s="290"/>
      <c r="I126" s="302"/>
      <c r="J126" s="302"/>
      <c r="K126" s="302"/>
      <c r="L126" s="302"/>
      <c r="M126" s="290"/>
      <c r="N126" s="303"/>
      <c r="O126" s="303"/>
      <c r="P126" s="303"/>
      <c r="Q126" s="303"/>
      <c r="R126" s="303"/>
      <c r="S126" s="303"/>
      <c r="T126" s="303"/>
      <c r="U126" s="303"/>
      <c r="V126" s="303"/>
      <c r="W126" s="303"/>
      <c r="X126" s="304"/>
      <c r="Y126" s="7"/>
    </row>
    <row r="127" customFormat="false" ht="12.75" hidden="false" customHeight="false" outlineLevel="0" collapsed="false">
      <c r="A127" s="7"/>
      <c r="B127" s="7"/>
      <c r="C127" s="7"/>
      <c r="D127" s="7"/>
      <c r="E127" s="9"/>
      <c r="F127" s="290"/>
      <c r="G127" s="290"/>
      <c r="H127" s="290"/>
      <c r="I127" s="302"/>
      <c r="J127" s="302"/>
      <c r="K127" s="302"/>
      <c r="L127" s="302"/>
      <c r="M127" s="290"/>
      <c r="N127" s="303"/>
      <c r="O127" s="303"/>
      <c r="P127" s="303"/>
      <c r="Q127" s="303"/>
      <c r="R127" s="303"/>
      <c r="S127" s="303"/>
      <c r="T127" s="303"/>
      <c r="U127" s="303"/>
      <c r="V127" s="303"/>
      <c r="W127" s="303"/>
      <c r="X127" s="304"/>
      <c r="Y127" s="7"/>
    </row>
    <row r="128" customFormat="false" ht="12.75" hidden="false" customHeight="false" outlineLevel="0" collapsed="false">
      <c r="A128" s="7"/>
      <c r="B128" s="7"/>
      <c r="C128" s="7"/>
      <c r="D128" s="7"/>
      <c r="E128" s="9"/>
      <c r="F128" s="290"/>
      <c r="G128" s="290"/>
      <c r="H128" s="290"/>
      <c r="I128" s="302"/>
      <c r="J128" s="302"/>
      <c r="K128" s="302"/>
      <c r="L128" s="302"/>
      <c r="M128" s="290"/>
      <c r="N128" s="303"/>
      <c r="O128" s="303"/>
      <c r="P128" s="303"/>
      <c r="Q128" s="303"/>
      <c r="R128" s="303"/>
      <c r="S128" s="303"/>
      <c r="T128" s="303"/>
      <c r="U128" s="303"/>
      <c r="V128" s="303"/>
      <c r="W128" s="303"/>
      <c r="X128" s="304"/>
      <c r="Y128" s="7"/>
    </row>
    <row r="129" customFormat="false" ht="12.75" hidden="false" customHeight="false" outlineLevel="0" collapsed="false">
      <c r="A129" s="7"/>
      <c r="B129" s="7"/>
      <c r="C129" s="7"/>
      <c r="D129" s="7"/>
      <c r="E129" s="9"/>
      <c r="F129" s="290"/>
      <c r="G129" s="290"/>
      <c r="H129" s="290"/>
      <c r="I129" s="302"/>
      <c r="J129" s="302"/>
      <c r="K129" s="302"/>
      <c r="L129" s="302"/>
      <c r="M129" s="290"/>
      <c r="N129" s="303"/>
      <c r="O129" s="303"/>
      <c r="P129" s="303"/>
      <c r="Q129" s="303"/>
      <c r="R129" s="303"/>
      <c r="S129" s="303"/>
      <c r="T129" s="303"/>
      <c r="U129" s="303"/>
      <c r="V129" s="303"/>
      <c r="W129" s="303"/>
      <c r="X129" s="304"/>
      <c r="Y129" s="7"/>
    </row>
    <row r="130" customFormat="false" ht="12.75" hidden="false" customHeight="false" outlineLevel="0" collapsed="false">
      <c r="A130" s="7"/>
      <c r="B130" s="7"/>
      <c r="C130" s="7"/>
      <c r="D130" s="7"/>
      <c r="E130" s="9"/>
      <c r="F130" s="290"/>
      <c r="G130" s="290"/>
      <c r="H130" s="290"/>
      <c r="I130" s="302"/>
      <c r="J130" s="302"/>
      <c r="K130" s="302"/>
      <c r="L130" s="302"/>
      <c r="M130" s="290"/>
      <c r="N130" s="303"/>
      <c r="O130" s="303"/>
      <c r="P130" s="303"/>
      <c r="Q130" s="303"/>
      <c r="R130" s="303"/>
      <c r="S130" s="303"/>
      <c r="T130" s="303"/>
      <c r="U130" s="303"/>
      <c r="V130" s="303"/>
      <c r="W130" s="303"/>
      <c r="X130" s="304"/>
      <c r="Y130" s="7"/>
    </row>
    <row r="131" customFormat="false" ht="12.75" hidden="false" customHeight="false" outlineLevel="0" collapsed="false">
      <c r="A131" s="7"/>
      <c r="B131" s="7"/>
      <c r="C131" s="7"/>
      <c r="D131" s="7"/>
      <c r="E131" s="9"/>
      <c r="F131" s="290"/>
      <c r="G131" s="290"/>
      <c r="H131" s="290"/>
      <c r="I131" s="302"/>
      <c r="J131" s="302"/>
      <c r="K131" s="302"/>
      <c r="L131" s="302"/>
      <c r="M131" s="290"/>
      <c r="N131" s="303"/>
      <c r="O131" s="303"/>
      <c r="P131" s="303"/>
      <c r="Q131" s="303"/>
      <c r="R131" s="303"/>
      <c r="S131" s="303"/>
      <c r="T131" s="303"/>
      <c r="U131" s="303"/>
      <c r="V131" s="303"/>
      <c r="W131" s="303"/>
      <c r="X131" s="304"/>
      <c r="Y131" s="7"/>
    </row>
    <row r="132" customFormat="false" ht="12.75" hidden="false" customHeight="false" outlineLevel="0" collapsed="false">
      <c r="A132" s="7"/>
      <c r="B132" s="7"/>
      <c r="C132" s="7"/>
      <c r="D132" s="7"/>
      <c r="E132" s="9"/>
      <c r="F132" s="290"/>
      <c r="G132" s="290"/>
      <c r="H132" s="290"/>
      <c r="I132" s="302"/>
      <c r="J132" s="302"/>
      <c r="K132" s="302"/>
      <c r="L132" s="302"/>
      <c r="M132" s="290"/>
      <c r="N132" s="303"/>
      <c r="O132" s="303"/>
      <c r="P132" s="303"/>
      <c r="Q132" s="303"/>
      <c r="R132" s="303"/>
      <c r="S132" s="303"/>
      <c r="T132" s="303"/>
      <c r="U132" s="303"/>
      <c r="V132" s="303"/>
      <c r="W132" s="303"/>
      <c r="X132" s="304"/>
      <c r="Y132" s="7"/>
    </row>
    <row r="133" customFormat="false" ht="12.75" hidden="false" customHeight="false" outlineLevel="0" collapsed="false">
      <c r="A133" s="7"/>
      <c r="B133" s="7"/>
      <c r="C133" s="7"/>
      <c r="D133" s="7"/>
      <c r="E133" s="9"/>
      <c r="F133" s="290"/>
      <c r="G133" s="290"/>
      <c r="H133" s="290"/>
      <c r="I133" s="302"/>
      <c r="J133" s="302"/>
      <c r="K133" s="302"/>
      <c r="L133" s="302"/>
      <c r="M133" s="290"/>
      <c r="N133" s="303"/>
      <c r="O133" s="303"/>
      <c r="P133" s="303"/>
      <c r="Q133" s="303"/>
      <c r="R133" s="303"/>
      <c r="S133" s="303"/>
      <c r="T133" s="303"/>
      <c r="U133" s="303"/>
      <c r="V133" s="303"/>
      <c r="W133" s="303"/>
      <c r="X133" s="304"/>
      <c r="Y133" s="7"/>
    </row>
    <row r="134" customFormat="false" ht="12.75" hidden="false" customHeight="false" outlineLevel="0" collapsed="false">
      <c r="A134" s="7"/>
      <c r="B134" s="7"/>
      <c r="C134" s="7"/>
      <c r="D134" s="7"/>
      <c r="E134" s="9"/>
      <c r="F134" s="290"/>
      <c r="G134" s="290"/>
      <c r="H134" s="290"/>
      <c r="I134" s="302"/>
      <c r="J134" s="302"/>
      <c r="K134" s="302"/>
      <c r="L134" s="302"/>
      <c r="M134" s="290"/>
      <c r="N134" s="303"/>
      <c r="O134" s="303"/>
      <c r="P134" s="303"/>
      <c r="Q134" s="303"/>
      <c r="R134" s="303"/>
      <c r="S134" s="303"/>
      <c r="T134" s="303"/>
      <c r="U134" s="303"/>
      <c r="V134" s="303"/>
      <c r="W134" s="303"/>
      <c r="X134" s="304"/>
      <c r="Y134" s="7"/>
    </row>
    <row r="135" customFormat="false" ht="12.75" hidden="false" customHeight="false" outlineLevel="0" collapsed="false">
      <c r="A135" s="7"/>
      <c r="B135" s="7"/>
      <c r="C135" s="7"/>
      <c r="D135" s="7"/>
      <c r="E135" s="9"/>
      <c r="F135" s="290"/>
      <c r="G135" s="290"/>
      <c r="H135" s="290"/>
      <c r="I135" s="302"/>
      <c r="J135" s="302"/>
      <c r="K135" s="302"/>
      <c r="L135" s="302"/>
      <c r="M135" s="290"/>
      <c r="N135" s="303"/>
      <c r="O135" s="303"/>
      <c r="P135" s="303"/>
      <c r="Q135" s="303"/>
      <c r="R135" s="303"/>
      <c r="S135" s="303"/>
      <c r="T135" s="303"/>
      <c r="U135" s="303"/>
      <c r="V135" s="303"/>
      <c r="W135" s="303"/>
      <c r="X135" s="304"/>
      <c r="Y135" s="7"/>
    </row>
    <row r="136" customFormat="false" ht="12.75" hidden="false" customHeight="false" outlineLevel="0" collapsed="false">
      <c r="A136" s="7"/>
      <c r="B136" s="7"/>
      <c r="C136" s="7"/>
      <c r="D136" s="7"/>
      <c r="E136" s="9"/>
      <c r="F136" s="290"/>
      <c r="G136" s="290"/>
      <c r="H136" s="290"/>
      <c r="I136" s="302"/>
      <c r="J136" s="302"/>
      <c r="K136" s="302"/>
      <c r="L136" s="302"/>
      <c r="M136" s="290"/>
      <c r="N136" s="303"/>
      <c r="O136" s="303"/>
      <c r="P136" s="303"/>
      <c r="Q136" s="303"/>
      <c r="R136" s="303"/>
      <c r="S136" s="303"/>
      <c r="T136" s="303"/>
      <c r="U136" s="303"/>
      <c r="V136" s="303"/>
      <c r="W136" s="303"/>
      <c r="X136" s="304"/>
      <c r="Y136" s="7"/>
    </row>
    <row r="137" customFormat="false" ht="12.75" hidden="false" customHeight="false" outlineLevel="0" collapsed="false">
      <c r="A137" s="7"/>
      <c r="B137" s="7"/>
      <c r="C137" s="7"/>
      <c r="D137" s="7"/>
      <c r="E137" s="9"/>
      <c r="F137" s="290"/>
      <c r="G137" s="290"/>
      <c r="H137" s="291"/>
      <c r="I137" s="287"/>
      <c r="J137" s="287"/>
      <c r="K137" s="287"/>
      <c r="L137" s="287"/>
      <c r="M137" s="287"/>
      <c r="N137" s="287"/>
      <c r="O137" s="287"/>
      <c r="P137" s="287"/>
      <c r="Q137" s="287"/>
      <c r="R137" s="287"/>
      <c r="S137" s="287"/>
      <c r="T137" s="287"/>
      <c r="U137" s="287"/>
      <c r="V137" s="287"/>
      <c r="W137" s="287"/>
      <c r="X137" s="287"/>
      <c r="Y137" s="7"/>
    </row>
    <row r="138" customFormat="false" ht="12.75" hidden="false" customHeight="false" outlineLevel="0" collapsed="false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customFormat="false" ht="12.75" hidden="false" customHeight="false" outlineLevel="0" collapsed="false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customFormat="false" ht="12.75" hidden="false" customHeight="false" outlineLevel="0" collapsed="false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customFormat="false" ht="12.75" hidden="false" customHeight="false" outlineLevel="0" collapsed="false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customFormat="false" ht="12.75" hidden="false" customHeight="false" outlineLevel="0" collapsed="false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customFormat="false" ht="12.75" hidden="false" customHeight="false" outlineLevel="0" collapsed="false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customFormat="false" ht="12.75" hidden="false" customHeight="false" outlineLevel="0" collapsed="false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customFormat="false" ht="12.75" hidden="false" customHeight="false" outlineLevel="0" collapsed="false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</sheetData>
  <mergeCells count="13">
    <mergeCell ref="AQ1:AR1"/>
    <mergeCell ref="BC1:BD1"/>
    <mergeCell ref="W3:AB3"/>
    <mergeCell ref="AD3:AL3"/>
    <mergeCell ref="BF3:BH3"/>
    <mergeCell ref="CE3:CG3"/>
    <mergeCell ref="F4:I4"/>
    <mergeCell ref="AK4:AM4"/>
    <mergeCell ref="AN4:AP4"/>
    <mergeCell ref="AK5:AM5"/>
    <mergeCell ref="AN5:AP5"/>
    <mergeCell ref="F69:I69"/>
    <mergeCell ref="I109:L109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Y145"/>
  <sheetViews>
    <sheetView showFormulas="false" showGridLines="true" showRowColHeaders="true" showZeros="true" rightToLeft="false" tabSelected="false" showOutlineSymbols="true" defaultGridColor="true" view="normal" topLeftCell="AF1" colorId="64" zoomScale="75" zoomScaleNormal="75" zoomScalePageLayoutView="100" workbookViewId="0">
      <selection pane="topLeft" activeCell="AL33" activeCellId="0" sqref="AL3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9.99"/>
    <col collapsed="false" customWidth="true" hidden="false" outlineLevel="0" max="4" min="4" style="0" width="10.56"/>
    <col collapsed="false" customWidth="true" hidden="false" outlineLevel="0" max="5" min="5" style="0" width="13.85"/>
    <col collapsed="false" customWidth="true" hidden="false" outlineLevel="0" max="6" min="6" style="0" width="13.41"/>
    <col collapsed="false" customWidth="true" hidden="false" outlineLevel="0" max="7" min="7" style="0" width="11.99"/>
    <col collapsed="false" customWidth="true" hidden="false" outlineLevel="0" max="8" min="8" style="0" width="14.28"/>
    <col collapsed="false" customWidth="true" hidden="false" outlineLevel="0" max="9" min="9" style="0" width="15.85"/>
    <col collapsed="false" customWidth="true" hidden="false" outlineLevel="0" max="10" min="10" style="0" width="11.56"/>
    <col collapsed="false" customWidth="true" hidden="false" outlineLevel="0" max="11" min="11" style="0" width="19.56"/>
    <col collapsed="false" customWidth="true" hidden="false" outlineLevel="0" max="12" min="12" style="0" width="16.56"/>
    <col collapsed="false" customWidth="true" hidden="false" outlineLevel="0" max="13" min="13" style="0" width="18.41"/>
    <col collapsed="false" customWidth="true" hidden="false" outlineLevel="0" max="14" min="14" style="0" width="19.99"/>
    <col collapsed="false" customWidth="true" hidden="false" outlineLevel="0" max="15" min="15" style="0" width="14.56"/>
    <col collapsed="false" customWidth="true" hidden="false" outlineLevel="0" max="16" min="16" style="0" width="11.56"/>
    <col collapsed="false" customWidth="true" hidden="false" outlineLevel="0" max="17" min="17" style="0" width="12.14"/>
    <col collapsed="false" customWidth="true" hidden="false" outlineLevel="0" max="19" min="18" style="0" width="12.85"/>
    <col collapsed="false" customWidth="true" hidden="false" outlineLevel="0" max="20" min="20" style="0" width="13.56"/>
    <col collapsed="false" customWidth="true" hidden="false" outlineLevel="0" max="21" min="21" style="0" width="15.13"/>
    <col collapsed="false" customWidth="true" hidden="false" outlineLevel="0" max="22" min="22" style="0" width="13.14"/>
    <col collapsed="false" customWidth="true" hidden="false" outlineLevel="0" max="23" min="23" style="0" width="12.56"/>
    <col collapsed="false" customWidth="true" hidden="false" outlineLevel="0" max="24" min="24" style="0" width="12.28"/>
    <col collapsed="false" customWidth="true" hidden="false" outlineLevel="0" max="25" min="25" style="0" width="13.85"/>
    <col collapsed="false" customWidth="true" hidden="false" outlineLevel="0" max="26" min="26" style="0" width="12.56"/>
    <col collapsed="false" customWidth="true" hidden="false" outlineLevel="0" max="27" min="27" style="0" width="13.99"/>
    <col collapsed="false" customWidth="true" hidden="false" outlineLevel="0" max="28" min="28" style="0" width="14.14"/>
    <col collapsed="false" customWidth="true" hidden="false" outlineLevel="0" max="29" min="29" style="0" width="14.28"/>
    <col collapsed="false" customWidth="true" hidden="false" outlineLevel="0" max="30" min="30" style="0" width="15.13"/>
    <col collapsed="false" customWidth="true" hidden="false" outlineLevel="0" max="31" min="31" style="0" width="13.14"/>
    <col collapsed="false" customWidth="true" hidden="false" outlineLevel="0" max="32" min="32" style="0" width="12.56"/>
    <col collapsed="false" customWidth="true" hidden="false" outlineLevel="0" max="33" min="33" style="0" width="12.28"/>
    <col collapsed="false" customWidth="true" hidden="false" outlineLevel="0" max="34" min="34" style="0" width="12.7"/>
    <col collapsed="false" customWidth="true" hidden="false" outlineLevel="0" max="35" min="35" style="0" width="10.99"/>
    <col collapsed="false" customWidth="true" hidden="false" outlineLevel="0" max="36" min="36" style="0" width="15.41"/>
    <col collapsed="false" customWidth="true" hidden="false" outlineLevel="0" max="37" min="37" style="0" width="13.14"/>
    <col collapsed="false" customWidth="true" hidden="false" outlineLevel="0" max="38" min="38" style="0" width="14.56"/>
    <col collapsed="false" customWidth="true" hidden="false" outlineLevel="0" max="39" min="39" style="0" width="14.85"/>
    <col collapsed="false" customWidth="true" hidden="false" outlineLevel="0" max="40" min="40" style="0" width="11.13"/>
    <col collapsed="false" customWidth="true" hidden="false" outlineLevel="0" max="41" min="41" style="0" width="14.28"/>
    <col collapsed="false" customWidth="true" hidden="false" outlineLevel="0" max="42" min="42" style="0" width="14.41"/>
    <col collapsed="false" customWidth="true" hidden="false" outlineLevel="0" max="43" min="43" style="0" width="13.99"/>
    <col collapsed="false" customWidth="true" hidden="false" outlineLevel="0" max="44" min="44" style="0" width="14.28"/>
    <col collapsed="false" customWidth="true" hidden="false" outlineLevel="0" max="45" min="45" style="0" width="16.84"/>
    <col collapsed="false" customWidth="true" hidden="false" outlineLevel="0" max="46" min="46" style="0" width="17.28"/>
    <col collapsed="false" customWidth="true" hidden="false" outlineLevel="0" max="47" min="47" style="0" width="16.56"/>
    <col collapsed="false" customWidth="true" hidden="false" outlineLevel="0" max="48" min="48" style="0" width="17.14"/>
    <col collapsed="false" customWidth="true" hidden="false" outlineLevel="0" max="49" min="49" style="0" width="14.28"/>
    <col collapsed="false" customWidth="true" hidden="false" outlineLevel="0" max="50" min="50" style="0" width="14.85"/>
    <col collapsed="false" customWidth="true" hidden="false" outlineLevel="0" max="51" min="51" style="0" width="17.7"/>
    <col collapsed="false" customWidth="true" hidden="false" outlineLevel="0" max="52" min="52" style="0" width="13.99"/>
    <col collapsed="false" customWidth="true" hidden="false" outlineLevel="0" max="53" min="53" style="0" width="15.13"/>
    <col collapsed="false" customWidth="true" hidden="false" outlineLevel="0" max="54" min="54" style="0" width="14.99"/>
    <col collapsed="false" customWidth="true" hidden="false" outlineLevel="0" max="55" min="55" style="0" width="15.7"/>
    <col collapsed="false" customWidth="true" hidden="false" outlineLevel="0" max="56" min="56" style="0" width="15.85"/>
    <col collapsed="false" customWidth="true" hidden="false" outlineLevel="0" max="58" min="57" style="0" width="14.99"/>
    <col collapsed="false" customWidth="true" hidden="false" outlineLevel="0" max="59" min="59" style="0" width="13.56"/>
    <col collapsed="false" customWidth="true" hidden="false" outlineLevel="0" max="60" min="60" style="0" width="14.99"/>
    <col collapsed="false" customWidth="true" hidden="false" outlineLevel="0" max="61" min="61" style="0" width="16.84"/>
    <col collapsed="false" customWidth="true" hidden="false" outlineLevel="0" max="62" min="62" style="0" width="16.42"/>
    <col collapsed="false" customWidth="true" hidden="false" outlineLevel="0" max="63" min="63" style="0" width="16.7"/>
    <col collapsed="false" customWidth="true" hidden="false" outlineLevel="0" max="64" min="64" style="0" width="13.28"/>
    <col collapsed="false" customWidth="true" hidden="false" outlineLevel="0" max="66" min="66" style="0" width="10.99"/>
    <col collapsed="false" customWidth="true" hidden="false" outlineLevel="0" max="67" min="67" style="0" width="16.99"/>
    <col collapsed="false" customWidth="true" hidden="false" outlineLevel="0" max="69" min="69" style="0" width="14.85"/>
  </cols>
  <sheetData>
    <row r="1" customFormat="false" ht="20.25" hidden="false" customHeight="false" outlineLevel="0" collapsed="false">
      <c r="A1" s="1" t="n">
        <f aca="true">DATE(YEAR($A$4),MONTH($A$4),DAY(RIGHT(CELL("filename",A2),2)))</f>
        <v>36964</v>
      </c>
      <c r="K1" s="2" t="s">
        <v>0</v>
      </c>
      <c r="L1" s="2"/>
      <c r="N1" s="2"/>
      <c r="AQ1" s="3" t="n">
        <f aca="false">A1</f>
        <v>36964</v>
      </c>
      <c r="AR1" s="3"/>
      <c r="BC1" s="3" t="n">
        <f aca="false">A1</f>
        <v>36964</v>
      </c>
      <c r="BD1" s="3"/>
    </row>
    <row r="2" customFormat="false" ht="13.5" hidden="false" customHeight="false" outlineLevel="0" collapsed="false"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 t="s">
        <v>1</v>
      </c>
      <c r="N2" s="4"/>
      <c r="O2" s="4" t="s">
        <v>1</v>
      </c>
      <c r="P2" s="4"/>
      <c r="Q2" s="4" t="s">
        <v>1</v>
      </c>
      <c r="R2" s="4" t="s">
        <v>1</v>
      </c>
      <c r="S2" s="4" t="s">
        <v>1</v>
      </c>
      <c r="T2" s="4" t="s">
        <v>1</v>
      </c>
      <c r="U2" s="4"/>
      <c r="AB2" s="5"/>
      <c r="BH2" s="6"/>
      <c r="BJ2" s="6" t="s">
        <v>2</v>
      </c>
      <c r="BO2" s="6" t="s">
        <v>3</v>
      </c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8"/>
      <c r="CJ2" s="7"/>
      <c r="CK2" s="7"/>
      <c r="CL2" s="7"/>
      <c r="CM2" s="7"/>
      <c r="CN2" s="8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</row>
    <row r="3" customFormat="false" ht="13.5" hidden="false" customHeight="false" outlineLevel="0" collapsed="false">
      <c r="B3" s="9" t="s">
        <v>4</v>
      </c>
      <c r="C3" s="10"/>
      <c r="D3" s="10"/>
      <c r="E3" s="10"/>
      <c r="F3" s="11"/>
      <c r="G3" s="11"/>
      <c r="H3" s="12"/>
      <c r="I3" s="12"/>
      <c r="J3" s="11"/>
      <c r="K3" s="11"/>
      <c r="L3" s="11"/>
      <c r="M3" s="13" t="n">
        <v>2.52</v>
      </c>
      <c r="N3" s="11"/>
      <c r="O3" s="13" t="n">
        <v>0</v>
      </c>
      <c r="P3" s="14" t="n">
        <v>22.8</v>
      </c>
      <c r="Q3" s="13" t="n">
        <v>0</v>
      </c>
      <c r="R3" s="13" t="n">
        <v>0</v>
      </c>
      <c r="S3" s="13" t="n">
        <v>0</v>
      </c>
      <c r="T3" s="13" t="n">
        <v>0</v>
      </c>
      <c r="U3" s="4"/>
      <c r="W3" s="15" t="s">
        <v>5</v>
      </c>
      <c r="X3" s="15"/>
      <c r="Y3" s="15"/>
      <c r="Z3" s="15"/>
      <c r="AA3" s="15"/>
      <c r="AB3" s="15"/>
      <c r="AD3" s="16" t="s">
        <v>6</v>
      </c>
      <c r="AE3" s="16"/>
      <c r="AF3" s="16"/>
      <c r="AG3" s="16"/>
      <c r="AH3" s="16"/>
      <c r="AI3" s="16"/>
      <c r="AJ3" s="16"/>
      <c r="AK3" s="16"/>
      <c r="AL3" s="16"/>
      <c r="AM3" s="17"/>
      <c r="AN3" s="17"/>
      <c r="AO3" s="17"/>
      <c r="AP3" s="18"/>
      <c r="AQ3" s="19"/>
      <c r="AR3" s="20"/>
      <c r="AS3" s="21" t="s">
        <v>7</v>
      </c>
      <c r="AT3" s="22"/>
      <c r="AU3" s="22"/>
      <c r="AV3" s="22"/>
      <c r="AW3" s="22"/>
      <c r="AX3" s="22"/>
      <c r="AY3" s="22"/>
      <c r="AZ3" s="22"/>
      <c r="BA3" s="22"/>
      <c r="BB3" s="22"/>
      <c r="BC3" s="23"/>
      <c r="BF3" s="24" t="s">
        <v>8</v>
      </c>
      <c r="BG3" s="24"/>
      <c r="BH3" s="24"/>
      <c r="BJ3" s="25" t="s">
        <v>9</v>
      </c>
      <c r="BK3" s="26"/>
      <c r="BL3" s="27" t="n">
        <f aca="false">BD31</f>
        <v>7442.4184</v>
      </c>
      <c r="BM3" s="6"/>
      <c r="BO3" s="25" t="s">
        <v>9</v>
      </c>
      <c r="BP3" s="26"/>
      <c r="BQ3" s="27" t="e">
        <f aca="true">(INDIRECT(TEXT((DAY($A$1)-1),"0")&amp;"!Bq3"))+BL3</f>
        <v>#REF!</v>
      </c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7"/>
      <c r="CD3" s="7"/>
      <c r="CE3" s="28"/>
      <c r="CF3" s="28"/>
      <c r="CG3" s="28"/>
      <c r="CH3" s="7"/>
      <c r="CI3" s="8"/>
      <c r="CJ3" s="7"/>
      <c r="CK3" s="29"/>
      <c r="CL3" s="8"/>
      <c r="CM3" s="7"/>
      <c r="CN3" s="8"/>
      <c r="CO3" s="7"/>
      <c r="CP3" s="29"/>
      <c r="CQ3" s="7"/>
      <c r="CR3" s="7"/>
      <c r="CS3" s="7"/>
      <c r="CT3" s="7"/>
      <c r="CU3" s="7"/>
      <c r="CV3" s="7"/>
      <c r="CW3" s="7"/>
      <c r="CX3" s="7"/>
      <c r="CY3" s="7"/>
    </row>
    <row r="4" customFormat="false" ht="13.5" hidden="false" customHeight="false" outlineLevel="0" collapsed="false">
      <c r="A4" s="30" t="n">
        <f aca="false">'1'!A4</f>
        <v>36951</v>
      </c>
      <c r="B4" s="31"/>
      <c r="C4" s="32"/>
      <c r="D4" s="33" t="s">
        <v>10</v>
      </c>
      <c r="E4" s="34"/>
      <c r="F4" s="35" t="s">
        <v>11</v>
      </c>
      <c r="G4" s="35"/>
      <c r="H4" s="35"/>
      <c r="I4" s="35"/>
      <c r="J4" s="36" t="s">
        <v>12</v>
      </c>
      <c r="K4" s="37"/>
      <c r="L4" s="38"/>
      <c r="M4" s="36" t="s">
        <v>13</v>
      </c>
      <c r="N4" s="37"/>
      <c r="O4" s="37"/>
      <c r="P4" s="39"/>
      <c r="Q4" s="37"/>
      <c r="R4" s="37"/>
      <c r="S4" s="38"/>
      <c r="T4" s="36"/>
      <c r="U4" s="38"/>
      <c r="W4" s="40" t="s">
        <v>14</v>
      </c>
      <c r="X4" s="40"/>
      <c r="Y4" s="40" t="s">
        <v>14</v>
      </c>
      <c r="Z4" s="41"/>
      <c r="AA4" s="42" t="s">
        <v>15</v>
      </c>
      <c r="AB4" s="40"/>
      <c r="AC4" s="43" t="s">
        <v>16</v>
      </c>
      <c r="AE4" s="44" t="s">
        <v>17</v>
      </c>
      <c r="AF4" s="44" t="s">
        <v>17</v>
      </c>
      <c r="AG4" s="44"/>
      <c r="AH4" s="45"/>
      <c r="AI4" s="26" t="s">
        <v>18</v>
      </c>
      <c r="AJ4" s="46"/>
      <c r="AK4" s="47" t="s">
        <v>18</v>
      </c>
      <c r="AL4" s="47"/>
      <c r="AM4" s="47"/>
      <c r="AN4" s="47" t="s">
        <v>19</v>
      </c>
      <c r="AO4" s="47"/>
      <c r="AP4" s="47"/>
      <c r="AQ4" s="48" t="s">
        <v>20</v>
      </c>
      <c r="AR4" s="48" t="s">
        <v>21</v>
      </c>
      <c r="AS4" s="49"/>
      <c r="AT4" s="50" t="s">
        <v>21</v>
      </c>
      <c r="AU4" s="50" t="s">
        <v>22</v>
      </c>
      <c r="AV4" s="50" t="s">
        <v>21</v>
      </c>
      <c r="AW4" s="50" t="s">
        <v>11</v>
      </c>
      <c r="AX4" s="50" t="s">
        <v>23</v>
      </c>
      <c r="AY4" s="50" t="s">
        <v>24</v>
      </c>
      <c r="AZ4" s="50" t="s">
        <v>25</v>
      </c>
      <c r="BA4" s="50" t="s">
        <v>16</v>
      </c>
      <c r="BB4" s="50" t="s">
        <v>26</v>
      </c>
      <c r="BC4" s="50" t="s">
        <v>27</v>
      </c>
      <c r="BD4" s="50" t="s">
        <v>28</v>
      </c>
      <c r="BE4" s="51"/>
      <c r="BF4" s="40" t="s">
        <v>29</v>
      </c>
      <c r="BG4" s="40" t="s">
        <v>30</v>
      </c>
      <c r="BH4" s="40" t="s">
        <v>31</v>
      </c>
      <c r="BI4" s="52"/>
      <c r="BJ4" s="53" t="s">
        <v>32</v>
      </c>
      <c r="BK4" s="52"/>
      <c r="BL4" s="54"/>
      <c r="BO4" s="53" t="s">
        <v>32</v>
      </c>
      <c r="BP4" s="52"/>
      <c r="BQ4" s="54" t="e">
        <f aca="true">(INDIRECT(TEXT((DAY($A$1)-1),"0")&amp;"!BK4"))+BL4</f>
        <v>#REF!</v>
      </c>
      <c r="BR4" s="55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55"/>
      <c r="CE4" s="28"/>
      <c r="CF4" s="28"/>
      <c r="CG4" s="28"/>
      <c r="CH4" s="7"/>
      <c r="CI4" s="8"/>
      <c r="CJ4" s="7"/>
      <c r="CK4" s="29"/>
      <c r="CL4" s="7"/>
      <c r="CM4" s="7"/>
      <c r="CN4" s="8"/>
      <c r="CO4" s="7"/>
      <c r="CP4" s="29"/>
      <c r="CQ4" s="7"/>
      <c r="CR4" s="7"/>
      <c r="CS4" s="7"/>
      <c r="CT4" s="7"/>
      <c r="CU4" s="7"/>
      <c r="CV4" s="7"/>
      <c r="CW4" s="7"/>
      <c r="CX4" s="7"/>
      <c r="CY4" s="7"/>
    </row>
    <row r="5" customFormat="false" ht="12.75" hidden="false" customHeight="false" outlineLevel="0" collapsed="false">
      <c r="B5" s="56"/>
      <c r="C5" s="57" t="s">
        <v>33</v>
      </c>
      <c r="D5" s="57" t="s">
        <v>34</v>
      </c>
      <c r="E5" s="58"/>
      <c r="F5" s="59" t="s">
        <v>35</v>
      </c>
      <c r="G5" s="60" t="s">
        <v>36</v>
      </c>
      <c r="H5" s="60" t="s">
        <v>37</v>
      </c>
      <c r="I5" s="61" t="s">
        <v>38</v>
      </c>
      <c r="J5" s="59" t="s">
        <v>39</v>
      </c>
      <c r="K5" s="60" t="s">
        <v>23</v>
      </c>
      <c r="L5" s="61" t="s">
        <v>40</v>
      </c>
      <c r="M5" s="59" t="s">
        <v>25</v>
      </c>
      <c r="N5" s="60" t="s">
        <v>25</v>
      </c>
      <c r="O5" s="60" t="s">
        <v>41</v>
      </c>
      <c r="P5" s="60" t="s">
        <v>42</v>
      </c>
      <c r="Q5" s="60" t="s">
        <v>43</v>
      </c>
      <c r="R5" s="60" t="s">
        <v>43</v>
      </c>
      <c r="S5" s="61" t="s">
        <v>44</v>
      </c>
      <c r="T5" s="59" t="s">
        <v>45</v>
      </c>
      <c r="U5" s="62" t="s">
        <v>46</v>
      </c>
      <c r="W5" s="50" t="s">
        <v>24</v>
      </c>
      <c r="X5" s="50"/>
      <c r="Y5" s="50" t="s">
        <v>24</v>
      </c>
      <c r="Z5" s="63"/>
      <c r="AA5" s="64" t="s">
        <v>24</v>
      </c>
      <c r="AB5" s="65"/>
      <c r="AC5" s="66" t="s">
        <v>47</v>
      </c>
      <c r="AE5" s="67" t="s">
        <v>48</v>
      </c>
      <c r="AF5" s="67" t="s">
        <v>48</v>
      </c>
      <c r="AG5" s="67"/>
      <c r="AH5" s="68"/>
      <c r="AI5" s="52" t="s">
        <v>49</v>
      </c>
      <c r="AJ5" s="69"/>
      <c r="AK5" s="70" t="s">
        <v>49</v>
      </c>
      <c r="AL5" s="70"/>
      <c r="AM5" s="70"/>
      <c r="AN5" s="70" t="s">
        <v>49</v>
      </c>
      <c r="AO5" s="70"/>
      <c r="AP5" s="70"/>
      <c r="AQ5" s="71" t="s">
        <v>50</v>
      </c>
      <c r="AR5" s="71" t="s">
        <v>51</v>
      </c>
      <c r="AS5" s="49"/>
      <c r="AT5" s="50" t="s">
        <v>52</v>
      </c>
      <c r="AU5" s="50" t="s">
        <v>53</v>
      </c>
      <c r="AV5" s="50" t="s">
        <v>54</v>
      </c>
      <c r="AW5" s="50" t="s">
        <v>55</v>
      </c>
      <c r="AX5" s="50"/>
      <c r="AY5" s="50" t="s">
        <v>56</v>
      </c>
      <c r="AZ5" s="50" t="s">
        <v>57</v>
      </c>
      <c r="BA5" s="50" t="s">
        <v>47</v>
      </c>
      <c r="BB5" s="50" t="s">
        <v>58</v>
      </c>
      <c r="BC5" s="50"/>
      <c r="BD5" s="50" t="s">
        <v>59</v>
      </c>
      <c r="BE5" s="51"/>
      <c r="BF5" s="72" t="s">
        <v>60</v>
      </c>
      <c r="BG5" s="72" t="n">
        <v>0.8</v>
      </c>
      <c r="BH5" s="72" t="n">
        <v>0.2</v>
      </c>
      <c r="BI5" s="52"/>
      <c r="BJ5" s="53" t="s">
        <v>61</v>
      </c>
      <c r="BK5" s="52"/>
      <c r="BL5" s="73" t="n">
        <f aca="false">BL3-BL4</f>
        <v>7442.4184</v>
      </c>
      <c r="BO5" s="53" t="s">
        <v>61</v>
      </c>
      <c r="BP5" s="52"/>
      <c r="BQ5" s="73" t="e">
        <f aca="false">BQ3-BQ4</f>
        <v>#REF!</v>
      </c>
      <c r="BR5" s="55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55"/>
      <c r="CE5" s="74"/>
      <c r="CF5" s="74"/>
      <c r="CG5" s="74"/>
      <c r="CH5" s="7"/>
      <c r="CI5" s="8"/>
      <c r="CJ5" s="7"/>
      <c r="CK5" s="29"/>
      <c r="CL5" s="7"/>
      <c r="CM5" s="7"/>
      <c r="CN5" s="8"/>
      <c r="CO5" s="7"/>
      <c r="CP5" s="29"/>
      <c r="CQ5" s="7"/>
      <c r="CR5" s="7"/>
      <c r="CS5" s="7"/>
      <c r="CT5" s="7"/>
      <c r="CU5" s="7"/>
      <c r="CV5" s="7"/>
      <c r="CW5" s="7"/>
      <c r="CX5" s="7"/>
      <c r="CY5" s="7"/>
    </row>
    <row r="6" customFormat="false" ht="17.25" hidden="false" customHeight="true" outlineLevel="0" collapsed="false">
      <c r="B6" s="75"/>
      <c r="C6" s="76" t="s">
        <v>62</v>
      </c>
      <c r="D6" s="76" t="s">
        <v>63</v>
      </c>
      <c r="E6" s="77" t="s">
        <v>64</v>
      </c>
      <c r="F6" s="78" t="n">
        <f aca="false">Variables!C2</f>
        <v>0</v>
      </c>
      <c r="G6" s="79" t="n">
        <v>0</v>
      </c>
      <c r="H6" s="79" t="n">
        <v>0</v>
      </c>
      <c r="I6" s="80" t="s">
        <v>65</v>
      </c>
      <c r="J6" s="81" t="s">
        <v>66</v>
      </c>
      <c r="K6" s="79" t="n">
        <v>0</v>
      </c>
      <c r="L6" s="82" t="s">
        <v>65</v>
      </c>
      <c r="M6" s="83" t="n">
        <v>0</v>
      </c>
      <c r="N6" s="84" t="s">
        <v>67</v>
      </c>
      <c r="O6" s="85" t="n">
        <v>0</v>
      </c>
      <c r="P6" s="84" t="n">
        <v>0.019</v>
      </c>
      <c r="Q6" s="85" t="n">
        <v>0</v>
      </c>
      <c r="R6" s="85" t="s">
        <v>67</v>
      </c>
      <c r="S6" s="82" t="s">
        <v>68</v>
      </c>
      <c r="T6" s="86" t="n">
        <v>0</v>
      </c>
      <c r="U6" s="87" t="s">
        <v>69</v>
      </c>
      <c r="W6" s="88" t="s">
        <v>62</v>
      </c>
      <c r="X6" s="89"/>
      <c r="Y6" s="88" t="s">
        <v>62</v>
      </c>
      <c r="Z6" s="90"/>
      <c r="AA6" s="91" t="s">
        <v>62</v>
      </c>
      <c r="AB6" s="92"/>
      <c r="AC6" s="93" t="s">
        <v>70</v>
      </c>
      <c r="AD6" s="94" t="s">
        <v>71</v>
      </c>
      <c r="AE6" s="67" t="s">
        <v>72</v>
      </c>
      <c r="AF6" s="67" t="s">
        <v>73</v>
      </c>
      <c r="AG6" s="67"/>
      <c r="AH6" s="95" t="s">
        <v>72</v>
      </c>
      <c r="AI6" s="309" t="s">
        <v>50</v>
      </c>
      <c r="AJ6" s="310" t="s">
        <v>74</v>
      </c>
      <c r="AK6" s="67" t="s">
        <v>72</v>
      </c>
      <c r="AL6" s="51" t="s">
        <v>50</v>
      </c>
      <c r="AM6" s="49" t="s">
        <v>74</v>
      </c>
      <c r="AN6" s="311" t="s">
        <v>72</v>
      </c>
      <c r="AO6" s="312" t="s">
        <v>50</v>
      </c>
      <c r="AP6" s="49" t="s">
        <v>74</v>
      </c>
      <c r="AQ6" s="96" t="s">
        <v>75</v>
      </c>
      <c r="AR6" s="96" t="s">
        <v>76</v>
      </c>
      <c r="AS6" s="49"/>
      <c r="AT6" s="97" t="s">
        <v>76</v>
      </c>
      <c r="AU6" s="97" t="s">
        <v>77</v>
      </c>
      <c r="AV6" s="97" t="s">
        <v>70</v>
      </c>
      <c r="AW6" s="97" t="s">
        <v>78</v>
      </c>
      <c r="AX6" s="97" t="s">
        <v>70</v>
      </c>
      <c r="AY6" s="97" t="s">
        <v>70</v>
      </c>
      <c r="AZ6" s="97" t="s">
        <v>70</v>
      </c>
      <c r="BA6" s="97" t="s">
        <v>70</v>
      </c>
      <c r="BB6" s="97" t="s">
        <v>70</v>
      </c>
      <c r="BC6" s="97" t="s">
        <v>70</v>
      </c>
      <c r="BD6" s="97" t="s">
        <v>79</v>
      </c>
      <c r="BE6" s="52"/>
      <c r="BF6" s="92" t="s">
        <v>70</v>
      </c>
      <c r="BG6" s="92" t="s">
        <v>80</v>
      </c>
      <c r="BH6" s="92" t="s">
        <v>80</v>
      </c>
      <c r="BI6" s="98"/>
      <c r="BJ6" s="53" t="s">
        <v>32</v>
      </c>
      <c r="BK6" s="52"/>
      <c r="BL6" s="99"/>
      <c r="BM6" s="6"/>
      <c r="BN6" s="6"/>
      <c r="BO6" s="53" t="s">
        <v>32</v>
      </c>
      <c r="BP6" s="52"/>
      <c r="BQ6" s="99" t="e">
        <f aca="true">-ABS(INDIRECT(TEXT((DAY($A$1)-1),"0")&amp;"!BK6"))+BL6</f>
        <v>#REF!</v>
      </c>
      <c r="BR6" s="55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7"/>
      <c r="CE6" s="100"/>
      <c r="CF6" s="100"/>
      <c r="CG6" s="100"/>
      <c r="CH6" s="8"/>
      <c r="CI6" s="8"/>
      <c r="CJ6" s="7"/>
      <c r="CK6" s="101"/>
      <c r="CL6" s="8"/>
      <c r="CM6" s="8"/>
      <c r="CN6" s="8"/>
      <c r="CO6" s="7"/>
      <c r="CP6" s="101"/>
      <c r="CQ6" s="7"/>
      <c r="CR6" s="7"/>
      <c r="CS6" s="7"/>
      <c r="CT6" s="7"/>
      <c r="CU6" s="7"/>
      <c r="CV6" s="7"/>
      <c r="CW6" s="7"/>
      <c r="CX6" s="7"/>
      <c r="CY6" s="7"/>
    </row>
    <row r="7" customFormat="false" ht="13.5" hidden="false" customHeight="false" outlineLevel="0" collapsed="false">
      <c r="B7" s="102" t="s">
        <v>71</v>
      </c>
      <c r="C7" s="103" t="n">
        <v>4</v>
      </c>
      <c r="D7" s="104" t="n">
        <v>0</v>
      </c>
      <c r="E7" s="105" t="s">
        <v>62</v>
      </c>
      <c r="F7" s="106" t="s">
        <v>81</v>
      </c>
      <c r="G7" s="107" t="s">
        <v>81</v>
      </c>
      <c r="H7" s="107" t="s">
        <v>81</v>
      </c>
      <c r="I7" s="108" t="s">
        <v>81</v>
      </c>
      <c r="J7" s="109" t="n">
        <v>0</v>
      </c>
      <c r="K7" s="110" t="s">
        <v>82</v>
      </c>
      <c r="L7" s="111" t="s">
        <v>83</v>
      </c>
      <c r="M7" s="112" t="s">
        <v>82</v>
      </c>
      <c r="N7" s="113" t="n">
        <v>0.03</v>
      </c>
      <c r="O7" s="114" t="s">
        <v>83</v>
      </c>
      <c r="P7" s="113" t="s">
        <v>83</v>
      </c>
      <c r="Q7" s="114" t="s">
        <v>83</v>
      </c>
      <c r="R7" s="113" t="n">
        <v>0</v>
      </c>
      <c r="S7" s="115" t="n">
        <v>0</v>
      </c>
      <c r="T7" s="106" t="s">
        <v>82</v>
      </c>
      <c r="U7" s="111" t="s">
        <v>82</v>
      </c>
      <c r="W7" s="116" t="n">
        <v>4</v>
      </c>
      <c r="X7" s="117" t="n">
        <v>2.52</v>
      </c>
      <c r="Y7" s="118"/>
      <c r="Z7" s="41"/>
      <c r="AA7" s="119"/>
      <c r="AB7" s="120"/>
      <c r="AC7" s="121" t="n">
        <f aca="false">(W7*X7)+(Y7*Z7)+(AA7*AB7)</f>
        <v>10.08</v>
      </c>
      <c r="AD7" s="122" t="n">
        <v>100</v>
      </c>
      <c r="AE7" s="123" t="n">
        <v>0</v>
      </c>
      <c r="AF7" s="124" t="n">
        <v>0</v>
      </c>
      <c r="AG7" s="125"/>
      <c r="AH7" s="126"/>
      <c r="AI7" s="127"/>
      <c r="AJ7" s="128"/>
      <c r="AK7" s="129" t="n">
        <v>4</v>
      </c>
      <c r="AL7" s="41" t="n">
        <v>200</v>
      </c>
      <c r="AM7" s="46"/>
      <c r="AN7" s="130"/>
      <c r="AO7" s="131"/>
      <c r="AP7" s="132"/>
      <c r="AQ7" s="132" t="e">
        <f aca="false" t="array" ref="AQ7:AQ7">SUM(IF(AND(AJ7&lt;&gt;"pac",AJ7&lt;&gt;""),AI7),IF(AND(AM7&lt;&gt;"pac",AM7&lt;&gt;""),AL7),IF(AND(AN7&lt;&gt;"pac",AN7&lt;&gt;""),AO7))/SUM(IF(AND(AJ7&lt;&gt;"pac",AJ7&lt;&gt;""),1),IF(AND(AM7&lt;&gt;"pac",AM7&lt;&gt;""),1),IF(AND(AN7&lt;&gt;"pac",AN7&lt;&gt;""),1))</f>
        <v>#DIV/0!</v>
      </c>
      <c r="AR7" s="132" t="n">
        <f aca="false" t="array" ref="AR7:AR7">SUM(IF(AND(AJ7&lt;&gt;"pac",AJ7&lt;&gt;""),AH7),IF(AND(AM7&lt;&gt;"pac",AM7&lt;&gt;""),AK7),IF(AND(AP7&lt;&gt;"pac",AP7&lt;&gt;""),AN7))</f>
        <v>0</v>
      </c>
      <c r="AS7" s="133"/>
      <c r="AT7" s="134" t="n">
        <f aca="false">SUM(AE7,AG7,AH7,AN7,AK7)</f>
        <v>4</v>
      </c>
      <c r="AU7" s="135" t="n">
        <f aca="false">AV7/AT7</f>
        <v>200</v>
      </c>
      <c r="AV7" s="136" t="n">
        <f aca="false">SUM(AE7*AF7)+(AH7*AI7)+(AN7*AO7)+(AK7*AL7)</f>
        <v>800</v>
      </c>
      <c r="AW7" s="137" t="n">
        <f aca="false">AT7*(F8+G8+H8)*J8/1000</f>
        <v>0</v>
      </c>
      <c r="AX7" s="137" t="n">
        <f aca="false">K8*AT7</f>
        <v>0</v>
      </c>
      <c r="AY7" s="137" t="n">
        <f aca="false">L8*(AE8+AG8)</f>
        <v>0</v>
      </c>
      <c r="AZ7" s="136" t="n">
        <f aca="false">P8</f>
        <v>1.7328</v>
      </c>
      <c r="BA7" s="137" t="n">
        <f aca="false">AC7</f>
        <v>10.08</v>
      </c>
      <c r="BB7" s="137" t="n">
        <f aca="false">T8*AT8</f>
        <v>0</v>
      </c>
      <c r="BC7" s="137"/>
      <c r="BD7" s="137" t="n">
        <f aca="false">AV7-SUM(AW7:BC7)</f>
        <v>788.1872</v>
      </c>
      <c r="BE7" s="138"/>
      <c r="BF7" s="139" t="n">
        <f aca="false">BD7</f>
        <v>788.1872</v>
      </c>
      <c r="BG7" s="139" t="n">
        <f aca="false">BF7*$BG$5</f>
        <v>630.54976</v>
      </c>
      <c r="BH7" s="139" t="n">
        <f aca="false">BF7*$BH$5</f>
        <v>157.63744</v>
      </c>
      <c r="BI7" s="52"/>
      <c r="BJ7" s="140" t="s">
        <v>84</v>
      </c>
      <c r="BK7" s="141"/>
      <c r="BL7" s="54" t="n">
        <f aca="false">BL5+BL6</f>
        <v>7442.4184</v>
      </c>
      <c r="BO7" s="140" t="s">
        <v>84</v>
      </c>
      <c r="BP7" s="141"/>
      <c r="BQ7" s="54" t="e">
        <f aca="false">BQ5+BQ6</f>
        <v>#REF!</v>
      </c>
      <c r="BR7" s="55"/>
      <c r="BS7" s="142"/>
      <c r="BT7" s="143"/>
      <c r="BU7" s="144"/>
      <c r="BV7" s="138"/>
      <c r="BW7" s="138"/>
      <c r="BX7" s="138"/>
      <c r="BY7" s="144"/>
      <c r="BZ7" s="138"/>
      <c r="CA7" s="138"/>
      <c r="CB7" s="138"/>
      <c r="CC7" s="138"/>
      <c r="CD7" s="138"/>
      <c r="CE7" s="145"/>
      <c r="CF7" s="145"/>
      <c r="CG7" s="145"/>
      <c r="CH7" s="7"/>
      <c r="CI7" s="8"/>
      <c r="CJ7" s="7"/>
      <c r="CK7" s="29"/>
      <c r="CL7" s="7"/>
      <c r="CM7" s="7"/>
      <c r="CN7" s="8"/>
      <c r="CO7" s="7"/>
      <c r="CP7" s="29"/>
      <c r="CQ7" s="7"/>
      <c r="CR7" s="7"/>
      <c r="CS7" s="7"/>
      <c r="CT7" s="7"/>
      <c r="CU7" s="7"/>
      <c r="CV7" s="7"/>
      <c r="CW7" s="7"/>
      <c r="CX7" s="7"/>
      <c r="CY7" s="7"/>
    </row>
    <row r="8" customFormat="false" ht="12.75" hidden="false" customHeight="false" outlineLevel="0" collapsed="false">
      <c r="B8" s="75" t="n">
        <v>100</v>
      </c>
      <c r="C8" s="146" t="n">
        <f aca="false">C7</f>
        <v>4</v>
      </c>
      <c r="D8" s="147" t="n">
        <f aca="false">D7</f>
        <v>0</v>
      </c>
      <c r="E8" s="148" t="n">
        <f aca="false">C8-D7</f>
        <v>4</v>
      </c>
      <c r="F8" s="149" t="n">
        <f aca="false">$F$6</f>
        <v>0</v>
      </c>
      <c r="G8" s="150" t="n">
        <f aca="false">$G$6</f>
        <v>0</v>
      </c>
      <c r="H8" s="151" t="n">
        <f aca="false">$H$6</f>
        <v>0</v>
      </c>
      <c r="I8" s="152" t="n">
        <f aca="false">F8+G8+H8</f>
        <v>0</v>
      </c>
      <c r="J8" s="153" t="n">
        <f aca="false">$J$7</f>
        <v>0</v>
      </c>
      <c r="K8" s="154" t="n">
        <f aca="false">$K$6</f>
        <v>0</v>
      </c>
      <c r="L8" s="155" t="n">
        <f aca="false">((I8*J8/1000)+K8)</f>
        <v>0</v>
      </c>
      <c r="M8" s="156" t="n">
        <f aca="false">$M$68</f>
        <v>0</v>
      </c>
      <c r="N8" s="157" t="e">
        <f aca="false">$N$7*AQ7*AR7</f>
        <v>#DIV/0!</v>
      </c>
      <c r="O8" s="156" t="n">
        <f aca="false">$O$68</f>
        <v>0</v>
      </c>
      <c r="P8" s="158" t="n">
        <f aca="false">(AT7*$P$6)*$P$3</f>
        <v>1.7328</v>
      </c>
      <c r="Q8" s="154" t="n">
        <f aca="false">$Q$68</f>
        <v>0</v>
      </c>
      <c r="R8" s="154" t="n">
        <v>0</v>
      </c>
      <c r="S8" s="155" t="n">
        <v>0</v>
      </c>
      <c r="T8" s="156" t="n">
        <f aca="false">$T$6</f>
        <v>0</v>
      </c>
      <c r="U8" s="159" t="e">
        <f aca="false">(N8/E8)+SUM(L8:M8)</f>
        <v>#DIV/0!</v>
      </c>
      <c r="W8" s="116" t="n">
        <v>4</v>
      </c>
      <c r="X8" s="117" t="n">
        <v>2.52</v>
      </c>
      <c r="Y8" s="160"/>
      <c r="Z8" s="63"/>
      <c r="AA8" s="161"/>
      <c r="AB8" s="120"/>
      <c r="AC8" s="162" t="n">
        <f aca="false">(W8*X8)+(Y8*Z8)+(AA8*AB8)</f>
        <v>10.08</v>
      </c>
      <c r="AD8" s="163" t="n">
        <v>200</v>
      </c>
      <c r="AE8" s="164" t="n">
        <v>0</v>
      </c>
      <c r="AF8" s="165" t="n">
        <v>0</v>
      </c>
      <c r="AG8" s="166"/>
      <c r="AH8" s="167"/>
      <c r="AI8" s="168"/>
      <c r="AJ8" s="169"/>
      <c r="AK8" s="170" t="n">
        <v>4</v>
      </c>
      <c r="AL8" s="63" t="n">
        <v>200</v>
      </c>
      <c r="AM8" s="171"/>
      <c r="AN8" s="172"/>
      <c r="AO8" s="173"/>
      <c r="AP8" s="133"/>
      <c r="AQ8" s="133" t="e">
        <f aca="false" t="array" ref="AQ8:AQ8">SUM(IF(AND(AJ8&lt;&gt;"pac",AJ8&lt;&gt;""),AI8),IF(AND(AM8&lt;&gt;"pac",AM8&lt;&gt;""),AL8),IF(AND(AN8&lt;&gt;"pac",AN8&lt;&gt;""),AO8))/SUM(IF(AND(AJ8&lt;&gt;"pac",AJ8&lt;&gt;""),1),IF(AND(AM8&lt;&gt;"pac",AM8&lt;&gt;""),1),IF(AND(AN8&lt;&gt;"pac",AN8&lt;&gt;""),1))</f>
        <v>#DIV/0!</v>
      </c>
      <c r="AR8" s="133" t="n">
        <f aca="false" t="array" ref="AR8:AR8">SUM(IF(AND(AJ8&lt;&gt;"pac",AJ8&lt;&gt;""),AH8),IF(AND(AM8&lt;&gt;"pac",AM8&lt;&gt;""),AK8),IF(AND(AP8&lt;&gt;"pac",AP8&lt;&gt;""),AN8))</f>
        <v>0</v>
      </c>
      <c r="AS8" s="133"/>
      <c r="AT8" s="134" t="n">
        <f aca="false">SUM(AE8,AG8,AH8,AN8,AK8)</f>
        <v>4</v>
      </c>
      <c r="AU8" s="135" t="n">
        <f aca="false">AV8/AT8</f>
        <v>200</v>
      </c>
      <c r="AV8" s="136" t="n">
        <f aca="false">SUM(AE8*AF8)+(AH8*AI8)+(AN8*AO8)+(AK8*AL8)</f>
        <v>800</v>
      </c>
      <c r="AW8" s="137" t="n">
        <f aca="false">AT8*(F9+G9+H9)*J9/1000</f>
        <v>0</v>
      </c>
      <c r="AX8" s="137" t="n">
        <f aca="false">K9*AT8</f>
        <v>0</v>
      </c>
      <c r="AY8" s="137" t="n">
        <f aca="false">L9*(AE9+AG9)</f>
        <v>0</v>
      </c>
      <c r="AZ8" s="136" t="n">
        <f aca="false">P9</f>
        <v>1.7328</v>
      </c>
      <c r="BA8" s="137" t="n">
        <f aca="false">AC8</f>
        <v>10.08</v>
      </c>
      <c r="BB8" s="137" t="n">
        <f aca="false">T9*AT9</f>
        <v>0</v>
      </c>
      <c r="BC8" s="137"/>
      <c r="BD8" s="137" t="n">
        <f aca="false">AV8-SUM(AW8:BC8)</f>
        <v>788.1872</v>
      </c>
      <c r="BE8" s="138"/>
      <c r="BF8" s="139" t="n">
        <f aca="false">BD8</f>
        <v>788.1872</v>
      </c>
      <c r="BG8" s="139" t="n">
        <f aca="false">BF8*$BG$5</f>
        <v>630.54976</v>
      </c>
      <c r="BH8" s="139" t="n">
        <f aca="false">BF8*$BH$5</f>
        <v>157.63744</v>
      </c>
      <c r="BI8" s="52"/>
      <c r="BR8" s="55"/>
      <c r="BS8" s="142"/>
      <c r="BT8" s="143"/>
      <c r="BU8" s="144"/>
      <c r="BV8" s="138"/>
      <c r="BW8" s="138"/>
      <c r="BX8" s="138"/>
      <c r="BY8" s="144"/>
      <c r="BZ8" s="138"/>
      <c r="CA8" s="138"/>
      <c r="CB8" s="138"/>
      <c r="CC8" s="138"/>
      <c r="CD8" s="138"/>
      <c r="CE8" s="145"/>
      <c r="CF8" s="145"/>
      <c r="CG8" s="145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</row>
    <row r="9" customFormat="false" ht="12.75" hidden="false" customHeight="false" outlineLevel="0" collapsed="false">
      <c r="B9" s="75" t="n">
        <v>200</v>
      </c>
      <c r="C9" s="146" t="n">
        <f aca="false">C8</f>
        <v>4</v>
      </c>
      <c r="D9" s="147" t="n">
        <f aca="false">D8</f>
        <v>0</v>
      </c>
      <c r="E9" s="174" t="n">
        <f aca="false">C9-D8</f>
        <v>4</v>
      </c>
      <c r="F9" s="149" t="n">
        <f aca="false">$F$6</f>
        <v>0</v>
      </c>
      <c r="G9" s="175" t="n">
        <f aca="false">$G$6</f>
        <v>0</v>
      </c>
      <c r="H9" s="151" t="n">
        <f aca="false">$H$6</f>
        <v>0</v>
      </c>
      <c r="I9" s="152" t="n">
        <f aca="false">F9+G9+H9</f>
        <v>0</v>
      </c>
      <c r="J9" s="153" t="n">
        <f aca="false">$J$7</f>
        <v>0</v>
      </c>
      <c r="K9" s="154" t="n">
        <f aca="false">$K$6</f>
        <v>0</v>
      </c>
      <c r="L9" s="155" t="n">
        <f aca="false">((I9*J9/1000)+K9)</f>
        <v>0</v>
      </c>
      <c r="M9" s="156" t="n">
        <f aca="false">$M$68</f>
        <v>0</v>
      </c>
      <c r="N9" s="157" t="e">
        <f aca="false">$N$7*AQ8*AR8</f>
        <v>#DIV/0!</v>
      </c>
      <c r="O9" s="156" t="n">
        <f aca="false">$O$68</f>
        <v>0</v>
      </c>
      <c r="P9" s="158" t="n">
        <f aca="false">(AT8*$P$6)*$P$3</f>
        <v>1.7328</v>
      </c>
      <c r="Q9" s="154" t="n">
        <f aca="false">$Q$68</f>
        <v>0</v>
      </c>
      <c r="R9" s="154" t="n">
        <v>0</v>
      </c>
      <c r="S9" s="155" t="n">
        <v>0</v>
      </c>
      <c r="T9" s="156" t="n">
        <f aca="false">$T$6</f>
        <v>0</v>
      </c>
      <c r="U9" s="159" t="e">
        <f aca="false">(N9/E9)+SUM(L9:M9)</f>
        <v>#DIV/0!</v>
      </c>
      <c r="W9" s="116" t="n">
        <v>4</v>
      </c>
      <c r="X9" s="117" t="n">
        <v>2.52</v>
      </c>
      <c r="Y9" s="160"/>
      <c r="Z9" s="63"/>
      <c r="AA9" s="161"/>
      <c r="AB9" s="120"/>
      <c r="AC9" s="162" t="n">
        <f aca="false">(W9*X9)+(Y9*Z9)+(AA9*AB9)</f>
        <v>10.08</v>
      </c>
      <c r="AD9" s="163" t="n">
        <v>300</v>
      </c>
      <c r="AE9" s="164" t="n">
        <v>0</v>
      </c>
      <c r="AF9" s="165" t="n">
        <v>0</v>
      </c>
      <c r="AG9" s="166"/>
      <c r="AH9" s="167"/>
      <c r="AI9" s="168"/>
      <c r="AJ9" s="169"/>
      <c r="AK9" s="170" t="n">
        <v>4</v>
      </c>
      <c r="AL9" s="63" t="n">
        <v>200</v>
      </c>
      <c r="AM9" s="171"/>
      <c r="AN9" s="172"/>
      <c r="AO9" s="173"/>
      <c r="AP9" s="133"/>
      <c r="AQ9" s="133" t="e">
        <f aca="false" t="array" ref="AQ9:AQ9">SUM(IF(AND(AJ9&lt;&gt;"pac",AJ9&lt;&gt;""),AI9),IF(AND(AM9&lt;&gt;"pac",AM9&lt;&gt;""),AL9),IF(AND(AN9&lt;&gt;"pac",AN9&lt;&gt;""),AO9))/SUM(IF(AND(AJ9&lt;&gt;"pac",AJ9&lt;&gt;""),1),IF(AND(AM9&lt;&gt;"pac",AM9&lt;&gt;""),1),IF(AND(AN9&lt;&gt;"pac",AN9&lt;&gt;""),1))</f>
        <v>#DIV/0!</v>
      </c>
      <c r="AR9" s="133" t="n">
        <f aca="false" t="array" ref="AR9:AR9">SUM(IF(AND(AJ9&lt;&gt;"pac",AJ9&lt;&gt;""),AH9),IF(AND(AM9&lt;&gt;"pac",AM9&lt;&gt;""),AK9),IF(AND(AP9&lt;&gt;"pac",AP9&lt;&gt;""),AN9))</f>
        <v>0</v>
      </c>
      <c r="AS9" s="133"/>
      <c r="AT9" s="134" t="n">
        <f aca="false">SUM(AE9,AG9,AH9,AN9,AK9)</f>
        <v>4</v>
      </c>
      <c r="AU9" s="135" t="n">
        <f aca="false">AV9/AT9</f>
        <v>200</v>
      </c>
      <c r="AV9" s="136" t="n">
        <f aca="false">SUM(AE9*AF9)+(AH9*AI9)+(AN9*AO9)+(AK9*AL9)</f>
        <v>800</v>
      </c>
      <c r="AW9" s="137" t="n">
        <f aca="false">AT9*(F10+G10+H10)*J10/1000</f>
        <v>0</v>
      </c>
      <c r="AX9" s="137" t="n">
        <f aca="false">K10*AT9</f>
        <v>0</v>
      </c>
      <c r="AY9" s="137" t="n">
        <f aca="false">L10*(AE10+AG10)</f>
        <v>0</v>
      </c>
      <c r="AZ9" s="136" t="n">
        <f aca="false">P10</f>
        <v>1.7328</v>
      </c>
      <c r="BA9" s="137" t="n">
        <f aca="false">AC9</f>
        <v>10.08</v>
      </c>
      <c r="BB9" s="137" t="n">
        <f aca="false">T10*AT10</f>
        <v>0</v>
      </c>
      <c r="BC9" s="137"/>
      <c r="BD9" s="137" t="n">
        <f aca="false">AV9-SUM(AW9:BC9)</f>
        <v>788.1872</v>
      </c>
      <c r="BE9" s="138"/>
      <c r="BF9" s="139" t="n">
        <f aca="false">BD9</f>
        <v>788.1872</v>
      </c>
      <c r="BG9" s="139" t="n">
        <f aca="false">BF9*$BG$5</f>
        <v>630.54976</v>
      </c>
      <c r="BH9" s="139" t="n">
        <f aca="false">BF9*$BH$5</f>
        <v>157.63744</v>
      </c>
      <c r="BI9" s="52"/>
      <c r="BR9" s="55"/>
      <c r="BS9" s="142"/>
      <c r="BT9" s="143"/>
      <c r="BU9" s="98"/>
      <c r="BV9" s="52"/>
      <c r="BW9" s="52"/>
      <c r="BX9" s="52"/>
      <c r="BY9" s="52"/>
      <c r="BZ9" s="98"/>
      <c r="CA9" s="52"/>
      <c r="CB9" s="52"/>
      <c r="CC9" s="138"/>
      <c r="CD9" s="138"/>
      <c r="CE9" s="145"/>
      <c r="CF9" s="145"/>
      <c r="CG9" s="145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</row>
    <row r="10" customFormat="false" ht="12.75" hidden="false" customHeight="false" outlineLevel="0" collapsed="false">
      <c r="B10" s="75" t="n">
        <v>300</v>
      </c>
      <c r="C10" s="146" t="n">
        <f aca="false">C9</f>
        <v>4</v>
      </c>
      <c r="D10" s="147" t="n">
        <f aca="false">D9</f>
        <v>0</v>
      </c>
      <c r="E10" s="174" t="n">
        <f aca="false">C10-D9</f>
        <v>4</v>
      </c>
      <c r="F10" s="149" t="n">
        <f aca="false">$F$6</f>
        <v>0</v>
      </c>
      <c r="G10" s="175" t="n">
        <f aca="false">$G$6</f>
        <v>0</v>
      </c>
      <c r="H10" s="151" t="n">
        <f aca="false">$H$6</f>
        <v>0</v>
      </c>
      <c r="I10" s="152" t="n">
        <f aca="false">F10+G10+H10</f>
        <v>0</v>
      </c>
      <c r="J10" s="153" t="n">
        <f aca="false">$J$7</f>
        <v>0</v>
      </c>
      <c r="K10" s="154" t="n">
        <f aca="false">$K$6</f>
        <v>0</v>
      </c>
      <c r="L10" s="155" t="n">
        <f aca="false">((I10*J10/1000)+K10)</f>
        <v>0</v>
      </c>
      <c r="M10" s="156" t="n">
        <f aca="false">$M$68</f>
        <v>0</v>
      </c>
      <c r="N10" s="157" t="e">
        <f aca="false">$N$7*AQ9*AR9</f>
        <v>#DIV/0!</v>
      </c>
      <c r="O10" s="156" t="n">
        <f aca="false">$O$68</f>
        <v>0</v>
      </c>
      <c r="P10" s="158" t="n">
        <f aca="false">(AT9*$P$6)*$P$3</f>
        <v>1.7328</v>
      </c>
      <c r="Q10" s="154" t="n">
        <f aca="false">$Q$68</f>
        <v>0</v>
      </c>
      <c r="R10" s="154" t="n">
        <v>0</v>
      </c>
      <c r="S10" s="155" t="n">
        <v>0</v>
      </c>
      <c r="T10" s="156" t="n">
        <f aca="false">$T$6</f>
        <v>0</v>
      </c>
      <c r="U10" s="159" t="e">
        <f aca="false">(N10/E10)+SUM(L10:M10)</f>
        <v>#DIV/0!</v>
      </c>
      <c r="W10" s="116" t="n">
        <v>4</v>
      </c>
      <c r="X10" s="117" t="n">
        <v>2.52</v>
      </c>
      <c r="Y10" s="160"/>
      <c r="Z10" s="63"/>
      <c r="AA10" s="161"/>
      <c r="AB10" s="120"/>
      <c r="AC10" s="162" t="n">
        <f aca="false">(W10*X10)+(Y10*Z10)+(AA10*AB10)</f>
        <v>10.08</v>
      </c>
      <c r="AD10" s="163" t="n">
        <v>400</v>
      </c>
      <c r="AE10" s="164" t="n">
        <v>0</v>
      </c>
      <c r="AF10" s="165" t="n">
        <v>0</v>
      </c>
      <c r="AG10" s="166"/>
      <c r="AH10" s="167"/>
      <c r="AI10" s="168"/>
      <c r="AJ10" s="169"/>
      <c r="AK10" s="170" t="n">
        <v>4</v>
      </c>
      <c r="AL10" s="63" t="n">
        <v>200</v>
      </c>
      <c r="AM10" s="171"/>
      <c r="AN10" s="172"/>
      <c r="AO10" s="173"/>
      <c r="AP10" s="133"/>
      <c r="AQ10" s="133" t="e">
        <f aca="false" t="array" ref="AQ10:AQ10">SUM(IF(AND(AJ10&lt;&gt;"pac",AJ10&lt;&gt;""),AI10),IF(AND(AM10&lt;&gt;"pac",AM10&lt;&gt;""),AL10),IF(AND(AN10&lt;&gt;"pac",AN10&lt;&gt;""),AO10))/SUM(IF(AND(AJ10&lt;&gt;"pac",AJ10&lt;&gt;""),1),IF(AND(AM10&lt;&gt;"pac",AM10&lt;&gt;""),1),IF(AND(AN10&lt;&gt;"pac",AN10&lt;&gt;""),1))</f>
        <v>#DIV/0!</v>
      </c>
      <c r="AR10" s="133" t="n">
        <f aca="false" t="array" ref="AR10:AR10">SUM(IF(AND(AJ10&lt;&gt;"pac",AJ10&lt;&gt;""),AH10),IF(AND(AM10&lt;&gt;"pac",AM10&lt;&gt;""),AK10),IF(AND(AP10&lt;&gt;"pac",AP10&lt;&gt;""),AN10))</f>
        <v>0</v>
      </c>
      <c r="AS10" s="133"/>
      <c r="AT10" s="134" t="n">
        <f aca="false">SUM(AE10,AG10,AH10,AN10,AK10)</f>
        <v>4</v>
      </c>
      <c r="AU10" s="135" t="n">
        <f aca="false">AV10/AT10</f>
        <v>200</v>
      </c>
      <c r="AV10" s="136" t="n">
        <f aca="false">SUM(AE10*AF10)+(AH10*AI10)+(AN10*AO10)+(AK10*AL10)</f>
        <v>800</v>
      </c>
      <c r="AW10" s="137" t="n">
        <f aca="false">AT10*(F11+G11+H11)*J11/1000</f>
        <v>0</v>
      </c>
      <c r="AX10" s="137" t="n">
        <f aca="false">K11*AT10</f>
        <v>0</v>
      </c>
      <c r="AY10" s="137" t="n">
        <f aca="false">L11*(AE11+AG11)</f>
        <v>0</v>
      </c>
      <c r="AZ10" s="136" t="n">
        <f aca="false">P11</f>
        <v>1.7328</v>
      </c>
      <c r="BA10" s="137" t="n">
        <f aca="false">AC10</f>
        <v>10.08</v>
      </c>
      <c r="BB10" s="137" t="n">
        <f aca="false">T11*AT11</f>
        <v>0</v>
      </c>
      <c r="BC10" s="137"/>
      <c r="BD10" s="137" t="n">
        <f aca="false">AV10-SUM(AW10:BC10)</f>
        <v>788.1872</v>
      </c>
      <c r="BE10" s="138"/>
      <c r="BF10" s="139" t="n">
        <f aca="false">BD10</f>
        <v>788.1872</v>
      </c>
      <c r="BG10" s="139" t="n">
        <f aca="false">BF10*$BG$5</f>
        <v>630.54976</v>
      </c>
      <c r="BH10" s="139" t="n">
        <f aca="false">BF10*$BH$5</f>
        <v>157.63744</v>
      </c>
      <c r="BI10" s="52"/>
      <c r="BJ10" s="6" t="s">
        <v>86</v>
      </c>
      <c r="BO10" s="6" t="s">
        <v>87</v>
      </c>
      <c r="BR10" s="55"/>
      <c r="BS10" s="142"/>
      <c r="BT10" s="143"/>
      <c r="BU10" s="98"/>
      <c r="BV10" s="52"/>
      <c r="BW10" s="176"/>
      <c r="BX10" s="98"/>
      <c r="BY10" s="52"/>
      <c r="BZ10" s="98"/>
      <c r="CA10" s="52"/>
      <c r="CB10" s="176"/>
      <c r="CC10" s="138"/>
      <c r="CD10" s="138"/>
      <c r="CE10" s="145"/>
      <c r="CF10" s="145"/>
      <c r="CG10" s="145"/>
      <c r="CH10" s="7"/>
      <c r="CI10" s="8"/>
      <c r="CJ10" s="7"/>
      <c r="CK10" s="7"/>
      <c r="CL10" s="7"/>
      <c r="CM10" s="7"/>
      <c r="CN10" s="8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</row>
    <row r="11" customFormat="false" ht="12.75" hidden="false" customHeight="false" outlineLevel="0" collapsed="false">
      <c r="B11" s="75" t="n">
        <v>400</v>
      </c>
      <c r="C11" s="146" t="n">
        <f aca="false">C10</f>
        <v>4</v>
      </c>
      <c r="D11" s="147" t="n">
        <f aca="false">D10</f>
        <v>0</v>
      </c>
      <c r="E11" s="174" t="n">
        <f aca="false">C11-D10</f>
        <v>4</v>
      </c>
      <c r="F11" s="149" t="n">
        <f aca="false">$F$6</f>
        <v>0</v>
      </c>
      <c r="G11" s="175" t="n">
        <f aca="false">$G$6</f>
        <v>0</v>
      </c>
      <c r="H11" s="151" t="n">
        <f aca="false">$H$6</f>
        <v>0</v>
      </c>
      <c r="I11" s="152" t="n">
        <f aca="false">F11+G11+H11</f>
        <v>0</v>
      </c>
      <c r="J11" s="153" t="n">
        <f aca="false">$J$7</f>
        <v>0</v>
      </c>
      <c r="K11" s="154" t="n">
        <f aca="false">$K$6</f>
        <v>0</v>
      </c>
      <c r="L11" s="155" t="n">
        <f aca="false">((I11*J11/1000)+K11)</f>
        <v>0</v>
      </c>
      <c r="M11" s="156" t="n">
        <f aca="false">$M$68</f>
        <v>0</v>
      </c>
      <c r="N11" s="157" t="e">
        <f aca="false">$N$7*AQ10*AR10</f>
        <v>#DIV/0!</v>
      </c>
      <c r="O11" s="156" t="n">
        <f aca="false">$O$68</f>
        <v>0</v>
      </c>
      <c r="P11" s="158" t="n">
        <f aca="false">(AT10*$P$6)*$P$3</f>
        <v>1.7328</v>
      </c>
      <c r="Q11" s="154" t="n">
        <f aca="false">$Q$68</f>
        <v>0</v>
      </c>
      <c r="R11" s="154" t="n">
        <v>0</v>
      </c>
      <c r="S11" s="155" t="n">
        <v>0</v>
      </c>
      <c r="T11" s="156" t="n">
        <f aca="false">$T$6</f>
        <v>0</v>
      </c>
      <c r="U11" s="159" t="e">
        <f aca="false">(N11/E11)+SUM(L11:M11)</f>
        <v>#DIV/0!</v>
      </c>
      <c r="W11" s="116" t="n">
        <v>4</v>
      </c>
      <c r="X11" s="117" t="n">
        <v>2.52</v>
      </c>
      <c r="Y11" s="160"/>
      <c r="Z11" s="63"/>
      <c r="AA11" s="161"/>
      <c r="AB11" s="120"/>
      <c r="AC11" s="162" t="n">
        <f aca="false">(W11*X11)+(Y11*Z11)+(AA11*AB11)</f>
        <v>10.08</v>
      </c>
      <c r="AD11" s="163" t="n">
        <v>500</v>
      </c>
      <c r="AE11" s="164" t="n">
        <v>0</v>
      </c>
      <c r="AF11" s="165" t="n">
        <v>0</v>
      </c>
      <c r="AG11" s="166"/>
      <c r="AH11" s="167"/>
      <c r="AI11" s="168"/>
      <c r="AJ11" s="169"/>
      <c r="AK11" s="170" t="n">
        <v>4</v>
      </c>
      <c r="AL11" s="63" t="n">
        <v>200</v>
      </c>
      <c r="AM11" s="171"/>
      <c r="AN11" s="172"/>
      <c r="AO11" s="173"/>
      <c r="AP11" s="133"/>
      <c r="AQ11" s="133" t="e">
        <f aca="false" t="array" ref="AQ11:AQ11">SUM(IF(AND(AJ11&lt;&gt;"pac",AJ11&lt;&gt;""),AI11),IF(AND(AM11&lt;&gt;"pac",AM11&lt;&gt;""),AL11),IF(AND(AN11&lt;&gt;"pac",AN11&lt;&gt;""),AO11))/SUM(IF(AND(AJ11&lt;&gt;"pac",AJ11&lt;&gt;""),1),IF(AND(AM11&lt;&gt;"pac",AM11&lt;&gt;""),1),IF(AND(AN11&lt;&gt;"pac",AN11&lt;&gt;""),1))</f>
        <v>#DIV/0!</v>
      </c>
      <c r="AR11" s="133" t="n">
        <f aca="false" t="array" ref="AR11:AR11">SUM(IF(AND(AJ11&lt;&gt;"pac",AJ11&lt;&gt;""),AH11),IF(AND(AM11&lt;&gt;"pac",AM11&lt;&gt;""),AK11),IF(AND(AP11&lt;&gt;"pac",AP11&lt;&gt;""),AN11))</f>
        <v>0</v>
      </c>
      <c r="AS11" s="133"/>
      <c r="AT11" s="134" t="n">
        <f aca="false">SUM(AE11,AG11,AH11,AN11,AK11)</f>
        <v>4</v>
      </c>
      <c r="AU11" s="135" t="n">
        <f aca="false">AV11/AT11</f>
        <v>200</v>
      </c>
      <c r="AV11" s="136" t="n">
        <f aca="false">SUM(AE11*AF11)+(AH11*AI11)+(AN11*AO11)+(AK11*AL11)</f>
        <v>800</v>
      </c>
      <c r="AW11" s="137" t="n">
        <f aca="false">AT11*(F12+G12+H12)*J12/1000</f>
        <v>0</v>
      </c>
      <c r="AX11" s="137" t="n">
        <f aca="false">K12*AT11</f>
        <v>0</v>
      </c>
      <c r="AY11" s="137" t="n">
        <f aca="false">L12*(AE12+AG12)</f>
        <v>0</v>
      </c>
      <c r="AZ11" s="136" t="n">
        <f aca="false">P12</f>
        <v>1.7328</v>
      </c>
      <c r="BA11" s="137" t="n">
        <f aca="false">AC11</f>
        <v>10.08</v>
      </c>
      <c r="BB11" s="137" t="n">
        <f aca="false">T12*AT12</f>
        <v>0</v>
      </c>
      <c r="BC11" s="137"/>
      <c r="BD11" s="137" t="n">
        <f aca="false">AV11-SUM(AW11:BC11)</f>
        <v>788.1872</v>
      </c>
      <c r="BE11" s="138"/>
      <c r="BF11" s="139" t="n">
        <f aca="false">BD11</f>
        <v>788.1872</v>
      </c>
      <c r="BG11" s="139" t="n">
        <f aca="false">BF11*$BG$5</f>
        <v>630.54976</v>
      </c>
      <c r="BH11" s="139" t="n">
        <f aca="false">BF11*$BH$5</f>
        <v>157.63744</v>
      </c>
      <c r="BI11" s="52"/>
      <c r="BJ11" s="25" t="s">
        <v>88</v>
      </c>
      <c r="BK11" s="26"/>
      <c r="BL11" s="27" t="n">
        <f aca="false">AV31</f>
        <v>7600</v>
      </c>
      <c r="BO11" s="25" t="s">
        <v>88</v>
      </c>
      <c r="BP11" s="26"/>
      <c r="BQ11" s="27" t="e">
        <f aca="true">(INDIRECT(TEXT((DAY($A$1)-1),"0")&amp;"!Bq11"))+BL11</f>
        <v>#REF!</v>
      </c>
      <c r="BR11" s="55"/>
      <c r="BS11" s="142"/>
      <c r="BT11" s="143"/>
      <c r="BU11" s="98"/>
      <c r="BV11" s="52"/>
      <c r="BW11" s="176"/>
      <c r="BX11" s="52"/>
      <c r="BY11" s="52"/>
      <c r="BZ11" s="98"/>
      <c r="CA11" s="52"/>
      <c r="CB11" s="176"/>
      <c r="CC11" s="138"/>
      <c r="CD11" s="138"/>
      <c r="CE11" s="145"/>
      <c r="CF11" s="145"/>
      <c r="CG11" s="145"/>
      <c r="CH11" s="7"/>
      <c r="CI11" s="8"/>
      <c r="CJ11" s="7"/>
      <c r="CK11" s="29"/>
      <c r="CL11" s="7"/>
      <c r="CM11" s="7"/>
      <c r="CN11" s="8"/>
      <c r="CO11" s="7"/>
      <c r="CP11" s="29"/>
      <c r="CQ11" s="7"/>
      <c r="CR11" s="7"/>
      <c r="CS11" s="7"/>
      <c r="CT11" s="7"/>
      <c r="CU11" s="7"/>
      <c r="CV11" s="7"/>
      <c r="CW11" s="7"/>
      <c r="CX11" s="7"/>
      <c r="CY11" s="7"/>
    </row>
    <row r="12" customFormat="false" ht="12.75" hidden="false" customHeight="false" outlineLevel="0" collapsed="false">
      <c r="B12" s="75" t="n">
        <v>500</v>
      </c>
      <c r="C12" s="146" t="n">
        <f aca="false">C11</f>
        <v>4</v>
      </c>
      <c r="D12" s="147" t="n">
        <f aca="false">D11</f>
        <v>0</v>
      </c>
      <c r="E12" s="174" t="n">
        <f aca="false">C12-D11</f>
        <v>4</v>
      </c>
      <c r="F12" s="149" t="n">
        <f aca="false">$F$6</f>
        <v>0</v>
      </c>
      <c r="G12" s="175" t="n">
        <f aca="false">$G$6</f>
        <v>0</v>
      </c>
      <c r="H12" s="151" t="n">
        <f aca="false">$H$6</f>
        <v>0</v>
      </c>
      <c r="I12" s="152" t="n">
        <f aca="false">F12+G12+H12</f>
        <v>0</v>
      </c>
      <c r="J12" s="153" t="n">
        <f aca="false">$J$7</f>
        <v>0</v>
      </c>
      <c r="K12" s="154" t="n">
        <f aca="false">$K$6</f>
        <v>0</v>
      </c>
      <c r="L12" s="155" t="n">
        <f aca="false">((I12*J12/1000)+K12)</f>
        <v>0</v>
      </c>
      <c r="M12" s="156" t="n">
        <f aca="false">$M$68</f>
        <v>0</v>
      </c>
      <c r="N12" s="157" t="e">
        <f aca="false">$N$7*AQ11*AR11</f>
        <v>#DIV/0!</v>
      </c>
      <c r="O12" s="156" t="n">
        <f aca="false">$O$68</f>
        <v>0</v>
      </c>
      <c r="P12" s="158" t="n">
        <f aca="false">(AT11*$P$6)*$P$3</f>
        <v>1.7328</v>
      </c>
      <c r="Q12" s="154" t="n">
        <f aca="false">$Q$68</f>
        <v>0</v>
      </c>
      <c r="R12" s="154" t="n">
        <v>0</v>
      </c>
      <c r="S12" s="155" t="n">
        <v>0</v>
      </c>
      <c r="T12" s="156" t="n">
        <f aca="false">$T$6</f>
        <v>0</v>
      </c>
      <c r="U12" s="159" t="e">
        <f aca="false">(N12/E12)+SUM(L12:M12)</f>
        <v>#DIV/0!</v>
      </c>
      <c r="W12" s="116" t="n">
        <v>4</v>
      </c>
      <c r="X12" s="117" t="n">
        <v>0</v>
      </c>
      <c r="Y12" s="160"/>
      <c r="Z12" s="63"/>
      <c r="AA12" s="161"/>
      <c r="AB12" s="120"/>
      <c r="AC12" s="162" t="n">
        <f aca="false">(W12*X12)+(Y12*Z12)+(AA12*AB12)</f>
        <v>0</v>
      </c>
      <c r="AD12" s="163" t="n">
        <v>600</v>
      </c>
      <c r="AE12" s="164" t="n">
        <v>0</v>
      </c>
      <c r="AF12" s="165" t="n">
        <v>0</v>
      </c>
      <c r="AG12" s="166"/>
      <c r="AH12" s="167"/>
      <c r="AI12" s="168"/>
      <c r="AJ12" s="169"/>
      <c r="AK12" s="170"/>
      <c r="AL12" s="63"/>
      <c r="AM12" s="171"/>
      <c r="AN12" s="172"/>
      <c r="AO12" s="173"/>
      <c r="AP12" s="133"/>
      <c r="AQ12" s="133" t="e">
        <f aca="false" t="array" ref="AQ12:AQ12">SUM(IF(AND(AJ12&lt;&gt;"pac",AJ12&lt;&gt;""),AI12),IF(AND(AM12&lt;&gt;"pac",AM12&lt;&gt;""),AL12),IF(AND(AN12&lt;&gt;"pac",AN12&lt;&gt;""),AO12))/SUM(IF(AND(AJ12&lt;&gt;"pac",AJ12&lt;&gt;""),1),IF(AND(AM12&lt;&gt;"pac",AM12&lt;&gt;""),1),IF(AND(AN12&lt;&gt;"pac",AN12&lt;&gt;""),1))</f>
        <v>#DIV/0!</v>
      </c>
      <c r="AR12" s="133" t="n">
        <f aca="false" t="array" ref="AR12:AR12">SUM(IF(AND(AJ12&lt;&gt;"pac",AJ12&lt;&gt;""),AH12),IF(AND(AM12&lt;&gt;"pac",AM12&lt;&gt;""),AK12),IF(AND(AP12&lt;&gt;"pac",AP12&lt;&gt;""),AN12))</f>
        <v>0</v>
      </c>
      <c r="AS12" s="133"/>
      <c r="AT12" s="134" t="n">
        <f aca="false">SUM(AE12,AG12,AH12,AN12,AK12)</f>
        <v>0</v>
      </c>
      <c r="AU12" s="135" t="e">
        <f aca="false">AV12/AT12</f>
        <v>#DIV/0!</v>
      </c>
      <c r="AV12" s="136" t="n">
        <f aca="false">SUM(AE12*AF12)+(AH12*AI12)+(AN12*AO12)+(AK12*AL12)</f>
        <v>0</v>
      </c>
      <c r="AW12" s="137" t="n">
        <f aca="false">AT12*(F13+G13+H13)*J13/1000</f>
        <v>0</v>
      </c>
      <c r="AX12" s="137" t="n">
        <f aca="false">K13*AT12</f>
        <v>0</v>
      </c>
      <c r="AY12" s="137" t="n">
        <f aca="false">L13*(AE13+AG13)</f>
        <v>0</v>
      </c>
      <c r="AZ12" s="136" t="n">
        <f aca="false">P13</f>
        <v>0</v>
      </c>
      <c r="BA12" s="137" t="n">
        <f aca="false">AC12</f>
        <v>0</v>
      </c>
      <c r="BB12" s="137" t="n">
        <f aca="false">T13*AT13</f>
        <v>0</v>
      </c>
      <c r="BC12" s="137"/>
      <c r="BD12" s="137" t="n">
        <f aca="false">AV12-SUM(AW12:BC12)</f>
        <v>0</v>
      </c>
      <c r="BE12" s="138"/>
      <c r="BF12" s="139" t="n">
        <f aca="false">BD12</f>
        <v>0</v>
      </c>
      <c r="BG12" s="139" t="n">
        <f aca="false">BF12*$BG$5</f>
        <v>0</v>
      </c>
      <c r="BH12" s="139" t="n">
        <f aca="false">BF12*$BH$5</f>
        <v>0</v>
      </c>
      <c r="BI12" s="52"/>
      <c r="BJ12" s="53" t="s">
        <v>92</v>
      </c>
      <c r="BK12" s="52"/>
      <c r="BL12" s="73"/>
      <c r="BO12" s="53" t="s">
        <v>92</v>
      </c>
      <c r="BP12" s="52"/>
      <c r="BQ12" s="73"/>
      <c r="BR12" s="55"/>
      <c r="BS12" s="142"/>
      <c r="BT12" s="143"/>
      <c r="BU12" s="98"/>
      <c r="BV12" s="52"/>
      <c r="BW12" s="176"/>
      <c r="BX12" s="52"/>
      <c r="BY12" s="52"/>
      <c r="BZ12" s="98"/>
      <c r="CA12" s="52"/>
      <c r="CB12" s="176"/>
      <c r="CC12" s="138"/>
      <c r="CD12" s="138"/>
      <c r="CE12" s="145"/>
      <c r="CF12" s="145"/>
      <c r="CG12" s="145"/>
      <c r="CH12" s="7"/>
      <c r="CI12" s="8"/>
      <c r="CJ12" s="7"/>
      <c r="CK12" s="29"/>
      <c r="CL12" s="7"/>
      <c r="CM12" s="7"/>
      <c r="CN12" s="8"/>
      <c r="CO12" s="7"/>
      <c r="CP12" s="29"/>
      <c r="CQ12" s="7"/>
      <c r="CR12" s="7"/>
      <c r="CS12" s="7"/>
      <c r="CT12" s="7"/>
      <c r="CU12" s="7"/>
      <c r="CV12" s="7"/>
      <c r="CW12" s="7"/>
      <c r="CX12" s="7"/>
      <c r="CY12" s="7"/>
    </row>
    <row r="13" customFormat="false" ht="12.75" hidden="false" customHeight="false" outlineLevel="0" collapsed="false">
      <c r="B13" s="75" t="n">
        <v>600</v>
      </c>
      <c r="C13" s="146" t="n">
        <f aca="false">C12</f>
        <v>4</v>
      </c>
      <c r="D13" s="147" t="n">
        <f aca="false">D12</f>
        <v>0</v>
      </c>
      <c r="E13" s="174" t="n">
        <f aca="false">C13-D12</f>
        <v>4</v>
      </c>
      <c r="F13" s="149" t="n">
        <f aca="false">$F$6</f>
        <v>0</v>
      </c>
      <c r="G13" s="175" t="n">
        <f aca="false">$G$6</f>
        <v>0</v>
      </c>
      <c r="H13" s="151" t="n">
        <f aca="false">$H$6</f>
        <v>0</v>
      </c>
      <c r="I13" s="152" t="n">
        <f aca="false">F13+G13+H13</f>
        <v>0</v>
      </c>
      <c r="J13" s="153" t="n">
        <f aca="false">$J$7</f>
        <v>0</v>
      </c>
      <c r="K13" s="154" t="n">
        <f aca="false">$K$6</f>
        <v>0</v>
      </c>
      <c r="L13" s="155" t="n">
        <f aca="false">((I13*J13/1000)+K13)</f>
        <v>0</v>
      </c>
      <c r="M13" s="156" t="n">
        <f aca="false">$M$68</f>
        <v>0</v>
      </c>
      <c r="N13" s="157" t="e">
        <f aca="false">$N$7*AQ12*AR12</f>
        <v>#DIV/0!</v>
      </c>
      <c r="O13" s="156" t="n">
        <f aca="false">$O$68</f>
        <v>0</v>
      </c>
      <c r="P13" s="158" t="n">
        <f aca="false">(AT12*$P$6)*$P$3</f>
        <v>0</v>
      </c>
      <c r="Q13" s="154" t="n">
        <f aca="false">$Q$68</f>
        <v>0</v>
      </c>
      <c r="R13" s="154" t="n">
        <v>0</v>
      </c>
      <c r="S13" s="155" t="n">
        <v>0</v>
      </c>
      <c r="T13" s="156" t="n">
        <f aca="false">$T$6</f>
        <v>0</v>
      </c>
      <c r="U13" s="159" t="e">
        <f aca="false">(N13/E13)+SUM(L13:M13)</f>
        <v>#DIV/0!</v>
      </c>
      <c r="W13" s="116" t="n">
        <v>4</v>
      </c>
      <c r="X13" s="117" t="n">
        <v>0</v>
      </c>
      <c r="Y13" s="160"/>
      <c r="Z13" s="63"/>
      <c r="AA13" s="161"/>
      <c r="AB13" s="120"/>
      <c r="AC13" s="162" t="n">
        <f aca="false">(W13*X13)+(Y13*Z13)+(AA13*AB13)</f>
        <v>0</v>
      </c>
      <c r="AD13" s="163" t="n">
        <v>700</v>
      </c>
      <c r="AE13" s="164" t="n">
        <v>0</v>
      </c>
      <c r="AF13" s="165" t="n">
        <v>0</v>
      </c>
      <c r="AG13" s="166"/>
      <c r="AH13" s="167"/>
      <c r="AI13" s="168"/>
      <c r="AJ13" s="169"/>
      <c r="AK13" s="170"/>
      <c r="AL13" s="63"/>
      <c r="AM13" s="171"/>
      <c r="AN13" s="172"/>
      <c r="AO13" s="173"/>
      <c r="AP13" s="133"/>
      <c r="AQ13" s="133" t="e">
        <f aca="false" t="array" ref="AQ13:AQ13">SUM(IF(AND(AJ13&lt;&gt;"pac",AJ13&lt;&gt;""),AI13),IF(AND(AM13&lt;&gt;"pac",AM13&lt;&gt;""),AL13),IF(AND(AN13&lt;&gt;"pac",AN13&lt;&gt;""),AO13))/SUM(IF(AND(AJ13&lt;&gt;"pac",AJ13&lt;&gt;""),1),IF(AND(AM13&lt;&gt;"pac",AM13&lt;&gt;""),1),IF(AND(AN13&lt;&gt;"pac",AN13&lt;&gt;""),1))</f>
        <v>#DIV/0!</v>
      </c>
      <c r="AR13" s="133" t="n">
        <f aca="false" t="array" ref="AR13:AR13">SUM(IF(AND(AJ13&lt;&gt;"pac",AJ13&lt;&gt;""),AH13),IF(AND(AM13&lt;&gt;"pac",AM13&lt;&gt;""),AK13),IF(AND(AP13&lt;&gt;"pac",AP13&lt;&gt;""),AN13))</f>
        <v>0</v>
      </c>
      <c r="AS13" s="133"/>
      <c r="AT13" s="134" t="n">
        <f aca="false">SUM(AE13,AG13,AH13,AN13,AK13)</f>
        <v>0</v>
      </c>
      <c r="AU13" s="135" t="e">
        <f aca="false">AV13/AT13</f>
        <v>#DIV/0!</v>
      </c>
      <c r="AV13" s="136" t="n">
        <f aca="false">SUM(AE13*AF13)+(AH13*AI13)+(AN13*AO13)+(AK13*AL13)</f>
        <v>0</v>
      </c>
      <c r="AW13" s="137" t="n">
        <f aca="false">AT13*(F14+G14+H14)*J14/1000</f>
        <v>0</v>
      </c>
      <c r="AX13" s="137" t="n">
        <f aca="false">K14*AT13</f>
        <v>0</v>
      </c>
      <c r="AY13" s="137" t="n">
        <f aca="false">L14*(AE14+AG14)</f>
        <v>0</v>
      </c>
      <c r="AZ13" s="136" t="n">
        <f aca="false">P14</f>
        <v>0</v>
      </c>
      <c r="BA13" s="137" t="n">
        <f aca="false">AC13</f>
        <v>0</v>
      </c>
      <c r="BB13" s="137" t="n">
        <f aca="false">T14*AT14</f>
        <v>0</v>
      </c>
      <c r="BC13" s="137"/>
      <c r="BD13" s="137" t="n">
        <f aca="false">AV13-SUM(AW13:BC13)</f>
        <v>0</v>
      </c>
      <c r="BE13" s="138"/>
      <c r="BF13" s="139" t="n">
        <f aca="false">BD13</f>
        <v>0</v>
      </c>
      <c r="BG13" s="139" t="n">
        <f aca="false">BF13*$BG$5</f>
        <v>0</v>
      </c>
      <c r="BH13" s="139" t="n">
        <f aca="false">BF13*$BH$5</f>
        <v>0</v>
      </c>
      <c r="BI13" s="52"/>
      <c r="BJ13" s="53" t="s">
        <v>93</v>
      </c>
      <c r="BK13" s="52"/>
      <c r="BL13" s="73" t="n">
        <f aca="false">AY31+BA31</f>
        <v>141.12</v>
      </c>
      <c r="BO13" s="53" t="s">
        <v>93</v>
      </c>
      <c r="BP13" s="52"/>
      <c r="BQ13" s="73" t="e">
        <f aca="true">(INDIRECT(TEXT((DAY($A$1)-1),"0")&amp;"!Bq13"))+BL13</f>
        <v>#REF!</v>
      </c>
      <c r="BR13" s="55"/>
      <c r="BS13" s="142"/>
      <c r="BT13" s="143"/>
      <c r="BU13" s="98"/>
      <c r="BV13" s="52"/>
      <c r="BW13" s="101"/>
      <c r="BX13" s="98"/>
      <c r="BY13" s="98"/>
      <c r="BZ13" s="98"/>
      <c r="CA13" s="52"/>
      <c r="CB13" s="101"/>
      <c r="CC13" s="138"/>
      <c r="CD13" s="138"/>
      <c r="CE13" s="145"/>
      <c r="CF13" s="145"/>
      <c r="CG13" s="145"/>
      <c r="CH13" s="7"/>
      <c r="CI13" s="8"/>
      <c r="CJ13" s="7"/>
      <c r="CK13" s="29"/>
      <c r="CL13" s="7"/>
      <c r="CM13" s="7"/>
      <c r="CN13" s="8"/>
      <c r="CO13" s="7"/>
      <c r="CP13" s="29"/>
      <c r="CQ13" s="7"/>
      <c r="CR13" s="7"/>
      <c r="CS13" s="7"/>
      <c r="CT13" s="7"/>
      <c r="CU13" s="7"/>
      <c r="CV13" s="7"/>
      <c r="CW13" s="7"/>
      <c r="CX13" s="7"/>
      <c r="CY13" s="7"/>
    </row>
    <row r="14" customFormat="false" ht="12.75" hidden="false" customHeight="false" outlineLevel="0" collapsed="false">
      <c r="B14" s="75" t="n">
        <v>700</v>
      </c>
      <c r="C14" s="146" t="n">
        <f aca="false">C13</f>
        <v>4</v>
      </c>
      <c r="D14" s="147" t="n">
        <f aca="false">D13</f>
        <v>0</v>
      </c>
      <c r="E14" s="174" t="n">
        <f aca="false">C14-D13</f>
        <v>4</v>
      </c>
      <c r="F14" s="149" t="n">
        <f aca="false">$F$6</f>
        <v>0</v>
      </c>
      <c r="G14" s="175" t="n">
        <f aca="false">$G$6</f>
        <v>0</v>
      </c>
      <c r="H14" s="151" t="n">
        <f aca="false">$H$6</f>
        <v>0</v>
      </c>
      <c r="I14" s="152" t="n">
        <f aca="false">F14+G14+H14</f>
        <v>0</v>
      </c>
      <c r="J14" s="153" t="n">
        <f aca="false">$J$7</f>
        <v>0</v>
      </c>
      <c r="K14" s="154" t="n">
        <f aca="false">$K$6</f>
        <v>0</v>
      </c>
      <c r="L14" s="155" t="n">
        <f aca="false">((I14*J14/1000)+K14)</f>
        <v>0</v>
      </c>
      <c r="M14" s="156" t="n">
        <f aca="false">$M$68</f>
        <v>0</v>
      </c>
      <c r="N14" s="157" t="e">
        <f aca="false">$N$7*AQ13*AR13</f>
        <v>#DIV/0!</v>
      </c>
      <c r="O14" s="156" t="n">
        <f aca="false">$O$68</f>
        <v>0</v>
      </c>
      <c r="P14" s="158" t="n">
        <f aca="false">(AT13*$P$6)*$P$3</f>
        <v>0</v>
      </c>
      <c r="Q14" s="154" t="n">
        <f aca="false">$Q$68</f>
        <v>0</v>
      </c>
      <c r="R14" s="154" t="n">
        <v>0</v>
      </c>
      <c r="S14" s="155" t="n">
        <v>0</v>
      </c>
      <c r="T14" s="156" t="n">
        <f aca="false">$T$6</f>
        <v>0</v>
      </c>
      <c r="U14" s="159" t="e">
        <f aca="false">(N14/E14)+SUM(L14:M14)</f>
        <v>#DIV/0!</v>
      </c>
      <c r="W14" s="116" t="n">
        <v>4</v>
      </c>
      <c r="X14" s="117" t="n">
        <v>0</v>
      </c>
      <c r="Y14" s="160"/>
      <c r="Z14" s="63"/>
      <c r="AA14" s="161"/>
      <c r="AB14" s="120"/>
      <c r="AC14" s="162" t="n">
        <f aca="false">(W14*X14)+(Y14*Z14)+(AA14*AB14)</f>
        <v>0</v>
      </c>
      <c r="AD14" s="163" t="n">
        <v>800</v>
      </c>
      <c r="AE14" s="164" t="n">
        <v>0</v>
      </c>
      <c r="AF14" s="165" t="n">
        <v>0</v>
      </c>
      <c r="AG14" s="166"/>
      <c r="AH14" s="167"/>
      <c r="AI14" s="168"/>
      <c r="AJ14" s="169"/>
      <c r="AK14" s="170"/>
      <c r="AL14" s="63"/>
      <c r="AM14" s="171"/>
      <c r="AN14" s="172"/>
      <c r="AO14" s="173"/>
      <c r="AP14" s="133"/>
      <c r="AQ14" s="133" t="e">
        <f aca="false" t="array" ref="AQ14:AQ14">SUM(IF(AND(AJ14&lt;&gt;"pac",AJ14&lt;&gt;""),AI14),IF(AND(AM14&lt;&gt;"pac",AM14&lt;&gt;""),AL14),IF(AND(AN14&lt;&gt;"pac",AN14&lt;&gt;""),AO14))/SUM(IF(AND(AJ14&lt;&gt;"pac",AJ14&lt;&gt;""),1),IF(AND(AM14&lt;&gt;"pac",AM14&lt;&gt;""),1),IF(AND(AN14&lt;&gt;"pac",AN14&lt;&gt;""),1))</f>
        <v>#DIV/0!</v>
      </c>
      <c r="AR14" s="133" t="n">
        <f aca="false" t="array" ref="AR14:AR14">SUM(IF(AND(AJ14&lt;&gt;"pac",AJ14&lt;&gt;""),AH14),IF(AND(AM14&lt;&gt;"pac",AM14&lt;&gt;""),AK14),IF(AND(AP14&lt;&gt;"pac",AP14&lt;&gt;""),AN14))</f>
        <v>0</v>
      </c>
      <c r="AS14" s="133"/>
      <c r="AT14" s="134" t="n">
        <f aca="false">SUM(AE14,AG14,AH14,AN14,AK14)</f>
        <v>0</v>
      </c>
      <c r="AU14" s="135" t="e">
        <f aca="false">AV14/AT14</f>
        <v>#DIV/0!</v>
      </c>
      <c r="AV14" s="136" t="n">
        <f aca="false">SUM(AE14*AF14)+(AH14*AI14)+(AN14*AO14)+(AK14*AL14)</f>
        <v>0</v>
      </c>
      <c r="AW14" s="137" t="n">
        <f aca="false">AT14*(F15+G15+H15)*J15/1000</f>
        <v>0</v>
      </c>
      <c r="AX14" s="137" t="n">
        <f aca="false">K15*AT14</f>
        <v>0</v>
      </c>
      <c r="AY14" s="137" t="n">
        <f aca="false">L15*(AE15+AG15)</f>
        <v>0</v>
      </c>
      <c r="AZ14" s="136" t="n">
        <f aca="false">P15</f>
        <v>0</v>
      </c>
      <c r="BA14" s="137" t="n">
        <f aca="false">AC14</f>
        <v>0</v>
      </c>
      <c r="BB14" s="137" t="n">
        <f aca="false">T15*AT15</f>
        <v>0</v>
      </c>
      <c r="BC14" s="137"/>
      <c r="BD14" s="137" t="n">
        <f aca="false">AV14-SUM(AW14:BC14)</f>
        <v>0</v>
      </c>
      <c r="BE14" s="138"/>
      <c r="BF14" s="139" t="n">
        <f aca="false">BD14</f>
        <v>0</v>
      </c>
      <c r="BG14" s="139" t="n">
        <f aca="false">BF14*$BG$5</f>
        <v>0</v>
      </c>
      <c r="BH14" s="139" t="n">
        <f aca="false">BF14*$BH$5</f>
        <v>0</v>
      </c>
      <c r="BI14" s="52"/>
      <c r="BJ14" s="53" t="s">
        <v>67</v>
      </c>
      <c r="BK14" s="52"/>
      <c r="BL14" s="73" t="n">
        <f aca="false">AZ31</f>
        <v>16.4616</v>
      </c>
      <c r="BO14" s="53" t="s">
        <v>67</v>
      </c>
      <c r="BP14" s="52"/>
      <c r="BQ14" s="73" t="e">
        <f aca="true">(INDIRECT(TEXT((DAY($A$1)-1),"0")&amp;"!BQ14"))+BL14</f>
        <v>#REF!</v>
      </c>
      <c r="BR14" s="55"/>
      <c r="BS14" s="142"/>
      <c r="BT14" s="143"/>
      <c r="BU14" s="98"/>
      <c r="BV14" s="52"/>
      <c r="BW14" s="176"/>
      <c r="BX14" s="52"/>
      <c r="BY14" s="52"/>
      <c r="BZ14" s="98"/>
      <c r="CA14" s="52"/>
      <c r="CB14" s="176"/>
      <c r="CC14" s="138"/>
      <c r="CD14" s="138"/>
      <c r="CE14" s="145"/>
      <c r="CF14" s="145"/>
      <c r="CG14" s="145"/>
      <c r="CH14" s="7"/>
      <c r="CI14" s="8"/>
      <c r="CJ14" s="7"/>
      <c r="CK14" s="29"/>
      <c r="CL14" s="7"/>
      <c r="CM14" s="7"/>
      <c r="CN14" s="8"/>
      <c r="CO14" s="7"/>
      <c r="CP14" s="29"/>
      <c r="CQ14" s="7"/>
      <c r="CR14" s="7"/>
      <c r="CS14" s="7"/>
      <c r="CT14" s="7"/>
      <c r="CU14" s="7"/>
      <c r="CV14" s="7"/>
      <c r="CW14" s="7"/>
      <c r="CX14" s="7"/>
      <c r="CY14" s="7"/>
    </row>
    <row r="15" customFormat="false" ht="15" hidden="false" customHeight="false" outlineLevel="0" collapsed="false">
      <c r="B15" s="75" t="n">
        <v>800</v>
      </c>
      <c r="C15" s="146" t="n">
        <f aca="false">C14</f>
        <v>4</v>
      </c>
      <c r="D15" s="147" t="n">
        <f aca="false">D14</f>
        <v>0</v>
      </c>
      <c r="E15" s="174" t="n">
        <f aca="false">C15-D14</f>
        <v>4</v>
      </c>
      <c r="F15" s="149" t="n">
        <f aca="false">$F$6</f>
        <v>0</v>
      </c>
      <c r="G15" s="175" t="n">
        <f aca="false">$G$6</f>
        <v>0</v>
      </c>
      <c r="H15" s="151" t="n">
        <f aca="false">$H$6</f>
        <v>0</v>
      </c>
      <c r="I15" s="152" t="n">
        <f aca="false">F15+G15+H15</f>
        <v>0</v>
      </c>
      <c r="J15" s="153" t="n">
        <f aca="false">$J$7</f>
        <v>0</v>
      </c>
      <c r="K15" s="154" t="n">
        <f aca="false">$K$6</f>
        <v>0</v>
      </c>
      <c r="L15" s="155" t="n">
        <f aca="false">((I15*J15/1000)+K15)</f>
        <v>0</v>
      </c>
      <c r="M15" s="156" t="n">
        <f aca="false">$M$68</f>
        <v>0</v>
      </c>
      <c r="N15" s="157" t="e">
        <f aca="false">$N$7*AQ14*AR14</f>
        <v>#DIV/0!</v>
      </c>
      <c r="O15" s="156" t="n">
        <f aca="false">$O$68</f>
        <v>0</v>
      </c>
      <c r="P15" s="158" t="n">
        <f aca="false">(AT14*$P$6)*$P$3</f>
        <v>0</v>
      </c>
      <c r="Q15" s="154" t="n">
        <f aca="false">$Q$68</f>
        <v>0</v>
      </c>
      <c r="R15" s="154" t="n">
        <v>0</v>
      </c>
      <c r="S15" s="155" t="n">
        <v>0</v>
      </c>
      <c r="T15" s="156" t="n">
        <f aca="false">$T$6</f>
        <v>0</v>
      </c>
      <c r="U15" s="159" t="e">
        <f aca="false">(N15/E15)+SUM(L15:M15)</f>
        <v>#DIV/0!</v>
      </c>
      <c r="W15" s="116" t="n">
        <v>4</v>
      </c>
      <c r="X15" s="117" t="n">
        <v>0</v>
      </c>
      <c r="Y15" s="160"/>
      <c r="Z15" s="63"/>
      <c r="AA15" s="161"/>
      <c r="AB15" s="120"/>
      <c r="AC15" s="162" t="n">
        <f aca="false">(W15*X15)+(Y15*Z15)+(AA15*AB15)</f>
        <v>0</v>
      </c>
      <c r="AD15" s="163" t="n">
        <v>900</v>
      </c>
      <c r="AE15" s="164" t="n">
        <v>0</v>
      </c>
      <c r="AF15" s="165" t="n">
        <v>0</v>
      </c>
      <c r="AG15" s="166"/>
      <c r="AH15" s="167"/>
      <c r="AI15" s="168"/>
      <c r="AJ15" s="169"/>
      <c r="AK15" s="170"/>
      <c r="AL15" s="63"/>
      <c r="AM15" s="171"/>
      <c r="AN15" s="172"/>
      <c r="AO15" s="173"/>
      <c r="AP15" s="133"/>
      <c r="AQ15" s="133" t="e">
        <f aca="false" t="array" ref="AQ15:AQ15">SUM(IF(AND(AJ15&lt;&gt;"pac",AJ15&lt;&gt;""),AI15),IF(AND(AM15&lt;&gt;"pac",AM15&lt;&gt;""),AL15),IF(AND(AN15&lt;&gt;"pac",AN15&lt;&gt;""),AO15))/SUM(IF(AND(AJ15&lt;&gt;"pac",AJ15&lt;&gt;""),1),IF(AND(AM15&lt;&gt;"pac",AM15&lt;&gt;""),1),IF(AND(AN15&lt;&gt;"pac",AN15&lt;&gt;""),1))</f>
        <v>#DIV/0!</v>
      </c>
      <c r="AR15" s="133" t="n">
        <f aca="false" t="array" ref="AR15:AR15">SUM(IF(AND(AJ15&lt;&gt;"pac",AJ15&lt;&gt;""),AH15),IF(AND(AM15&lt;&gt;"pac",AM15&lt;&gt;""),AK15),IF(AND(AP15&lt;&gt;"pac",AP15&lt;&gt;""),AN15))</f>
        <v>0</v>
      </c>
      <c r="AS15" s="133"/>
      <c r="AT15" s="134" t="n">
        <f aca="false">SUM(AE15,AG15,AH15,AN15,AK15)</f>
        <v>0</v>
      </c>
      <c r="AU15" s="135" t="e">
        <f aca="false">AV15/AT15</f>
        <v>#DIV/0!</v>
      </c>
      <c r="AV15" s="136" t="n">
        <f aca="false">SUM(AE15*AF15)+(AH15*AI15)+(AN15*AO15)+(AK15*AL15)</f>
        <v>0</v>
      </c>
      <c r="AW15" s="137" t="n">
        <f aca="false">AT15*(F16+G16+H16)*J16/1000</f>
        <v>0</v>
      </c>
      <c r="AX15" s="137" t="n">
        <f aca="false">K16*AT15</f>
        <v>0</v>
      </c>
      <c r="AY15" s="137" t="n">
        <f aca="false">L16*(AE16+AG16)</f>
        <v>0</v>
      </c>
      <c r="AZ15" s="136" t="n">
        <f aca="false">P16</f>
        <v>0</v>
      </c>
      <c r="BA15" s="137" t="n">
        <f aca="false">AC15</f>
        <v>0</v>
      </c>
      <c r="BB15" s="137" t="n">
        <f aca="false">T16*AT16</f>
        <v>0</v>
      </c>
      <c r="BC15" s="137"/>
      <c r="BD15" s="137" t="n">
        <f aca="false">AV15-SUM(AW15:BC15)</f>
        <v>0</v>
      </c>
      <c r="BE15" s="138"/>
      <c r="BF15" s="139" t="n">
        <f aca="false">BD15</f>
        <v>0</v>
      </c>
      <c r="BG15" s="139" t="n">
        <f aca="false">BF15*$BG$5</f>
        <v>0</v>
      </c>
      <c r="BH15" s="139" t="n">
        <f aca="false">BF15*$BH$5</f>
        <v>0</v>
      </c>
      <c r="BI15" s="52"/>
      <c r="BJ15" s="53" t="s">
        <v>96</v>
      </c>
      <c r="BK15" s="52"/>
      <c r="BL15" s="181" t="n">
        <f aca="false">BC31</f>
        <v>0</v>
      </c>
      <c r="BO15" s="53" t="s">
        <v>96</v>
      </c>
      <c r="BP15" s="52"/>
      <c r="BQ15" s="181" t="e">
        <f aca="true">(INDIRECT(TEXT((DAY($A$1)-1),"0")&amp;"!BK15"))+BL15</f>
        <v>#REF!</v>
      </c>
      <c r="BR15" s="55"/>
      <c r="BS15" s="142"/>
      <c r="BT15" s="143"/>
      <c r="BU15" s="52"/>
      <c r="BV15" s="52"/>
      <c r="BW15" s="52"/>
      <c r="BX15" s="52"/>
      <c r="BY15" s="52"/>
      <c r="BZ15" s="52"/>
      <c r="CA15" s="52"/>
      <c r="CB15" s="52"/>
      <c r="CC15" s="138"/>
      <c r="CD15" s="138"/>
      <c r="CE15" s="145"/>
      <c r="CF15" s="145"/>
      <c r="CG15" s="145"/>
      <c r="CH15" s="7"/>
      <c r="CI15" s="8"/>
      <c r="CJ15" s="7"/>
      <c r="CK15" s="182"/>
      <c r="CL15" s="7"/>
      <c r="CM15" s="7"/>
      <c r="CN15" s="8"/>
      <c r="CO15" s="7"/>
      <c r="CP15" s="182"/>
      <c r="CQ15" s="7"/>
      <c r="CR15" s="7"/>
      <c r="CS15" s="7"/>
      <c r="CT15" s="7"/>
      <c r="CU15" s="7"/>
      <c r="CV15" s="7"/>
      <c r="CW15" s="7"/>
      <c r="CX15" s="7"/>
      <c r="CY15" s="7"/>
    </row>
    <row r="16" customFormat="false" ht="12.75" hidden="false" customHeight="false" outlineLevel="0" collapsed="false">
      <c r="B16" s="75" t="n">
        <v>900</v>
      </c>
      <c r="C16" s="146" t="n">
        <f aca="false">C15</f>
        <v>4</v>
      </c>
      <c r="D16" s="147" t="n">
        <f aca="false">D15</f>
        <v>0</v>
      </c>
      <c r="E16" s="174" t="n">
        <f aca="false">C16-D15</f>
        <v>4</v>
      </c>
      <c r="F16" s="149" t="n">
        <f aca="false">$F$6</f>
        <v>0</v>
      </c>
      <c r="G16" s="175" t="n">
        <f aca="false">$G$6</f>
        <v>0</v>
      </c>
      <c r="H16" s="151" t="n">
        <f aca="false">$H$6</f>
        <v>0</v>
      </c>
      <c r="I16" s="152" t="n">
        <f aca="false">F16+G16+H16</f>
        <v>0</v>
      </c>
      <c r="J16" s="153" t="n">
        <f aca="false">$J$7</f>
        <v>0</v>
      </c>
      <c r="K16" s="154" t="n">
        <f aca="false">$K$6</f>
        <v>0</v>
      </c>
      <c r="L16" s="155" t="n">
        <f aca="false">((I16*J16/1000)+K16)</f>
        <v>0</v>
      </c>
      <c r="M16" s="156" t="n">
        <f aca="false">$M$68</f>
        <v>0</v>
      </c>
      <c r="N16" s="157" t="e">
        <f aca="false">$N$7*AQ15*AR15</f>
        <v>#DIV/0!</v>
      </c>
      <c r="O16" s="156" t="n">
        <f aca="false">$O$68</f>
        <v>0</v>
      </c>
      <c r="P16" s="158" t="n">
        <f aca="false">(AT15*$P$6)*$P$3</f>
        <v>0</v>
      </c>
      <c r="Q16" s="154" t="n">
        <f aca="false">$Q$68</f>
        <v>0</v>
      </c>
      <c r="R16" s="154" t="n">
        <v>0</v>
      </c>
      <c r="S16" s="155" t="n">
        <v>0</v>
      </c>
      <c r="T16" s="156" t="n">
        <f aca="false">$T$6</f>
        <v>0</v>
      </c>
      <c r="U16" s="159" t="e">
        <f aca="false">(N16/E16)+SUM(L16:M16)</f>
        <v>#DIV/0!</v>
      </c>
      <c r="W16" s="116" t="n">
        <v>4</v>
      </c>
      <c r="X16" s="117" t="n">
        <v>0</v>
      </c>
      <c r="Y16" s="160"/>
      <c r="Z16" s="63"/>
      <c r="AA16" s="161"/>
      <c r="AB16" s="120"/>
      <c r="AC16" s="162" t="n">
        <f aca="false">(W16*X16)+(Y16*Z16)+(AA16*AB16)</f>
        <v>0</v>
      </c>
      <c r="AD16" s="163" t="n">
        <v>1000</v>
      </c>
      <c r="AE16" s="164" t="n">
        <v>0</v>
      </c>
      <c r="AF16" s="165" t="n">
        <v>0</v>
      </c>
      <c r="AG16" s="166"/>
      <c r="AH16" s="167"/>
      <c r="AI16" s="168"/>
      <c r="AJ16" s="169"/>
      <c r="AK16" s="170"/>
      <c r="AL16" s="63"/>
      <c r="AM16" s="171"/>
      <c r="AN16" s="172"/>
      <c r="AO16" s="173"/>
      <c r="AP16" s="133"/>
      <c r="AQ16" s="133" t="e">
        <f aca="false" t="array" ref="AQ16:AQ16">SUM(IF(AND(AJ16&lt;&gt;"pac",AJ16&lt;&gt;""),AI16),IF(AND(AM16&lt;&gt;"pac",AM16&lt;&gt;""),AL16),IF(AND(AN16&lt;&gt;"pac",AN16&lt;&gt;""),AO16))/SUM(IF(AND(AJ16&lt;&gt;"pac",AJ16&lt;&gt;""),1),IF(AND(AM16&lt;&gt;"pac",AM16&lt;&gt;""),1),IF(AND(AN16&lt;&gt;"pac",AN16&lt;&gt;""),1))</f>
        <v>#DIV/0!</v>
      </c>
      <c r="AR16" s="133" t="n">
        <f aca="false" t="array" ref="AR16:AR16">SUM(IF(AND(AJ16&lt;&gt;"pac",AJ16&lt;&gt;""),AH16),IF(AND(AM16&lt;&gt;"pac",AM16&lt;&gt;""),AK16),IF(AND(AP16&lt;&gt;"pac",AP16&lt;&gt;""),AN16))</f>
        <v>0</v>
      </c>
      <c r="AS16" s="133"/>
      <c r="AT16" s="134" t="n">
        <f aca="false">SUM(AE16,AG16,AH16,AN16,AK16)</f>
        <v>0</v>
      </c>
      <c r="AU16" s="135" t="e">
        <f aca="false">AV16/AT16</f>
        <v>#DIV/0!</v>
      </c>
      <c r="AV16" s="136" t="n">
        <f aca="false">SUM(AE16*AF16)+(AH16*AI16)+(AN16*AO16)+(AK16*AL16)</f>
        <v>0</v>
      </c>
      <c r="AW16" s="137" t="n">
        <f aca="false">AT16*(F17+G17+H17)*J17/1000</f>
        <v>0</v>
      </c>
      <c r="AX16" s="137" t="n">
        <f aca="false">K17*AT16</f>
        <v>0</v>
      </c>
      <c r="AY16" s="137" t="n">
        <f aca="false">L17*(AE17+AG17)</f>
        <v>0</v>
      </c>
      <c r="AZ16" s="136" t="n">
        <f aca="false">P17</f>
        <v>0</v>
      </c>
      <c r="BA16" s="137" t="n">
        <f aca="false">AC16</f>
        <v>0</v>
      </c>
      <c r="BB16" s="137" t="n">
        <f aca="false">T17*AT17</f>
        <v>0</v>
      </c>
      <c r="BC16" s="137"/>
      <c r="BD16" s="137" t="n">
        <f aca="false">AV16-SUM(AW16:BC16)</f>
        <v>0</v>
      </c>
      <c r="BE16" s="138"/>
      <c r="BF16" s="139" t="n">
        <f aca="false">BD16</f>
        <v>0</v>
      </c>
      <c r="BG16" s="139" t="n">
        <f aca="false">BF16*$BG$5</f>
        <v>0</v>
      </c>
      <c r="BH16" s="139" t="n">
        <f aca="false">BF16*$BH$5</f>
        <v>0</v>
      </c>
      <c r="BI16" s="52"/>
      <c r="BJ16" s="53" t="s">
        <v>98</v>
      </c>
      <c r="BK16" s="52"/>
      <c r="BL16" s="73" t="n">
        <f aca="false">SUM(BL13:BL15)</f>
        <v>157.5816</v>
      </c>
      <c r="BO16" s="53" t="s">
        <v>98</v>
      </c>
      <c r="BP16" s="52"/>
      <c r="BQ16" s="73" t="e">
        <f aca="true">(INDIRECT(TEXT((DAY($A$1)-1),"0")&amp;"!Bq16"))+BL16</f>
        <v>#REF!</v>
      </c>
      <c r="BR16" s="55"/>
      <c r="BS16" s="142"/>
      <c r="BT16" s="143"/>
      <c r="BU16" s="52"/>
      <c r="BV16" s="52"/>
      <c r="BW16" s="52"/>
      <c r="BX16" s="52"/>
      <c r="BY16" s="52"/>
      <c r="BZ16" s="52"/>
      <c r="CA16" s="52"/>
      <c r="CB16" s="52"/>
      <c r="CC16" s="138"/>
      <c r="CD16" s="138"/>
      <c r="CE16" s="145"/>
      <c r="CF16" s="145"/>
      <c r="CG16" s="145"/>
      <c r="CH16" s="7"/>
      <c r="CI16" s="8"/>
      <c r="CJ16" s="7"/>
      <c r="CK16" s="29"/>
      <c r="CL16" s="7"/>
      <c r="CM16" s="7"/>
      <c r="CN16" s="8"/>
      <c r="CO16" s="7"/>
      <c r="CP16" s="29"/>
      <c r="CQ16" s="7"/>
      <c r="CR16" s="7"/>
      <c r="CS16" s="7"/>
      <c r="CT16" s="7"/>
      <c r="CU16" s="7"/>
      <c r="CV16" s="7"/>
      <c r="CW16" s="7"/>
      <c r="CX16" s="7"/>
      <c r="CY16" s="7"/>
    </row>
    <row r="17" customFormat="false" ht="12.75" hidden="false" customHeight="false" outlineLevel="0" collapsed="false">
      <c r="B17" s="75" t="n">
        <v>1000</v>
      </c>
      <c r="C17" s="146" t="n">
        <f aca="false">C16</f>
        <v>4</v>
      </c>
      <c r="D17" s="147" t="n">
        <f aca="false">D16</f>
        <v>0</v>
      </c>
      <c r="E17" s="174" t="n">
        <f aca="false">C17-D16</f>
        <v>4</v>
      </c>
      <c r="F17" s="149" t="n">
        <f aca="false">$F$6</f>
        <v>0</v>
      </c>
      <c r="G17" s="175" t="n">
        <f aca="false">$G$6</f>
        <v>0</v>
      </c>
      <c r="H17" s="151" t="n">
        <f aca="false">$H$6</f>
        <v>0</v>
      </c>
      <c r="I17" s="152" t="n">
        <f aca="false">F17+G17+H17</f>
        <v>0</v>
      </c>
      <c r="J17" s="153" t="n">
        <f aca="false">$J$7</f>
        <v>0</v>
      </c>
      <c r="K17" s="154" t="n">
        <f aca="false">$K$6</f>
        <v>0</v>
      </c>
      <c r="L17" s="155" t="n">
        <f aca="false">((I17*J17/1000)+K17)</f>
        <v>0</v>
      </c>
      <c r="M17" s="156" t="n">
        <f aca="false">$M$68</f>
        <v>0</v>
      </c>
      <c r="N17" s="157" t="e">
        <f aca="false">$N$7*AQ16*AR16</f>
        <v>#DIV/0!</v>
      </c>
      <c r="O17" s="156" t="n">
        <f aca="false">$O$68</f>
        <v>0</v>
      </c>
      <c r="P17" s="158" t="n">
        <f aca="false">(AT16*$P$6)*$P$3</f>
        <v>0</v>
      </c>
      <c r="Q17" s="154" t="n">
        <f aca="false">$Q$68</f>
        <v>0</v>
      </c>
      <c r="R17" s="154" t="n">
        <v>0</v>
      </c>
      <c r="S17" s="155" t="n">
        <v>0</v>
      </c>
      <c r="T17" s="156" t="n">
        <f aca="false">$T$6</f>
        <v>0</v>
      </c>
      <c r="U17" s="159" t="e">
        <f aca="false">(N17/E17)+SUM(L17:M17)</f>
        <v>#DIV/0!</v>
      </c>
      <c r="W17" s="116" t="n">
        <v>4</v>
      </c>
      <c r="X17" s="117" t="n">
        <v>0</v>
      </c>
      <c r="Y17" s="160"/>
      <c r="Z17" s="63"/>
      <c r="AA17" s="161"/>
      <c r="AB17" s="120"/>
      <c r="AC17" s="162" t="n">
        <f aca="false">(W17*X17)+(Y17*Z17)+(AA17*AB17)</f>
        <v>0</v>
      </c>
      <c r="AD17" s="163" t="n">
        <v>1100</v>
      </c>
      <c r="AE17" s="164" t="n">
        <v>0</v>
      </c>
      <c r="AF17" s="165" t="n">
        <v>0</v>
      </c>
      <c r="AG17" s="166"/>
      <c r="AH17" s="167"/>
      <c r="AI17" s="168"/>
      <c r="AJ17" s="169"/>
      <c r="AK17" s="170"/>
      <c r="AL17" s="63"/>
      <c r="AM17" s="171"/>
      <c r="AN17" s="172"/>
      <c r="AO17" s="173"/>
      <c r="AP17" s="133"/>
      <c r="AQ17" s="133" t="e">
        <f aca="false" t="array" ref="AQ17:AQ17">SUM(IF(AND(AJ17&lt;&gt;"pac",AJ17&lt;&gt;""),AI17),IF(AND(AM17&lt;&gt;"pac",AM17&lt;&gt;""),AL17),IF(AND(AN17&lt;&gt;"pac",AN17&lt;&gt;""),AO17))/SUM(IF(AND(AJ17&lt;&gt;"pac",AJ17&lt;&gt;""),1),IF(AND(AM17&lt;&gt;"pac",AM17&lt;&gt;""),1),IF(AND(AN17&lt;&gt;"pac",AN17&lt;&gt;""),1))</f>
        <v>#DIV/0!</v>
      </c>
      <c r="AR17" s="133" t="n">
        <f aca="false" t="array" ref="AR17:AR17">SUM(IF(AND(AJ17&lt;&gt;"pac",AJ17&lt;&gt;""),AH17),IF(AND(AM17&lt;&gt;"pac",AM17&lt;&gt;""),AK17),IF(AND(AP17&lt;&gt;"pac",AP17&lt;&gt;""),AN17))</f>
        <v>0</v>
      </c>
      <c r="AS17" s="133"/>
      <c r="AT17" s="134" t="n">
        <f aca="false">SUM(AE17,AG17,AH17,AN17,AK17)</f>
        <v>0</v>
      </c>
      <c r="AU17" s="135" t="e">
        <f aca="false">AV17/AT17</f>
        <v>#DIV/0!</v>
      </c>
      <c r="AV17" s="136" t="n">
        <f aca="false">SUM(AE17*AF17)+(AH17*AI17)+(AN17*AO17)+(AK17*AL17)</f>
        <v>0</v>
      </c>
      <c r="AW17" s="137" t="n">
        <f aca="false">AT17*(F18+G18+H18)*J18/1000</f>
        <v>0</v>
      </c>
      <c r="AX17" s="137" t="n">
        <f aca="false">K18*AT17</f>
        <v>0</v>
      </c>
      <c r="AY17" s="137" t="n">
        <f aca="false">L18*(AE18+AG18)</f>
        <v>0</v>
      </c>
      <c r="AZ17" s="136" t="n">
        <f aca="false">P18</f>
        <v>0</v>
      </c>
      <c r="BA17" s="137" t="n">
        <f aca="false">AC17</f>
        <v>0</v>
      </c>
      <c r="BB17" s="137" t="n">
        <f aca="false">T18*AT18</f>
        <v>0</v>
      </c>
      <c r="BC17" s="137"/>
      <c r="BD17" s="137" t="n">
        <f aca="false">AV17-SUM(AW17:BC17)</f>
        <v>0</v>
      </c>
      <c r="BE17" s="138"/>
      <c r="BF17" s="139" t="n">
        <f aca="false">BD17</f>
        <v>0</v>
      </c>
      <c r="BG17" s="139" t="n">
        <f aca="false">BF17*$BG$5</f>
        <v>0</v>
      </c>
      <c r="BH17" s="139" t="n">
        <f aca="false">BF17*$BH$5</f>
        <v>0</v>
      </c>
      <c r="BI17" s="52"/>
      <c r="BJ17" s="183"/>
      <c r="BK17" s="52"/>
      <c r="BL17" s="171"/>
      <c r="BO17" s="183"/>
      <c r="BP17" s="52"/>
      <c r="BQ17" s="171"/>
      <c r="BR17" s="55"/>
      <c r="BS17" s="142"/>
      <c r="BT17" s="143"/>
      <c r="BU17" s="98"/>
      <c r="BV17" s="52"/>
      <c r="BW17" s="52"/>
      <c r="BX17" s="52"/>
      <c r="BY17" s="52"/>
      <c r="BZ17" s="98"/>
      <c r="CA17" s="52"/>
      <c r="CB17" s="52"/>
      <c r="CC17" s="138"/>
      <c r="CD17" s="138"/>
      <c r="CE17" s="145"/>
      <c r="CF17" s="145"/>
      <c r="CG17" s="145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</row>
    <row r="18" customFormat="false" ht="12.75" hidden="false" customHeight="false" outlineLevel="0" collapsed="false">
      <c r="B18" s="75" t="n">
        <v>1100</v>
      </c>
      <c r="C18" s="146" t="n">
        <f aca="false">C17</f>
        <v>4</v>
      </c>
      <c r="D18" s="147" t="n">
        <f aca="false">D17</f>
        <v>0</v>
      </c>
      <c r="E18" s="174" t="n">
        <f aca="false">C18-D17</f>
        <v>4</v>
      </c>
      <c r="F18" s="149" t="n">
        <f aca="false">$F$6</f>
        <v>0</v>
      </c>
      <c r="G18" s="175" t="n">
        <f aca="false">$G$6</f>
        <v>0</v>
      </c>
      <c r="H18" s="151" t="n">
        <f aca="false">$H$6</f>
        <v>0</v>
      </c>
      <c r="I18" s="152" t="n">
        <f aca="false">F18+G18+H18</f>
        <v>0</v>
      </c>
      <c r="J18" s="153" t="n">
        <f aca="false">$J$7</f>
        <v>0</v>
      </c>
      <c r="K18" s="154" t="n">
        <f aca="false">$K$6</f>
        <v>0</v>
      </c>
      <c r="L18" s="155" t="n">
        <f aca="false">((I18*J18/1000)+K18)</f>
        <v>0</v>
      </c>
      <c r="M18" s="156" t="n">
        <f aca="false">$M$68</f>
        <v>0</v>
      </c>
      <c r="N18" s="157" t="e">
        <f aca="false">$N$7*AQ17*AR17</f>
        <v>#DIV/0!</v>
      </c>
      <c r="O18" s="156" t="n">
        <f aca="false">$O$68</f>
        <v>0</v>
      </c>
      <c r="P18" s="158" t="n">
        <f aca="false">(AT17*$P$6)*$P$3</f>
        <v>0</v>
      </c>
      <c r="Q18" s="154" t="n">
        <f aca="false">$Q$68</f>
        <v>0</v>
      </c>
      <c r="R18" s="154" t="n">
        <v>0</v>
      </c>
      <c r="S18" s="155" t="n">
        <v>0</v>
      </c>
      <c r="T18" s="156" t="n">
        <f aca="false">$T$6</f>
        <v>0</v>
      </c>
      <c r="U18" s="159" t="e">
        <f aca="false">(N18/E18)+SUM(L18:M18)</f>
        <v>#DIV/0!</v>
      </c>
      <c r="W18" s="116" t="n">
        <v>4</v>
      </c>
      <c r="X18" s="117" t="n">
        <v>0</v>
      </c>
      <c r="Y18" s="160"/>
      <c r="Z18" s="63"/>
      <c r="AA18" s="161"/>
      <c r="AB18" s="120"/>
      <c r="AC18" s="162" t="n">
        <f aca="false">(W18*X18)+(Y18*Z18)+(AA18*AB18)</f>
        <v>0</v>
      </c>
      <c r="AD18" s="163" t="n">
        <v>1200</v>
      </c>
      <c r="AE18" s="164" t="n">
        <v>0</v>
      </c>
      <c r="AF18" s="165" t="n">
        <v>0</v>
      </c>
      <c r="AG18" s="166"/>
      <c r="AH18" s="167"/>
      <c r="AI18" s="168"/>
      <c r="AJ18" s="169"/>
      <c r="AK18" s="170"/>
      <c r="AL18" s="63"/>
      <c r="AM18" s="171"/>
      <c r="AN18" s="172"/>
      <c r="AO18" s="173"/>
      <c r="AP18" s="133"/>
      <c r="AQ18" s="133" t="e">
        <f aca="false" t="array" ref="AQ18:AQ18">SUM(IF(AND(AJ18&lt;&gt;"pac",AJ18&lt;&gt;""),AI18),IF(AND(AM18&lt;&gt;"pac",AM18&lt;&gt;""),AL18),IF(AND(AN18&lt;&gt;"pac",AN18&lt;&gt;""),AO18))/SUM(IF(AND(AJ18&lt;&gt;"pac",AJ18&lt;&gt;""),1),IF(AND(AM18&lt;&gt;"pac",AM18&lt;&gt;""),1),IF(AND(AN18&lt;&gt;"pac",AN18&lt;&gt;""),1))</f>
        <v>#DIV/0!</v>
      </c>
      <c r="AR18" s="133" t="n">
        <f aca="false" t="array" ref="AR18:AR18">SUM(IF(AND(AJ18&lt;&gt;"pac",AJ18&lt;&gt;""),AH18),IF(AND(AM18&lt;&gt;"pac",AM18&lt;&gt;""),AK18),IF(AND(AP18&lt;&gt;"pac",AP18&lt;&gt;""),AN18))</f>
        <v>0</v>
      </c>
      <c r="AS18" s="133"/>
      <c r="AT18" s="134" t="n">
        <f aca="false">SUM(AE18,AG18,AH18,AN18,AK18)</f>
        <v>0</v>
      </c>
      <c r="AU18" s="135" t="e">
        <f aca="false">AV18/AT18</f>
        <v>#DIV/0!</v>
      </c>
      <c r="AV18" s="136" t="n">
        <f aca="false">SUM(AE18*AF18)+(AH18*AI18)+(AN18*AO18)+(AK18*AL18)</f>
        <v>0</v>
      </c>
      <c r="AW18" s="137" t="n">
        <f aca="false">AT18*(F19+G19+H19)*J19/1000</f>
        <v>0</v>
      </c>
      <c r="AX18" s="137" t="n">
        <f aca="false">K19*AT18</f>
        <v>0</v>
      </c>
      <c r="AY18" s="137" t="n">
        <f aca="false">L19*(AE19+AG19)</f>
        <v>0</v>
      </c>
      <c r="AZ18" s="136" t="n">
        <f aca="false">P19</f>
        <v>0</v>
      </c>
      <c r="BA18" s="137" t="n">
        <f aca="false">AC18</f>
        <v>0</v>
      </c>
      <c r="BB18" s="137" t="n">
        <f aca="false">T19*AT19</f>
        <v>0</v>
      </c>
      <c r="BC18" s="137"/>
      <c r="BD18" s="137" t="n">
        <f aca="false">AV18-SUM(AW18:BC18)</f>
        <v>0</v>
      </c>
      <c r="BE18" s="138"/>
      <c r="BF18" s="139" t="n">
        <f aca="false">BD18</f>
        <v>0</v>
      </c>
      <c r="BG18" s="139" t="n">
        <f aca="false">BF18*$BG$5</f>
        <v>0</v>
      </c>
      <c r="BH18" s="139" t="n">
        <f aca="false">BF18*$BH$5</f>
        <v>0</v>
      </c>
      <c r="BI18" s="52"/>
      <c r="BJ18" s="53" t="s">
        <v>99</v>
      </c>
      <c r="BK18" s="52"/>
      <c r="BL18" s="73" t="n">
        <f aca="false">BH31</f>
        <v>1488.48368</v>
      </c>
      <c r="BO18" s="53" t="s">
        <v>99</v>
      </c>
      <c r="BP18" s="52"/>
      <c r="BQ18" s="73" t="e">
        <f aca="false">BQ7*$BH$5</f>
        <v>#REF!</v>
      </c>
      <c r="BR18" s="55"/>
      <c r="BS18" s="142"/>
      <c r="BT18" s="143"/>
      <c r="BU18" s="98"/>
      <c r="BV18" s="52"/>
      <c r="BW18" s="176"/>
      <c r="BX18" s="52"/>
      <c r="BY18" s="52"/>
      <c r="BZ18" s="98"/>
      <c r="CA18" s="52"/>
      <c r="CB18" s="176"/>
      <c r="CC18" s="138"/>
      <c r="CD18" s="138"/>
      <c r="CE18" s="145"/>
      <c r="CF18" s="145"/>
      <c r="CG18" s="145"/>
      <c r="CH18" s="7"/>
      <c r="CI18" s="8"/>
      <c r="CJ18" s="7"/>
      <c r="CK18" s="29"/>
      <c r="CL18" s="7"/>
      <c r="CM18" s="7"/>
      <c r="CN18" s="8"/>
      <c r="CO18" s="7"/>
      <c r="CP18" s="29"/>
      <c r="CQ18" s="7"/>
      <c r="CR18" s="7"/>
      <c r="CS18" s="7"/>
      <c r="CT18" s="7"/>
      <c r="CU18" s="7"/>
      <c r="CV18" s="7"/>
      <c r="CW18" s="7"/>
      <c r="CX18" s="7"/>
      <c r="CY18" s="7"/>
    </row>
    <row r="19" customFormat="false" ht="12.75" hidden="false" customHeight="false" outlineLevel="0" collapsed="false">
      <c r="B19" s="75" t="n">
        <v>1200</v>
      </c>
      <c r="C19" s="146" t="n">
        <f aca="false">C18</f>
        <v>4</v>
      </c>
      <c r="D19" s="147" t="n">
        <f aca="false">D18</f>
        <v>0</v>
      </c>
      <c r="E19" s="174" t="n">
        <f aca="false">C19-D18</f>
        <v>4</v>
      </c>
      <c r="F19" s="149" t="n">
        <f aca="false">$F$6</f>
        <v>0</v>
      </c>
      <c r="G19" s="175" t="n">
        <f aca="false">$G$6</f>
        <v>0</v>
      </c>
      <c r="H19" s="151" t="n">
        <f aca="false">$H$6</f>
        <v>0</v>
      </c>
      <c r="I19" s="152" t="n">
        <f aca="false">F19+G19+H19</f>
        <v>0</v>
      </c>
      <c r="J19" s="153" t="n">
        <f aca="false">$J$7</f>
        <v>0</v>
      </c>
      <c r="K19" s="154" t="n">
        <f aca="false">$K$6</f>
        <v>0</v>
      </c>
      <c r="L19" s="155" t="n">
        <f aca="false">((I19*J19/1000)+K19)</f>
        <v>0</v>
      </c>
      <c r="M19" s="156" t="n">
        <f aca="false">$M$68</f>
        <v>0</v>
      </c>
      <c r="N19" s="157" t="e">
        <f aca="false">$N$7*AQ18*AR18</f>
        <v>#DIV/0!</v>
      </c>
      <c r="O19" s="156" t="n">
        <f aca="false">$O$68</f>
        <v>0</v>
      </c>
      <c r="P19" s="158" t="n">
        <f aca="false">(AT18*$P$6)*$P$3</f>
        <v>0</v>
      </c>
      <c r="Q19" s="154" t="n">
        <f aca="false">$Q$68</f>
        <v>0</v>
      </c>
      <c r="R19" s="154" t="n">
        <v>0</v>
      </c>
      <c r="S19" s="155" t="n">
        <v>0</v>
      </c>
      <c r="T19" s="156" t="n">
        <f aca="false">$T$6</f>
        <v>0</v>
      </c>
      <c r="U19" s="159" t="e">
        <f aca="false">(N19/E19)+SUM(L19:M19)</f>
        <v>#DIV/0!</v>
      </c>
      <c r="W19" s="116" t="n">
        <v>4</v>
      </c>
      <c r="X19" s="117" t="n">
        <v>0</v>
      </c>
      <c r="Y19" s="160"/>
      <c r="Z19" s="63"/>
      <c r="AA19" s="161"/>
      <c r="AB19" s="120"/>
      <c r="AC19" s="162" t="n">
        <f aca="false">(W19*X19)+(Y19*Z19)+(AA19*AB19)</f>
        <v>0</v>
      </c>
      <c r="AD19" s="163" t="n">
        <v>1300</v>
      </c>
      <c r="AE19" s="164" t="n">
        <v>0</v>
      </c>
      <c r="AF19" s="165" t="n">
        <v>0</v>
      </c>
      <c r="AG19" s="166"/>
      <c r="AH19" s="167"/>
      <c r="AI19" s="168"/>
      <c r="AJ19" s="169"/>
      <c r="AK19" s="170"/>
      <c r="AL19" s="63"/>
      <c r="AM19" s="171"/>
      <c r="AN19" s="172"/>
      <c r="AO19" s="173"/>
      <c r="AP19" s="133"/>
      <c r="AQ19" s="133" t="e">
        <f aca="false" t="array" ref="AQ19:AQ19">SUM(IF(AND(AJ19&lt;&gt;"pac",AJ19&lt;&gt;""),AI19),IF(AND(AM19&lt;&gt;"pac",AM19&lt;&gt;""),AL19),IF(AND(AN19&lt;&gt;"pac",AN19&lt;&gt;""),AO19))/SUM(IF(AND(AJ19&lt;&gt;"pac",AJ19&lt;&gt;""),1),IF(AND(AM19&lt;&gt;"pac",AM19&lt;&gt;""),1),IF(AND(AN19&lt;&gt;"pac",AN19&lt;&gt;""),1))</f>
        <v>#DIV/0!</v>
      </c>
      <c r="AR19" s="133" t="n">
        <f aca="false" t="array" ref="AR19:AR19">SUM(IF(AND(AJ19&lt;&gt;"pac",AJ19&lt;&gt;""),AH19),IF(AND(AM19&lt;&gt;"pac",AM19&lt;&gt;""),AK19),IF(AND(AP19&lt;&gt;"pac",AP19&lt;&gt;""),AN19))</f>
        <v>0</v>
      </c>
      <c r="AS19" s="133"/>
      <c r="AT19" s="134" t="n">
        <f aca="false">SUM(AE19,AG19,AH19,AN19,AK19)</f>
        <v>0</v>
      </c>
      <c r="AU19" s="135" t="e">
        <f aca="false">AV19/AT19</f>
        <v>#DIV/0!</v>
      </c>
      <c r="AV19" s="136" t="n">
        <f aca="false">SUM(AE19*AF19)+(AH19*AI19)+(AN19*AO19)+(AK19*AL19)</f>
        <v>0</v>
      </c>
      <c r="AW19" s="137" t="n">
        <f aca="false">AT19*(F20+G20+H20)*J20/1000</f>
        <v>0</v>
      </c>
      <c r="AX19" s="137" t="n">
        <f aca="false">K20*AT19</f>
        <v>0</v>
      </c>
      <c r="AY19" s="137" t="n">
        <f aca="false">L20*(AE20+AG20)</f>
        <v>0</v>
      </c>
      <c r="AZ19" s="136" t="n">
        <f aca="false">P20</f>
        <v>0</v>
      </c>
      <c r="BA19" s="137" t="n">
        <f aca="false">AC19</f>
        <v>0</v>
      </c>
      <c r="BB19" s="137" t="n">
        <f aca="false">T20*AT20</f>
        <v>0</v>
      </c>
      <c r="BC19" s="137"/>
      <c r="BD19" s="137" t="n">
        <f aca="false">AV19-SUM(AW19:BC19)</f>
        <v>0</v>
      </c>
      <c r="BE19" s="138"/>
      <c r="BF19" s="139" t="n">
        <f aca="false">BD19</f>
        <v>0</v>
      </c>
      <c r="BG19" s="139" t="n">
        <f aca="false">BF19*$BG$5</f>
        <v>0</v>
      </c>
      <c r="BH19" s="139" t="n">
        <f aca="false">BF19*$BH$5</f>
        <v>0</v>
      </c>
      <c r="BI19" s="52"/>
      <c r="BJ19" s="53" t="s">
        <v>101</v>
      </c>
      <c r="BK19" s="52"/>
      <c r="BL19" s="73" t="n">
        <f aca="false">BB31</f>
        <v>0</v>
      </c>
      <c r="BO19" s="53" t="s">
        <v>101</v>
      </c>
      <c r="BP19" s="52"/>
      <c r="BQ19" s="73" t="e">
        <f aca="true">(INDIRECT(TEXT((DAY($A$1)-1),"0")&amp;"!BK19"))+BL19</f>
        <v>#REF!</v>
      </c>
      <c r="BR19" s="55"/>
      <c r="BS19" s="142"/>
      <c r="BT19" s="143"/>
      <c r="BU19" s="98"/>
      <c r="BV19" s="52"/>
      <c r="BW19" s="176"/>
      <c r="BX19" s="52"/>
      <c r="BY19" s="52"/>
      <c r="BZ19" s="98"/>
      <c r="CA19" s="52"/>
      <c r="CB19" s="176"/>
      <c r="CC19" s="138"/>
      <c r="CD19" s="138"/>
      <c r="CE19" s="145"/>
      <c r="CF19" s="145"/>
      <c r="CG19" s="145"/>
      <c r="CH19" s="7"/>
      <c r="CI19" s="8"/>
      <c r="CJ19" s="7"/>
      <c r="CK19" s="29"/>
      <c r="CL19" s="7"/>
      <c r="CM19" s="7"/>
      <c r="CN19" s="8"/>
      <c r="CO19" s="7"/>
      <c r="CP19" s="29"/>
      <c r="CQ19" s="7"/>
      <c r="CR19" s="7"/>
      <c r="CS19" s="7"/>
      <c r="CT19" s="7"/>
      <c r="CU19" s="7"/>
      <c r="CV19" s="7"/>
      <c r="CW19" s="7"/>
      <c r="CX19" s="7"/>
      <c r="CY19" s="7"/>
    </row>
    <row r="20" customFormat="false" ht="12.75" hidden="false" customHeight="false" outlineLevel="0" collapsed="false">
      <c r="B20" s="75" t="n">
        <v>1300</v>
      </c>
      <c r="C20" s="146" t="n">
        <f aca="false">C19</f>
        <v>4</v>
      </c>
      <c r="D20" s="147" t="n">
        <f aca="false">D19</f>
        <v>0</v>
      </c>
      <c r="E20" s="174" t="n">
        <f aca="false">C20-D19</f>
        <v>4</v>
      </c>
      <c r="F20" s="149" t="n">
        <f aca="false">$F$6</f>
        <v>0</v>
      </c>
      <c r="G20" s="175" t="n">
        <f aca="false">$G$6</f>
        <v>0</v>
      </c>
      <c r="H20" s="151" t="n">
        <f aca="false">$H$6</f>
        <v>0</v>
      </c>
      <c r="I20" s="152" t="n">
        <f aca="false">F20+G20+H20</f>
        <v>0</v>
      </c>
      <c r="J20" s="153" t="n">
        <f aca="false">$J$7</f>
        <v>0</v>
      </c>
      <c r="K20" s="154" t="n">
        <f aca="false">$K$6</f>
        <v>0</v>
      </c>
      <c r="L20" s="155" t="n">
        <f aca="false">((I20*J20/1000)+K20)</f>
        <v>0</v>
      </c>
      <c r="M20" s="156" t="n">
        <f aca="false">$M$68</f>
        <v>0</v>
      </c>
      <c r="N20" s="157" t="e">
        <f aca="false">$N$7*AQ19*AR19</f>
        <v>#DIV/0!</v>
      </c>
      <c r="O20" s="156" t="n">
        <f aca="false">$O$68</f>
        <v>0</v>
      </c>
      <c r="P20" s="158" t="n">
        <f aca="false">(AT19*$P$6)*$P$3</f>
        <v>0</v>
      </c>
      <c r="Q20" s="154" t="n">
        <f aca="false">$Q$68</f>
        <v>0</v>
      </c>
      <c r="R20" s="154" t="n">
        <v>0</v>
      </c>
      <c r="S20" s="155" t="n">
        <v>0</v>
      </c>
      <c r="T20" s="156" t="n">
        <f aca="false">$T$6</f>
        <v>0</v>
      </c>
      <c r="U20" s="159" t="e">
        <f aca="false">(N20/E20)+SUM(L20:M20)</f>
        <v>#DIV/0!</v>
      </c>
      <c r="W20" s="116" t="n">
        <v>4</v>
      </c>
      <c r="X20" s="117" t="n">
        <v>0</v>
      </c>
      <c r="Y20" s="160"/>
      <c r="Z20" s="63"/>
      <c r="AA20" s="161"/>
      <c r="AB20" s="120"/>
      <c r="AC20" s="162" t="n">
        <f aca="false">(W20*X20)+(Y20*Z20)+(AA20*AB20)</f>
        <v>0</v>
      </c>
      <c r="AD20" s="163" t="n">
        <v>1400</v>
      </c>
      <c r="AE20" s="164" t="n">
        <v>0</v>
      </c>
      <c r="AF20" s="165" t="n">
        <v>0</v>
      </c>
      <c r="AG20" s="166"/>
      <c r="AH20" s="167"/>
      <c r="AI20" s="168"/>
      <c r="AJ20" s="169"/>
      <c r="AK20" s="170"/>
      <c r="AL20" s="63"/>
      <c r="AM20" s="171"/>
      <c r="AN20" s="172"/>
      <c r="AO20" s="173"/>
      <c r="AP20" s="133"/>
      <c r="AQ20" s="133" t="e">
        <f aca="false" t="array" ref="AQ20:AQ20">SUM(IF(AND(AJ20&lt;&gt;"pac",AJ20&lt;&gt;""),AI20),IF(AND(AM20&lt;&gt;"pac",AM20&lt;&gt;""),AL20),IF(AND(AN20&lt;&gt;"pac",AN20&lt;&gt;""),AO20))/SUM(IF(AND(AJ20&lt;&gt;"pac",AJ20&lt;&gt;""),1),IF(AND(AM20&lt;&gt;"pac",AM20&lt;&gt;""),1),IF(AND(AN20&lt;&gt;"pac",AN20&lt;&gt;""),1))</f>
        <v>#DIV/0!</v>
      </c>
      <c r="AR20" s="133" t="n">
        <f aca="false" t="array" ref="AR20:AR20">SUM(IF(AND(AJ20&lt;&gt;"pac",AJ20&lt;&gt;""),AH20),IF(AND(AM20&lt;&gt;"pac",AM20&lt;&gt;""),AK20),IF(AND(AP20&lt;&gt;"pac",AP20&lt;&gt;""),AN20))</f>
        <v>0</v>
      </c>
      <c r="AS20" s="133"/>
      <c r="AT20" s="134" t="n">
        <f aca="false">SUM(AE20,AG20,AH20,AN20,AK20)</f>
        <v>0</v>
      </c>
      <c r="AU20" s="135" t="e">
        <f aca="false">AV20/AT20</f>
        <v>#DIV/0!</v>
      </c>
      <c r="AV20" s="136" t="n">
        <f aca="false">SUM(AE20*AF20)+(AH20*AI20)+(AN20*AO20)+(AK20*AL20)</f>
        <v>0</v>
      </c>
      <c r="AW20" s="137" t="n">
        <f aca="false">AT20*(F21+G21+H21)*J21/1000</f>
        <v>0</v>
      </c>
      <c r="AX20" s="137" t="n">
        <f aca="false">K21*AT20</f>
        <v>0</v>
      </c>
      <c r="AY20" s="137" t="n">
        <f aca="false">L21*(AE21+AG21)</f>
        <v>0</v>
      </c>
      <c r="AZ20" s="136" t="n">
        <f aca="false">P21</f>
        <v>0</v>
      </c>
      <c r="BA20" s="137" t="n">
        <f aca="false">AC20</f>
        <v>0</v>
      </c>
      <c r="BB20" s="137" t="n">
        <f aca="false">T21*AT21</f>
        <v>0</v>
      </c>
      <c r="BC20" s="137"/>
      <c r="BD20" s="137" t="n">
        <f aca="false">AV20-SUM(AW20:BC20)</f>
        <v>0</v>
      </c>
      <c r="BE20" s="138"/>
      <c r="BF20" s="139" t="n">
        <f aca="false">BD20</f>
        <v>0</v>
      </c>
      <c r="BG20" s="139" t="n">
        <f aca="false">BF20*$BG$5</f>
        <v>0</v>
      </c>
      <c r="BH20" s="139" t="n">
        <f aca="false">BF20*$BH$5</f>
        <v>0</v>
      </c>
      <c r="BI20" s="52"/>
      <c r="BJ20" s="53" t="s">
        <v>32</v>
      </c>
      <c r="BK20" s="52"/>
      <c r="BL20" s="73" t="n">
        <f aca="false">BL6</f>
        <v>0</v>
      </c>
      <c r="BO20" s="183"/>
      <c r="BP20" s="52"/>
      <c r="BQ20" s="171"/>
      <c r="BR20" s="55"/>
      <c r="BS20" s="142"/>
      <c r="BT20" s="143"/>
      <c r="BU20" s="98"/>
      <c r="BV20" s="52"/>
      <c r="BW20" s="176"/>
      <c r="BX20" s="52"/>
      <c r="BY20" s="52"/>
      <c r="BZ20" s="98"/>
      <c r="CA20" s="52"/>
      <c r="CB20" s="176"/>
      <c r="CC20" s="138"/>
      <c r="CD20" s="138"/>
      <c r="CE20" s="145"/>
      <c r="CF20" s="145"/>
      <c r="CG20" s="145"/>
      <c r="CH20" s="7"/>
      <c r="CI20" s="8"/>
      <c r="CJ20" s="7"/>
      <c r="CK20" s="29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</row>
    <row r="21" customFormat="false" ht="12.75" hidden="false" customHeight="false" outlineLevel="0" collapsed="false">
      <c r="B21" s="75" t="n">
        <v>1400</v>
      </c>
      <c r="C21" s="146" t="n">
        <f aca="false">C20</f>
        <v>4</v>
      </c>
      <c r="D21" s="147" t="n">
        <f aca="false">D20</f>
        <v>0</v>
      </c>
      <c r="E21" s="174" t="n">
        <f aca="false">C21-D20</f>
        <v>4</v>
      </c>
      <c r="F21" s="149" t="n">
        <f aca="false">$F$6</f>
        <v>0</v>
      </c>
      <c r="G21" s="175" t="n">
        <f aca="false">$G$6</f>
        <v>0</v>
      </c>
      <c r="H21" s="151" t="n">
        <f aca="false">$H$6</f>
        <v>0</v>
      </c>
      <c r="I21" s="152" t="n">
        <f aca="false">F21+G21+H21</f>
        <v>0</v>
      </c>
      <c r="J21" s="153" t="n">
        <f aca="false">$J$7</f>
        <v>0</v>
      </c>
      <c r="K21" s="154" t="n">
        <f aca="false">$K$6</f>
        <v>0</v>
      </c>
      <c r="L21" s="155" t="n">
        <f aca="false">((I21*J21/1000)+K21)</f>
        <v>0</v>
      </c>
      <c r="M21" s="156" t="n">
        <f aca="false">$M$68</f>
        <v>0</v>
      </c>
      <c r="N21" s="157" t="e">
        <f aca="false">$N$7*AQ20*AR20</f>
        <v>#DIV/0!</v>
      </c>
      <c r="O21" s="156" t="n">
        <f aca="false">$O$68</f>
        <v>0</v>
      </c>
      <c r="P21" s="158" t="n">
        <f aca="false">(AT20*$P$6)*$P$3</f>
        <v>0</v>
      </c>
      <c r="Q21" s="154" t="n">
        <f aca="false">$Q$68</f>
        <v>0</v>
      </c>
      <c r="R21" s="154" t="n">
        <v>0</v>
      </c>
      <c r="S21" s="155" t="n">
        <v>0</v>
      </c>
      <c r="T21" s="156" t="n">
        <f aca="false">$T$6</f>
        <v>0</v>
      </c>
      <c r="U21" s="159" t="e">
        <f aca="false">(N21/E21)+SUM(L21:M21)</f>
        <v>#DIV/0!</v>
      </c>
      <c r="W21" s="116" t="n">
        <v>4</v>
      </c>
      <c r="X21" s="117" t="n">
        <v>0</v>
      </c>
      <c r="Y21" s="160"/>
      <c r="Z21" s="63"/>
      <c r="AA21" s="161"/>
      <c r="AB21" s="120"/>
      <c r="AC21" s="162" t="n">
        <f aca="false">(W21*X21)+(Y21*Z21)+(AA21*AB21)</f>
        <v>0</v>
      </c>
      <c r="AD21" s="163" t="n">
        <v>1500</v>
      </c>
      <c r="AE21" s="164" t="n">
        <v>0</v>
      </c>
      <c r="AF21" s="165" t="n">
        <v>0</v>
      </c>
      <c r="AG21" s="166"/>
      <c r="AH21" s="167"/>
      <c r="AI21" s="168"/>
      <c r="AJ21" s="169"/>
      <c r="AK21" s="170"/>
      <c r="AL21" s="63"/>
      <c r="AM21" s="171"/>
      <c r="AN21" s="172"/>
      <c r="AO21" s="173"/>
      <c r="AP21" s="133"/>
      <c r="AQ21" s="133" t="e">
        <f aca="false" t="array" ref="AQ21:AQ21">SUM(IF(AND(AJ21&lt;&gt;"pac",AJ21&lt;&gt;""),AI21),IF(AND(AM21&lt;&gt;"pac",AM21&lt;&gt;""),AL21),IF(AND(AN21&lt;&gt;"pac",AN21&lt;&gt;""),AO21))/SUM(IF(AND(AJ21&lt;&gt;"pac",AJ21&lt;&gt;""),1),IF(AND(AM21&lt;&gt;"pac",AM21&lt;&gt;""),1),IF(AND(AN21&lt;&gt;"pac",AN21&lt;&gt;""),1))</f>
        <v>#DIV/0!</v>
      </c>
      <c r="AR21" s="133" t="n">
        <f aca="false" t="array" ref="AR21:AR21">SUM(IF(AND(AJ21&lt;&gt;"pac",AJ21&lt;&gt;""),AH21),IF(AND(AM21&lt;&gt;"pac",AM21&lt;&gt;""),AK21),IF(AND(AP21&lt;&gt;"pac",AP21&lt;&gt;""),AN21))</f>
        <v>0</v>
      </c>
      <c r="AS21" s="133"/>
      <c r="AT21" s="134" t="n">
        <f aca="false">SUM(AE21,AG21,AH21,AN21,AK21)</f>
        <v>0</v>
      </c>
      <c r="AU21" s="135" t="e">
        <f aca="false">AV21/AT21</f>
        <v>#DIV/0!</v>
      </c>
      <c r="AV21" s="136" t="n">
        <f aca="false">SUM(AE21*AF21)+(AH21*AI21)+(AN21*AO21)+(AK21*AL21)</f>
        <v>0</v>
      </c>
      <c r="AW21" s="137" t="n">
        <f aca="false">AT21*(F22+G22+H22)*J22/1000</f>
        <v>0</v>
      </c>
      <c r="AX21" s="137" t="n">
        <f aca="false">K22*AT21</f>
        <v>0</v>
      </c>
      <c r="AY21" s="137" t="n">
        <f aca="false">L22*(AE22+AG22)</f>
        <v>0</v>
      </c>
      <c r="AZ21" s="136" t="n">
        <f aca="false">P22</f>
        <v>0</v>
      </c>
      <c r="BA21" s="137" t="n">
        <f aca="false">AC21</f>
        <v>0</v>
      </c>
      <c r="BB21" s="137" t="n">
        <f aca="false">T22*AT22</f>
        <v>0</v>
      </c>
      <c r="BC21" s="137"/>
      <c r="BD21" s="137" t="n">
        <f aca="false">AV21-SUM(AW21:BC21)</f>
        <v>0</v>
      </c>
      <c r="BE21" s="138"/>
      <c r="BF21" s="139" t="n">
        <f aca="false">BD21</f>
        <v>0</v>
      </c>
      <c r="BG21" s="139" t="n">
        <f aca="false">BF21*$BG$5</f>
        <v>0</v>
      </c>
      <c r="BH21" s="139" t="n">
        <f aca="false">BF21*$BH$5</f>
        <v>0</v>
      </c>
      <c r="BI21" s="52"/>
      <c r="BJ21" s="140" t="s">
        <v>103</v>
      </c>
      <c r="BK21" s="141"/>
      <c r="BL21" s="54" t="n">
        <f aca="false">BL11-BL16-BL18-BL19+BL20</f>
        <v>5953.93472</v>
      </c>
      <c r="BO21" s="140" t="s">
        <v>104</v>
      </c>
      <c r="BP21" s="141"/>
      <c r="BQ21" s="54" t="e">
        <f aca="false">BQ11-BQ16-BQ18-BQ19</f>
        <v>#REF!</v>
      </c>
      <c r="BR21" s="55"/>
      <c r="BS21" s="142"/>
      <c r="BT21" s="143"/>
      <c r="BU21" s="98"/>
      <c r="BV21" s="52"/>
      <c r="BW21" s="176"/>
      <c r="BX21" s="52"/>
      <c r="BY21" s="52"/>
      <c r="BZ21" s="98"/>
      <c r="CA21" s="52"/>
      <c r="CB21" s="176"/>
      <c r="CC21" s="138"/>
      <c r="CD21" s="138"/>
      <c r="CE21" s="145"/>
      <c r="CF21" s="145"/>
      <c r="CG21" s="145"/>
      <c r="CH21" s="7"/>
      <c r="CI21" s="8"/>
      <c r="CJ21" s="7"/>
      <c r="CK21" s="29"/>
      <c r="CL21" s="7"/>
      <c r="CM21" s="7"/>
      <c r="CN21" s="8"/>
      <c r="CO21" s="7"/>
      <c r="CP21" s="29"/>
      <c r="CQ21" s="7"/>
      <c r="CR21" s="7"/>
      <c r="CS21" s="7"/>
      <c r="CT21" s="7"/>
      <c r="CU21" s="7"/>
      <c r="CV21" s="7"/>
      <c r="CW21" s="7"/>
      <c r="CX21" s="7"/>
      <c r="CY21" s="7"/>
    </row>
    <row r="22" customFormat="false" ht="15" hidden="false" customHeight="false" outlineLevel="0" collapsed="false">
      <c r="B22" s="75" t="n">
        <v>1500</v>
      </c>
      <c r="C22" s="146" t="n">
        <f aca="false">C21</f>
        <v>4</v>
      </c>
      <c r="D22" s="147" t="n">
        <f aca="false">D21</f>
        <v>0</v>
      </c>
      <c r="E22" s="174" t="n">
        <f aca="false">C22-D21</f>
        <v>4</v>
      </c>
      <c r="F22" s="149" t="n">
        <f aca="false">$F$6</f>
        <v>0</v>
      </c>
      <c r="G22" s="175" t="n">
        <f aca="false">$G$6</f>
        <v>0</v>
      </c>
      <c r="H22" s="151" t="n">
        <f aca="false">$H$6</f>
        <v>0</v>
      </c>
      <c r="I22" s="152" t="n">
        <f aca="false">F22+G22+H22</f>
        <v>0</v>
      </c>
      <c r="J22" s="153" t="n">
        <f aca="false">$J$7</f>
        <v>0</v>
      </c>
      <c r="K22" s="154" t="n">
        <f aca="false">$K$6</f>
        <v>0</v>
      </c>
      <c r="L22" s="155" t="n">
        <f aca="false">((I22*J22/1000)+K22)</f>
        <v>0</v>
      </c>
      <c r="M22" s="156" t="n">
        <f aca="false">$M$68</f>
        <v>0</v>
      </c>
      <c r="N22" s="157" t="e">
        <f aca="false">$N$7*AQ21*AR21</f>
        <v>#DIV/0!</v>
      </c>
      <c r="O22" s="156" t="n">
        <f aca="false">$O$68</f>
        <v>0</v>
      </c>
      <c r="P22" s="158" t="n">
        <f aca="false">(AT21*$P$6)*$P$3</f>
        <v>0</v>
      </c>
      <c r="Q22" s="154" t="n">
        <f aca="false">$Q$68</f>
        <v>0</v>
      </c>
      <c r="R22" s="154" t="n">
        <v>0</v>
      </c>
      <c r="S22" s="155" t="n">
        <v>0</v>
      </c>
      <c r="T22" s="156" t="n">
        <f aca="false">$T$6</f>
        <v>0</v>
      </c>
      <c r="U22" s="159" t="e">
        <f aca="false">(N22/E22)+SUM(L22:M22)</f>
        <v>#DIV/0!</v>
      </c>
      <c r="W22" s="116" t="n">
        <v>4</v>
      </c>
      <c r="X22" s="117" t="n">
        <v>2.52</v>
      </c>
      <c r="Y22" s="160"/>
      <c r="Z22" s="63"/>
      <c r="AA22" s="161"/>
      <c r="AB22" s="120"/>
      <c r="AC22" s="162" t="n">
        <f aca="false">(W22*X22)+(Y22*Z22)+(AA22*AB22)</f>
        <v>10.08</v>
      </c>
      <c r="AD22" s="163" t="n">
        <v>1600</v>
      </c>
      <c r="AE22" s="164" t="n">
        <v>0</v>
      </c>
      <c r="AF22" s="165" t="n">
        <v>0</v>
      </c>
      <c r="AG22" s="166"/>
      <c r="AH22" s="167"/>
      <c r="AI22" s="168"/>
      <c r="AJ22" s="169"/>
      <c r="AK22" s="170" t="n">
        <v>2</v>
      </c>
      <c r="AL22" s="63" t="n">
        <v>200</v>
      </c>
      <c r="AM22" s="171"/>
      <c r="AN22" s="172"/>
      <c r="AO22" s="173"/>
      <c r="AP22" s="133"/>
      <c r="AQ22" s="133" t="e">
        <f aca="false" t="array" ref="AQ22:AQ22">SUM(IF(AND(AJ22&lt;&gt;"pac",AJ22&lt;&gt;""),AI22),IF(AND(AM22&lt;&gt;"pac",AM22&lt;&gt;""),AL22),IF(AND(AN22&lt;&gt;"pac",AN22&lt;&gt;""),AO22))/SUM(IF(AND(AJ22&lt;&gt;"pac",AJ22&lt;&gt;""),1),IF(AND(AM22&lt;&gt;"pac",AM22&lt;&gt;""),1),IF(AND(AN22&lt;&gt;"pac",AN22&lt;&gt;""),1))</f>
        <v>#DIV/0!</v>
      </c>
      <c r="AR22" s="133" t="n">
        <f aca="false" t="array" ref="AR22:AR22">SUM(IF(AND(AJ22&lt;&gt;"pac",AJ22&lt;&gt;""),AH22),IF(AND(AM22&lt;&gt;"pac",AM22&lt;&gt;""),AK22),IF(AND(AP22&lt;&gt;"pac",AP22&lt;&gt;""),AN22))</f>
        <v>0</v>
      </c>
      <c r="AS22" s="133"/>
      <c r="AT22" s="134" t="n">
        <f aca="false">SUM(AE22,AG22,AH22,AN22,AK22)</f>
        <v>2</v>
      </c>
      <c r="AU22" s="135" t="n">
        <f aca="false">AV22/AT22</f>
        <v>200</v>
      </c>
      <c r="AV22" s="136" t="n">
        <f aca="false">SUM(AE22*AF22)+(AH22*AI22)+(AN22*AO22)+(AK22*AL22)</f>
        <v>400</v>
      </c>
      <c r="AW22" s="137" t="n">
        <f aca="false">AT22*(F23+G23+H23)*J23/1000</f>
        <v>0</v>
      </c>
      <c r="AX22" s="137" t="n">
        <f aca="false">K23*AT22</f>
        <v>0</v>
      </c>
      <c r="AY22" s="137" t="n">
        <f aca="false">L23*(AE23+AG23)</f>
        <v>0</v>
      </c>
      <c r="AZ22" s="136" t="n">
        <f aca="false">P23</f>
        <v>0.8664</v>
      </c>
      <c r="BA22" s="137" t="n">
        <f aca="false">AC22</f>
        <v>10.08</v>
      </c>
      <c r="BB22" s="137" t="n">
        <f aca="false">T23*AT23</f>
        <v>0</v>
      </c>
      <c r="BC22" s="137"/>
      <c r="BD22" s="137" t="n">
        <f aca="false">AV22-SUM(AW22:BC22)</f>
        <v>389.0536</v>
      </c>
      <c r="BE22" s="138"/>
      <c r="BF22" s="139" t="n">
        <f aca="false">BD22</f>
        <v>389.0536</v>
      </c>
      <c r="BG22" s="139" t="n">
        <f aca="false">BF22*$BG$5</f>
        <v>311.24288</v>
      </c>
      <c r="BH22" s="139" t="n">
        <f aca="false">BF22*$BH$5</f>
        <v>77.81072</v>
      </c>
      <c r="BI22" s="52"/>
      <c r="BR22" s="55"/>
      <c r="BS22" s="142"/>
      <c r="BT22" s="143"/>
      <c r="BU22" s="98"/>
      <c r="BV22" s="52"/>
      <c r="BW22" s="185"/>
      <c r="BX22" s="52"/>
      <c r="BY22" s="52"/>
      <c r="BZ22" s="98"/>
      <c r="CA22" s="52"/>
      <c r="CB22" s="185"/>
      <c r="CC22" s="138"/>
      <c r="CD22" s="138"/>
      <c r="CE22" s="145"/>
      <c r="CF22" s="145"/>
      <c r="CG22" s="145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</row>
    <row r="23" customFormat="false" ht="12.75" hidden="false" customHeight="false" outlineLevel="0" collapsed="false">
      <c r="B23" s="75" t="n">
        <v>1600</v>
      </c>
      <c r="C23" s="146" t="n">
        <f aca="false">C22</f>
        <v>4</v>
      </c>
      <c r="D23" s="147" t="n">
        <f aca="false">D22</f>
        <v>0</v>
      </c>
      <c r="E23" s="174" t="n">
        <f aca="false">C23-D22</f>
        <v>4</v>
      </c>
      <c r="F23" s="149" t="n">
        <f aca="false">$F$6</f>
        <v>0</v>
      </c>
      <c r="G23" s="175" t="n">
        <f aca="false">$G$6</f>
        <v>0</v>
      </c>
      <c r="H23" s="151" t="n">
        <f aca="false">$H$6</f>
        <v>0</v>
      </c>
      <c r="I23" s="152" t="n">
        <f aca="false">F23+G23+H23</f>
        <v>0</v>
      </c>
      <c r="J23" s="153" t="n">
        <f aca="false">$J$7</f>
        <v>0</v>
      </c>
      <c r="K23" s="154" t="n">
        <f aca="false">$K$6</f>
        <v>0</v>
      </c>
      <c r="L23" s="155" t="n">
        <f aca="false">((I23*J23/1000)+K23)</f>
        <v>0</v>
      </c>
      <c r="M23" s="156" t="n">
        <f aca="false">$M$68</f>
        <v>0</v>
      </c>
      <c r="N23" s="157" t="e">
        <f aca="false">$N$7*AQ22*AR22</f>
        <v>#DIV/0!</v>
      </c>
      <c r="O23" s="156" t="n">
        <f aca="false">$O$68</f>
        <v>0</v>
      </c>
      <c r="P23" s="158" t="n">
        <f aca="false">(AT22*$P$6)*$P$3</f>
        <v>0.8664</v>
      </c>
      <c r="Q23" s="154" t="n">
        <f aca="false">$Q$68</f>
        <v>0</v>
      </c>
      <c r="R23" s="154" t="n">
        <v>0</v>
      </c>
      <c r="S23" s="155" t="n">
        <v>0</v>
      </c>
      <c r="T23" s="156" t="n">
        <f aca="false">$T$6</f>
        <v>0</v>
      </c>
      <c r="U23" s="159" t="e">
        <f aca="false">(N23/E23)+SUM(L23:M23)</f>
        <v>#DIV/0!</v>
      </c>
      <c r="W23" s="116" t="n">
        <v>4</v>
      </c>
      <c r="X23" s="117" t="n">
        <v>2.52</v>
      </c>
      <c r="Y23" s="160"/>
      <c r="Z23" s="63"/>
      <c r="AA23" s="161"/>
      <c r="AB23" s="120"/>
      <c r="AC23" s="162" t="n">
        <f aca="false">(W23*X23)+(Y23*Z23)+(AA23*AB23)</f>
        <v>10.08</v>
      </c>
      <c r="AD23" s="163" t="n">
        <v>1700</v>
      </c>
      <c r="AE23" s="164" t="n">
        <v>0</v>
      </c>
      <c r="AF23" s="165" t="n">
        <v>0</v>
      </c>
      <c r="AG23" s="166"/>
      <c r="AH23" s="167"/>
      <c r="AI23" s="168"/>
      <c r="AJ23" s="169"/>
      <c r="AK23" s="170" t="n">
        <v>2</v>
      </c>
      <c r="AL23" s="63" t="n">
        <v>200</v>
      </c>
      <c r="AM23" s="171"/>
      <c r="AN23" s="172"/>
      <c r="AO23" s="173"/>
      <c r="AP23" s="133"/>
      <c r="AQ23" s="133" t="e">
        <f aca="false" t="array" ref="AQ23:AQ23">SUM(IF(AND(AJ23&lt;&gt;"pac",AJ23&lt;&gt;""),AI23),IF(AND(AM23&lt;&gt;"pac",AM23&lt;&gt;""),AL23),IF(AND(AN23&lt;&gt;"pac",AN23&lt;&gt;""),AO23))/SUM(IF(AND(AJ23&lt;&gt;"pac",AJ23&lt;&gt;""),1),IF(AND(AM23&lt;&gt;"pac",AM23&lt;&gt;""),1),IF(AND(AN23&lt;&gt;"pac",AN23&lt;&gt;""),1))</f>
        <v>#DIV/0!</v>
      </c>
      <c r="AR23" s="133" t="n">
        <f aca="false" t="array" ref="AR23:AR23">SUM(IF(AND(AJ23&lt;&gt;"pac",AJ23&lt;&gt;""),AH23),IF(AND(AM23&lt;&gt;"pac",AM23&lt;&gt;""),AK23),IF(AND(AP23&lt;&gt;"pac",AP23&lt;&gt;""),AN23))</f>
        <v>0</v>
      </c>
      <c r="AS23" s="133"/>
      <c r="AT23" s="134" t="n">
        <f aca="false">SUM(AE23,AG23,AH23,AN23,AK23)</f>
        <v>2</v>
      </c>
      <c r="AU23" s="135" t="n">
        <f aca="false">AV23/AT23</f>
        <v>200</v>
      </c>
      <c r="AV23" s="136" t="n">
        <f aca="false">SUM(AE23*AF23)+(AH23*AI23)+(AN23*AO23)+(AK23*AL23)</f>
        <v>400</v>
      </c>
      <c r="AW23" s="137" t="n">
        <f aca="false">AT23*(F24+G24+H24)*J24/1000</f>
        <v>0</v>
      </c>
      <c r="AX23" s="137" t="n">
        <f aca="false">K24*AT23</f>
        <v>0</v>
      </c>
      <c r="AY23" s="137" t="n">
        <f aca="false">L24*(AE24+AG24)</f>
        <v>0</v>
      </c>
      <c r="AZ23" s="136" t="n">
        <f aca="false">P24</f>
        <v>0.8664</v>
      </c>
      <c r="BA23" s="137" t="n">
        <f aca="false">AC23</f>
        <v>10.08</v>
      </c>
      <c r="BB23" s="137" t="n">
        <f aca="false">T24*AT24</f>
        <v>0</v>
      </c>
      <c r="BC23" s="137"/>
      <c r="BD23" s="137" t="n">
        <f aca="false">AV23-SUM(AW23:BC23)</f>
        <v>389.0536</v>
      </c>
      <c r="BE23" s="138"/>
      <c r="BF23" s="139" t="n">
        <f aca="false">BD23</f>
        <v>389.0536</v>
      </c>
      <c r="BG23" s="139" t="n">
        <f aca="false">BF23*$BG$5</f>
        <v>311.24288</v>
      </c>
      <c r="BH23" s="139" t="n">
        <f aca="false">BF23*$BH$5</f>
        <v>77.81072</v>
      </c>
      <c r="BI23" s="52"/>
      <c r="BR23" s="55"/>
      <c r="BS23" s="142"/>
      <c r="BT23" s="143"/>
      <c r="BU23" s="98"/>
      <c r="BV23" s="52"/>
      <c r="BW23" s="176"/>
      <c r="BX23" s="52"/>
      <c r="BY23" s="52"/>
      <c r="BZ23" s="98"/>
      <c r="CA23" s="52"/>
      <c r="CB23" s="176"/>
      <c r="CC23" s="138"/>
      <c r="CD23" s="138"/>
      <c r="CE23" s="145"/>
      <c r="CF23" s="145"/>
      <c r="CG23" s="145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</row>
    <row r="24" customFormat="false" ht="12.75" hidden="false" customHeight="false" outlineLevel="0" collapsed="false">
      <c r="B24" s="75" t="n">
        <v>1700</v>
      </c>
      <c r="C24" s="146" t="n">
        <f aca="false">C23</f>
        <v>4</v>
      </c>
      <c r="D24" s="147" t="n">
        <f aca="false">D23</f>
        <v>0</v>
      </c>
      <c r="E24" s="174" t="n">
        <f aca="false">C24-D23</f>
        <v>4</v>
      </c>
      <c r="F24" s="149" t="n">
        <f aca="false">$F$6</f>
        <v>0</v>
      </c>
      <c r="G24" s="175" t="n">
        <f aca="false">$G$6</f>
        <v>0</v>
      </c>
      <c r="H24" s="151" t="n">
        <f aca="false">$H$6</f>
        <v>0</v>
      </c>
      <c r="I24" s="152" t="n">
        <f aca="false">F24+G24+H24</f>
        <v>0</v>
      </c>
      <c r="J24" s="153" t="n">
        <f aca="false">$J$7</f>
        <v>0</v>
      </c>
      <c r="K24" s="154" t="n">
        <f aca="false">$K$6</f>
        <v>0</v>
      </c>
      <c r="L24" s="155" t="n">
        <f aca="false">((I24*J24/1000)+K24)</f>
        <v>0</v>
      </c>
      <c r="M24" s="156" t="n">
        <f aca="false">$M$68</f>
        <v>0</v>
      </c>
      <c r="N24" s="157" t="e">
        <f aca="false">$N$7*AQ23*AR23</f>
        <v>#DIV/0!</v>
      </c>
      <c r="O24" s="156" t="n">
        <f aca="false">$O$68</f>
        <v>0</v>
      </c>
      <c r="P24" s="158" t="n">
        <f aca="false">(AT23*$P$6)*$P$3</f>
        <v>0.8664</v>
      </c>
      <c r="Q24" s="154" t="n">
        <f aca="false">$Q$68</f>
        <v>0</v>
      </c>
      <c r="R24" s="154" t="n">
        <v>0</v>
      </c>
      <c r="S24" s="155" t="n">
        <v>0</v>
      </c>
      <c r="T24" s="156" t="n">
        <f aca="false">$T$6</f>
        <v>0</v>
      </c>
      <c r="U24" s="159" t="e">
        <f aca="false">(N24/E24)+SUM(L24:M24)</f>
        <v>#DIV/0!</v>
      </c>
      <c r="W24" s="116" t="n">
        <v>4</v>
      </c>
      <c r="X24" s="117" t="n">
        <v>2.52</v>
      </c>
      <c r="Y24" s="160"/>
      <c r="Z24" s="63"/>
      <c r="AA24" s="161"/>
      <c r="AB24" s="120"/>
      <c r="AC24" s="162" t="n">
        <f aca="false">(W24*X24)+(Y24*Z24)+(AA24*AB24)</f>
        <v>10.08</v>
      </c>
      <c r="AD24" s="163" t="n">
        <v>1800</v>
      </c>
      <c r="AE24" s="164" t="n">
        <v>0</v>
      </c>
      <c r="AF24" s="165" t="n">
        <v>0</v>
      </c>
      <c r="AG24" s="166"/>
      <c r="AH24" s="167"/>
      <c r="AI24" s="168"/>
      <c r="AJ24" s="169"/>
      <c r="AK24" s="170" t="n">
        <v>2</v>
      </c>
      <c r="AL24" s="63" t="n">
        <v>200</v>
      </c>
      <c r="AM24" s="171"/>
      <c r="AN24" s="172"/>
      <c r="AO24" s="173"/>
      <c r="AP24" s="133"/>
      <c r="AQ24" s="133" t="e">
        <f aca="false" t="array" ref="AQ24:AQ24">SUM(IF(AND(AJ24&lt;&gt;"pac",AJ24&lt;&gt;""),AI24),IF(AND(AM24&lt;&gt;"pac",AM24&lt;&gt;""),AL24),IF(AND(AN24&lt;&gt;"pac",AN24&lt;&gt;""),AO24))/SUM(IF(AND(AJ24&lt;&gt;"pac",AJ24&lt;&gt;""),1),IF(AND(AM24&lt;&gt;"pac",AM24&lt;&gt;""),1),IF(AND(AN24&lt;&gt;"pac",AN24&lt;&gt;""),1))</f>
        <v>#DIV/0!</v>
      </c>
      <c r="AR24" s="133" t="n">
        <f aca="false" t="array" ref="AR24:AR24">SUM(IF(AND(AJ24&lt;&gt;"pac",AJ24&lt;&gt;""),AH24),IF(AND(AM24&lt;&gt;"pac",AM24&lt;&gt;""),AK24),IF(AND(AP24&lt;&gt;"pac",AP24&lt;&gt;""),AN24))</f>
        <v>0</v>
      </c>
      <c r="AS24" s="133"/>
      <c r="AT24" s="134" t="n">
        <f aca="false">SUM(AE24,AG24,AH24,AN24,AK24)</f>
        <v>2</v>
      </c>
      <c r="AU24" s="135" t="n">
        <f aca="false">AV24/AT24</f>
        <v>200</v>
      </c>
      <c r="AV24" s="136" t="n">
        <f aca="false">SUM(AE24*AF24)+(AH24*AI24)+(AN24*AO24)+(AK24*AL24)</f>
        <v>400</v>
      </c>
      <c r="AW24" s="137" t="n">
        <f aca="false">AT24*(F25+G25+H25)*J25/1000</f>
        <v>0</v>
      </c>
      <c r="AX24" s="137" t="n">
        <f aca="false">K25*AT24</f>
        <v>0</v>
      </c>
      <c r="AY24" s="137" t="n">
        <f aca="false">L25*(AE25+AG25)</f>
        <v>0</v>
      </c>
      <c r="AZ24" s="136" t="n">
        <f aca="false">P25</f>
        <v>0.8664</v>
      </c>
      <c r="BA24" s="137" t="n">
        <f aca="false">AC24</f>
        <v>10.08</v>
      </c>
      <c r="BB24" s="137" t="n">
        <f aca="false">T25*AT25</f>
        <v>0</v>
      </c>
      <c r="BC24" s="137"/>
      <c r="BD24" s="137" t="n">
        <f aca="false">AV24-SUM(AW24:BC24)</f>
        <v>389.0536</v>
      </c>
      <c r="BE24" s="138"/>
      <c r="BF24" s="139" t="n">
        <f aca="false">BD24</f>
        <v>389.0536</v>
      </c>
      <c r="BG24" s="139" t="n">
        <f aca="false">BF24*$BG$5</f>
        <v>311.24288</v>
      </c>
      <c r="BH24" s="139" t="n">
        <f aca="false">BF24*$BH$5</f>
        <v>77.81072</v>
      </c>
      <c r="BI24" s="52"/>
      <c r="BJ24" s="6" t="s">
        <v>105</v>
      </c>
      <c r="BO24" s="6" t="s">
        <v>106</v>
      </c>
      <c r="BR24" s="55"/>
      <c r="BS24" s="142"/>
      <c r="BT24" s="143"/>
      <c r="BU24" s="52"/>
      <c r="BV24" s="52"/>
      <c r="BW24" s="52"/>
      <c r="BX24" s="52"/>
      <c r="BY24" s="52"/>
      <c r="BZ24" s="52"/>
      <c r="CA24" s="52"/>
      <c r="CB24" s="52"/>
      <c r="CC24" s="138"/>
      <c r="CD24" s="138"/>
      <c r="CE24" s="145"/>
      <c r="CF24" s="145"/>
      <c r="CG24" s="145"/>
      <c r="CH24" s="7"/>
      <c r="CI24" s="8"/>
      <c r="CJ24" s="7"/>
      <c r="CK24" s="7"/>
      <c r="CL24" s="7"/>
      <c r="CM24" s="7"/>
      <c r="CN24" s="8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</row>
    <row r="25" customFormat="false" ht="12.75" hidden="false" customHeight="false" outlineLevel="0" collapsed="false">
      <c r="B25" s="75" t="n">
        <v>1800</v>
      </c>
      <c r="C25" s="146" t="n">
        <f aca="false">C24</f>
        <v>4</v>
      </c>
      <c r="D25" s="147" t="n">
        <f aca="false">D24</f>
        <v>0</v>
      </c>
      <c r="E25" s="174" t="n">
        <f aca="false">C25-D24</f>
        <v>4</v>
      </c>
      <c r="F25" s="149" t="n">
        <f aca="false">$F$6</f>
        <v>0</v>
      </c>
      <c r="G25" s="175" t="n">
        <f aca="false">$G$6</f>
        <v>0</v>
      </c>
      <c r="H25" s="151" t="n">
        <f aca="false">$H$6</f>
        <v>0</v>
      </c>
      <c r="I25" s="152" t="n">
        <f aca="false">F25+G25+H25</f>
        <v>0</v>
      </c>
      <c r="J25" s="153" t="n">
        <f aca="false">$J$7</f>
        <v>0</v>
      </c>
      <c r="K25" s="154" t="n">
        <f aca="false">$K$6</f>
        <v>0</v>
      </c>
      <c r="L25" s="155" t="n">
        <f aca="false">((I25*J25/1000)+K25)</f>
        <v>0</v>
      </c>
      <c r="M25" s="156" t="n">
        <f aca="false">$M$68</f>
        <v>0</v>
      </c>
      <c r="N25" s="157" t="e">
        <f aca="false">$N$7*AQ24*AR24</f>
        <v>#DIV/0!</v>
      </c>
      <c r="O25" s="156" t="n">
        <f aca="false">$O$68</f>
        <v>0</v>
      </c>
      <c r="P25" s="158" t="n">
        <f aca="false">(AT24*$P$6)*$P$3</f>
        <v>0.8664</v>
      </c>
      <c r="Q25" s="154" t="n">
        <f aca="false">$Q$68</f>
        <v>0</v>
      </c>
      <c r="R25" s="154" t="n">
        <v>0</v>
      </c>
      <c r="S25" s="155" t="n">
        <v>0</v>
      </c>
      <c r="T25" s="156" t="n">
        <f aca="false">$T$6</f>
        <v>0</v>
      </c>
      <c r="U25" s="159" t="e">
        <f aca="false">(N25/E25)+SUM(L25:M25)</f>
        <v>#DIV/0!</v>
      </c>
      <c r="W25" s="116" t="n">
        <v>4</v>
      </c>
      <c r="X25" s="117" t="n">
        <v>2.52</v>
      </c>
      <c r="Y25" s="160"/>
      <c r="Z25" s="63"/>
      <c r="AA25" s="161"/>
      <c r="AB25" s="120"/>
      <c r="AC25" s="162" t="n">
        <f aca="false">(W25*X25)+(Y25*Z25)+(AA25*AB25)</f>
        <v>10.08</v>
      </c>
      <c r="AD25" s="163" t="n">
        <v>1900</v>
      </c>
      <c r="AE25" s="164" t="n">
        <v>0</v>
      </c>
      <c r="AF25" s="165" t="n">
        <v>0</v>
      </c>
      <c r="AG25" s="166"/>
      <c r="AH25" s="167"/>
      <c r="AI25" s="168"/>
      <c r="AJ25" s="169"/>
      <c r="AK25" s="170" t="n">
        <v>2</v>
      </c>
      <c r="AL25" s="63" t="n">
        <v>200</v>
      </c>
      <c r="AM25" s="171"/>
      <c r="AN25" s="172"/>
      <c r="AO25" s="173"/>
      <c r="AP25" s="133"/>
      <c r="AQ25" s="133" t="e">
        <f aca="false" t="array" ref="AQ25:AQ25">SUM(IF(AND(AJ25&lt;&gt;"pac",AJ25&lt;&gt;""),AI25),IF(AND(AM25&lt;&gt;"pac",AM25&lt;&gt;""),AL25),IF(AND(AN25&lt;&gt;"pac",AN25&lt;&gt;""),AO25))/SUM(IF(AND(AJ25&lt;&gt;"pac",AJ25&lt;&gt;""),1),IF(AND(AM25&lt;&gt;"pac",AM25&lt;&gt;""),1),IF(AND(AN25&lt;&gt;"pac",AN25&lt;&gt;""),1))</f>
        <v>#DIV/0!</v>
      </c>
      <c r="AR25" s="133" t="n">
        <f aca="false" t="array" ref="AR25:AR25">SUM(IF(AND(AJ25&lt;&gt;"pac",AJ25&lt;&gt;""),AH25),IF(AND(AM25&lt;&gt;"pac",AM25&lt;&gt;""),AK25),IF(AND(AP25&lt;&gt;"pac",AP25&lt;&gt;""),AN25))</f>
        <v>0</v>
      </c>
      <c r="AS25" s="133"/>
      <c r="AT25" s="134" t="n">
        <f aca="false">SUM(AE25,AG25,AH25,AN25,AK25)</f>
        <v>2</v>
      </c>
      <c r="AU25" s="135" t="n">
        <f aca="false">AV25/AT25</f>
        <v>200</v>
      </c>
      <c r="AV25" s="136" t="n">
        <f aca="false">SUM(AE25*AF25)+(AH25*AI25)+(AN25*AO25)+(AK25*AL25)</f>
        <v>400</v>
      </c>
      <c r="AW25" s="137" t="n">
        <f aca="false">AT25*(F26+G26+H26)*J26/1000</f>
        <v>0</v>
      </c>
      <c r="AX25" s="137" t="n">
        <f aca="false">K26*AT25</f>
        <v>0</v>
      </c>
      <c r="AY25" s="137" t="n">
        <f aca="false">L26*(AE26+AG26)</f>
        <v>0</v>
      </c>
      <c r="AZ25" s="136" t="n">
        <f aca="false">P26</f>
        <v>0.8664</v>
      </c>
      <c r="BA25" s="137" t="n">
        <f aca="false">AC25</f>
        <v>10.08</v>
      </c>
      <c r="BB25" s="137" t="n">
        <f aca="false">T26*AT26</f>
        <v>0</v>
      </c>
      <c r="BC25" s="137"/>
      <c r="BD25" s="137" t="n">
        <f aca="false">AV25-SUM(AW25:BC25)</f>
        <v>389.0536</v>
      </c>
      <c r="BE25" s="138"/>
      <c r="BF25" s="139" t="n">
        <f aca="false">BD25</f>
        <v>389.0536</v>
      </c>
      <c r="BG25" s="139" t="n">
        <f aca="false">BF25*$BG$5</f>
        <v>311.24288</v>
      </c>
      <c r="BH25" s="139" t="n">
        <f aca="false">BF25*$BH$5</f>
        <v>77.81072</v>
      </c>
      <c r="BI25" s="52"/>
      <c r="BJ25" s="25" t="s">
        <v>107</v>
      </c>
      <c r="BK25" s="26"/>
      <c r="BL25" s="27" t="n">
        <f aca="false">BL21</f>
        <v>5953.93472</v>
      </c>
      <c r="BO25" s="25" t="s">
        <v>107</v>
      </c>
      <c r="BP25" s="26"/>
      <c r="BQ25" s="27" t="e">
        <f aca="true">(INDIRECT(TEXT((DAY($A$1)-1),"0")&amp;"!Bq25"))+BL25</f>
        <v>#REF!</v>
      </c>
      <c r="BR25" s="55"/>
      <c r="BS25" s="142"/>
      <c r="BT25" s="143"/>
      <c r="BU25" s="98"/>
      <c r="BV25" s="52"/>
      <c r="BW25" s="176"/>
      <c r="BX25" s="52"/>
      <c r="BY25" s="52"/>
      <c r="BZ25" s="98"/>
      <c r="CA25" s="52"/>
      <c r="CB25" s="176"/>
      <c r="CC25" s="138"/>
      <c r="CD25" s="138"/>
      <c r="CE25" s="145"/>
      <c r="CF25" s="145"/>
      <c r="CG25" s="145"/>
      <c r="CH25" s="7"/>
      <c r="CI25" s="8"/>
      <c r="CJ25" s="7"/>
      <c r="CK25" s="29"/>
      <c r="CL25" s="7"/>
      <c r="CM25" s="7"/>
      <c r="CN25" s="8"/>
      <c r="CO25" s="7"/>
      <c r="CP25" s="29"/>
      <c r="CQ25" s="7"/>
      <c r="CR25" s="7"/>
      <c r="CS25" s="7"/>
      <c r="CT25" s="7"/>
      <c r="CU25" s="7"/>
      <c r="CV25" s="7"/>
      <c r="CW25" s="7"/>
      <c r="CX25" s="7"/>
      <c r="CY25" s="7"/>
    </row>
    <row r="26" customFormat="false" ht="12.75" hidden="false" customHeight="false" outlineLevel="0" collapsed="false">
      <c r="B26" s="75" t="n">
        <v>1900</v>
      </c>
      <c r="C26" s="146" t="n">
        <f aca="false">C25</f>
        <v>4</v>
      </c>
      <c r="D26" s="147" t="n">
        <f aca="false">D25</f>
        <v>0</v>
      </c>
      <c r="E26" s="174" t="n">
        <f aca="false">C26-D25</f>
        <v>4</v>
      </c>
      <c r="F26" s="149" t="n">
        <f aca="false">$F$6</f>
        <v>0</v>
      </c>
      <c r="G26" s="175" t="n">
        <f aca="false">$G$6</f>
        <v>0</v>
      </c>
      <c r="H26" s="151" t="n">
        <f aca="false">$H$6</f>
        <v>0</v>
      </c>
      <c r="I26" s="152" t="n">
        <f aca="false">F26+G26+H26</f>
        <v>0</v>
      </c>
      <c r="J26" s="153" t="n">
        <f aca="false">$J$7</f>
        <v>0</v>
      </c>
      <c r="K26" s="154" t="n">
        <f aca="false">$K$6</f>
        <v>0</v>
      </c>
      <c r="L26" s="155" t="n">
        <f aca="false">((I26*J26/1000)+K26)</f>
        <v>0</v>
      </c>
      <c r="M26" s="156" t="n">
        <f aca="false">$M$68</f>
        <v>0</v>
      </c>
      <c r="N26" s="157" t="e">
        <f aca="false">$N$7*AQ25*AR25</f>
        <v>#DIV/0!</v>
      </c>
      <c r="O26" s="156" t="n">
        <f aca="false">$O$68</f>
        <v>0</v>
      </c>
      <c r="P26" s="158" t="n">
        <f aca="false">(AT25*$P$6)*$P$3</f>
        <v>0.8664</v>
      </c>
      <c r="Q26" s="154" t="n">
        <f aca="false">$Q$68</f>
        <v>0</v>
      </c>
      <c r="R26" s="154" t="n">
        <v>0</v>
      </c>
      <c r="S26" s="155" t="n">
        <v>0</v>
      </c>
      <c r="T26" s="156" t="n">
        <f aca="false">$T$6</f>
        <v>0</v>
      </c>
      <c r="U26" s="159" t="e">
        <f aca="false">(N26/E26)+SUM(L26:M26)</f>
        <v>#DIV/0!</v>
      </c>
      <c r="W26" s="116" t="n">
        <v>4</v>
      </c>
      <c r="X26" s="117" t="n">
        <v>2.52</v>
      </c>
      <c r="Y26" s="160"/>
      <c r="Z26" s="63"/>
      <c r="AA26" s="161"/>
      <c r="AB26" s="120"/>
      <c r="AC26" s="162" t="n">
        <f aca="false">(W26*X26)+(Y26*Z26)+(AA26*AB26)</f>
        <v>10.08</v>
      </c>
      <c r="AD26" s="163" t="n">
        <v>2000</v>
      </c>
      <c r="AE26" s="164" t="n">
        <v>0</v>
      </c>
      <c r="AF26" s="165" t="n">
        <v>0</v>
      </c>
      <c r="AG26" s="166"/>
      <c r="AH26" s="167"/>
      <c r="AI26" s="168"/>
      <c r="AJ26" s="169"/>
      <c r="AK26" s="170" t="n">
        <v>2</v>
      </c>
      <c r="AL26" s="63" t="n">
        <v>200</v>
      </c>
      <c r="AM26" s="171"/>
      <c r="AN26" s="172"/>
      <c r="AO26" s="173"/>
      <c r="AP26" s="133"/>
      <c r="AQ26" s="133" t="e">
        <f aca="false" t="array" ref="AQ26:AQ26">SUM(IF(AND(AJ26&lt;&gt;"pac",AJ26&lt;&gt;""),AI26),IF(AND(AM26&lt;&gt;"pac",AM26&lt;&gt;""),AL26),IF(AND(AN26&lt;&gt;"pac",AN26&lt;&gt;""),AO26))/SUM(IF(AND(AJ26&lt;&gt;"pac",AJ26&lt;&gt;""),1),IF(AND(AM26&lt;&gt;"pac",AM26&lt;&gt;""),1),IF(AND(AN26&lt;&gt;"pac",AN26&lt;&gt;""),1))</f>
        <v>#DIV/0!</v>
      </c>
      <c r="AR26" s="133" t="n">
        <f aca="false" t="array" ref="AR26:AR26">SUM(IF(AND(AJ26&lt;&gt;"pac",AJ26&lt;&gt;""),AH26),IF(AND(AM26&lt;&gt;"pac",AM26&lt;&gt;""),AK26),IF(AND(AP26&lt;&gt;"pac",AP26&lt;&gt;""),AN26))</f>
        <v>0</v>
      </c>
      <c r="AS26" s="133"/>
      <c r="AT26" s="134" t="n">
        <f aca="false">SUM(AE26,AG26,AH26,AN26,AK26)</f>
        <v>2</v>
      </c>
      <c r="AU26" s="135" t="n">
        <f aca="false">AV26/AT26</f>
        <v>200</v>
      </c>
      <c r="AV26" s="136" t="n">
        <f aca="false">SUM(AE26*AF26)+(AH26*AI26)+(AN26*AO26)+(AK26*AL26)</f>
        <v>400</v>
      </c>
      <c r="AW26" s="137" t="n">
        <f aca="false">AT26*(F27+G27+H27)*J27/1000</f>
        <v>0</v>
      </c>
      <c r="AX26" s="137" t="n">
        <f aca="false">K27*AT26</f>
        <v>0</v>
      </c>
      <c r="AY26" s="137" t="n">
        <f aca="false">L27*(AE27+AG27)</f>
        <v>0</v>
      </c>
      <c r="AZ26" s="136" t="n">
        <f aca="false">P27</f>
        <v>0.8664</v>
      </c>
      <c r="BA26" s="137" t="n">
        <f aca="false">AC26</f>
        <v>10.08</v>
      </c>
      <c r="BB26" s="137" t="n">
        <f aca="false">T27*AT27</f>
        <v>0</v>
      </c>
      <c r="BC26" s="137"/>
      <c r="BD26" s="137" t="n">
        <f aca="false">AV26-SUM(AW26:BC26)</f>
        <v>389.0536</v>
      </c>
      <c r="BE26" s="138"/>
      <c r="BF26" s="139" t="n">
        <f aca="false">BD26</f>
        <v>389.0536</v>
      </c>
      <c r="BG26" s="139" t="n">
        <f aca="false">BF26*$BG$5</f>
        <v>311.24288</v>
      </c>
      <c r="BH26" s="139" t="n">
        <f aca="false">BF26*$BH$5</f>
        <v>77.81072</v>
      </c>
      <c r="BI26" s="52"/>
      <c r="BJ26" s="183"/>
      <c r="BK26" s="52"/>
      <c r="BL26" s="171"/>
      <c r="BO26" s="183"/>
      <c r="BP26" s="52"/>
      <c r="BQ26" s="171"/>
      <c r="BR26" s="55"/>
      <c r="BS26" s="142"/>
      <c r="BT26" s="143"/>
      <c r="BU26" s="98"/>
      <c r="BV26" s="52"/>
      <c r="BW26" s="176"/>
      <c r="BX26" s="52"/>
      <c r="BY26" s="52"/>
      <c r="BZ26" s="98"/>
      <c r="CA26" s="52"/>
      <c r="CB26" s="176"/>
      <c r="CC26" s="138"/>
      <c r="CD26" s="138"/>
      <c r="CE26" s="145"/>
      <c r="CF26" s="145"/>
      <c r="CG26" s="145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</row>
    <row r="27" customFormat="false" ht="12.75" hidden="false" customHeight="false" outlineLevel="0" collapsed="false">
      <c r="B27" s="75" t="n">
        <v>2000</v>
      </c>
      <c r="C27" s="146" t="n">
        <f aca="false">C26</f>
        <v>4</v>
      </c>
      <c r="D27" s="147" t="n">
        <f aca="false">D26</f>
        <v>0</v>
      </c>
      <c r="E27" s="174" t="n">
        <f aca="false">C27-D26</f>
        <v>4</v>
      </c>
      <c r="F27" s="149" t="n">
        <f aca="false">$F$6</f>
        <v>0</v>
      </c>
      <c r="G27" s="175" t="n">
        <f aca="false">$G$6</f>
        <v>0</v>
      </c>
      <c r="H27" s="151" t="n">
        <f aca="false">$H$6</f>
        <v>0</v>
      </c>
      <c r="I27" s="152" t="n">
        <f aca="false">F27+G27+H27</f>
        <v>0</v>
      </c>
      <c r="J27" s="153" t="n">
        <f aca="false">$J$7</f>
        <v>0</v>
      </c>
      <c r="K27" s="154" t="n">
        <f aca="false">$K$6</f>
        <v>0</v>
      </c>
      <c r="L27" s="155" t="n">
        <f aca="false">((I27*J27/1000)+K27)</f>
        <v>0</v>
      </c>
      <c r="M27" s="156" t="n">
        <f aca="false">$M$68</f>
        <v>0</v>
      </c>
      <c r="N27" s="157" t="e">
        <f aca="false">$N$7*AQ26*AR26</f>
        <v>#DIV/0!</v>
      </c>
      <c r="O27" s="156" t="n">
        <f aca="false">$O$68</f>
        <v>0</v>
      </c>
      <c r="P27" s="158" t="n">
        <f aca="false">(AT26*$P$6)*$P$3</f>
        <v>0.8664</v>
      </c>
      <c r="Q27" s="154" t="n">
        <f aca="false">$Q$68</f>
        <v>0</v>
      </c>
      <c r="R27" s="154" t="n">
        <v>0</v>
      </c>
      <c r="S27" s="155" t="n">
        <v>0</v>
      </c>
      <c r="T27" s="156" t="n">
        <f aca="false">$T$6</f>
        <v>0</v>
      </c>
      <c r="U27" s="159" t="e">
        <f aca="false">(N27/E27)+SUM(L27:M27)</f>
        <v>#DIV/0!</v>
      </c>
      <c r="W27" s="116" t="n">
        <v>4</v>
      </c>
      <c r="X27" s="117" t="n">
        <v>2.52</v>
      </c>
      <c r="Y27" s="160"/>
      <c r="Z27" s="63"/>
      <c r="AA27" s="161"/>
      <c r="AB27" s="120"/>
      <c r="AC27" s="162" t="n">
        <f aca="false">(W27*X27)+(Y27*Z27)+(AA27*AB27)</f>
        <v>10.08</v>
      </c>
      <c r="AD27" s="163" t="n">
        <v>2100</v>
      </c>
      <c r="AE27" s="164" t="n">
        <v>0</v>
      </c>
      <c r="AF27" s="165" t="n">
        <v>0</v>
      </c>
      <c r="AG27" s="166"/>
      <c r="AH27" s="167"/>
      <c r="AI27" s="168"/>
      <c r="AJ27" s="169"/>
      <c r="AK27" s="170" t="n">
        <v>2</v>
      </c>
      <c r="AL27" s="63" t="n">
        <v>200</v>
      </c>
      <c r="AM27" s="171"/>
      <c r="AN27" s="172"/>
      <c r="AO27" s="173"/>
      <c r="AP27" s="133"/>
      <c r="AQ27" s="133" t="e">
        <f aca="false" t="array" ref="AQ27:AQ27">SUM(IF(AND(AJ27&lt;&gt;"pac",AJ27&lt;&gt;""),AI27),IF(AND(AM27&lt;&gt;"pac",AM27&lt;&gt;""),AL27),IF(AND(AN27&lt;&gt;"pac",AN27&lt;&gt;""),AO27))/SUM(IF(AND(AJ27&lt;&gt;"pac",AJ27&lt;&gt;""),1),IF(AND(AM27&lt;&gt;"pac",AM27&lt;&gt;""),1),IF(AND(AN27&lt;&gt;"pac",AN27&lt;&gt;""),1))</f>
        <v>#DIV/0!</v>
      </c>
      <c r="AR27" s="133" t="n">
        <f aca="false" t="array" ref="AR27:AR27">SUM(IF(AND(AJ27&lt;&gt;"pac",AJ27&lt;&gt;""),AH27),IF(AND(AM27&lt;&gt;"pac",AM27&lt;&gt;""),AK27),IF(AND(AP27&lt;&gt;"pac",AP27&lt;&gt;""),AN27))</f>
        <v>0</v>
      </c>
      <c r="AS27" s="133"/>
      <c r="AT27" s="134" t="n">
        <f aca="false">SUM(AE27,AG27,AH27,AN27,AK27)</f>
        <v>2</v>
      </c>
      <c r="AU27" s="135" t="n">
        <f aca="false">AV27/AT27</f>
        <v>200</v>
      </c>
      <c r="AV27" s="136" t="n">
        <f aca="false">SUM(AE27*AF27)+(AH27*AI27)+(AN27*AO27)+(AK27*AL27)</f>
        <v>400</v>
      </c>
      <c r="AW27" s="137" t="n">
        <f aca="false">AT27*(F28+G28+H28)*J28/1000</f>
        <v>0</v>
      </c>
      <c r="AX27" s="137" t="n">
        <f aca="false">K28*AT27</f>
        <v>0</v>
      </c>
      <c r="AY27" s="137" t="n">
        <f aca="false">L28*(AE28+AG28)</f>
        <v>0</v>
      </c>
      <c r="AZ27" s="136" t="n">
        <f aca="false">P28</f>
        <v>0.8664</v>
      </c>
      <c r="BA27" s="137" t="n">
        <f aca="false">AC27</f>
        <v>10.08</v>
      </c>
      <c r="BB27" s="137" t="n">
        <f aca="false">T28*AT28</f>
        <v>0</v>
      </c>
      <c r="BC27" s="137"/>
      <c r="BD27" s="137" t="n">
        <f aca="false">AV27-SUM(AW27:BC27)</f>
        <v>389.0536</v>
      </c>
      <c r="BE27" s="138"/>
      <c r="BF27" s="139" t="n">
        <f aca="false">BD27</f>
        <v>389.0536</v>
      </c>
      <c r="BG27" s="139" t="n">
        <f aca="false">BF27*$BG$5</f>
        <v>311.24288</v>
      </c>
      <c r="BH27" s="139" t="n">
        <f aca="false">BF27*$BH$5</f>
        <v>77.81072</v>
      </c>
      <c r="BI27" s="52"/>
      <c r="BJ27" s="53" t="s">
        <v>32</v>
      </c>
      <c r="BK27" s="52"/>
      <c r="BL27" s="73" t="n">
        <f aca="false">BL4</f>
        <v>0</v>
      </c>
      <c r="BO27" s="53" t="s">
        <v>32</v>
      </c>
      <c r="BP27" s="52"/>
      <c r="BQ27" s="73" t="e">
        <f aca="true">(INDIRECT(TEXT((DAY($A$1)-1),"0")&amp;"!BK27"))+BL27</f>
        <v>#REF!</v>
      </c>
      <c r="BR27" s="55"/>
      <c r="BS27" s="142"/>
      <c r="BT27" s="143"/>
      <c r="BU27" s="98"/>
      <c r="BV27" s="52"/>
      <c r="BW27" s="176"/>
      <c r="BX27" s="52"/>
      <c r="BY27" s="52"/>
      <c r="BZ27" s="52"/>
      <c r="CA27" s="52"/>
      <c r="CB27" s="52"/>
      <c r="CC27" s="138"/>
      <c r="CD27" s="138"/>
      <c r="CE27" s="145"/>
      <c r="CF27" s="145"/>
      <c r="CG27" s="145"/>
      <c r="CH27" s="7"/>
      <c r="CI27" s="8"/>
      <c r="CJ27" s="7"/>
      <c r="CK27" s="29"/>
      <c r="CL27" s="7"/>
      <c r="CM27" s="7"/>
      <c r="CN27" s="8"/>
      <c r="CO27" s="7"/>
      <c r="CP27" s="29"/>
      <c r="CQ27" s="7"/>
      <c r="CR27" s="7"/>
      <c r="CS27" s="7"/>
      <c r="CT27" s="7"/>
      <c r="CU27" s="7"/>
      <c r="CV27" s="7"/>
      <c r="CW27" s="7"/>
      <c r="CX27" s="7"/>
      <c r="CY27" s="7"/>
    </row>
    <row r="28" customFormat="false" ht="12.75" hidden="false" customHeight="false" outlineLevel="0" collapsed="false">
      <c r="B28" s="75" t="n">
        <v>2100</v>
      </c>
      <c r="C28" s="146" t="n">
        <f aca="false">C27</f>
        <v>4</v>
      </c>
      <c r="D28" s="147" t="n">
        <f aca="false">D27</f>
        <v>0</v>
      </c>
      <c r="E28" s="174" t="n">
        <f aca="false">C28-D27</f>
        <v>4</v>
      </c>
      <c r="F28" s="149" t="n">
        <f aca="false">$F$6</f>
        <v>0</v>
      </c>
      <c r="G28" s="175" t="n">
        <f aca="false">$G$6</f>
        <v>0</v>
      </c>
      <c r="H28" s="151" t="n">
        <f aca="false">$H$6</f>
        <v>0</v>
      </c>
      <c r="I28" s="152" t="n">
        <f aca="false">F28+G28+H28</f>
        <v>0</v>
      </c>
      <c r="J28" s="153" t="n">
        <f aca="false">$J$7</f>
        <v>0</v>
      </c>
      <c r="K28" s="154" t="n">
        <f aca="false">$K$6</f>
        <v>0</v>
      </c>
      <c r="L28" s="155" t="n">
        <f aca="false">((I28*J28/1000)+K28)</f>
        <v>0</v>
      </c>
      <c r="M28" s="156" t="n">
        <f aca="false">$M$68</f>
        <v>0</v>
      </c>
      <c r="N28" s="157" t="e">
        <f aca="false">$N$7*AQ27*AR27</f>
        <v>#DIV/0!</v>
      </c>
      <c r="O28" s="156" t="n">
        <f aca="false">$O$68</f>
        <v>0</v>
      </c>
      <c r="P28" s="158" t="n">
        <f aca="false">(AT27*$P$6)*$P$3</f>
        <v>0.8664</v>
      </c>
      <c r="Q28" s="154" t="n">
        <f aca="false">$Q$68</f>
        <v>0</v>
      </c>
      <c r="R28" s="154" t="n">
        <v>0</v>
      </c>
      <c r="S28" s="155" t="n">
        <v>0</v>
      </c>
      <c r="T28" s="156" t="n">
        <v>0</v>
      </c>
      <c r="U28" s="159" t="e">
        <f aca="false">(N28/E28)+SUM(L28:M28)</f>
        <v>#DIV/0!</v>
      </c>
      <c r="W28" s="116" t="n">
        <v>4</v>
      </c>
      <c r="X28" s="117" t="n">
        <v>2.52</v>
      </c>
      <c r="Y28" s="160"/>
      <c r="Z28" s="63"/>
      <c r="AA28" s="161"/>
      <c r="AB28" s="120"/>
      <c r="AC28" s="162" t="n">
        <f aca="false">(W28*X28)+(Y28*Z28)+(AA28*AB28)</f>
        <v>10.08</v>
      </c>
      <c r="AD28" s="163" t="n">
        <v>2200</v>
      </c>
      <c r="AE28" s="164" t="n">
        <v>0</v>
      </c>
      <c r="AF28" s="165" t="n">
        <v>0</v>
      </c>
      <c r="AG28" s="166"/>
      <c r="AH28" s="167"/>
      <c r="AI28" s="168"/>
      <c r="AJ28" s="169"/>
      <c r="AK28" s="170" t="n">
        <v>2</v>
      </c>
      <c r="AL28" s="63" t="n">
        <v>200</v>
      </c>
      <c r="AM28" s="171"/>
      <c r="AN28" s="172"/>
      <c r="AO28" s="173"/>
      <c r="AP28" s="133"/>
      <c r="AQ28" s="133" t="e">
        <f aca="false" t="array" ref="AQ28:AQ28">SUM(IF(AND(AJ28&lt;&gt;"pac",AJ28&lt;&gt;""),AI28),IF(AND(AM28&lt;&gt;"pac",AM28&lt;&gt;""),AL28),IF(AND(AN28&lt;&gt;"pac",AN28&lt;&gt;""),AO28))/SUM(IF(AND(AJ28&lt;&gt;"pac",AJ28&lt;&gt;""),1),IF(AND(AM28&lt;&gt;"pac",AM28&lt;&gt;""),1),IF(AND(AN28&lt;&gt;"pac",AN28&lt;&gt;""),1))</f>
        <v>#DIV/0!</v>
      </c>
      <c r="AR28" s="133" t="n">
        <f aca="false" t="array" ref="AR28:AR28">SUM(IF(AND(AJ28&lt;&gt;"pac",AJ28&lt;&gt;""),AH28),IF(AND(AM28&lt;&gt;"pac",AM28&lt;&gt;""),AK28),IF(AND(AP28&lt;&gt;"pac",AP28&lt;&gt;""),AN28))</f>
        <v>0</v>
      </c>
      <c r="AS28" s="133"/>
      <c r="AT28" s="134" t="n">
        <f aca="false">SUM(AE28,AG28,AH28,AN28,AK28)</f>
        <v>2</v>
      </c>
      <c r="AU28" s="135" t="n">
        <f aca="false">AV28/AT28</f>
        <v>200</v>
      </c>
      <c r="AV28" s="136" t="n">
        <f aca="false">SUM(AE28*AF28)+(AH28*AI28)+(AN28*AO28)+(AK28*AL28)</f>
        <v>400</v>
      </c>
      <c r="AW28" s="137" t="n">
        <f aca="false">AT28*(F29+G29+H29)*J29/1000</f>
        <v>0</v>
      </c>
      <c r="AX28" s="137" t="n">
        <f aca="false">K29*AT28</f>
        <v>0</v>
      </c>
      <c r="AY28" s="137" t="n">
        <f aca="false">L29*(AE29+AG29)</f>
        <v>0</v>
      </c>
      <c r="AZ28" s="136" t="n">
        <f aca="false">P29</f>
        <v>0.8664</v>
      </c>
      <c r="BA28" s="137" t="n">
        <f aca="false">AC28</f>
        <v>10.08</v>
      </c>
      <c r="BB28" s="137" t="n">
        <f aca="false">T29*AT29</f>
        <v>0</v>
      </c>
      <c r="BC28" s="137"/>
      <c r="BD28" s="137" t="n">
        <f aca="false">AV28-SUM(AW28:BC28)</f>
        <v>389.0536</v>
      </c>
      <c r="BE28" s="138"/>
      <c r="BF28" s="139" t="n">
        <f aca="false">BD28</f>
        <v>389.0536</v>
      </c>
      <c r="BG28" s="139" t="n">
        <f aca="false">BF28*$BG$5</f>
        <v>311.24288</v>
      </c>
      <c r="BH28" s="139" t="n">
        <f aca="false">BF28*$BH$5</f>
        <v>77.81072</v>
      </c>
      <c r="BI28" s="52"/>
      <c r="BJ28" s="53"/>
      <c r="BK28" s="52"/>
      <c r="BL28" s="73"/>
      <c r="BO28" s="53"/>
      <c r="BP28" s="52"/>
      <c r="BQ28" s="73"/>
      <c r="BR28" s="55"/>
      <c r="BS28" s="142"/>
      <c r="BT28" s="143"/>
      <c r="BU28" s="98"/>
      <c r="BV28" s="52"/>
      <c r="BW28" s="176"/>
      <c r="BX28" s="52"/>
      <c r="BY28" s="52"/>
      <c r="BZ28" s="98"/>
      <c r="CA28" s="52"/>
      <c r="CB28" s="176"/>
      <c r="CC28" s="138"/>
      <c r="CD28" s="138"/>
      <c r="CE28" s="145"/>
      <c r="CF28" s="145"/>
      <c r="CG28" s="145"/>
      <c r="CH28" s="7"/>
      <c r="CI28" s="8"/>
      <c r="CJ28" s="7"/>
      <c r="CK28" s="29"/>
      <c r="CL28" s="7"/>
      <c r="CM28" s="7"/>
      <c r="CN28" s="8"/>
      <c r="CO28" s="7"/>
      <c r="CP28" s="29"/>
      <c r="CQ28" s="7"/>
      <c r="CR28" s="7"/>
      <c r="CS28" s="7"/>
      <c r="CT28" s="7"/>
      <c r="CU28" s="7"/>
      <c r="CV28" s="7"/>
      <c r="CW28" s="7"/>
      <c r="CX28" s="7"/>
      <c r="CY28" s="7"/>
    </row>
    <row r="29" customFormat="false" ht="12.75" hidden="false" customHeight="false" outlineLevel="0" collapsed="false">
      <c r="B29" s="75" t="n">
        <v>2200</v>
      </c>
      <c r="C29" s="146" t="n">
        <f aca="false">C28</f>
        <v>4</v>
      </c>
      <c r="D29" s="147" t="n">
        <f aca="false">D28</f>
        <v>0</v>
      </c>
      <c r="E29" s="174" t="n">
        <f aca="false">C29-D28</f>
        <v>4</v>
      </c>
      <c r="F29" s="149" t="n">
        <f aca="false">$F$6</f>
        <v>0</v>
      </c>
      <c r="G29" s="175" t="n">
        <f aca="false">$G$6</f>
        <v>0</v>
      </c>
      <c r="H29" s="151" t="n">
        <f aca="false">$H$6</f>
        <v>0</v>
      </c>
      <c r="I29" s="152" t="n">
        <f aca="false">F29+G29+H29</f>
        <v>0</v>
      </c>
      <c r="J29" s="153" t="n">
        <f aca="false">$J$7</f>
        <v>0</v>
      </c>
      <c r="K29" s="154" t="n">
        <f aca="false">$K$6</f>
        <v>0</v>
      </c>
      <c r="L29" s="155" t="n">
        <f aca="false">((I29*J29/1000)+K29)</f>
        <v>0</v>
      </c>
      <c r="M29" s="156" t="n">
        <f aca="false">$M$68</f>
        <v>0</v>
      </c>
      <c r="N29" s="157" t="e">
        <f aca="false">$N$7*AQ28*AR28</f>
        <v>#DIV/0!</v>
      </c>
      <c r="O29" s="156" t="n">
        <f aca="false">$O$68</f>
        <v>0</v>
      </c>
      <c r="P29" s="158" t="n">
        <f aca="false">(AT28*$P$6)*$P$3</f>
        <v>0.8664</v>
      </c>
      <c r="Q29" s="154" t="n">
        <f aca="false">$Q$68</f>
        <v>0</v>
      </c>
      <c r="R29" s="154" t="n">
        <v>0</v>
      </c>
      <c r="S29" s="155" t="n">
        <v>0</v>
      </c>
      <c r="T29" s="156" t="n">
        <v>0</v>
      </c>
      <c r="U29" s="159" t="e">
        <f aca="false">(N29/E29)+SUM(L29:M29)</f>
        <v>#DIV/0!</v>
      </c>
      <c r="W29" s="116" t="n">
        <v>4</v>
      </c>
      <c r="X29" s="117" t="n">
        <v>2.52</v>
      </c>
      <c r="Y29" s="160"/>
      <c r="Z29" s="63"/>
      <c r="AA29" s="161"/>
      <c r="AB29" s="120"/>
      <c r="AC29" s="162" t="n">
        <f aca="false">(W29*X29)+(Y29*Z29)+(AA29*AB29)</f>
        <v>10.08</v>
      </c>
      <c r="AD29" s="163" t="n">
        <v>2300</v>
      </c>
      <c r="AE29" s="164" t="n">
        <v>0</v>
      </c>
      <c r="AF29" s="165" t="n">
        <v>0</v>
      </c>
      <c r="AG29" s="166"/>
      <c r="AH29" s="167"/>
      <c r="AI29" s="168"/>
      <c r="AJ29" s="169"/>
      <c r="AK29" s="170" t="n">
        <v>2</v>
      </c>
      <c r="AL29" s="63" t="n">
        <v>200</v>
      </c>
      <c r="AM29" s="171"/>
      <c r="AN29" s="172"/>
      <c r="AO29" s="173"/>
      <c r="AP29" s="133"/>
      <c r="AQ29" s="133" t="e">
        <f aca="false" t="array" ref="AQ29:AQ29">SUM(IF(AND(AJ29&lt;&gt;"pac",AJ29&lt;&gt;""),AI29),IF(AND(AM29&lt;&gt;"pac",AM29&lt;&gt;""),AL29),IF(AND(AN29&lt;&gt;"pac",AN29&lt;&gt;""),AO29))/SUM(IF(AND(AJ29&lt;&gt;"pac",AJ29&lt;&gt;""),1),IF(AND(AM29&lt;&gt;"pac",AM29&lt;&gt;""),1),IF(AND(AN29&lt;&gt;"pac",AN29&lt;&gt;""),1))</f>
        <v>#DIV/0!</v>
      </c>
      <c r="AR29" s="133" t="n">
        <f aca="false" t="array" ref="AR29:AR29">SUM(IF(AND(AJ29&lt;&gt;"pac",AJ29&lt;&gt;""),AH29),IF(AND(AM29&lt;&gt;"pac",AM29&lt;&gt;""),AK29),IF(AND(AP29&lt;&gt;"pac",AP29&lt;&gt;""),AN29))</f>
        <v>0</v>
      </c>
      <c r="AS29" s="133"/>
      <c r="AT29" s="134" t="n">
        <f aca="false">SUM(AE29,AG29,AH29,AN29,AK29)</f>
        <v>2</v>
      </c>
      <c r="AU29" s="135" t="n">
        <f aca="false">AV29/AT29</f>
        <v>200</v>
      </c>
      <c r="AV29" s="136" t="n">
        <f aca="false">SUM(AE29*AF29)+(AH29*AI29)+(AN29*AO29)+(AK29*AL29)</f>
        <v>400</v>
      </c>
      <c r="AW29" s="137" t="n">
        <f aca="false">AT29*(F30+G30+H30)*J30/1000</f>
        <v>0</v>
      </c>
      <c r="AX29" s="137" t="n">
        <f aca="false">K30*AT29</f>
        <v>0</v>
      </c>
      <c r="AY29" s="137" t="n">
        <f aca="false">L30*(AE30+AG30)</f>
        <v>0</v>
      </c>
      <c r="AZ29" s="136" t="n">
        <f aca="false">P30</f>
        <v>0.8664</v>
      </c>
      <c r="BA29" s="137" t="n">
        <f aca="false">AC29</f>
        <v>10.08</v>
      </c>
      <c r="BB29" s="137" t="n">
        <f aca="false">T30*AT30</f>
        <v>0</v>
      </c>
      <c r="BC29" s="137"/>
      <c r="BD29" s="137" t="n">
        <f aca="false">AV29-SUM(AW29:BC29)</f>
        <v>389.0536</v>
      </c>
      <c r="BE29" s="138"/>
      <c r="BF29" s="139" t="n">
        <f aca="false">BD29</f>
        <v>389.0536</v>
      </c>
      <c r="BG29" s="139" t="n">
        <f aca="false">BF29*$BG$5</f>
        <v>311.24288</v>
      </c>
      <c r="BH29" s="139" t="n">
        <f aca="false">BF29*$BH$5</f>
        <v>77.81072</v>
      </c>
      <c r="BI29" s="52"/>
      <c r="BJ29" s="53" t="s">
        <v>109</v>
      </c>
      <c r="BK29" s="52"/>
      <c r="BL29" s="73" t="n">
        <f aca="false">BL25-BL27</f>
        <v>5953.93472</v>
      </c>
      <c r="BO29" s="53" t="s">
        <v>109</v>
      </c>
      <c r="BP29" s="52"/>
      <c r="BQ29" s="73" t="e">
        <f aca="false">BQ25-BQ27</f>
        <v>#REF!</v>
      </c>
      <c r="BR29" s="55"/>
      <c r="BS29" s="142"/>
      <c r="BT29" s="143"/>
      <c r="BU29" s="52"/>
      <c r="BV29" s="52"/>
      <c r="BW29" s="52"/>
      <c r="BX29" s="52"/>
      <c r="BY29" s="52"/>
      <c r="BZ29" s="52"/>
      <c r="CA29" s="52"/>
      <c r="CB29" s="52"/>
      <c r="CC29" s="138"/>
      <c r="CD29" s="138"/>
      <c r="CE29" s="145"/>
      <c r="CF29" s="145"/>
      <c r="CG29" s="145"/>
      <c r="CH29" s="7"/>
      <c r="CI29" s="8"/>
      <c r="CJ29" s="7"/>
      <c r="CK29" s="29"/>
      <c r="CL29" s="7"/>
      <c r="CM29" s="7"/>
      <c r="CN29" s="8"/>
      <c r="CO29" s="7"/>
      <c r="CP29" s="29"/>
      <c r="CQ29" s="7"/>
      <c r="CR29" s="7"/>
      <c r="CS29" s="7"/>
      <c r="CT29" s="7"/>
      <c r="CU29" s="7"/>
      <c r="CV29" s="7"/>
      <c r="CW29" s="7"/>
      <c r="CX29" s="7"/>
      <c r="CY29" s="7"/>
    </row>
    <row r="30" customFormat="false" ht="12.75" hidden="false" customHeight="false" outlineLevel="0" collapsed="false">
      <c r="B30" s="75" t="n">
        <v>2300</v>
      </c>
      <c r="C30" s="146" t="n">
        <f aca="false">C29</f>
        <v>4</v>
      </c>
      <c r="D30" s="147" t="n">
        <f aca="false">D29</f>
        <v>0</v>
      </c>
      <c r="E30" s="174" t="n">
        <f aca="false">C30-D29</f>
        <v>4</v>
      </c>
      <c r="F30" s="149" t="n">
        <f aca="false">$F$6</f>
        <v>0</v>
      </c>
      <c r="G30" s="175" t="n">
        <f aca="false">$G$6</f>
        <v>0</v>
      </c>
      <c r="H30" s="151" t="n">
        <f aca="false">$H$6</f>
        <v>0</v>
      </c>
      <c r="I30" s="152" t="n">
        <f aca="false">F30+G30+H30</f>
        <v>0</v>
      </c>
      <c r="J30" s="153" t="n">
        <f aca="false">$J$7</f>
        <v>0</v>
      </c>
      <c r="K30" s="154" t="n">
        <f aca="false">$K$6</f>
        <v>0</v>
      </c>
      <c r="L30" s="155" t="n">
        <f aca="false">((I30*J30/1000)+K30)</f>
        <v>0</v>
      </c>
      <c r="M30" s="156" t="n">
        <f aca="false">$M$68</f>
        <v>0</v>
      </c>
      <c r="N30" s="157" t="e">
        <f aca="false">$N$7*AQ29*AR29</f>
        <v>#DIV/0!</v>
      </c>
      <c r="O30" s="156" t="n">
        <f aca="false">$O$68</f>
        <v>0</v>
      </c>
      <c r="P30" s="158" t="n">
        <f aca="false">(AT29*$P$6)*$P$3</f>
        <v>0.8664</v>
      </c>
      <c r="Q30" s="154" t="n">
        <f aca="false">$Q$68</f>
        <v>0</v>
      </c>
      <c r="R30" s="154" t="n">
        <v>0</v>
      </c>
      <c r="S30" s="155" t="n">
        <v>0</v>
      </c>
      <c r="T30" s="156" t="n">
        <f aca="false">$T$6</f>
        <v>0</v>
      </c>
      <c r="U30" s="159" t="e">
        <f aca="false">(N30/E30)+SUM(L30:M30)</f>
        <v>#DIV/0!</v>
      </c>
      <c r="W30" s="116" t="n">
        <v>4</v>
      </c>
      <c r="X30" s="117" t="n">
        <v>2.52</v>
      </c>
      <c r="Y30" s="160"/>
      <c r="Z30" s="90"/>
      <c r="AA30" s="186"/>
      <c r="AB30" s="187"/>
      <c r="AC30" s="188" t="n">
        <f aca="false">(W30*X30)+(Y30*Z30)+(AA30*AB30)</f>
        <v>10.08</v>
      </c>
      <c r="AD30" s="189" t="n">
        <v>2400</v>
      </c>
      <c r="AE30" s="190" t="n">
        <v>0</v>
      </c>
      <c r="AF30" s="191" t="n">
        <v>0</v>
      </c>
      <c r="AG30" s="192"/>
      <c r="AH30" s="167"/>
      <c r="AI30" s="168"/>
      <c r="AJ30" s="169"/>
      <c r="AK30" s="170" t="n">
        <v>2</v>
      </c>
      <c r="AL30" s="63" t="n">
        <v>200</v>
      </c>
      <c r="AM30" s="194"/>
      <c r="AN30" s="172"/>
      <c r="AO30" s="173"/>
      <c r="AP30" s="195"/>
      <c r="AQ30" s="195" t="e">
        <f aca="false" t="array" ref="AQ30:AQ30">SUM(IF(AND(AJ30&lt;&gt;"pac",AJ30&lt;&gt;""),AI30),IF(AND(AM30&lt;&gt;"pac",AM30&lt;&gt;""),AL30),IF(AND(AN30&lt;&gt;"pac",AN30&lt;&gt;""),AO30))/SUM(IF(AND(AJ30&lt;&gt;"pac",AJ30&lt;&gt;""),1),IF(AND(AM30&lt;&gt;"pac",AM30&lt;&gt;""),1),IF(AND(AN30&lt;&gt;"pac",AN30&lt;&gt;""),1))</f>
        <v>#DIV/0!</v>
      </c>
      <c r="AR30" s="195" t="n">
        <f aca="false" t="array" ref="AR30:AR30">SUM(IF(AND(AJ30&lt;&gt;"pac",AJ30&lt;&gt;""),AH30),IF(AND(AM30&lt;&gt;"pac",AM30&lt;&gt;""),AK30),IF(AND(AP30&lt;&gt;"pac",AP30&lt;&gt;""),AN30))</f>
        <v>0</v>
      </c>
      <c r="AS30" s="55"/>
      <c r="AT30" s="134" t="n">
        <f aca="false">SUM(AE30,AG30,AH30,AN30,AK30)</f>
        <v>2</v>
      </c>
      <c r="AU30" s="135" t="n">
        <f aca="false">AV30/AT30</f>
        <v>200</v>
      </c>
      <c r="AV30" s="136" t="n">
        <f aca="false">SUM(AE30*AF30)+(AH30*AI30)+(AN30*AO30)+(AK30*AL30)</f>
        <v>400</v>
      </c>
      <c r="AW30" s="137" t="n">
        <f aca="false">AT30*(F31+G31+H31)*J31/1000</f>
        <v>0</v>
      </c>
      <c r="AX30" s="137" t="n">
        <f aca="false">K31*AT30</f>
        <v>0</v>
      </c>
      <c r="AY30" s="137" t="n">
        <f aca="false">L31*(AE31+AG31)</f>
        <v>0</v>
      </c>
      <c r="AZ30" s="136" t="n">
        <f aca="false">P31</f>
        <v>0.8664</v>
      </c>
      <c r="BA30" s="137" t="n">
        <f aca="false">AC30</f>
        <v>10.08</v>
      </c>
      <c r="BB30" s="137" t="n">
        <f aca="false">T31*AT31</f>
        <v>0</v>
      </c>
      <c r="BC30" s="137"/>
      <c r="BD30" s="137" t="n">
        <f aca="false">AV30-SUM(AW30:BC30)</f>
        <v>389.0536</v>
      </c>
      <c r="BE30" s="138"/>
      <c r="BF30" s="139" t="n">
        <f aca="false">BD30</f>
        <v>389.0536</v>
      </c>
      <c r="BG30" s="139" t="n">
        <f aca="false">BF30*$BG$5</f>
        <v>311.24288</v>
      </c>
      <c r="BH30" s="139" t="n">
        <f aca="false">BF30*$BH$5</f>
        <v>77.81072</v>
      </c>
      <c r="BI30" s="52"/>
      <c r="BJ30" s="53"/>
      <c r="BK30" s="52"/>
      <c r="BL30" s="73"/>
      <c r="BO30" s="53"/>
      <c r="BP30" s="52"/>
      <c r="BQ30" s="73"/>
      <c r="BR30" s="55"/>
      <c r="BS30" s="142"/>
      <c r="BT30" s="143"/>
      <c r="BU30" s="52"/>
      <c r="BV30" s="52"/>
      <c r="BW30" s="52"/>
      <c r="BX30" s="52"/>
      <c r="BY30" s="52"/>
      <c r="BZ30" s="52"/>
      <c r="CA30" s="52"/>
      <c r="CB30" s="52"/>
      <c r="CC30" s="138"/>
      <c r="CD30" s="138"/>
      <c r="CE30" s="145"/>
      <c r="CF30" s="145"/>
      <c r="CG30" s="145"/>
      <c r="CH30" s="7"/>
      <c r="CI30" s="8"/>
      <c r="CJ30" s="7"/>
      <c r="CK30" s="29"/>
      <c r="CL30" s="7"/>
      <c r="CM30" s="7"/>
      <c r="CN30" s="8"/>
      <c r="CO30" s="7"/>
      <c r="CP30" s="29"/>
      <c r="CQ30" s="7"/>
      <c r="CR30" s="7"/>
      <c r="CS30" s="7"/>
      <c r="CT30" s="7"/>
      <c r="CU30" s="7"/>
      <c r="CV30" s="7"/>
      <c r="CW30" s="7"/>
      <c r="CX30" s="7"/>
      <c r="CY30" s="7"/>
    </row>
    <row r="31" customFormat="false" ht="13.5" hidden="false" customHeight="false" outlineLevel="0" collapsed="false">
      <c r="B31" s="75" t="n">
        <v>2400</v>
      </c>
      <c r="C31" s="146" t="n">
        <f aca="false">C30</f>
        <v>4</v>
      </c>
      <c r="D31" s="147" t="n">
        <f aca="false">D30</f>
        <v>0</v>
      </c>
      <c r="E31" s="174" t="n">
        <f aca="false">C31-D30</f>
        <v>4</v>
      </c>
      <c r="F31" s="149" t="n">
        <f aca="false">$F$6</f>
        <v>0</v>
      </c>
      <c r="G31" s="196" t="n">
        <f aca="false">$G$6</f>
        <v>0</v>
      </c>
      <c r="H31" s="151" t="n">
        <f aca="false">$H$6</f>
        <v>0</v>
      </c>
      <c r="I31" s="152" t="n">
        <f aca="false">F31+G31+H31</f>
        <v>0</v>
      </c>
      <c r="J31" s="153" t="n">
        <f aca="false">$J$7</f>
        <v>0</v>
      </c>
      <c r="K31" s="154" t="n">
        <f aca="false">$K$6</f>
        <v>0</v>
      </c>
      <c r="L31" s="155" t="n">
        <f aca="false">((I31*J31/1000)+K31)</f>
        <v>0</v>
      </c>
      <c r="M31" s="156" t="n">
        <f aca="false">$M$68</f>
        <v>0</v>
      </c>
      <c r="N31" s="157" t="e">
        <f aca="false">$N$7*AQ30*AR30</f>
        <v>#DIV/0!</v>
      </c>
      <c r="O31" s="156" t="n">
        <f aca="false">$O$68</f>
        <v>0</v>
      </c>
      <c r="P31" s="158" t="n">
        <f aca="false">(AT30*$P$6)*$P$3</f>
        <v>0.8664</v>
      </c>
      <c r="Q31" s="154" t="n">
        <f aca="false">$Q$68</f>
        <v>0</v>
      </c>
      <c r="R31" s="154" t="n">
        <v>0</v>
      </c>
      <c r="S31" s="155" t="n">
        <v>0</v>
      </c>
      <c r="T31" s="156" t="n">
        <f aca="false">$T$6</f>
        <v>0</v>
      </c>
      <c r="U31" s="159" t="e">
        <f aca="false">(N31/E31)+SUM(L31:M31)</f>
        <v>#DIV/0!</v>
      </c>
      <c r="W31" s="197" t="n">
        <f aca="false">SUM(W7:W30)</f>
        <v>96</v>
      </c>
      <c r="X31" s="26"/>
      <c r="Y31" s="197" t="n">
        <f aca="false">SUM(Y7:Y30)</f>
        <v>0</v>
      </c>
      <c r="AA31" s="195" t="n">
        <f aca="false">SUM(AA7:AA30)</f>
        <v>0</v>
      </c>
      <c r="AB31" s="176"/>
      <c r="AD31" s="51"/>
      <c r="AE31" s="198" t="n">
        <f aca="false">SUM(AE7:AE30)</f>
        <v>0</v>
      </c>
      <c r="AF31" s="51"/>
      <c r="AG31" s="199"/>
      <c r="AH31" s="200" t="n">
        <f aca="false">SUM(AH7:AH30)</f>
        <v>0</v>
      </c>
      <c r="AI31" s="199"/>
      <c r="AJ31" s="51"/>
      <c r="AK31" s="201" t="n">
        <f aca="false">SUM(AK7:AK30)</f>
        <v>38</v>
      </c>
      <c r="AL31" s="52"/>
      <c r="AM31" s="51"/>
      <c r="AN31" s="313" t="n">
        <f aca="false">SUM(AN7:AN30)</f>
        <v>0</v>
      </c>
      <c r="AO31" s="26"/>
      <c r="AP31" s="52"/>
      <c r="AT31" s="202" t="n">
        <f aca="false">SUM(AT7:AT30)</f>
        <v>38</v>
      </c>
      <c r="AU31" s="203" t="n">
        <f aca="false">AV31/AT31</f>
        <v>200</v>
      </c>
      <c r="AV31" s="203" t="n">
        <f aca="false">SUM(AV7:AV30)</f>
        <v>7600</v>
      </c>
      <c r="AW31" s="203" t="n">
        <f aca="false">SUM(AW7:AW30)</f>
        <v>0</v>
      </c>
      <c r="AX31" s="203" t="n">
        <f aca="false">SUM(AX7:AX30)</f>
        <v>0</v>
      </c>
      <c r="AY31" s="203" t="n">
        <f aca="false">SUM(AY7:AY30)</f>
        <v>0</v>
      </c>
      <c r="AZ31" s="203" t="n">
        <f aca="false">SUM(AZ7:AZ30)</f>
        <v>16.4616</v>
      </c>
      <c r="BA31" s="204" t="n">
        <f aca="false">SUM(BA7:BA30)</f>
        <v>141.12</v>
      </c>
      <c r="BB31" s="204" t="n">
        <f aca="false">SUM(BB7:BB30)</f>
        <v>0</v>
      </c>
      <c r="BC31" s="204" t="n">
        <f aca="false">SUM(BC7:BC30)</f>
        <v>0</v>
      </c>
      <c r="BD31" s="204" t="n">
        <f aca="false">SUM(BD7:BD30)</f>
        <v>7442.4184</v>
      </c>
      <c r="BF31" s="205" t="n">
        <f aca="false">SUM(BF7:BF30)</f>
        <v>7442.4184</v>
      </c>
      <c r="BG31" s="205" t="n">
        <f aca="false">SUM(BG7:BG30)</f>
        <v>5953.93472</v>
      </c>
      <c r="BH31" s="205" t="n">
        <f aca="false">SUM(BH7:BH30)</f>
        <v>1488.48368</v>
      </c>
      <c r="BJ31" s="53" t="s">
        <v>110</v>
      </c>
      <c r="BK31" s="52"/>
      <c r="BL31" s="171"/>
      <c r="BO31" s="53" t="s">
        <v>110</v>
      </c>
      <c r="BP31" s="52"/>
      <c r="BQ31" s="171"/>
      <c r="BR31" s="7"/>
      <c r="BS31" s="28"/>
      <c r="BT31" s="206"/>
      <c r="BU31" s="98"/>
      <c r="BV31" s="52"/>
      <c r="BW31" s="52"/>
      <c r="BX31" s="52"/>
      <c r="BY31" s="52"/>
      <c r="BZ31" s="98"/>
      <c r="CA31" s="52"/>
      <c r="CB31" s="52"/>
      <c r="CC31" s="101"/>
      <c r="CD31" s="7"/>
      <c r="CE31" s="29"/>
      <c r="CF31" s="29"/>
      <c r="CG31" s="29"/>
      <c r="CH31" s="7"/>
      <c r="CI31" s="8"/>
      <c r="CJ31" s="7"/>
      <c r="CK31" s="7"/>
      <c r="CL31" s="7"/>
      <c r="CM31" s="7"/>
      <c r="CN31" s="8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</row>
    <row r="32" customFormat="false" ht="13.5" hidden="false" customHeight="false" outlineLevel="0" collapsed="false">
      <c r="B32" s="207"/>
      <c r="C32" s="208"/>
      <c r="D32" s="208"/>
      <c r="E32" s="209" t="n">
        <f aca="false">SUM(E8:E31)</f>
        <v>96</v>
      </c>
      <c r="F32" s="210"/>
      <c r="G32" s="211"/>
      <c r="H32" s="210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BJ32" s="53" t="s">
        <v>111</v>
      </c>
      <c r="BK32" s="52"/>
      <c r="BL32" s="212" t="n">
        <f aca="false">AW31</f>
        <v>0</v>
      </c>
      <c r="BO32" s="53" t="s">
        <v>111</v>
      </c>
      <c r="BP32" s="52"/>
      <c r="BQ32" s="213" t="e">
        <f aca="true">(INDIRECT(TEXT((DAY($A$1)-1),"0")&amp;"!BQ32"))+BL32</f>
        <v>#REF!</v>
      </c>
      <c r="BR32" s="7"/>
      <c r="BS32" s="7"/>
      <c r="BT32" s="7"/>
      <c r="BU32" s="98"/>
      <c r="BV32" s="52"/>
      <c r="BW32" s="176"/>
      <c r="BX32" s="52"/>
      <c r="BY32" s="52"/>
      <c r="BZ32" s="98"/>
      <c r="CA32" s="52"/>
      <c r="CB32" s="176"/>
      <c r="CC32" s="7"/>
      <c r="CD32" s="7"/>
      <c r="CE32" s="7"/>
      <c r="CF32" s="7"/>
      <c r="CG32" s="7"/>
      <c r="CH32" s="7"/>
      <c r="CI32" s="8"/>
      <c r="CJ32" s="7"/>
      <c r="CK32" s="214"/>
      <c r="CL32" s="7"/>
      <c r="CM32" s="7"/>
      <c r="CN32" s="8"/>
      <c r="CO32" s="7"/>
      <c r="CP32" s="215"/>
      <c r="CQ32" s="7"/>
      <c r="CR32" s="7"/>
      <c r="CS32" s="7"/>
      <c r="CT32" s="7"/>
      <c r="CU32" s="7"/>
      <c r="CV32" s="7"/>
      <c r="CW32" s="7"/>
      <c r="CX32" s="7"/>
      <c r="CY32" s="7"/>
    </row>
    <row r="33" customFormat="false" ht="12.75" hidden="false" customHeight="false" outlineLevel="0" collapsed="false">
      <c r="P33" s="52"/>
      <c r="V33" s="52"/>
      <c r="AI33" s="216"/>
      <c r="AJ33" s="216"/>
      <c r="AK33" s="216"/>
      <c r="AL33" s="6"/>
      <c r="BJ33" s="53" t="s">
        <v>112</v>
      </c>
      <c r="BK33" s="52"/>
      <c r="BL33" s="213" t="n">
        <f aca="false">AX31</f>
        <v>0</v>
      </c>
      <c r="BO33" s="53" t="s">
        <v>112</v>
      </c>
      <c r="BP33" s="52"/>
      <c r="BQ33" s="213" t="e">
        <f aca="true">(INDIRECT(TEXT((DAY($A$1)-1),"0")&amp;"!BQ33"))+BL33</f>
        <v>#REF!</v>
      </c>
      <c r="BR33" s="7"/>
      <c r="BS33" s="7"/>
      <c r="BT33" s="7"/>
      <c r="BU33" s="52"/>
      <c r="BV33" s="52"/>
      <c r="BW33" s="52"/>
      <c r="BX33" s="52"/>
      <c r="BY33" s="52"/>
      <c r="BZ33" s="52"/>
      <c r="CA33" s="52"/>
      <c r="CB33" s="52"/>
      <c r="CC33" s="7"/>
      <c r="CD33" s="7"/>
      <c r="CE33" s="7"/>
      <c r="CF33" s="7"/>
      <c r="CG33" s="7"/>
      <c r="CH33" s="7"/>
      <c r="CI33" s="8"/>
      <c r="CJ33" s="7"/>
      <c r="CK33" s="215"/>
      <c r="CL33" s="7"/>
      <c r="CM33" s="7"/>
      <c r="CN33" s="8"/>
      <c r="CO33" s="7"/>
      <c r="CP33" s="215"/>
      <c r="CQ33" s="7"/>
      <c r="CR33" s="7"/>
      <c r="CS33" s="7"/>
      <c r="CT33" s="7"/>
      <c r="CU33" s="7"/>
      <c r="CV33" s="7"/>
      <c r="CW33" s="7"/>
      <c r="CX33" s="7"/>
      <c r="CY33" s="7"/>
    </row>
    <row r="34" customFormat="false" ht="13.5" hidden="false" customHeight="false" outlineLevel="0" collapsed="false">
      <c r="P34" s="52"/>
      <c r="AC34" s="217"/>
      <c r="AI34" s="218"/>
      <c r="AJ34" s="218"/>
      <c r="AK34" s="218"/>
      <c r="AN34" s="0" t="s">
        <v>155</v>
      </c>
      <c r="BJ34" s="53"/>
      <c r="BK34" s="52"/>
      <c r="BL34" s="171"/>
      <c r="BO34" s="183"/>
      <c r="BP34" s="52"/>
      <c r="BQ34" s="219"/>
      <c r="BR34" s="7"/>
      <c r="BS34" s="7"/>
      <c r="BT34" s="7"/>
      <c r="BU34" s="98"/>
      <c r="BV34" s="52"/>
      <c r="BW34" s="176"/>
      <c r="BX34" s="52"/>
      <c r="BY34" s="52"/>
      <c r="BZ34" s="98"/>
      <c r="CA34" s="52"/>
      <c r="CB34" s="176"/>
      <c r="CC34" s="7"/>
      <c r="CD34" s="7"/>
      <c r="CE34" s="7"/>
      <c r="CF34" s="7"/>
      <c r="CG34" s="7"/>
      <c r="CH34" s="7"/>
      <c r="CI34" s="8"/>
      <c r="CJ34" s="7"/>
      <c r="CK34" s="7"/>
      <c r="CL34" s="7"/>
      <c r="CM34" s="7"/>
      <c r="CN34" s="7"/>
      <c r="CO34" s="7"/>
      <c r="CP34" s="8"/>
      <c r="CQ34" s="7"/>
      <c r="CR34" s="7"/>
      <c r="CS34" s="7"/>
      <c r="CT34" s="7"/>
      <c r="CU34" s="7"/>
      <c r="CV34" s="7"/>
      <c r="CW34" s="7"/>
      <c r="CX34" s="7"/>
      <c r="CY34" s="7"/>
    </row>
    <row r="35" customFormat="false" ht="12.75" hidden="false" customHeight="false" outlineLevel="0" collapsed="false">
      <c r="P35" s="52"/>
      <c r="AE35" s="220" t="s">
        <v>113</v>
      </c>
      <c r="AF35" s="221" t="s">
        <v>114</v>
      </c>
      <c r="AG35" s="221"/>
      <c r="AH35" s="222"/>
      <c r="AJ35" s="220" t="s">
        <v>113</v>
      </c>
      <c r="AK35" s="221" t="s">
        <v>115</v>
      </c>
      <c r="AL35" s="221"/>
      <c r="AM35" s="222"/>
      <c r="BJ35" s="140" t="s">
        <v>116</v>
      </c>
      <c r="BK35" s="141"/>
      <c r="BL35" s="223" t="n">
        <f aca="false">BL25-BL27-BL32-BL33</f>
        <v>5953.93472</v>
      </c>
      <c r="BO35" s="140" t="s">
        <v>117</v>
      </c>
      <c r="BP35" s="141"/>
      <c r="BQ35" s="223" t="e">
        <f aca="false">BQ29-SUM(BQ32:BQ33)</f>
        <v>#REF!</v>
      </c>
      <c r="BR35" s="7"/>
      <c r="BS35" s="7"/>
      <c r="BT35" s="7"/>
      <c r="BU35" s="98"/>
      <c r="BV35" s="52"/>
      <c r="BW35" s="176"/>
      <c r="BX35" s="52"/>
      <c r="BY35" s="52"/>
      <c r="BZ35" s="98"/>
      <c r="CA35" s="52"/>
      <c r="CB35" s="176"/>
      <c r="CC35" s="7"/>
      <c r="CD35" s="7"/>
      <c r="CE35" s="7"/>
      <c r="CF35" s="7"/>
      <c r="CG35" s="7"/>
      <c r="CH35" s="7"/>
      <c r="CI35" s="8"/>
      <c r="CJ35" s="7"/>
      <c r="CK35" s="215"/>
      <c r="CL35" s="7"/>
      <c r="CM35" s="7"/>
      <c r="CN35" s="8"/>
      <c r="CO35" s="7"/>
      <c r="CP35" s="215"/>
      <c r="CQ35" s="7"/>
      <c r="CR35" s="7"/>
      <c r="CS35" s="7"/>
      <c r="CT35" s="7"/>
      <c r="CU35" s="7"/>
      <c r="CV35" s="7"/>
      <c r="CW35" s="7"/>
      <c r="CX35" s="7"/>
      <c r="CY35" s="7"/>
    </row>
    <row r="36" customFormat="false" ht="12.75" hidden="false" customHeight="false" outlineLevel="0" collapsed="false">
      <c r="P36" s="52"/>
      <c r="AE36" s="224"/>
      <c r="AF36" s="52"/>
      <c r="AG36" s="52" t="s">
        <v>118</v>
      </c>
      <c r="AH36" s="225" t="s">
        <v>119</v>
      </c>
      <c r="AJ36" s="224"/>
      <c r="AK36" s="52"/>
      <c r="AL36" s="52" t="s">
        <v>118</v>
      </c>
      <c r="AM36" s="225" t="s">
        <v>119</v>
      </c>
      <c r="AV36" s="226" t="s">
        <v>120</v>
      </c>
      <c r="AW36" s="226" t="s">
        <v>121</v>
      </c>
      <c r="AX36" s="226" t="s">
        <v>122</v>
      </c>
      <c r="AY36" s="226" t="s">
        <v>123</v>
      </c>
      <c r="AZ36" s="226" t="s">
        <v>124</v>
      </c>
      <c r="BA36" s="226" t="s">
        <v>46</v>
      </c>
      <c r="BF36" s="98"/>
      <c r="BG36" s="52"/>
      <c r="BH36" s="176"/>
      <c r="BJ36" s="98"/>
      <c r="BK36" s="52"/>
      <c r="BL36" s="176"/>
      <c r="BO36" s="98"/>
      <c r="BP36" s="52"/>
      <c r="BQ36" s="176"/>
      <c r="BR36" s="7"/>
      <c r="BS36" s="7"/>
      <c r="BT36" s="7"/>
      <c r="BU36" s="98"/>
      <c r="BV36" s="52"/>
      <c r="BW36" s="176"/>
      <c r="BX36" s="52"/>
      <c r="BY36" s="52"/>
      <c r="BZ36" s="98"/>
      <c r="CA36" s="52"/>
      <c r="CB36" s="176"/>
      <c r="CC36" s="7"/>
      <c r="CD36" s="7"/>
      <c r="CE36" s="8"/>
      <c r="CF36" s="7"/>
      <c r="CG36" s="29"/>
      <c r="CH36" s="7"/>
      <c r="CI36" s="8"/>
      <c r="CJ36" s="7"/>
      <c r="CK36" s="29"/>
      <c r="CL36" s="7"/>
      <c r="CM36" s="7"/>
      <c r="CN36" s="8"/>
      <c r="CO36" s="7"/>
      <c r="CP36" s="29"/>
      <c r="CQ36" s="7"/>
      <c r="CR36" s="7"/>
      <c r="CS36" s="7"/>
      <c r="CT36" s="7"/>
      <c r="CU36" s="7"/>
      <c r="CV36" s="7"/>
      <c r="CW36" s="7"/>
      <c r="CX36" s="7"/>
      <c r="CY36" s="7"/>
    </row>
    <row r="37" customFormat="false" ht="16.5" hidden="false" customHeight="false" outlineLevel="0" collapsed="false">
      <c r="A37" s="7"/>
      <c r="B37" s="7"/>
      <c r="C37" s="7"/>
      <c r="D37" s="7"/>
      <c r="E37" s="7"/>
      <c r="F37" s="7"/>
      <c r="G37" s="7"/>
      <c r="H37" s="227"/>
      <c r="I37" s="227"/>
      <c r="J37" s="227"/>
      <c r="K37" s="227"/>
      <c r="L37" s="7"/>
      <c r="M37" s="7"/>
      <c r="N37" s="7"/>
      <c r="O37" s="7"/>
      <c r="P37" s="100"/>
      <c r="Q37" s="7"/>
      <c r="R37" s="7"/>
      <c r="S37" s="7"/>
      <c r="T37" s="7"/>
      <c r="U37" s="7"/>
      <c r="V37" s="7"/>
      <c r="W37" s="7"/>
      <c r="X37" s="7"/>
      <c r="Y37" s="7"/>
      <c r="AE37" s="224" t="s">
        <v>125</v>
      </c>
      <c r="AF37" s="52"/>
      <c r="AG37" s="52" t="s">
        <v>126</v>
      </c>
      <c r="AH37" s="225" t="s">
        <v>127</v>
      </c>
      <c r="AJ37" s="224" t="s">
        <v>125</v>
      </c>
      <c r="AK37" s="52"/>
      <c r="AL37" s="52" t="s">
        <v>128</v>
      </c>
      <c r="AM37" s="225" t="s">
        <v>129</v>
      </c>
      <c r="AS37" s="226" t="s">
        <v>130</v>
      </c>
      <c r="AT37" s="226" t="s">
        <v>131</v>
      </c>
      <c r="AU37" s="226" t="s">
        <v>132</v>
      </c>
      <c r="AV37" s="226" t="s">
        <v>133</v>
      </c>
      <c r="AW37" s="226" t="s">
        <v>133</v>
      </c>
      <c r="AX37" s="226" t="s">
        <v>134</v>
      </c>
      <c r="AY37" s="226" t="s">
        <v>134</v>
      </c>
      <c r="AZ37" s="226" t="s">
        <v>135</v>
      </c>
      <c r="BA37" s="0" t="s">
        <v>136</v>
      </c>
      <c r="BR37" s="55"/>
      <c r="BS37" s="55"/>
      <c r="BT37" s="55"/>
      <c r="BU37" s="98"/>
      <c r="BV37" s="52"/>
      <c r="BW37" s="176"/>
      <c r="BX37" s="52"/>
      <c r="BY37" s="52"/>
      <c r="BZ37" s="98"/>
      <c r="CA37" s="52"/>
      <c r="CB37" s="176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</row>
    <row r="38" customFormat="false" ht="12.75" hidden="false" customHeight="false" outlineLevel="0" collapsed="false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AE38" s="224" t="s">
        <v>137</v>
      </c>
      <c r="AF38" s="52"/>
      <c r="AG38" s="52" t="s">
        <v>138</v>
      </c>
      <c r="AH38" s="225" t="s">
        <v>138</v>
      </c>
      <c r="AJ38" s="224" t="s">
        <v>137</v>
      </c>
      <c r="AK38" s="52"/>
      <c r="AL38" s="52" t="s">
        <v>83</v>
      </c>
      <c r="AM38" s="225" t="s">
        <v>82</v>
      </c>
      <c r="AS38" s="228"/>
      <c r="AT38" s="229" t="n">
        <f aca="false">AT7</f>
        <v>4</v>
      </c>
      <c r="AU38" s="229" t="n">
        <f aca="false">AS38-AT38</f>
        <v>-4</v>
      </c>
      <c r="AV38" s="230" t="n">
        <f aca="false">IF(AND(AU38&lt;=0,AU38&gt;=-2),AU38,IF(AU38&lt;-2,-2,0))</f>
        <v>-2</v>
      </c>
      <c r="AW38" s="231" t="n">
        <f aca="false">IF(AND(AU38&gt;=0,AU38&lt;=2),AU38,IF(AU38&gt;2,2,0))</f>
        <v>0</v>
      </c>
      <c r="AX38" s="232" t="n">
        <f aca="false">IF(AU38&gt;2,(AU38-2)*13.66,0)</f>
        <v>0</v>
      </c>
      <c r="AY38" s="232" t="n">
        <f aca="false">IF(AU38&lt;-2,(ABS(AU38)-2)*100,0)</f>
        <v>200</v>
      </c>
      <c r="AZ38" s="233" t="n">
        <f aca="false">AV38+AW38</f>
        <v>-2</v>
      </c>
      <c r="BA38" s="234" t="n">
        <f aca="false">AX38+AY38</f>
        <v>200</v>
      </c>
      <c r="BB38" s="142"/>
      <c r="BJ38" s="6" t="s">
        <v>139</v>
      </c>
      <c r="BP38" s="6" t="s">
        <v>140</v>
      </c>
      <c r="BR38" s="235"/>
      <c r="BS38" s="142"/>
      <c r="BT38" s="142"/>
      <c r="BU38" s="98"/>
      <c r="BV38" s="52"/>
      <c r="BW38" s="52"/>
      <c r="BX38" s="52"/>
      <c r="BY38" s="52"/>
      <c r="BZ38" s="98"/>
      <c r="CA38" s="52"/>
      <c r="CB38" s="52"/>
      <c r="CC38" s="7"/>
      <c r="CD38" s="7"/>
      <c r="CE38" s="7"/>
      <c r="CF38" s="7"/>
      <c r="CG38" s="7"/>
      <c r="CH38" s="7"/>
      <c r="CI38" s="7"/>
      <c r="CJ38" s="8"/>
      <c r="CK38" s="7"/>
      <c r="CL38" s="7"/>
      <c r="CM38" s="7"/>
      <c r="CN38" s="7"/>
      <c r="CO38" s="8"/>
      <c r="CP38" s="7"/>
      <c r="CQ38" s="7"/>
      <c r="CR38" s="7"/>
      <c r="CS38" s="7"/>
      <c r="CT38" s="7"/>
      <c r="CU38" s="7"/>
      <c r="CV38" s="7"/>
      <c r="CW38" s="7"/>
      <c r="CX38" s="7"/>
      <c r="CY38" s="7"/>
    </row>
    <row r="39" customFormat="false" ht="13.5" hidden="false" customHeight="false" outlineLevel="0" collapsed="false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AE39" s="236" t="n">
        <f aca="false">AE31</f>
        <v>0</v>
      </c>
      <c r="AF39" s="237" t="n">
        <f aca="false">AG31</f>
        <v>0</v>
      </c>
      <c r="AG39" s="237" t="n">
        <f aca="false">AH31+AK31</f>
        <v>38</v>
      </c>
      <c r="AH39" s="238" t="n">
        <f aca="false">AN31</f>
        <v>0</v>
      </c>
      <c r="AJ39" s="236" t="n">
        <f aca="false">AJ31</f>
        <v>0</v>
      </c>
      <c r="AK39" s="237" t="n">
        <f aca="false">AL31</f>
        <v>0</v>
      </c>
      <c r="AL39" s="239" t="n">
        <f aca="false">AVERAGE(AL7:AL30,AI7:AI30)</f>
        <v>200</v>
      </c>
      <c r="AM39" s="240" t="e">
        <f aca="false">AVERAGE(AO7:AO30)</f>
        <v>#DIV/0!</v>
      </c>
      <c r="AS39" s="241"/>
      <c r="AT39" s="242" t="n">
        <f aca="false">AT8</f>
        <v>4</v>
      </c>
      <c r="AU39" s="242" t="n">
        <f aca="false">AS39-AT39</f>
        <v>-4</v>
      </c>
      <c r="AV39" s="243" t="n">
        <f aca="false">IF(AND(AU39&lt;=0,AU39&gt;=-2),AU39,IF(AU39&lt;-2,-2,0))</f>
        <v>-2</v>
      </c>
      <c r="AW39" s="244" t="n">
        <f aca="false">IF(AND(AU39&gt;=0,AU39&lt;=2),AU39,IF(AU39&gt;2,2,0))</f>
        <v>0</v>
      </c>
      <c r="AX39" s="245" t="n">
        <f aca="false">IF(AU39&gt;2,(AU39-2)*13.66,0)</f>
        <v>0</v>
      </c>
      <c r="AY39" s="245" t="n">
        <f aca="false">IF(AU39&lt;-2,(ABS(AU39)-2)*100,0)</f>
        <v>200</v>
      </c>
      <c r="AZ39" s="246" t="n">
        <f aca="false">AV39+AW39</f>
        <v>-2</v>
      </c>
      <c r="BA39" s="247" t="n">
        <f aca="false">AX39+AY39</f>
        <v>200</v>
      </c>
      <c r="BJ39" s="25" t="s">
        <v>141</v>
      </c>
      <c r="BK39" s="26"/>
      <c r="BL39" s="248" t="n">
        <v>0</v>
      </c>
      <c r="BM39" s="249"/>
      <c r="BR39" s="235"/>
      <c r="BS39" s="142"/>
      <c r="BT39" s="142"/>
      <c r="BU39" s="98"/>
      <c r="BV39" s="52"/>
      <c r="BW39" s="214"/>
      <c r="BX39" s="52"/>
      <c r="BY39" s="52"/>
      <c r="BZ39" s="98"/>
      <c r="CA39" s="52"/>
      <c r="CB39" s="250"/>
      <c r="CC39" s="7"/>
      <c r="CD39" s="7"/>
      <c r="CE39" s="7"/>
      <c r="CF39" s="7"/>
      <c r="CG39" s="7"/>
      <c r="CH39" s="7"/>
      <c r="CI39" s="7"/>
      <c r="CJ39" s="8"/>
      <c r="CK39" s="7"/>
      <c r="CL39" s="249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</row>
    <row r="40" customFormat="false" ht="15.75" hidden="false" customHeight="false" outlineLevel="0" collapsed="false">
      <c r="A40" s="7"/>
      <c r="B40" s="7"/>
      <c r="C40" s="7"/>
      <c r="D40" s="7"/>
      <c r="E40" s="227"/>
      <c r="F40" s="227"/>
      <c r="G40" s="227"/>
      <c r="H40" s="227"/>
      <c r="I40" s="227"/>
      <c r="J40" s="227"/>
      <c r="K40" s="227"/>
      <c r="L40" s="227"/>
      <c r="M40" s="227"/>
      <c r="N40" s="227"/>
      <c r="O40" s="227"/>
      <c r="P40" s="7"/>
      <c r="Q40" s="7"/>
      <c r="R40" s="7"/>
      <c r="S40" s="7"/>
      <c r="T40" s="7"/>
      <c r="U40" s="7"/>
      <c r="V40" s="7"/>
      <c r="W40" s="7"/>
      <c r="X40" s="7"/>
      <c r="Y40" s="7"/>
      <c r="AS40" s="241"/>
      <c r="AT40" s="242" t="n">
        <f aca="false">AT9</f>
        <v>4</v>
      </c>
      <c r="AU40" s="242" t="n">
        <f aca="false">AS40-AT40</f>
        <v>-4</v>
      </c>
      <c r="AV40" s="243" t="n">
        <f aca="false">IF(AND(AU40&lt;=0,AU40&gt;=-2),AU40,IF(AU40&lt;-2,-2,0))</f>
        <v>-2</v>
      </c>
      <c r="AW40" s="244" t="n">
        <f aca="false">IF(AND(AU40&gt;=0,AU40&lt;=2),AU40,IF(AU40&gt;2,2,0))</f>
        <v>0</v>
      </c>
      <c r="AX40" s="245" t="n">
        <f aca="false">IF(AU40&gt;2,(AU40-2)*13.66,0)</f>
        <v>0</v>
      </c>
      <c r="AY40" s="245" t="n">
        <f aca="false">IF(AU40&lt;-2,(ABS(AU40)-2)*100,0)</f>
        <v>200</v>
      </c>
      <c r="AZ40" s="246" t="n">
        <f aca="false">AV40+AW40</f>
        <v>-2</v>
      </c>
      <c r="BA40" s="247" t="n">
        <f aca="false">AX40+AY40</f>
        <v>200</v>
      </c>
      <c r="BJ40" s="183"/>
      <c r="BK40" s="52"/>
      <c r="BL40" s="251"/>
      <c r="BM40" s="252"/>
      <c r="BR40" s="235"/>
      <c r="BS40" s="142"/>
      <c r="BT40" s="142"/>
      <c r="BU40" s="98"/>
      <c r="BV40" s="52"/>
      <c r="BW40" s="250"/>
      <c r="BX40" s="52"/>
      <c r="BY40" s="52"/>
      <c r="BZ40" s="98"/>
      <c r="CA40" s="52"/>
      <c r="CB40" s="250"/>
      <c r="CC40" s="7"/>
      <c r="CD40" s="7"/>
      <c r="CE40" s="7"/>
      <c r="CF40" s="7"/>
      <c r="CG40" s="7"/>
      <c r="CH40" s="7"/>
      <c r="CI40" s="7"/>
      <c r="CJ40" s="7"/>
      <c r="CK40" s="7"/>
      <c r="CL40" s="252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</row>
    <row r="41" customFormat="false" ht="15.75" hidden="false" customHeight="false" outlineLevel="0" collapsed="false">
      <c r="A41" s="7"/>
      <c r="B41" s="7"/>
      <c r="C41" s="7"/>
      <c r="D41" s="7"/>
      <c r="E41" s="253"/>
      <c r="F41" s="253"/>
      <c r="G41" s="254"/>
      <c r="H41" s="253"/>
      <c r="I41" s="254"/>
      <c r="J41" s="253"/>
      <c r="K41" s="254"/>
      <c r="L41" s="253"/>
      <c r="M41" s="254"/>
      <c r="N41" s="253"/>
      <c r="O41" s="253"/>
      <c r="P41" s="7"/>
      <c r="Q41" s="7"/>
      <c r="R41" s="7"/>
      <c r="S41" s="7"/>
      <c r="T41" s="7"/>
      <c r="U41" s="7"/>
      <c r="V41" s="7"/>
      <c r="W41" s="7"/>
      <c r="X41" s="7"/>
      <c r="Y41" s="7"/>
      <c r="AS41" s="241"/>
      <c r="AT41" s="242" t="n">
        <f aca="false">AT10</f>
        <v>4</v>
      </c>
      <c r="AU41" s="242" t="n">
        <f aca="false">AS41-AT41</f>
        <v>-4</v>
      </c>
      <c r="AV41" s="243" t="n">
        <f aca="false">IF(AND(AU41&lt;=0,AU41&gt;=-2),AU41,IF(AU41&lt;-2,-2,0))</f>
        <v>-2</v>
      </c>
      <c r="AW41" s="244" t="n">
        <f aca="false">IF(AND(AU41&gt;=0,AU41&lt;=2),AU41,IF(AU41&gt;2,2,0))</f>
        <v>0</v>
      </c>
      <c r="AX41" s="245" t="n">
        <f aca="false">IF(AU41&gt;2,(AU41-2)*13.66,0)</f>
        <v>0</v>
      </c>
      <c r="AY41" s="245" t="n">
        <f aca="false">IF(AU41&lt;-2,(ABS(AU41)-2)*100,0)</f>
        <v>200</v>
      </c>
      <c r="AZ41" s="246" t="n">
        <f aca="false">AV41+AW41</f>
        <v>-2</v>
      </c>
      <c r="BA41" s="247" t="n">
        <f aca="false">AX41+AY41</f>
        <v>200</v>
      </c>
      <c r="BJ41" s="53" t="s">
        <v>142</v>
      </c>
      <c r="BK41" s="98"/>
      <c r="BL41" s="255" t="n">
        <v>0</v>
      </c>
      <c r="BM41" s="249"/>
      <c r="BR41" s="235"/>
      <c r="BS41" s="142"/>
      <c r="BT41" s="142"/>
      <c r="BU41" s="98"/>
      <c r="BV41" s="52"/>
      <c r="BW41" s="52"/>
      <c r="BX41" s="52"/>
      <c r="BY41" s="52"/>
      <c r="BZ41" s="52"/>
      <c r="CA41" s="52"/>
      <c r="CB41" s="98"/>
      <c r="CC41" s="7"/>
      <c r="CD41" s="7"/>
      <c r="CE41" s="7"/>
      <c r="CF41" s="7"/>
      <c r="CG41" s="7"/>
      <c r="CH41" s="7"/>
      <c r="CI41" s="7"/>
      <c r="CJ41" s="8"/>
      <c r="CK41" s="8"/>
      <c r="CL41" s="249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</row>
    <row r="42" customFormat="false" ht="15" hidden="false" customHeight="false" outlineLevel="0" collapsed="false">
      <c r="A42" s="7"/>
      <c r="B42" s="7"/>
      <c r="C42" s="7"/>
      <c r="D42" s="7"/>
      <c r="E42" s="253"/>
      <c r="F42" s="253"/>
      <c r="G42" s="254"/>
      <c r="H42" s="253"/>
      <c r="I42" s="254"/>
      <c r="J42" s="253"/>
      <c r="K42" s="254"/>
      <c r="L42" s="253"/>
      <c r="M42" s="254"/>
      <c r="N42" s="253"/>
      <c r="O42" s="253"/>
      <c r="P42" s="7"/>
      <c r="Q42" s="7"/>
      <c r="R42" s="7"/>
      <c r="S42" s="7"/>
      <c r="T42" s="7"/>
      <c r="U42" s="7"/>
      <c r="V42" s="7"/>
      <c r="W42" s="7"/>
      <c r="X42" s="7"/>
      <c r="Y42" s="7"/>
      <c r="AE42" s="220" t="s">
        <v>143</v>
      </c>
      <c r="AF42" s="221" t="s">
        <v>114</v>
      </c>
      <c r="AG42" s="221"/>
      <c r="AH42" s="222"/>
      <c r="AJ42" s="220" t="s">
        <v>143</v>
      </c>
      <c r="AK42" s="221" t="s">
        <v>115</v>
      </c>
      <c r="AL42" s="221"/>
      <c r="AM42" s="222"/>
      <c r="AS42" s="241"/>
      <c r="AT42" s="242" t="n">
        <f aca="false">AT11</f>
        <v>4</v>
      </c>
      <c r="AU42" s="242" t="n">
        <f aca="false">AS42-AT42</f>
        <v>-4</v>
      </c>
      <c r="AV42" s="243" t="n">
        <f aca="false">IF(AND(AU42&lt;=0,AU42&gt;=-2),AU42,IF(AU42&lt;-2,-2,0))</f>
        <v>-2</v>
      </c>
      <c r="AW42" s="244" t="n">
        <f aca="false">IF(AND(AU42&gt;=0,AU42&lt;=2),AU42,IF(AU42&gt;2,2,0))</f>
        <v>0</v>
      </c>
      <c r="AX42" s="245" t="n">
        <f aca="false">IF(AU42&gt;2,(AU42-2)*13.66,0)</f>
        <v>0</v>
      </c>
      <c r="AY42" s="245" t="n">
        <f aca="false">IF(AU42&lt;-2,(ABS(AU42)-2)*100,0)</f>
        <v>200</v>
      </c>
      <c r="AZ42" s="246" t="n">
        <f aca="false">AV42+AW42</f>
        <v>-2</v>
      </c>
      <c r="BA42" s="247" t="n">
        <f aca="false">AX42+AY42</f>
        <v>200</v>
      </c>
      <c r="BJ42" s="53" t="s">
        <v>144</v>
      </c>
      <c r="BK42" s="256" t="n">
        <f aca="false">A1</f>
        <v>36964</v>
      </c>
      <c r="BL42" s="255" t="n">
        <v>0</v>
      </c>
      <c r="BM42" s="249"/>
      <c r="BR42" s="235"/>
      <c r="BS42" s="142"/>
      <c r="BT42" s="142"/>
      <c r="BU42" s="98"/>
      <c r="BV42" s="52"/>
      <c r="BW42" s="250"/>
      <c r="BX42" s="52"/>
      <c r="BY42" s="52"/>
      <c r="BZ42" s="98"/>
      <c r="CA42" s="52"/>
      <c r="CB42" s="250"/>
      <c r="CC42" s="7"/>
      <c r="CD42" s="7"/>
      <c r="CE42" s="7"/>
      <c r="CF42" s="7"/>
      <c r="CG42" s="7"/>
      <c r="CH42" s="7"/>
      <c r="CI42" s="7"/>
      <c r="CJ42" s="8"/>
      <c r="CK42" s="257"/>
      <c r="CL42" s="249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</row>
    <row r="43" customFormat="false" ht="15" hidden="false" customHeight="false" outlineLevel="0" collapsed="false">
      <c r="A43" s="7"/>
      <c r="B43" s="7"/>
      <c r="C43" s="7"/>
      <c r="D43" s="7"/>
      <c r="E43" s="253"/>
      <c r="F43" s="253"/>
      <c r="G43" s="254"/>
      <c r="H43" s="253"/>
      <c r="I43" s="253"/>
      <c r="J43" s="253"/>
      <c r="K43" s="254"/>
      <c r="L43" s="253"/>
      <c r="M43" s="253"/>
      <c r="N43" s="253"/>
      <c r="O43" s="253"/>
      <c r="P43" s="7"/>
      <c r="Q43" s="7"/>
      <c r="R43" s="7"/>
      <c r="S43" s="7"/>
      <c r="T43" s="7"/>
      <c r="U43" s="7"/>
      <c r="V43" s="7"/>
      <c r="W43" s="7"/>
      <c r="X43" s="7"/>
      <c r="Y43" s="7"/>
      <c r="AE43" s="224"/>
      <c r="AF43" s="52"/>
      <c r="AG43" s="52" t="s">
        <v>118</v>
      </c>
      <c r="AH43" s="225"/>
      <c r="AJ43" s="224"/>
      <c r="AK43" s="52"/>
      <c r="AL43" s="52" t="s">
        <v>118</v>
      </c>
      <c r="AM43" s="225"/>
      <c r="AS43" s="241"/>
      <c r="AT43" s="242" t="n">
        <f aca="false">AT12</f>
        <v>0</v>
      </c>
      <c r="AU43" s="242" t="n">
        <f aca="false">AS43-AT43</f>
        <v>0</v>
      </c>
      <c r="AV43" s="243" t="n">
        <f aca="false">IF(AND(AU43&lt;=0,AU43&gt;=-2),AU43,IF(AU43&lt;-2,-2,0))</f>
        <v>0</v>
      </c>
      <c r="AW43" s="244" t="n">
        <f aca="false">IF(AND(AU43&gt;=0,AU43&lt;=2),AU43,IF(AU43&gt;2,2,0))</f>
        <v>0</v>
      </c>
      <c r="AX43" s="245" t="n">
        <f aca="false">IF(AU43&gt;2,(AU43-2)*13.66,0)</f>
        <v>0</v>
      </c>
      <c r="AY43" s="245" t="n">
        <f aca="false">IF(AU43&lt;-2,(ABS(AU43)-2)*100,0)</f>
        <v>0</v>
      </c>
      <c r="AZ43" s="246" t="n">
        <f aca="false">AV43+AW43</f>
        <v>0</v>
      </c>
      <c r="BA43" s="247" t="n">
        <f aca="false">AX43+AY43</f>
        <v>0</v>
      </c>
      <c r="BJ43" s="53" t="s">
        <v>145</v>
      </c>
      <c r="BK43" s="52"/>
      <c r="BL43" s="255" t="n">
        <f aca="false">SUM(BL39:BL42)</f>
        <v>0</v>
      </c>
      <c r="BM43" s="249"/>
      <c r="BR43" s="235"/>
      <c r="BS43" s="142"/>
      <c r="BT43" s="142"/>
      <c r="BU43" s="98"/>
      <c r="BV43" s="52"/>
      <c r="BW43" s="176"/>
      <c r="BX43" s="52"/>
      <c r="BY43" s="52"/>
      <c r="BZ43" s="98"/>
      <c r="CA43" s="52"/>
      <c r="CB43" s="176"/>
      <c r="CC43" s="7"/>
      <c r="CD43" s="7"/>
      <c r="CE43" s="7"/>
      <c r="CF43" s="7"/>
      <c r="CG43" s="7"/>
      <c r="CH43" s="7"/>
      <c r="CI43" s="7"/>
      <c r="CJ43" s="8"/>
      <c r="CK43" s="7"/>
      <c r="CL43" s="249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</row>
    <row r="44" customFormat="false" ht="15" hidden="false" customHeight="false" outlineLevel="0" collapsed="false">
      <c r="A44" s="7"/>
      <c r="B44" s="7"/>
      <c r="C44" s="7"/>
      <c r="D44" s="7"/>
      <c r="E44" s="253"/>
      <c r="F44" s="253"/>
      <c r="G44" s="254"/>
      <c r="H44" s="253"/>
      <c r="I44" s="254"/>
      <c r="J44" s="253"/>
      <c r="K44" s="254"/>
      <c r="L44" s="253"/>
      <c r="M44" s="254"/>
      <c r="N44" s="254"/>
      <c r="O44" s="254"/>
      <c r="P44" s="7"/>
      <c r="Q44" s="7"/>
      <c r="R44" s="7"/>
      <c r="S44" s="7"/>
      <c r="T44" s="7"/>
      <c r="U44" s="7"/>
      <c r="V44" s="7"/>
      <c r="W44" s="7"/>
      <c r="X44" s="7"/>
      <c r="Y44" s="7"/>
      <c r="AE44" s="224" t="s">
        <v>125</v>
      </c>
      <c r="AF44" s="52" t="s">
        <v>146</v>
      </c>
      <c r="AG44" s="52" t="s">
        <v>126</v>
      </c>
      <c r="AH44" s="225" t="s">
        <v>119</v>
      </c>
      <c r="AJ44" s="224" t="s">
        <v>125</v>
      </c>
      <c r="AK44" s="52" t="s">
        <v>146</v>
      </c>
      <c r="AL44" s="52" t="s">
        <v>126</v>
      </c>
      <c r="AM44" s="225" t="s">
        <v>119</v>
      </c>
      <c r="AS44" s="241"/>
      <c r="AT44" s="242" t="n">
        <f aca="false">AT13</f>
        <v>0</v>
      </c>
      <c r="AU44" s="242" t="n">
        <f aca="false">AS44-AT44</f>
        <v>0</v>
      </c>
      <c r="AV44" s="243" t="n">
        <f aca="false">IF(AND(AU44&lt;=0,AU44&gt;=-2),AU44,IF(AU44&lt;-2,-2,0))</f>
        <v>0</v>
      </c>
      <c r="AW44" s="244" t="n">
        <f aca="false">IF(AND(AU44&gt;=0,AU44&lt;=2),AU44,IF(AU44&gt;2,2,0))</f>
        <v>0</v>
      </c>
      <c r="AX44" s="245" t="n">
        <f aca="false">IF(AU44&gt;2,(AU44-2)*13.66,0)</f>
        <v>0</v>
      </c>
      <c r="AY44" s="245" t="n">
        <f aca="false">IF(AU44&lt;-2,(ABS(AU44)-2)*100,0)</f>
        <v>0</v>
      </c>
      <c r="AZ44" s="246" t="n">
        <f aca="false">AV44+AW44</f>
        <v>0</v>
      </c>
      <c r="BA44" s="247" t="n">
        <f aca="false">AX44+AY44</f>
        <v>0</v>
      </c>
      <c r="BJ44" s="183"/>
      <c r="BK44" s="52"/>
      <c r="BL44" s="251"/>
      <c r="BM44" s="252"/>
      <c r="BR44" s="235"/>
      <c r="BS44" s="142"/>
      <c r="BT44" s="142"/>
      <c r="BU44" s="52"/>
      <c r="BV44" s="52"/>
      <c r="BW44" s="52"/>
      <c r="BX44" s="52"/>
      <c r="BY44" s="52"/>
      <c r="BZ44" s="52"/>
      <c r="CA44" s="52"/>
      <c r="CB44" s="52"/>
      <c r="CC44" s="7"/>
      <c r="CD44" s="7"/>
      <c r="CE44" s="7"/>
      <c r="CF44" s="7"/>
      <c r="CG44" s="7"/>
      <c r="CH44" s="7"/>
      <c r="CI44" s="7"/>
      <c r="CJ44" s="7"/>
      <c r="CK44" s="7"/>
      <c r="CL44" s="252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</row>
    <row r="45" customFormat="false" ht="15.75" hidden="false" customHeight="false" outlineLevel="0" collapsed="false">
      <c r="A45" s="7"/>
      <c r="B45" s="7"/>
      <c r="C45" s="7"/>
      <c r="D45" s="7"/>
      <c r="E45" s="253"/>
      <c r="F45" s="253"/>
      <c r="G45" s="253"/>
      <c r="H45" s="253"/>
      <c r="I45" s="253"/>
      <c r="J45" s="253"/>
      <c r="K45" s="253"/>
      <c r="L45" s="253"/>
      <c r="M45" s="253"/>
      <c r="N45" s="253"/>
      <c r="O45" s="253"/>
      <c r="P45" s="7"/>
      <c r="Q45" s="7"/>
      <c r="R45" s="7"/>
      <c r="S45" s="7"/>
      <c r="T45" s="7"/>
      <c r="U45" s="7"/>
      <c r="V45" s="7"/>
      <c r="W45" s="7"/>
      <c r="X45" s="7"/>
      <c r="Y45" s="7"/>
      <c r="AE45" s="258" t="s">
        <v>137</v>
      </c>
      <c r="AF45" s="259" t="s">
        <v>137</v>
      </c>
      <c r="AG45" s="259" t="s">
        <v>138</v>
      </c>
      <c r="AH45" s="260" t="s">
        <v>138</v>
      </c>
      <c r="AJ45" s="224" t="s">
        <v>137</v>
      </c>
      <c r="AK45" s="52" t="s">
        <v>137</v>
      </c>
      <c r="AL45" s="52" t="s">
        <v>138</v>
      </c>
      <c r="AM45" s="225" t="s">
        <v>138</v>
      </c>
      <c r="AS45" s="241"/>
      <c r="AT45" s="242" t="n">
        <f aca="false">AT14</f>
        <v>0</v>
      </c>
      <c r="AU45" s="242" t="n">
        <f aca="false">AS45-AT45</f>
        <v>0</v>
      </c>
      <c r="AV45" s="243" t="n">
        <f aca="false">IF(AND(AU45&lt;=0,AU45&gt;=-2),AU45,IF(AU45&lt;-2,-2,0))</f>
        <v>0</v>
      </c>
      <c r="AW45" s="244" t="n">
        <f aca="false">IF(AND(AU45&gt;=0,AU45&lt;=2),AU45,IF(AU45&gt;2,2,0))</f>
        <v>0</v>
      </c>
      <c r="AX45" s="245" t="n">
        <f aca="false">IF(AU45&gt;2,(AU45-2)*13.66,0)</f>
        <v>0</v>
      </c>
      <c r="AY45" s="245" t="n">
        <f aca="false">IF(AU45&lt;-2,(ABS(AU45)-2)*100,0)</f>
        <v>0</v>
      </c>
      <c r="AZ45" s="246" t="n">
        <f aca="false">AV45+AW45</f>
        <v>0</v>
      </c>
      <c r="BA45" s="247" t="n">
        <f aca="false">AX45+AY45</f>
        <v>0</v>
      </c>
      <c r="BJ45" s="53" t="s">
        <v>147</v>
      </c>
      <c r="BK45" s="98"/>
      <c r="BL45" s="255" t="n">
        <v>0</v>
      </c>
      <c r="BM45" s="249"/>
      <c r="BR45" s="235"/>
      <c r="BS45" s="142"/>
      <c r="BT45" s="142"/>
      <c r="BU45" s="98"/>
      <c r="BV45" s="52"/>
      <c r="BW45" s="52"/>
      <c r="BX45" s="52"/>
      <c r="BY45" s="52"/>
      <c r="BZ45" s="52"/>
      <c r="CA45" s="98"/>
      <c r="CB45" s="52"/>
      <c r="CC45" s="7"/>
      <c r="CD45" s="7"/>
      <c r="CE45" s="7"/>
      <c r="CF45" s="7"/>
      <c r="CG45" s="7"/>
      <c r="CH45" s="7"/>
      <c r="CI45" s="7"/>
      <c r="CJ45" s="8"/>
      <c r="CK45" s="8"/>
      <c r="CL45" s="249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</row>
    <row r="46" customFormat="false" ht="15.75" hidden="false" customHeight="false" outlineLevel="0" collapsed="false">
      <c r="A46" s="7"/>
      <c r="B46" s="7"/>
      <c r="C46" s="7"/>
      <c r="D46" s="7"/>
      <c r="E46" s="253"/>
      <c r="F46" s="253"/>
      <c r="G46" s="253"/>
      <c r="H46" s="253"/>
      <c r="I46" s="253"/>
      <c r="J46" s="253"/>
      <c r="K46" s="253"/>
      <c r="L46" s="253"/>
      <c r="M46" s="253"/>
      <c r="N46" s="253"/>
      <c r="O46" s="253"/>
      <c r="P46" s="7"/>
      <c r="Q46" s="7"/>
      <c r="R46" s="7"/>
      <c r="S46" s="7"/>
      <c r="T46" s="7"/>
      <c r="U46" s="7"/>
      <c r="V46" s="7"/>
      <c r="W46" s="7"/>
      <c r="X46" s="7"/>
      <c r="Y46" s="7"/>
      <c r="AE46" s="261" t="n">
        <f aca="false">AE39</f>
        <v>0</v>
      </c>
      <c r="AF46" s="262" t="n">
        <f aca="false">AF39</f>
        <v>0</v>
      </c>
      <c r="AG46" s="263" t="e">
        <f aca="true">(INDIRECT(TEXT((DAY($A$1)-1),"0")&amp;"!AG46"))+AG39</f>
        <v>#REF!</v>
      </c>
      <c r="AH46" s="263" t="e">
        <f aca="true">(INDIRECT(TEXT((DAY($A$1)-1),"0")&amp;"!AH46"))+AH39</f>
        <v>#REF!</v>
      </c>
      <c r="AJ46" s="261" t="n">
        <f aca="false">AJ39</f>
        <v>0</v>
      </c>
      <c r="AK46" s="262" t="n">
        <f aca="false">AK39</f>
        <v>0</v>
      </c>
      <c r="AL46" s="264" t="e">
        <f aca="true">(INDIRECT(TEXT((DAY($A$1)-1),"0")&amp;"!AH46"))+AL39</f>
        <v>#REF!</v>
      </c>
      <c r="AM46" s="265" t="e">
        <f aca="true">(INDIRECT(TEXT((DAY($A$1)-1),"0")&amp;"!Am46"))+AM39</f>
        <v>#REF!</v>
      </c>
      <c r="AS46" s="241"/>
      <c r="AT46" s="242" t="n">
        <f aca="false">AT15</f>
        <v>0</v>
      </c>
      <c r="AU46" s="242" t="n">
        <f aca="false">AS46-AT46</f>
        <v>0</v>
      </c>
      <c r="AV46" s="243" t="n">
        <f aca="false">IF(AND(AU46&lt;=0,AU46&gt;=-2),AU46,IF(AU46&lt;-2,-2,0))</f>
        <v>0</v>
      </c>
      <c r="AW46" s="244" t="n">
        <f aca="false">IF(AND(AU46&gt;=0,AU46&lt;=2),AU46,IF(AU46&gt;2,2,0))</f>
        <v>0</v>
      </c>
      <c r="AX46" s="245" t="n">
        <f aca="false">IF(AU46&gt;2,(AU46-2)*13.66,0)</f>
        <v>0</v>
      </c>
      <c r="AY46" s="245" t="n">
        <f aca="false">IF(AU46&lt;-2,(ABS(AU46)-2)*100,0)</f>
        <v>0</v>
      </c>
      <c r="AZ46" s="246" t="n">
        <f aca="false">AV46+AW46</f>
        <v>0</v>
      </c>
      <c r="BA46" s="247" t="n">
        <f aca="false">AX46+AY46</f>
        <v>0</v>
      </c>
      <c r="BJ46" s="53" t="s">
        <v>148</v>
      </c>
      <c r="BK46" s="256" t="n">
        <f aca="false">BK42</f>
        <v>36964</v>
      </c>
      <c r="BL46" s="266" t="n">
        <f aca="false">AT31*J7/1000</f>
        <v>0</v>
      </c>
      <c r="BM46" s="249"/>
      <c r="BR46" s="235"/>
      <c r="BS46" s="142"/>
      <c r="BT46" s="142"/>
      <c r="BU46" s="98"/>
      <c r="BV46" s="52"/>
      <c r="BW46" s="249"/>
      <c r="BX46" s="249"/>
      <c r="BY46" s="52"/>
      <c r="BZ46" s="52"/>
      <c r="CA46" s="52"/>
      <c r="CB46" s="52"/>
      <c r="CC46" s="7"/>
      <c r="CD46" s="7"/>
      <c r="CE46" s="7"/>
      <c r="CF46" s="7"/>
      <c r="CG46" s="7"/>
      <c r="CH46" s="7"/>
      <c r="CI46" s="7"/>
      <c r="CJ46" s="8"/>
      <c r="CK46" s="257"/>
      <c r="CL46" s="249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</row>
    <row r="47" customFormat="false" ht="15" hidden="false" customHeight="false" outlineLevel="0" collapsed="false">
      <c r="A47" s="7"/>
      <c r="B47" s="7"/>
      <c r="C47" s="7"/>
      <c r="D47" s="7"/>
      <c r="E47" s="253"/>
      <c r="F47" s="253"/>
      <c r="G47" s="253"/>
      <c r="H47" s="253"/>
      <c r="I47" s="253"/>
      <c r="J47" s="253"/>
      <c r="K47" s="253"/>
      <c r="L47" s="253"/>
      <c r="M47" s="253"/>
      <c r="N47" s="253"/>
      <c r="O47" s="253"/>
      <c r="P47" s="7"/>
      <c r="Q47" s="7"/>
      <c r="R47" s="7"/>
      <c r="S47" s="7"/>
      <c r="T47" s="7"/>
      <c r="U47" s="7"/>
      <c r="V47" s="7"/>
      <c r="W47" s="7"/>
      <c r="X47" s="7"/>
      <c r="Y47" s="7"/>
      <c r="AS47" s="241"/>
      <c r="AT47" s="242" t="n">
        <f aca="false">AT16</f>
        <v>0</v>
      </c>
      <c r="AU47" s="242" t="n">
        <f aca="false">AS47-AT47</f>
        <v>0</v>
      </c>
      <c r="AV47" s="243" t="n">
        <f aca="false">IF(AND(AU47&lt;=0,AU47&gt;=-2),AU47,IF(AU47&lt;-2,-2,0))</f>
        <v>0</v>
      </c>
      <c r="AW47" s="244" t="n">
        <f aca="false">IF(AND(AU47&gt;=0,AU47&lt;=2),AU47,IF(AU47&gt;2,2,0))</f>
        <v>0</v>
      </c>
      <c r="AX47" s="245" t="n">
        <f aca="false">IF(AU47&gt;2,(AU47-2)*13.66,0)</f>
        <v>0</v>
      </c>
      <c r="AY47" s="245" t="n">
        <f aca="false">IF(AU47&lt;-2,(ABS(AU47)-2)*100,0)</f>
        <v>0</v>
      </c>
      <c r="AZ47" s="246" t="n">
        <f aca="false">AV47+AW47</f>
        <v>0</v>
      </c>
      <c r="BA47" s="247" t="n">
        <f aca="false">AX47+AY47</f>
        <v>0</v>
      </c>
      <c r="BJ47" s="53" t="s">
        <v>149</v>
      </c>
      <c r="BK47" s="98"/>
      <c r="BL47" s="255" t="n">
        <f aca="false">SUM(BL45:BL46)</f>
        <v>0</v>
      </c>
      <c r="BM47" s="249"/>
      <c r="BR47" s="235"/>
      <c r="BS47" s="142"/>
      <c r="BT47" s="142"/>
      <c r="BU47" s="52"/>
      <c r="BV47" s="52"/>
      <c r="BW47" s="252"/>
      <c r="BX47" s="252"/>
      <c r="BY47" s="52"/>
      <c r="BZ47" s="52"/>
      <c r="CA47" s="52"/>
      <c r="CB47" s="52"/>
      <c r="CC47" s="7"/>
      <c r="CD47" s="7"/>
      <c r="CE47" s="7"/>
      <c r="CF47" s="7"/>
      <c r="CG47" s="7"/>
      <c r="CH47" s="7"/>
      <c r="CI47" s="7"/>
      <c r="CJ47" s="8"/>
      <c r="CK47" s="8"/>
      <c r="CL47" s="249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</row>
    <row r="48" customFormat="false" ht="15" hidden="false" customHeight="false" outlineLevel="0" collapsed="false">
      <c r="A48" s="7"/>
      <c r="B48" s="7"/>
      <c r="C48" s="7"/>
      <c r="D48" s="7"/>
      <c r="E48" s="253"/>
      <c r="F48" s="253"/>
      <c r="G48" s="254"/>
      <c r="H48" s="253"/>
      <c r="I48" s="254"/>
      <c r="J48" s="253"/>
      <c r="K48" s="254"/>
      <c r="L48" s="253"/>
      <c r="M48" s="254"/>
      <c r="N48" s="253"/>
      <c r="O48" s="253"/>
      <c r="P48" s="7"/>
      <c r="Q48" s="7"/>
      <c r="R48" s="7"/>
      <c r="S48" s="7"/>
      <c r="T48" s="7"/>
      <c r="U48" s="7"/>
      <c r="V48" s="7"/>
      <c r="W48" s="7"/>
      <c r="X48" s="7"/>
      <c r="Y48" s="7"/>
      <c r="AS48" s="241"/>
      <c r="AT48" s="242" t="n">
        <f aca="false">AT17</f>
        <v>0</v>
      </c>
      <c r="AU48" s="242" t="n">
        <f aca="false">AS48-AT48</f>
        <v>0</v>
      </c>
      <c r="AV48" s="243" t="n">
        <f aca="false">IF(AND(AU48&lt;=0,AU48&gt;=-2),AU48,IF(AU48&lt;-2,-2,0))</f>
        <v>0</v>
      </c>
      <c r="AW48" s="244" t="n">
        <f aca="false">IF(AND(AU48&gt;=0,AU48&lt;=2),AU48,IF(AU48&gt;2,2,0))</f>
        <v>0</v>
      </c>
      <c r="AX48" s="245" t="n">
        <f aca="false">IF(AU48&gt;2,(AU48-2)*13.66,0)</f>
        <v>0</v>
      </c>
      <c r="AY48" s="245" t="n">
        <f aca="false">IF(AU48&lt;-2,(ABS(AU48)-2)*100,0)</f>
        <v>0</v>
      </c>
      <c r="AZ48" s="246" t="n">
        <f aca="false">AV48+AW48</f>
        <v>0</v>
      </c>
      <c r="BA48" s="247" t="n">
        <f aca="false">AX48+AY48</f>
        <v>0</v>
      </c>
      <c r="BJ48" s="183"/>
      <c r="BK48" s="52"/>
      <c r="BL48" s="251"/>
      <c r="BM48" s="252"/>
      <c r="BR48" s="235"/>
      <c r="BS48" s="142"/>
      <c r="BT48" s="142"/>
      <c r="BU48" s="98"/>
      <c r="BV48" s="98"/>
      <c r="BW48" s="249"/>
      <c r="BX48" s="249"/>
      <c r="BY48" s="52"/>
      <c r="BZ48" s="52"/>
      <c r="CA48" s="52"/>
      <c r="CB48" s="52"/>
      <c r="CC48" s="7"/>
      <c r="CD48" s="7"/>
      <c r="CE48" s="7"/>
      <c r="CF48" s="7"/>
      <c r="CG48" s="7"/>
      <c r="CH48" s="7"/>
      <c r="CI48" s="7"/>
      <c r="CJ48" s="7"/>
      <c r="CK48" s="7"/>
      <c r="CL48" s="252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</row>
    <row r="49" customFormat="false" ht="15" hidden="false" customHeight="false" outlineLevel="0" collapsed="false">
      <c r="A49" s="7"/>
      <c r="B49" s="7"/>
      <c r="C49" s="7"/>
      <c r="D49" s="7"/>
      <c r="E49" s="253"/>
      <c r="F49" s="253"/>
      <c r="G49" s="254"/>
      <c r="H49" s="253"/>
      <c r="I49" s="254"/>
      <c r="J49" s="253"/>
      <c r="K49" s="254"/>
      <c r="L49" s="253"/>
      <c r="M49" s="254"/>
      <c r="N49" s="253"/>
      <c r="O49" s="253"/>
      <c r="P49" s="7"/>
      <c r="Q49" s="7"/>
      <c r="R49" s="7"/>
      <c r="S49" s="7"/>
      <c r="T49" s="7"/>
      <c r="U49" s="7"/>
      <c r="V49" s="7"/>
      <c r="W49" s="7"/>
      <c r="X49" s="7"/>
      <c r="Y49" s="7"/>
      <c r="AS49" s="241"/>
      <c r="AT49" s="242" t="n">
        <f aca="false">AT18</f>
        <v>0</v>
      </c>
      <c r="AU49" s="242" t="n">
        <f aca="false">AS49-AT49</f>
        <v>0</v>
      </c>
      <c r="AV49" s="243" t="n">
        <f aca="false">IF(AND(AU49&lt;=0,AU49&gt;=-2),AU49,IF(AU49&lt;-2,-2,0))</f>
        <v>0</v>
      </c>
      <c r="AW49" s="244" t="n">
        <f aca="false">IF(AND(AU49&gt;=0,AU49&lt;=2),AU49,IF(AU49&gt;2,2,0))</f>
        <v>0</v>
      </c>
      <c r="AX49" s="245" t="n">
        <f aca="false">IF(AU49&gt;2,(AU49-2)*13.66,0)</f>
        <v>0</v>
      </c>
      <c r="AY49" s="245" t="n">
        <f aca="false">IF(AU49&lt;-2,(ABS(AU49)-2)*100,0)</f>
        <v>0</v>
      </c>
      <c r="AZ49" s="246" t="n">
        <f aca="false">AV49+AW49</f>
        <v>0</v>
      </c>
      <c r="BA49" s="247" t="n">
        <f aca="false">AX49+AY49</f>
        <v>0</v>
      </c>
      <c r="BJ49" s="140" t="s">
        <v>150</v>
      </c>
      <c r="BK49" s="141"/>
      <c r="BL49" s="267" t="n">
        <f aca="false">BL43-BL47</f>
        <v>0</v>
      </c>
      <c r="BM49" s="249"/>
      <c r="BR49" s="235"/>
      <c r="BS49" s="142"/>
      <c r="BT49" s="142"/>
      <c r="BU49" s="98"/>
      <c r="BV49" s="256"/>
      <c r="BW49" s="249"/>
      <c r="BX49" s="249"/>
      <c r="BY49" s="52"/>
      <c r="BZ49" s="52"/>
      <c r="CA49" s="52"/>
      <c r="CB49" s="52"/>
      <c r="CC49" s="7"/>
      <c r="CD49" s="7"/>
      <c r="CE49" s="7"/>
      <c r="CF49" s="7"/>
      <c r="CG49" s="7"/>
      <c r="CH49" s="7"/>
      <c r="CI49" s="7"/>
      <c r="CJ49" s="8"/>
      <c r="CK49" s="7"/>
      <c r="CL49" s="249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</row>
    <row r="50" customFormat="false" ht="15" hidden="false" customHeight="false" outlineLevel="0" collapsed="false">
      <c r="A50" s="7"/>
      <c r="B50" s="7"/>
      <c r="C50" s="7"/>
      <c r="D50" s="7"/>
      <c r="E50" s="253"/>
      <c r="F50" s="253"/>
      <c r="G50" s="253"/>
      <c r="H50" s="253"/>
      <c r="I50" s="253"/>
      <c r="J50" s="253"/>
      <c r="K50" s="254"/>
      <c r="L50" s="253"/>
      <c r="M50" s="253"/>
      <c r="N50" s="253"/>
      <c r="O50" s="253"/>
      <c r="P50" s="7"/>
      <c r="Q50" s="7"/>
      <c r="R50" s="7"/>
      <c r="S50" s="7"/>
      <c r="T50" s="7"/>
      <c r="U50" s="7"/>
      <c r="V50" s="7"/>
      <c r="W50" s="7"/>
      <c r="X50" s="7"/>
      <c r="Y50" s="7"/>
      <c r="AS50" s="241"/>
      <c r="AT50" s="242" t="n">
        <f aca="false">AT19</f>
        <v>0</v>
      </c>
      <c r="AU50" s="242" t="n">
        <f aca="false">AS50-AT50</f>
        <v>0</v>
      </c>
      <c r="AV50" s="243" t="n">
        <f aca="false">IF(AND(AU50&lt;=0,AU50&gt;=-2),AU50,IF(AU50&lt;-2,-2,0))</f>
        <v>0</v>
      </c>
      <c r="AW50" s="244" t="n">
        <f aca="false">IF(AND(AU50&gt;=0,AU50&lt;=2),AU50,IF(AU50&gt;2,2,0))</f>
        <v>0</v>
      </c>
      <c r="AX50" s="245" t="n">
        <f aca="false">IF(AU50&gt;2,(AU50-2)*13.66,0)</f>
        <v>0</v>
      </c>
      <c r="AY50" s="245" t="n">
        <f aca="false">IF(AU50&lt;-2,(ABS(AU50)-2)*100,0)</f>
        <v>0</v>
      </c>
      <c r="AZ50" s="246" t="n">
        <f aca="false">AV50+AW50</f>
        <v>0</v>
      </c>
      <c r="BA50" s="247" t="n">
        <f aca="false">AX50+AY50</f>
        <v>0</v>
      </c>
      <c r="BJ50" s="140"/>
      <c r="BK50" s="141"/>
      <c r="BL50" s="267"/>
      <c r="BM50" s="249"/>
      <c r="BR50" s="235"/>
      <c r="BS50" s="142"/>
      <c r="BT50" s="142"/>
      <c r="BU50" s="98"/>
      <c r="BV50" s="52"/>
      <c r="BW50" s="249"/>
      <c r="BX50" s="249"/>
      <c r="BY50" s="52"/>
      <c r="BZ50" s="52"/>
      <c r="CA50" s="52"/>
      <c r="CB50" s="52"/>
      <c r="CC50" s="7"/>
      <c r="CD50" s="7"/>
      <c r="CE50" s="7"/>
      <c r="CF50" s="7"/>
      <c r="CG50" s="7"/>
      <c r="CH50" s="7"/>
      <c r="CI50" s="7"/>
      <c r="CJ50" s="8"/>
      <c r="CK50" s="7"/>
      <c r="CL50" s="249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</row>
    <row r="51" customFormat="false" ht="15" hidden="false" customHeight="false" outlineLevel="0" collapsed="false">
      <c r="A51" s="7"/>
      <c r="B51" s="7"/>
      <c r="C51" s="7"/>
      <c r="D51" s="7"/>
      <c r="E51" s="253"/>
      <c r="F51" s="253"/>
      <c r="G51" s="253"/>
      <c r="H51" s="253"/>
      <c r="I51" s="254"/>
      <c r="J51" s="253"/>
      <c r="K51" s="254"/>
      <c r="L51" s="253"/>
      <c r="M51" s="254"/>
      <c r="N51" s="254"/>
      <c r="O51" s="254"/>
      <c r="P51" s="7"/>
      <c r="Q51" s="7"/>
      <c r="R51" s="7"/>
      <c r="S51" s="7"/>
      <c r="T51" s="7"/>
      <c r="U51" s="7"/>
      <c r="V51" s="7"/>
      <c r="W51" s="7"/>
      <c r="X51" s="7"/>
      <c r="Y51" s="7"/>
      <c r="AS51" s="241"/>
      <c r="AT51" s="242" t="n">
        <f aca="false">AT20</f>
        <v>0</v>
      </c>
      <c r="AU51" s="242" t="n">
        <f aca="false">AS51-AT51</f>
        <v>0</v>
      </c>
      <c r="AV51" s="243" t="n">
        <f aca="false">IF(AND(AU51&lt;=0,AU51&gt;=-2),AU51,IF(AU51&lt;-2,-2,0))</f>
        <v>0</v>
      </c>
      <c r="AW51" s="244" t="n">
        <f aca="false">IF(AND(AU51&gt;=0,AU51&lt;=2),AU51,IF(AU51&gt;2,2,0))</f>
        <v>0</v>
      </c>
      <c r="AX51" s="245" t="n">
        <f aca="false">IF(AU51&gt;2,(AU51-2)*13.66,0)</f>
        <v>0</v>
      </c>
      <c r="AY51" s="245" t="n">
        <f aca="false">IF(AU51&lt;-2,(ABS(AU51)-2)*100,0)</f>
        <v>0</v>
      </c>
      <c r="AZ51" s="246" t="n">
        <f aca="false">AV51+AW51</f>
        <v>0</v>
      </c>
      <c r="BA51" s="247" t="n">
        <f aca="false">AX51+AY51</f>
        <v>0</v>
      </c>
      <c r="BR51" s="235"/>
      <c r="BS51" s="142"/>
      <c r="BT51" s="142"/>
      <c r="BU51" s="52"/>
      <c r="BV51" s="52"/>
      <c r="BW51" s="252"/>
      <c r="BX51" s="252"/>
      <c r="BY51" s="52"/>
      <c r="BZ51" s="52"/>
      <c r="CA51" s="52"/>
      <c r="CB51" s="52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</row>
    <row r="52" customFormat="false" ht="12.75" hidden="false" customHeight="false" outlineLevel="0" collapsed="false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AS52" s="241"/>
      <c r="AT52" s="242" t="n">
        <f aca="false">AT21</f>
        <v>0</v>
      </c>
      <c r="AU52" s="242" t="n">
        <f aca="false">AS52-AT52</f>
        <v>0</v>
      </c>
      <c r="AV52" s="243" t="n">
        <f aca="false">IF(AND(AU52&lt;=0,AU52&gt;=-2),AU52,IF(AU52&lt;-2,-2,0))</f>
        <v>0</v>
      </c>
      <c r="AW52" s="244" t="n">
        <f aca="false">IF(AND(AU52&gt;=0,AU52&lt;=2),AU52,IF(AU52&gt;2,2,0))</f>
        <v>0</v>
      </c>
      <c r="AX52" s="245" t="n">
        <f aca="false">IF(AU52&gt;2,(AU52-2)*13.66,0)</f>
        <v>0</v>
      </c>
      <c r="AY52" s="245" t="n">
        <f aca="false">IF(AU52&lt;-2,(ABS(AU52)-2)*100,0)</f>
        <v>0</v>
      </c>
      <c r="AZ52" s="246" t="n">
        <f aca="false">AV52+AW52</f>
        <v>0</v>
      </c>
      <c r="BA52" s="247" t="n">
        <f aca="false">AX52+AY52</f>
        <v>0</v>
      </c>
      <c r="BR52" s="235"/>
      <c r="BS52" s="142"/>
      <c r="BT52" s="142"/>
      <c r="BU52" s="98"/>
      <c r="BV52" s="98"/>
      <c r="BW52" s="249"/>
      <c r="BX52" s="249"/>
      <c r="BY52" s="52"/>
      <c r="BZ52" s="52"/>
      <c r="CA52" s="52"/>
      <c r="CB52" s="52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</row>
    <row r="53" customFormat="false" ht="15.75" hidden="false" customHeight="false" outlineLevel="0" collapsed="false">
      <c r="A53" s="7"/>
      <c r="B53" s="7"/>
      <c r="C53" s="7"/>
      <c r="D53" s="7"/>
      <c r="E53" s="7"/>
      <c r="F53" s="7"/>
      <c r="G53" s="7"/>
      <c r="H53" s="22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AS53" s="241"/>
      <c r="AT53" s="242" t="n">
        <f aca="false">AT22</f>
        <v>2</v>
      </c>
      <c r="AU53" s="242" t="n">
        <f aca="false">AS53-AT53</f>
        <v>-2</v>
      </c>
      <c r="AV53" s="243" t="n">
        <f aca="false">IF(AND(AU53&lt;=0,AU53&gt;=-2),AU53,IF(AU53&lt;-2,-2,0))</f>
        <v>-2</v>
      </c>
      <c r="AW53" s="244" t="n">
        <f aca="false">IF(AND(AU53&gt;=0,AU53&lt;=2),AU53,IF(AU53&gt;2,2,0))</f>
        <v>0</v>
      </c>
      <c r="AX53" s="245" t="n">
        <f aca="false">IF(AU53&gt;2,(AU53-2)*13.66,0)</f>
        <v>0</v>
      </c>
      <c r="AY53" s="245" t="n">
        <f aca="false">IF(AU53&lt;-2,(ABS(AU53)-2)*100,0)</f>
        <v>0</v>
      </c>
      <c r="AZ53" s="246" t="n">
        <f aca="false">AV53+AW53</f>
        <v>-2</v>
      </c>
      <c r="BA53" s="247" t="n">
        <f aca="false">AX53+AY53</f>
        <v>0</v>
      </c>
      <c r="BR53" s="235"/>
      <c r="BS53" s="142"/>
      <c r="BT53" s="142"/>
      <c r="BU53" s="98"/>
      <c r="BV53" s="256"/>
      <c r="BW53" s="268"/>
      <c r="BX53" s="249"/>
      <c r="BY53" s="52"/>
      <c r="BZ53" s="52"/>
      <c r="CA53" s="52"/>
      <c r="CB53" s="52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</row>
    <row r="54" customFormat="false" ht="15.75" hidden="false" customHeight="false" outlineLevel="0" collapsed="false">
      <c r="A54" s="7"/>
      <c r="B54" s="7"/>
      <c r="C54" s="7"/>
      <c r="D54" s="7"/>
      <c r="E54" s="7"/>
      <c r="F54" s="7"/>
      <c r="G54" s="7"/>
      <c r="H54" s="227"/>
      <c r="I54" s="227"/>
      <c r="J54" s="227"/>
      <c r="K54" s="22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AS54" s="241"/>
      <c r="AT54" s="242" t="n">
        <f aca="false">AT23</f>
        <v>2</v>
      </c>
      <c r="AU54" s="242" t="n">
        <f aca="false">AS54-AT54</f>
        <v>-2</v>
      </c>
      <c r="AV54" s="243" t="n">
        <f aca="false">IF(AND(AU54&lt;=0,AU54&gt;=-2),AU54,IF(AU54&lt;-2,-2,0))</f>
        <v>-2</v>
      </c>
      <c r="AW54" s="244" t="n">
        <f aca="false">IF(AND(AU54&gt;=0,AU54&lt;=2),AU54,IF(AU54&gt;2,2,0))</f>
        <v>0</v>
      </c>
      <c r="AX54" s="245" t="n">
        <f aca="false">IF(AU54&gt;2,(AU54-2)*13.66,0)</f>
        <v>0</v>
      </c>
      <c r="AY54" s="245" t="n">
        <f aca="false">IF(AU54&lt;-2,(ABS(AU54)-2)*100,0)</f>
        <v>0</v>
      </c>
      <c r="AZ54" s="246" t="n">
        <f aca="false">AV54+AW54</f>
        <v>-2</v>
      </c>
      <c r="BA54" s="247" t="n">
        <f aca="false">AX54+AY54</f>
        <v>0</v>
      </c>
      <c r="BR54" s="235"/>
      <c r="BS54" s="142"/>
      <c r="BT54" s="142"/>
      <c r="BU54" s="98"/>
      <c r="BV54" s="98"/>
      <c r="BW54" s="249"/>
      <c r="BX54" s="249"/>
      <c r="BY54" s="52"/>
      <c r="BZ54" s="52"/>
      <c r="CA54" s="52"/>
      <c r="CB54" s="52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</row>
    <row r="55" customFormat="false" ht="15.75" hidden="false" customHeight="false" outlineLevel="0" collapsed="false">
      <c r="A55" s="7"/>
      <c r="B55" s="7"/>
      <c r="C55" s="7"/>
      <c r="D55" s="7"/>
      <c r="E55" s="227"/>
      <c r="F55" s="227"/>
      <c r="G55" s="7"/>
      <c r="H55" s="227"/>
      <c r="I55" s="227"/>
      <c r="J55" s="7"/>
      <c r="K55" s="227"/>
      <c r="L55" s="7"/>
      <c r="M55" s="7"/>
      <c r="N55" s="22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AS55" s="241"/>
      <c r="AT55" s="242" t="n">
        <f aca="false">AT24</f>
        <v>2</v>
      </c>
      <c r="AU55" s="242" t="n">
        <f aca="false">AS55-AT55</f>
        <v>-2</v>
      </c>
      <c r="AV55" s="243" t="n">
        <f aca="false">IF(AND(AU55&lt;=0,AU55&gt;=-2),AU55,IF(AU55&lt;-2,-2,0))</f>
        <v>-2</v>
      </c>
      <c r="AW55" s="244" t="n">
        <f aca="false">IF(AND(AU55&gt;=0,AU55&lt;=2),AU55,IF(AU55&gt;2,2,0))</f>
        <v>0</v>
      </c>
      <c r="AX55" s="245" t="n">
        <f aca="false">IF(AU55&gt;2,(AU55-2)*13.66,0)</f>
        <v>0</v>
      </c>
      <c r="AY55" s="245" t="n">
        <f aca="false">IF(AU55&lt;-2,(ABS(AU55)-2)*100,0)</f>
        <v>0</v>
      </c>
      <c r="AZ55" s="246" t="n">
        <f aca="false">AV55+AW55</f>
        <v>-2</v>
      </c>
      <c r="BA55" s="247" t="n">
        <f aca="false">AX55+AY55</f>
        <v>0</v>
      </c>
      <c r="BR55" s="235"/>
      <c r="BS55" s="142"/>
      <c r="BT55" s="142"/>
      <c r="BU55" s="52"/>
      <c r="BV55" s="52"/>
      <c r="BW55" s="252"/>
      <c r="BX55" s="252"/>
      <c r="BY55" s="52"/>
      <c r="BZ55" s="52"/>
      <c r="CA55" s="52"/>
      <c r="CB55" s="52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</row>
    <row r="56" customFormat="false" ht="15.75" hidden="false" customHeight="false" outlineLevel="0" collapsed="false">
      <c r="A56" s="7"/>
      <c r="B56" s="7"/>
      <c r="C56" s="7"/>
      <c r="D56" s="7"/>
      <c r="E56" s="227"/>
      <c r="F56" s="7"/>
      <c r="G56" s="7"/>
      <c r="H56" s="7"/>
      <c r="I56" s="7"/>
      <c r="J56" s="7"/>
      <c r="K56" s="269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AS56" s="241"/>
      <c r="AT56" s="242" t="n">
        <f aca="false">AT25</f>
        <v>2</v>
      </c>
      <c r="AU56" s="242" t="n">
        <f aca="false">AS56-AT56</f>
        <v>-2</v>
      </c>
      <c r="AV56" s="243" t="n">
        <f aca="false">IF(AND(AU56&lt;=0,AU56&gt;=-2),AU56,IF(AU56&lt;-2,-2,0))</f>
        <v>-2</v>
      </c>
      <c r="AW56" s="244" t="n">
        <f aca="false">IF(AND(AU56&gt;=0,AU56&lt;=2),AU56,IF(AU56&gt;2,2,0))</f>
        <v>0</v>
      </c>
      <c r="AX56" s="245" t="n">
        <f aca="false">IF(AU56&gt;2,(AU56-2)*13.66,0)</f>
        <v>0</v>
      </c>
      <c r="AY56" s="245" t="n">
        <f aca="false">IF(AU56&lt;-2,(ABS(AU56)-2)*100,0)</f>
        <v>0</v>
      </c>
      <c r="AZ56" s="246" t="n">
        <f aca="false">AV56+AW56</f>
        <v>-2</v>
      </c>
      <c r="BA56" s="247" t="n">
        <f aca="false">AX56+AY56</f>
        <v>0</v>
      </c>
      <c r="BR56" s="235"/>
      <c r="BS56" s="142"/>
      <c r="BT56" s="142"/>
      <c r="BU56" s="98"/>
      <c r="BV56" s="52"/>
      <c r="BW56" s="249"/>
      <c r="BX56" s="249"/>
      <c r="BY56" s="52"/>
      <c r="BZ56" s="52"/>
      <c r="CA56" s="52"/>
      <c r="CB56" s="52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</row>
    <row r="57" customFormat="false" ht="15" hidden="false" customHeight="false" outlineLevel="0" collapsed="false">
      <c r="A57" s="7"/>
      <c r="B57" s="7"/>
      <c r="C57" s="7"/>
      <c r="D57" s="7"/>
      <c r="E57" s="253"/>
      <c r="F57" s="253"/>
      <c r="G57" s="7"/>
      <c r="H57" s="254"/>
      <c r="I57" s="7"/>
      <c r="J57" s="253"/>
      <c r="K57" s="270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AS57" s="241"/>
      <c r="AT57" s="242" t="n">
        <f aca="false">AT26</f>
        <v>2</v>
      </c>
      <c r="AU57" s="242" t="n">
        <f aca="false">AS57-AT57</f>
        <v>-2</v>
      </c>
      <c r="AV57" s="243" t="n">
        <f aca="false">IF(AND(AU57&lt;=0,AU57&gt;=-2),AU57,IF(AU57&lt;-2,-2,0))</f>
        <v>-2</v>
      </c>
      <c r="AW57" s="244" t="n">
        <f aca="false">IF(AND(AU57&gt;=0,AU57&lt;=2),AU57,IF(AU57&gt;2,2,0))</f>
        <v>0</v>
      </c>
      <c r="AX57" s="245" t="n">
        <f aca="false">IF(AU57&gt;2,(AU57-2)*13.66,0)</f>
        <v>0</v>
      </c>
      <c r="AY57" s="245" t="n">
        <f aca="false">IF(AU57&lt;-2,(ABS(AU57)-2)*100,0)</f>
        <v>0</v>
      </c>
      <c r="AZ57" s="246" t="n">
        <f aca="false">AV57+AW57</f>
        <v>-2</v>
      </c>
      <c r="BA57" s="247" t="n">
        <f aca="false">AX57+AY57</f>
        <v>0</v>
      </c>
      <c r="BR57" s="235"/>
      <c r="BS57" s="142"/>
      <c r="BT57" s="142"/>
      <c r="BU57" s="98"/>
      <c r="BV57" s="52"/>
      <c r="BW57" s="249"/>
      <c r="BX57" s="249"/>
      <c r="BY57" s="52"/>
      <c r="BZ57" s="52"/>
      <c r="CA57" s="52"/>
      <c r="CB57" s="52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</row>
    <row r="58" customFormat="false" ht="15.75" hidden="false" customHeight="false" outlineLevel="0" collapsed="false">
      <c r="A58" s="7"/>
      <c r="B58" s="7"/>
      <c r="C58" s="7"/>
      <c r="D58" s="7"/>
      <c r="E58" s="253"/>
      <c r="F58" s="253"/>
      <c r="G58" s="7"/>
      <c r="H58" s="254"/>
      <c r="I58" s="7"/>
      <c r="J58" s="7"/>
      <c r="K58" s="269"/>
      <c r="L58" s="7"/>
      <c r="M58" s="7"/>
      <c r="N58" s="271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AS58" s="241"/>
      <c r="AT58" s="242" t="n">
        <f aca="false">AT27</f>
        <v>2</v>
      </c>
      <c r="AU58" s="242" t="n">
        <f aca="false">AS58-AT58</f>
        <v>-2</v>
      </c>
      <c r="AV58" s="243" t="n">
        <f aca="false">IF(AND(AU58&lt;=0,AU58&gt;=-2),AU58,IF(AU58&lt;-2,-2,0))</f>
        <v>-2</v>
      </c>
      <c r="AW58" s="244" t="n">
        <f aca="false">IF(AND(AU58&gt;=0,AU58&lt;=2),AU58,IF(AU58&gt;2,2,0))</f>
        <v>0</v>
      </c>
      <c r="AX58" s="245" t="n">
        <f aca="false">IF(AU58&gt;2,(AU58-2)*13.66,0)</f>
        <v>0</v>
      </c>
      <c r="AY58" s="245" t="n">
        <f aca="false">IF(AU58&lt;-2,(ABS(AU58)-2)*100,0)</f>
        <v>0</v>
      </c>
      <c r="AZ58" s="246" t="n">
        <f aca="false">AV58+AW58</f>
        <v>-2</v>
      </c>
      <c r="BA58" s="247" t="n">
        <f aca="false">AX58+AY58</f>
        <v>0</v>
      </c>
      <c r="BR58" s="235"/>
      <c r="BS58" s="142"/>
      <c r="BT58" s="142"/>
      <c r="BU58" s="272"/>
      <c r="BV58" s="272"/>
      <c r="BW58" s="270"/>
      <c r="BX58" s="270"/>
      <c r="BY58" s="273"/>
      <c r="BZ58" s="269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</row>
    <row r="59" customFormat="false" ht="15" hidden="false" customHeight="false" outlineLevel="0" collapsed="false">
      <c r="A59" s="7"/>
      <c r="B59" s="7"/>
      <c r="C59" s="7"/>
      <c r="D59" s="7"/>
      <c r="E59" s="253"/>
      <c r="F59" s="7"/>
      <c r="G59" s="7"/>
      <c r="H59" s="254"/>
      <c r="I59" s="7"/>
      <c r="J59" s="7"/>
      <c r="K59" s="274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AS59" s="241"/>
      <c r="AT59" s="242" t="n">
        <f aca="false">AT28</f>
        <v>2</v>
      </c>
      <c r="AU59" s="242" t="n">
        <f aca="false">AS59-AT59</f>
        <v>-2</v>
      </c>
      <c r="AV59" s="243" t="n">
        <f aca="false">IF(AND(AU59&lt;=0,AU59&gt;=-2),AU59,IF(AU59&lt;-2,-2,0))</f>
        <v>-2</v>
      </c>
      <c r="AW59" s="244" t="n">
        <f aca="false">IF(AND(AU59&gt;=0,AU59&lt;=2),AU59,IF(AU59&gt;2,2,0))</f>
        <v>0</v>
      </c>
      <c r="AX59" s="245" t="n">
        <f aca="false">IF(AU59&gt;2,(AU59-2)*13.66,0)</f>
        <v>0</v>
      </c>
      <c r="AY59" s="245" t="n">
        <f aca="false">IF(AU59&lt;-2,(ABS(AU59)-2)*100,0)</f>
        <v>0</v>
      </c>
      <c r="AZ59" s="246" t="n">
        <f aca="false">AV59+AW59</f>
        <v>-2</v>
      </c>
      <c r="BA59" s="247" t="n">
        <f aca="false">AX59+AY59</f>
        <v>0</v>
      </c>
      <c r="BR59" s="235"/>
      <c r="BS59" s="142"/>
      <c r="BT59" s="142"/>
      <c r="BU59" s="272"/>
      <c r="BV59" s="272"/>
      <c r="BW59" s="270"/>
      <c r="BX59" s="270"/>
      <c r="BY59" s="273"/>
      <c r="BZ59" s="269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</row>
    <row r="60" customFormat="false" ht="15" hidden="false" customHeight="false" outlineLevel="0" collapsed="false">
      <c r="A60" s="7"/>
      <c r="B60" s="7"/>
      <c r="C60" s="7"/>
      <c r="D60" s="7"/>
      <c r="E60" s="253"/>
      <c r="F60" s="7"/>
      <c r="G60" s="7"/>
      <c r="H60" s="274"/>
      <c r="I60" s="7"/>
      <c r="J60" s="7"/>
      <c r="K60" s="269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AS60" s="241"/>
      <c r="AT60" s="242" t="n">
        <f aca="false">AT29</f>
        <v>2</v>
      </c>
      <c r="AU60" s="242" t="n">
        <f aca="false">AS60-AT60</f>
        <v>-2</v>
      </c>
      <c r="AV60" s="243" t="n">
        <f aca="false">IF(AND(AU60&lt;=0,AU60&gt;=-2),AU60,IF(AU60&lt;-2,-2,0))</f>
        <v>-2</v>
      </c>
      <c r="AW60" s="244" t="n">
        <f aca="false">IF(AND(AU60&gt;=0,AU60&lt;=2),AU60,IF(AU60&gt;2,2,0))</f>
        <v>0</v>
      </c>
      <c r="AX60" s="245" t="n">
        <f aca="false">IF(AU60&gt;2,(AU60-2)*13.66,0)</f>
        <v>0</v>
      </c>
      <c r="AY60" s="245" t="n">
        <f aca="false">IF(AU60&lt;-2,(ABS(AU60)-2)*100,0)</f>
        <v>0</v>
      </c>
      <c r="AZ60" s="246" t="n">
        <f aca="false">AV60+AW60</f>
        <v>-2</v>
      </c>
      <c r="BA60" s="247" t="n">
        <f aca="false">AX60+AY60</f>
        <v>0</v>
      </c>
      <c r="BR60" s="235"/>
      <c r="BS60" s="142"/>
      <c r="BT60" s="142"/>
      <c r="BU60" s="272"/>
      <c r="BV60" s="272"/>
      <c r="BW60" s="270"/>
      <c r="BX60" s="270"/>
      <c r="BY60" s="273"/>
      <c r="BZ60" s="269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</row>
    <row r="61" customFormat="false" ht="15.75" hidden="false" customHeight="false" outlineLevel="0" collapsed="false">
      <c r="A61" s="7"/>
      <c r="B61" s="7"/>
      <c r="C61" s="7"/>
      <c r="D61" s="7"/>
      <c r="E61" s="254"/>
      <c r="F61" s="7"/>
      <c r="G61" s="7"/>
      <c r="H61" s="274"/>
      <c r="I61" s="7"/>
      <c r="J61" s="7"/>
      <c r="K61" s="274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AS61" s="275"/>
      <c r="AT61" s="276" t="n">
        <f aca="false">AT30</f>
        <v>2</v>
      </c>
      <c r="AU61" s="276" t="n">
        <f aca="false">AS61-AT61</f>
        <v>-2</v>
      </c>
      <c r="AV61" s="277" t="n">
        <f aca="false">IF(AND(AU61&lt;=0,AU61&gt;=-2),AU61,IF(AU61&lt;-2,-2,0))</f>
        <v>-2</v>
      </c>
      <c r="AW61" s="278" t="n">
        <f aca="false">IF(AND(AU61&gt;=0,AU61&lt;=2),AU61,IF(AU61&gt;2,2,0))</f>
        <v>0</v>
      </c>
      <c r="AX61" s="279" t="n">
        <f aca="false">IF(AU61&gt;2,(AU61-2)*13.66,0)</f>
        <v>0</v>
      </c>
      <c r="AY61" s="279" t="n">
        <f aca="false">IF(AU61&lt;-2,(ABS(AU61)-2)*100,0)</f>
        <v>0</v>
      </c>
      <c r="AZ61" s="280" t="n">
        <f aca="false">AV61+AW61</f>
        <v>-2</v>
      </c>
      <c r="BA61" s="281" t="n">
        <f aca="false">AX61+AY61</f>
        <v>0</v>
      </c>
      <c r="BR61" s="235"/>
      <c r="BS61" s="142"/>
      <c r="BT61" s="142"/>
      <c r="BU61" s="272"/>
      <c r="BV61" s="272"/>
      <c r="BW61" s="270"/>
      <c r="BX61" s="270"/>
      <c r="BY61" s="273"/>
      <c r="BZ61" s="269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</row>
    <row r="62" customFormat="false" ht="15.75" hidden="false" customHeight="false" outlineLevel="0" collapsed="false">
      <c r="A62" s="7"/>
      <c r="B62" s="7"/>
      <c r="C62" s="7"/>
      <c r="D62" s="7"/>
      <c r="E62" s="254"/>
      <c r="F62" s="7"/>
      <c r="G62" s="7"/>
      <c r="H62" s="282"/>
      <c r="I62" s="7"/>
      <c r="J62" s="7"/>
      <c r="K62" s="269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AT62" s="283" t="n">
        <f aca="false">AT31</f>
        <v>38</v>
      </c>
      <c r="BR62" s="7"/>
      <c r="BS62" s="142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</row>
    <row r="63" customFormat="false" ht="15.75" hidden="false" customHeight="false" outlineLevel="0" collapsed="false">
      <c r="A63" s="7"/>
      <c r="B63" s="7"/>
      <c r="C63" s="7"/>
      <c r="D63" s="7"/>
      <c r="E63" s="254"/>
      <c r="F63" s="7"/>
      <c r="G63" s="7"/>
      <c r="H63" s="7"/>
      <c r="I63" s="7"/>
      <c r="J63" s="7"/>
      <c r="K63" s="274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AX63" s="0" t="s">
        <v>151</v>
      </c>
      <c r="AZ63" s="284" t="n">
        <f aca="false">SUM(AZ38:AZ62)</f>
        <v>-28</v>
      </c>
      <c r="BA63" s="285" t="n">
        <f aca="false">SUM(BA38:BA62)</f>
        <v>1000</v>
      </c>
      <c r="BR63" s="7"/>
      <c r="BS63" s="7"/>
      <c r="BT63" s="7"/>
      <c r="BU63" s="7"/>
      <c r="BV63" s="7"/>
      <c r="BW63" s="7"/>
      <c r="BX63" s="7"/>
      <c r="BY63" s="273"/>
      <c r="BZ63" s="269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</row>
    <row r="64" customFormat="false" ht="12.75" hidden="false" customHeight="false" outlineLevel="0" collapsed="false">
      <c r="A64" s="7"/>
      <c r="B64" s="7"/>
      <c r="C64" s="7"/>
      <c r="D64" s="7"/>
      <c r="E64" s="7"/>
      <c r="F64" s="7"/>
      <c r="G64" s="7"/>
      <c r="H64" s="7"/>
      <c r="I64" s="7"/>
      <c r="J64" s="7"/>
      <c r="K64" s="269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</row>
    <row r="65" customFormat="false" ht="12.75" hidden="false" customHeight="false" outlineLevel="0" collapsed="false">
      <c r="A65" s="7"/>
      <c r="B65" s="7"/>
      <c r="C65" s="7"/>
      <c r="D65" s="7"/>
      <c r="E65" s="7"/>
      <c r="F65" s="7"/>
      <c r="G65" s="7"/>
      <c r="H65" s="7"/>
      <c r="I65" s="7"/>
      <c r="J65" s="7"/>
      <c r="K65" s="274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</row>
    <row r="66" customFormat="false" ht="12.75" hidden="false" customHeight="false" outlineLevel="0" collapsed="false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</row>
    <row r="67" customFormat="false" ht="12.75" hidden="false" customHeight="false" outlineLevel="0" collapsed="false">
      <c r="A67" s="286"/>
      <c r="B67" s="287"/>
      <c r="C67" s="287"/>
      <c r="D67" s="287"/>
      <c r="E67" s="287"/>
      <c r="F67" s="287"/>
      <c r="G67" s="287"/>
      <c r="H67" s="287"/>
      <c r="I67" s="287"/>
      <c r="J67" s="287"/>
      <c r="K67" s="287"/>
      <c r="L67" s="287"/>
      <c r="M67" s="287"/>
      <c r="N67" s="287"/>
      <c r="O67" s="287"/>
      <c r="P67" s="287"/>
      <c r="Q67" s="287"/>
      <c r="R67" s="287"/>
      <c r="S67" s="287"/>
      <c r="T67" s="287"/>
      <c r="U67" s="287"/>
      <c r="V67" s="7"/>
      <c r="W67" s="7"/>
      <c r="X67" s="7"/>
      <c r="Y67" s="7"/>
    </row>
    <row r="68" customFormat="false" ht="12.75" hidden="false" customHeight="false" outlineLevel="0" collapsed="false">
      <c r="A68" s="288"/>
      <c r="B68" s="9"/>
      <c r="C68" s="10"/>
      <c r="D68" s="10"/>
      <c r="E68" s="10"/>
      <c r="F68" s="288"/>
      <c r="G68" s="288"/>
      <c r="H68" s="12"/>
      <c r="I68" s="12"/>
      <c r="J68" s="288"/>
      <c r="K68" s="288"/>
      <c r="L68" s="288"/>
      <c r="M68" s="289"/>
      <c r="N68" s="288"/>
      <c r="O68" s="289"/>
      <c r="P68" s="287"/>
      <c r="Q68" s="289"/>
      <c r="R68" s="289"/>
      <c r="S68" s="289"/>
      <c r="T68" s="289"/>
      <c r="U68" s="287"/>
      <c r="V68" s="7"/>
      <c r="W68" s="7"/>
      <c r="X68" s="7"/>
      <c r="Y68" s="7"/>
    </row>
    <row r="69" customFormat="false" ht="12.75" hidden="false" customHeight="false" outlineLevel="0" collapsed="false">
      <c r="A69" s="287"/>
      <c r="B69" s="9"/>
      <c r="C69" s="290"/>
      <c r="D69" s="291"/>
      <c r="E69" s="290"/>
      <c r="F69" s="289"/>
      <c r="G69" s="289"/>
      <c r="H69" s="289"/>
      <c r="I69" s="289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7"/>
      <c r="W69" s="7"/>
      <c r="X69" s="7"/>
      <c r="Y69" s="7"/>
    </row>
    <row r="70" customFormat="false" ht="12.75" hidden="false" customHeight="false" outlineLevel="0" collapsed="false">
      <c r="A70" s="293"/>
      <c r="B70" s="9"/>
      <c r="C70" s="291"/>
      <c r="D70" s="291"/>
      <c r="E70" s="290"/>
      <c r="F70" s="289"/>
      <c r="G70" s="289"/>
      <c r="H70" s="289"/>
      <c r="I70" s="289"/>
      <c r="J70" s="289"/>
      <c r="K70" s="289"/>
      <c r="L70" s="289"/>
      <c r="M70" s="289"/>
      <c r="N70" s="289"/>
      <c r="O70" s="289"/>
      <c r="P70" s="289"/>
      <c r="Q70" s="289"/>
      <c r="R70" s="289"/>
      <c r="S70" s="289"/>
      <c r="T70" s="289"/>
      <c r="U70" s="289"/>
      <c r="V70" s="7"/>
      <c r="W70" s="7"/>
      <c r="X70" s="7"/>
      <c r="Y70" s="7"/>
    </row>
    <row r="71" customFormat="false" ht="12.75" hidden="false" customHeight="false" outlineLevel="0" collapsed="false">
      <c r="A71" s="287"/>
      <c r="B71" s="9"/>
      <c r="C71" s="291"/>
      <c r="D71" s="291"/>
      <c r="E71" s="10"/>
      <c r="F71" s="206"/>
      <c r="G71" s="294"/>
      <c r="H71" s="294"/>
      <c r="I71" s="289"/>
      <c r="J71" s="289"/>
      <c r="K71" s="294"/>
      <c r="L71" s="294"/>
      <c r="M71" s="294"/>
      <c r="N71" s="295"/>
      <c r="O71" s="294"/>
      <c r="P71" s="296"/>
      <c r="Q71" s="294"/>
      <c r="R71" s="294"/>
      <c r="S71" s="294"/>
      <c r="T71" s="294"/>
      <c r="U71" s="289"/>
      <c r="V71" s="7"/>
      <c r="W71" s="7"/>
      <c r="X71" s="7"/>
      <c r="Y71" s="7"/>
    </row>
    <row r="72" customFormat="false" ht="12.75" hidden="false" customHeight="false" outlineLevel="0" collapsed="false">
      <c r="A72" s="287"/>
      <c r="B72" s="297"/>
      <c r="C72" s="298"/>
      <c r="D72" s="298"/>
      <c r="E72" s="298"/>
      <c r="F72" s="299"/>
      <c r="G72" s="299"/>
      <c r="H72" s="299"/>
      <c r="I72" s="299"/>
      <c r="J72" s="298"/>
      <c r="K72" s="299"/>
      <c r="L72" s="299"/>
      <c r="M72" s="299"/>
      <c r="N72" s="300"/>
      <c r="O72" s="299"/>
      <c r="P72" s="300"/>
      <c r="Q72" s="299"/>
      <c r="R72" s="300"/>
      <c r="S72" s="301"/>
      <c r="T72" s="299"/>
      <c r="U72" s="299"/>
      <c r="V72" s="7"/>
      <c r="W72" s="7"/>
      <c r="X72" s="7"/>
      <c r="Y72" s="7"/>
    </row>
    <row r="73" customFormat="false" ht="12.75" hidden="false" customHeight="false" outlineLevel="0" collapsed="false">
      <c r="A73" s="287"/>
      <c r="B73" s="9"/>
      <c r="C73" s="290"/>
      <c r="D73" s="290"/>
      <c r="E73" s="290"/>
      <c r="F73" s="302"/>
      <c r="G73" s="302"/>
      <c r="H73" s="302"/>
      <c r="I73" s="302"/>
      <c r="J73" s="290"/>
      <c r="K73" s="303"/>
      <c r="L73" s="303"/>
      <c r="M73" s="303"/>
      <c r="N73" s="303"/>
      <c r="O73" s="303"/>
      <c r="P73" s="303"/>
      <c r="Q73" s="303"/>
      <c r="R73" s="303"/>
      <c r="S73" s="303"/>
      <c r="T73" s="303"/>
      <c r="U73" s="304"/>
      <c r="V73" s="7"/>
      <c r="W73" s="7"/>
      <c r="X73" s="7"/>
      <c r="Y73" s="7"/>
    </row>
    <row r="74" customFormat="false" ht="12.75" hidden="false" customHeight="false" outlineLevel="0" collapsed="false">
      <c r="A74" s="287"/>
      <c r="B74" s="9"/>
      <c r="C74" s="290"/>
      <c r="D74" s="290"/>
      <c r="E74" s="290"/>
      <c r="F74" s="302"/>
      <c r="G74" s="302"/>
      <c r="H74" s="302"/>
      <c r="I74" s="302"/>
      <c r="J74" s="290"/>
      <c r="K74" s="303"/>
      <c r="L74" s="303"/>
      <c r="M74" s="303"/>
      <c r="N74" s="303"/>
      <c r="O74" s="303"/>
      <c r="P74" s="303"/>
      <c r="Q74" s="303"/>
      <c r="R74" s="303"/>
      <c r="S74" s="303"/>
      <c r="T74" s="303"/>
      <c r="U74" s="304"/>
      <c r="V74" s="7"/>
      <c r="W74" s="7"/>
      <c r="X74" s="7"/>
      <c r="Y74" s="7"/>
    </row>
    <row r="75" customFormat="false" ht="12.75" hidden="false" customHeight="false" outlineLevel="0" collapsed="false">
      <c r="A75" s="305"/>
      <c r="B75" s="9"/>
      <c r="C75" s="290"/>
      <c r="D75" s="290"/>
      <c r="E75" s="290"/>
      <c r="F75" s="302"/>
      <c r="G75" s="302"/>
      <c r="H75" s="302"/>
      <c r="I75" s="302"/>
      <c r="J75" s="290"/>
      <c r="K75" s="303"/>
      <c r="L75" s="303"/>
      <c r="M75" s="303"/>
      <c r="N75" s="303"/>
      <c r="O75" s="303"/>
      <c r="P75" s="303"/>
      <c r="Q75" s="303"/>
      <c r="R75" s="303"/>
      <c r="S75" s="303"/>
      <c r="T75" s="303"/>
      <c r="U75" s="304"/>
      <c r="V75" s="7"/>
      <c r="W75" s="7"/>
      <c r="X75" s="7"/>
      <c r="Y75" s="7"/>
    </row>
    <row r="76" customFormat="false" ht="12.75" hidden="false" customHeight="false" outlineLevel="0" collapsed="false">
      <c r="A76" s="287"/>
      <c r="B76" s="9"/>
      <c r="C76" s="290"/>
      <c r="D76" s="290"/>
      <c r="E76" s="290"/>
      <c r="F76" s="302"/>
      <c r="G76" s="302"/>
      <c r="H76" s="302"/>
      <c r="I76" s="302"/>
      <c r="J76" s="290"/>
      <c r="K76" s="303"/>
      <c r="L76" s="303"/>
      <c r="M76" s="303"/>
      <c r="N76" s="303"/>
      <c r="O76" s="303"/>
      <c r="P76" s="303"/>
      <c r="Q76" s="303"/>
      <c r="R76" s="303"/>
      <c r="S76" s="303"/>
      <c r="T76" s="303"/>
      <c r="U76" s="304"/>
      <c r="V76" s="7"/>
      <c r="W76" s="7"/>
      <c r="X76" s="7"/>
      <c r="Y76" s="7"/>
    </row>
    <row r="77" customFormat="false" ht="12.75" hidden="false" customHeight="false" outlineLevel="0" collapsed="false">
      <c r="A77" s="287"/>
      <c r="B77" s="9"/>
      <c r="C77" s="290"/>
      <c r="D77" s="290"/>
      <c r="E77" s="290"/>
      <c r="F77" s="302"/>
      <c r="G77" s="302"/>
      <c r="H77" s="302"/>
      <c r="I77" s="302"/>
      <c r="J77" s="290"/>
      <c r="K77" s="303"/>
      <c r="L77" s="303"/>
      <c r="M77" s="303"/>
      <c r="N77" s="303"/>
      <c r="O77" s="303"/>
      <c r="P77" s="303"/>
      <c r="Q77" s="303"/>
      <c r="R77" s="303"/>
      <c r="S77" s="303"/>
      <c r="T77" s="303"/>
      <c r="U77" s="304"/>
      <c r="V77" s="7"/>
      <c r="W77" s="7"/>
      <c r="X77" s="7"/>
      <c r="Y77" s="7"/>
    </row>
    <row r="78" customFormat="false" ht="12.75" hidden="false" customHeight="false" outlineLevel="0" collapsed="false">
      <c r="A78" s="287"/>
      <c r="B78" s="9"/>
      <c r="C78" s="290"/>
      <c r="D78" s="290"/>
      <c r="E78" s="290"/>
      <c r="F78" s="302"/>
      <c r="G78" s="302"/>
      <c r="H78" s="302"/>
      <c r="I78" s="302"/>
      <c r="J78" s="290"/>
      <c r="K78" s="303"/>
      <c r="L78" s="303"/>
      <c r="M78" s="303"/>
      <c r="N78" s="303"/>
      <c r="O78" s="303"/>
      <c r="P78" s="303"/>
      <c r="Q78" s="303"/>
      <c r="R78" s="303"/>
      <c r="S78" s="303"/>
      <c r="T78" s="303"/>
      <c r="U78" s="304"/>
      <c r="V78" s="7"/>
      <c r="W78" s="7"/>
      <c r="X78" s="7"/>
      <c r="Y78" s="7"/>
    </row>
    <row r="79" customFormat="false" ht="12.75" hidden="false" customHeight="false" outlineLevel="0" collapsed="false">
      <c r="A79" s="287"/>
      <c r="B79" s="9"/>
      <c r="C79" s="290"/>
      <c r="D79" s="290"/>
      <c r="E79" s="290"/>
      <c r="F79" s="302"/>
      <c r="G79" s="302"/>
      <c r="H79" s="302"/>
      <c r="I79" s="302"/>
      <c r="J79" s="290"/>
      <c r="K79" s="303"/>
      <c r="L79" s="303"/>
      <c r="M79" s="303"/>
      <c r="N79" s="303"/>
      <c r="O79" s="303"/>
      <c r="P79" s="303"/>
      <c r="Q79" s="303"/>
      <c r="R79" s="303"/>
      <c r="S79" s="303"/>
      <c r="T79" s="303"/>
      <c r="U79" s="304"/>
      <c r="V79" s="7"/>
      <c r="W79" s="7"/>
      <c r="X79" s="7"/>
      <c r="Y79" s="7"/>
    </row>
    <row r="80" customFormat="false" ht="12.75" hidden="false" customHeight="false" outlineLevel="0" collapsed="false">
      <c r="A80" s="287"/>
      <c r="B80" s="9"/>
      <c r="C80" s="290"/>
      <c r="D80" s="290"/>
      <c r="E80" s="290"/>
      <c r="F80" s="302"/>
      <c r="G80" s="302"/>
      <c r="H80" s="302"/>
      <c r="I80" s="302"/>
      <c r="J80" s="290"/>
      <c r="K80" s="303"/>
      <c r="L80" s="303"/>
      <c r="M80" s="303"/>
      <c r="N80" s="303"/>
      <c r="O80" s="303"/>
      <c r="P80" s="303"/>
      <c r="Q80" s="303"/>
      <c r="R80" s="303"/>
      <c r="S80" s="303"/>
      <c r="T80" s="303"/>
      <c r="U80" s="304"/>
      <c r="V80" s="7"/>
      <c r="W80" s="7"/>
      <c r="X80" s="7"/>
      <c r="Y80" s="7"/>
    </row>
    <row r="81" customFormat="false" ht="12.75" hidden="false" customHeight="false" outlineLevel="0" collapsed="false">
      <c r="A81" s="287"/>
      <c r="B81" s="9"/>
      <c r="C81" s="290"/>
      <c r="D81" s="290"/>
      <c r="E81" s="290"/>
      <c r="F81" s="302"/>
      <c r="G81" s="302"/>
      <c r="H81" s="302"/>
      <c r="I81" s="302"/>
      <c r="J81" s="290"/>
      <c r="K81" s="303"/>
      <c r="L81" s="303"/>
      <c r="M81" s="303"/>
      <c r="N81" s="303"/>
      <c r="O81" s="303"/>
      <c r="P81" s="303"/>
      <c r="Q81" s="303"/>
      <c r="R81" s="303"/>
      <c r="S81" s="303"/>
      <c r="T81" s="303"/>
      <c r="U81" s="304"/>
      <c r="V81" s="7"/>
      <c r="W81" s="7"/>
      <c r="X81" s="7"/>
      <c r="Y81" s="7"/>
    </row>
    <row r="82" customFormat="false" ht="12.75" hidden="false" customHeight="false" outlineLevel="0" collapsed="false">
      <c r="A82" s="287"/>
      <c r="B82" s="9"/>
      <c r="C82" s="290"/>
      <c r="D82" s="290"/>
      <c r="E82" s="290"/>
      <c r="F82" s="302"/>
      <c r="G82" s="302"/>
      <c r="H82" s="302"/>
      <c r="I82" s="302"/>
      <c r="J82" s="290"/>
      <c r="K82" s="303"/>
      <c r="L82" s="303"/>
      <c r="M82" s="303"/>
      <c r="N82" s="303"/>
      <c r="O82" s="303"/>
      <c r="P82" s="303"/>
      <c r="Q82" s="303"/>
      <c r="R82" s="303"/>
      <c r="S82" s="303"/>
      <c r="T82" s="303"/>
      <c r="U82" s="304"/>
      <c r="V82" s="7"/>
      <c r="W82" s="8"/>
      <c r="X82" s="7"/>
      <c r="Y82" s="8"/>
    </row>
    <row r="83" customFormat="false" ht="12.75" hidden="false" customHeight="false" outlineLevel="0" collapsed="false">
      <c r="A83" s="287"/>
      <c r="B83" s="9"/>
      <c r="C83" s="290"/>
      <c r="D83" s="290"/>
      <c r="E83" s="290"/>
      <c r="F83" s="302"/>
      <c r="G83" s="302"/>
      <c r="H83" s="302"/>
      <c r="I83" s="302"/>
      <c r="J83" s="290"/>
      <c r="K83" s="303"/>
      <c r="L83" s="303"/>
      <c r="M83" s="303"/>
      <c r="N83" s="303"/>
      <c r="O83" s="303"/>
      <c r="P83" s="303"/>
      <c r="Q83" s="303"/>
      <c r="R83" s="303"/>
      <c r="S83" s="303"/>
      <c r="T83" s="303"/>
      <c r="U83" s="304"/>
      <c r="V83" s="7"/>
      <c r="W83" s="7"/>
      <c r="X83" s="7"/>
      <c r="Y83" s="7"/>
    </row>
    <row r="84" customFormat="false" ht="12.75" hidden="false" customHeight="false" outlineLevel="0" collapsed="false">
      <c r="A84" s="287"/>
      <c r="B84" s="9"/>
      <c r="C84" s="290"/>
      <c r="D84" s="290"/>
      <c r="E84" s="290"/>
      <c r="F84" s="302"/>
      <c r="G84" s="302"/>
      <c r="H84" s="302"/>
      <c r="I84" s="302"/>
      <c r="J84" s="290"/>
      <c r="K84" s="303"/>
      <c r="L84" s="303"/>
      <c r="M84" s="303"/>
      <c r="N84" s="303"/>
      <c r="O84" s="303"/>
      <c r="P84" s="303"/>
      <c r="Q84" s="303"/>
      <c r="R84" s="303"/>
      <c r="S84" s="303"/>
      <c r="T84" s="303"/>
      <c r="U84" s="304"/>
      <c r="V84" s="7"/>
      <c r="W84" s="7"/>
      <c r="X84" s="7"/>
      <c r="Y84" s="7"/>
    </row>
    <row r="85" customFormat="false" ht="12.75" hidden="false" customHeight="false" outlineLevel="0" collapsed="false">
      <c r="A85" s="287"/>
      <c r="B85" s="9"/>
      <c r="C85" s="290"/>
      <c r="D85" s="290"/>
      <c r="E85" s="290"/>
      <c r="F85" s="302"/>
      <c r="G85" s="302"/>
      <c r="H85" s="302"/>
      <c r="I85" s="302"/>
      <c r="J85" s="290"/>
      <c r="K85" s="303"/>
      <c r="L85" s="303"/>
      <c r="M85" s="303"/>
      <c r="N85" s="303"/>
      <c r="O85" s="303"/>
      <c r="P85" s="303"/>
      <c r="Q85" s="303"/>
      <c r="R85" s="303"/>
      <c r="S85" s="303"/>
      <c r="T85" s="303"/>
      <c r="U85" s="304"/>
      <c r="V85" s="7"/>
      <c r="W85" s="7"/>
      <c r="X85" s="7"/>
      <c r="Y85" s="7"/>
    </row>
    <row r="86" customFormat="false" ht="12.75" hidden="false" customHeight="false" outlineLevel="0" collapsed="false">
      <c r="A86" s="287"/>
      <c r="B86" s="9"/>
      <c r="C86" s="290"/>
      <c r="D86" s="290"/>
      <c r="E86" s="290"/>
      <c r="F86" s="302"/>
      <c r="G86" s="302"/>
      <c r="H86" s="302"/>
      <c r="I86" s="302"/>
      <c r="J86" s="290"/>
      <c r="K86" s="303"/>
      <c r="L86" s="303"/>
      <c r="M86" s="303"/>
      <c r="N86" s="303"/>
      <c r="O86" s="303"/>
      <c r="P86" s="303"/>
      <c r="Q86" s="303"/>
      <c r="R86" s="303"/>
      <c r="S86" s="303"/>
      <c r="T86" s="303"/>
      <c r="U86" s="304"/>
      <c r="V86" s="7"/>
      <c r="W86" s="7"/>
      <c r="X86" s="7"/>
      <c r="Y86" s="7"/>
    </row>
    <row r="87" customFormat="false" ht="12.75" hidden="false" customHeight="false" outlineLevel="0" collapsed="false">
      <c r="A87" s="287"/>
      <c r="B87" s="9"/>
      <c r="C87" s="290"/>
      <c r="D87" s="290"/>
      <c r="E87" s="290"/>
      <c r="F87" s="302"/>
      <c r="G87" s="302"/>
      <c r="H87" s="302"/>
      <c r="I87" s="302"/>
      <c r="J87" s="290"/>
      <c r="K87" s="303"/>
      <c r="L87" s="303"/>
      <c r="M87" s="303"/>
      <c r="N87" s="303"/>
      <c r="O87" s="303"/>
      <c r="P87" s="303"/>
      <c r="Q87" s="303"/>
      <c r="R87" s="303"/>
      <c r="S87" s="303"/>
      <c r="T87" s="303"/>
      <c r="U87" s="304"/>
      <c r="V87" s="7"/>
      <c r="W87" s="7"/>
      <c r="X87" s="7"/>
      <c r="Y87" s="7"/>
      <c r="AH87" s="6"/>
    </row>
    <row r="88" customFormat="false" ht="12.75" hidden="false" customHeight="false" outlineLevel="0" collapsed="false">
      <c r="A88" s="287"/>
      <c r="B88" s="9"/>
      <c r="C88" s="290"/>
      <c r="D88" s="290"/>
      <c r="E88" s="290"/>
      <c r="F88" s="302"/>
      <c r="G88" s="302"/>
      <c r="H88" s="302"/>
      <c r="I88" s="302"/>
      <c r="J88" s="290"/>
      <c r="K88" s="303"/>
      <c r="L88" s="303"/>
      <c r="M88" s="303"/>
      <c r="N88" s="303"/>
      <c r="O88" s="303"/>
      <c r="P88" s="303"/>
      <c r="Q88" s="303"/>
      <c r="R88" s="303"/>
      <c r="S88" s="303"/>
      <c r="T88" s="303"/>
      <c r="U88" s="304"/>
      <c r="V88" s="7"/>
      <c r="W88" s="7"/>
      <c r="X88" s="7"/>
      <c r="Y88" s="7"/>
    </row>
    <row r="89" customFormat="false" ht="12.75" hidden="false" customHeight="false" outlineLevel="0" collapsed="false">
      <c r="A89" s="287"/>
      <c r="B89" s="9"/>
      <c r="C89" s="290"/>
      <c r="D89" s="290"/>
      <c r="E89" s="290"/>
      <c r="F89" s="302"/>
      <c r="G89" s="302"/>
      <c r="H89" s="302"/>
      <c r="I89" s="302"/>
      <c r="J89" s="290"/>
      <c r="K89" s="303"/>
      <c r="L89" s="303"/>
      <c r="M89" s="303"/>
      <c r="N89" s="303"/>
      <c r="O89" s="303"/>
      <c r="P89" s="303"/>
      <c r="Q89" s="303"/>
      <c r="R89" s="303"/>
      <c r="S89" s="303"/>
      <c r="T89" s="303"/>
      <c r="U89" s="304"/>
      <c r="V89" s="7"/>
      <c r="W89" s="7"/>
      <c r="X89" s="7"/>
      <c r="Y89" s="7"/>
    </row>
    <row r="90" customFormat="false" ht="12.75" hidden="false" customHeight="false" outlineLevel="0" collapsed="false">
      <c r="A90" s="287"/>
      <c r="B90" s="9"/>
      <c r="C90" s="290"/>
      <c r="D90" s="290"/>
      <c r="E90" s="290"/>
      <c r="F90" s="302"/>
      <c r="G90" s="302"/>
      <c r="H90" s="302"/>
      <c r="I90" s="302"/>
      <c r="J90" s="290"/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4"/>
      <c r="V90" s="7"/>
      <c r="W90" s="7"/>
      <c r="X90" s="7"/>
      <c r="Y90" s="7"/>
    </row>
    <row r="91" customFormat="false" ht="12.75" hidden="false" customHeight="false" outlineLevel="0" collapsed="false">
      <c r="A91" s="287"/>
      <c r="B91" s="9"/>
      <c r="C91" s="290"/>
      <c r="D91" s="290"/>
      <c r="E91" s="290"/>
      <c r="F91" s="302"/>
      <c r="G91" s="302"/>
      <c r="H91" s="302"/>
      <c r="I91" s="302"/>
      <c r="J91" s="290"/>
      <c r="K91" s="303"/>
      <c r="L91" s="303"/>
      <c r="M91" s="303"/>
      <c r="N91" s="303"/>
      <c r="O91" s="303"/>
      <c r="P91" s="303"/>
      <c r="Q91" s="303"/>
      <c r="R91" s="303"/>
      <c r="S91" s="303"/>
      <c r="T91" s="303"/>
      <c r="U91" s="304"/>
      <c r="V91" s="7"/>
      <c r="W91" s="7"/>
      <c r="X91" s="7"/>
      <c r="Y91" s="7"/>
    </row>
    <row r="92" customFormat="false" ht="12.75" hidden="false" customHeight="false" outlineLevel="0" collapsed="false">
      <c r="A92" s="287"/>
      <c r="B92" s="9"/>
      <c r="C92" s="290"/>
      <c r="D92" s="290"/>
      <c r="E92" s="290"/>
      <c r="F92" s="302"/>
      <c r="G92" s="302"/>
      <c r="H92" s="302"/>
      <c r="I92" s="302"/>
      <c r="J92" s="290"/>
      <c r="K92" s="303"/>
      <c r="L92" s="303"/>
      <c r="M92" s="303"/>
      <c r="N92" s="303"/>
      <c r="O92" s="303"/>
      <c r="P92" s="303"/>
      <c r="Q92" s="303"/>
      <c r="R92" s="303"/>
      <c r="S92" s="303"/>
      <c r="T92" s="303"/>
      <c r="U92" s="304"/>
      <c r="V92" s="7"/>
      <c r="W92" s="7"/>
      <c r="X92" s="7"/>
      <c r="Y92" s="7"/>
    </row>
    <row r="93" customFormat="false" ht="12.75" hidden="false" customHeight="false" outlineLevel="0" collapsed="false">
      <c r="A93" s="287"/>
      <c r="B93" s="9"/>
      <c r="C93" s="290"/>
      <c r="D93" s="290"/>
      <c r="E93" s="290"/>
      <c r="F93" s="302"/>
      <c r="G93" s="302"/>
      <c r="H93" s="302"/>
      <c r="I93" s="302"/>
      <c r="J93" s="290"/>
      <c r="K93" s="303"/>
      <c r="L93" s="303"/>
      <c r="M93" s="303"/>
      <c r="N93" s="303"/>
      <c r="O93" s="303"/>
      <c r="P93" s="303"/>
      <c r="Q93" s="303"/>
      <c r="R93" s="303"/>
      <c r="S93" s="303"/>
      <c r="T93" s="303"/>
      <c r="U93" s="304"/>
      <c r="V93" s="7"/>
      <c r="W93" s="7"/>
      <c r="X93" s="7"/>
      <c r="Y93" s="7"/>
    </row>
    <row r="94" customFormat="false" ht="12.75" hidden="false" customHeight="false" outlineLevel="0" collapsed="false">
      <c r="A94" s="287"/>
      <c r="B94" s="9"/>
      <c r="C94" s="290"/>
      <c r="D94" s="290"/>
      <c r="E94" s="290"/>
      <c r="F94" s="302"/>
      <c r="G94" s="302"/>
      <c r="H94" s="302"/>
      <c r="I94" s="302"/>
      <c r="J94" s="290"/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304"/>
      <c r="V94" s="7"/>
      <c r="W94" s="7"/>
      <c r="X94" s="7"/>
      <c r="Y94" s="7"/>
    </row>
    <row r="95" customFormat="false" ht="12.75" hidden="false" customHeight="false" outlineLevel="0" collapsed="false">
      <c r="A95" s="287"/>
      <c r="B95" s="9"/>
      <c r="C95" s="290"/>
      <c r="D95" s="290"/>
      <c r="E95" s="290"/>
      <c r="F95" s="302"/>
      <c r="G95" s="302"/>
      <c r="H95" s="302"/>
      <c r="I95" s="302"/>
      <c r="J95" s="290"/>
      <c r="K95" s="303"/>
      <c r="L95" s="303"/>
      <c r="M95" s="303"/>
      <c r="N95" s="303"/>
      <c r="O95" s="303"/>
      <c r="P95" s="303"/>
      <c r="Q95" s="303"/>
      <c r="R95" s="303"/>
      <c r="S95" s="303"/>
      <c r="T95" s="303"/>
      <c r="U95" s="304"/>
      <c r="V95" s="7"/>
      <c r="W95" s="7"/>
      <c r="X95" s="7"/>
      <c r="Y95" s="7"/>
    </row>
    <row r="96" customFormat="false" ht="12.75" hidden="false" customHeight="false" outlineLevel="0" collapsed="false">
      <c r="A96" s="287"/>
      <c r="B96" s="9"/>
      <c r="C96" s="290"/>
      <c r="D96" s="290"/>
      <c r="E96" s="290"/>
      <c r="F96" s="302"/>
      <c r="G96" s="302"/>
      <c r="H96" s="302"/>
      <c r="I96" s="302"/>
      <c r="J96" s="290"/>
      <c r="K96" s="303"/>
      <c r="L96" s="303"/>
      <c r="M96" s="303"/>
      <c r="N96" s="303"/>
      <c r="O96" s="303"/>
      <c r="P96" s="303"/>
      <c r="Q96" s="303"/>
      <c r="R96" s="303"/>
      <c r="S96" s="303"/>
      <c r="T96" s="303"/>
      <c r="U96" s="304"/>
      <c r="V96" s="7"/>
      <c r="W96" s="7"/>
      <c r="X96" s="7"/>
      <c r="Y96" s="7"/>
    </row>
    <row r="97" customFormat="false" ht="12.75" hidden="false" customHeight="false" outlineLevel="0" collapsed="false">
      <c r="A97" s="287"/>
      <c r="B97" s="9"/>
      <c r="C97" s="290"/>
      <c r="D97" s="290"/>
      <c r="E97" s="291"/>
      <c r="F97" s="287"/>
      <c r="G97" s="287"/>
      <c r="H97" s="287"/>
      <c r="I97" s="287"/>
      <c r="J97" s="287"/>
      <c r="K97" s="287"/>
      <c r="L97" s="287"/>
      <c r="M97" s="287"/>
      <c r="N97" s="287"/>
      <c r="O97" s="287"/>
      <c r="P97" s="287"/>
      <c r="Q97" s="287"/>
      <c r="R97" s="287"/>
      <c r="S97" s="287"/>
      <c r="T97" s="287"/>
      <c r="U97" s="287"/>
      <c r="V97" s="7"/>
      <c r="W97" s="7"/>
      <c r="X97" s="7"/>
      <c r="Y97" s="7"/>
    </row>
    <row r="98" customFormat="false" ht="12.75" hidden="false" customHeight="false" outlineLevel="0" collapsed="false">
      <c r="A98" s="287"/>
      <c r="B98" s="287"/>
      <c r="C98" s="287"/>
      <c r="D98" s="287"/>
      <c r="E98" s="287"/>
      <c r="F98" s="287"/>
      <c r="G98" s="287"/>
      <c r="H98" s="287"/>
      <c r="I98" s="287"/>
      <c r="J98" s="287"/>
      <c r="K98" s="287"/>
      <c r="L98" s="287"/>
      <c r="M98" s="287"/>
      <c r="N98" s="287"/>
      <c r="O98" s="287"/>
      <c r="P98" s="287"/>
      <c r="Q98" s="287"/>
      <c r="R98" s="287"/>
      <c r="S98" s="287"/>
      <c r="T98" s="287"/>
      <c r="U98" s="287"/>
      <c r="V98" s="7"/>
      <c r="W98" s="7"/>
      <c r="X98" s="7"/>
      <c r="Y98" s="7"/>
    </row>
    <row r="99" customFormat="false" ht="12.75" hidden="false" customHeight="false" outlineLevel="0" collapsed="false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customFormat="false" ht="12.75" hidden="false" customHeight="false" outlineLevel="0" collapsed="false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customFormat="false" ht="12.75" hidden="false" customHeight="false" outlineLevel="0" collapsed="false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customFormat="false" ht="12.75" hidden="false" customHeight="false" outlineLevel="0" collapsed="false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customFormat="false" ht="12.75" hidden="false" customHeight="false" outlineLevel="0" collapsed="false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customFormat="false" ht="12.75" hidden="false" customHeight="false" outlineLevel="0" collapsed="false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customFormat="false" ht="12.75" hidden="false" customHeight="false" outlineLevel="0" collapsed="false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customFormat="false" ht="12.75" hidden="false" customHeight="false" outlineLevel="0" collapsed="false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customFormat="false" ht="12.75" hidden="false" customHeight="false" outlineLevel="0" collapsed="false">
      <c r="A107" s="7"/>
      <c r="B107" s="7"/>
      <c r="C107" s="7"/>
      <c r="D107" s="7"/>
      <c r="E107" s="287"/>
      <c r="F107" s="287"/>
      <c r="G107" s="287"/>
      <c r="H107" s="287"/>
      <c r="I107" s="287"/>
      <c r="J107" s="287"/>
      <c r="K107" s="287"/>
      <c r="L107" s="287"/>
      <c r="M107" s="287"/>
      <c r="N107" s="287"/>
      <c r="O107" s="287"/>
      <c r="P107" s="287"/>
      <c r="Q107" s="287"/>
      <c r="R107" s="287"/>
      <c r="S107" s="287"/>
      <c r="T107" s="287"/>
      <c r="U107" s="287"/>
      <c r="V107" s="287"/>
      <c r="W107" s="287"/>
      <c r="X107" s="287"/>
      <c r="Y107" s="7"/>
    </row>
    <row r="108" customFormat="false" ht="12.75" hidden="false" customHeight="false" outlineLevel="0" collapsed="false">
      <c r="A108" s="7"/>
      <c r="B108" s="7"/>
      <c r="C108" s="7"/>
      <c r="D108" s="7"/>
      <c r="E108" s="9"/>
      <c r="F108" s="10"/>
      <c r="G108" s="10"/>
      <c r="H108" s="10"/>
      <c r="I108" s="288"/>
      <c r="J108" s="288"/>
      <c r="K108" s="12"/>
      <c r="L108" s="12"/>
      <c r="M108" s="288"/>
      <c r="N108" s="288"/>
      <c r="O108" s="288"/>
      <c r="P108" s="289"/>
      <c r="Q108" s="288"/>
      <c r="R108" s="289"/>
      <c r="S108" s="287"/>
      <c r="T108" s="289"/>
      <c r="U108" s="289"/>
      <c r="V108" s="289"/>
      <c r="W108" s="289"/>
      <c r="X108" s="287"/>
      <c r="Y108" s="7"/>
    </row>
    <row r="109" customFormat="false" ht="12.75" hidden="false" customHeight="false" outlineLevel="0" collapsed="false">
      <c r="A109" s="7"/>
      <c r="B109" s="7"/>
      <c r="C109" s="7"/>
      <c r="D109" s="7"/>
      <c r="E109" s="9"/>
      <c r="F109" s="290"/>
      <c r="G109" s="291"/>
      <c r="H109" s="290"/>
      <c r="I109" s="289"/>
      <c r="J109" s="289"/>
      <c r="K109" s="289"/>
      <c r="L109" s="289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7"/>
    </row>
    <row r="110" customFormat="false" ht="12.75" hidden="false" customHeight="false" outlineLevel="0" collapsed="false">
      <c r="A110" s="7"/>
      <c r="B110" s="7"/>
      <c r="C110" s="7"/>
      <c r="D110" s="7"/>
      <c r="E110" s="9"/>
      <c r="F110" s="291"/>
      <c r="G110" s="291"/>
      <c r="H110" s="290"/>
      <c r="I110" s="289"/>
      <c r="J110" s="289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89"/>
      <c r="Y110" s="7"/>
    </row>
    <row r="111" customFormat="false" ht="12.75" hidden="false" customHeight="false" outlineLevel="0" collapsed="false">
      <c r="A111" s="7"/>
      <c r="B111" s="7"/>
      <c r="C111" s="7"/>
      <c r="D111" s="7"/>
      <c r="E111" s="9"/>
      <c r="F111" s="291"/>
      <c r="G111" s="291"/>
      <c r="H111" s="10"/>
      <c r="I111" s="206"/>
      <c r="J111" s="294"/>
      <c r="K111" s="294"/>
      <c r="L111" s="289"/>
      <c r="M111" s="289"/>
      <c r="N111" s="294"/>
      <c r="O111" s="294"/>
      <c r="P111" s="294"/>
      <c r="Q111" s="295"/>
      <c r="R111" s="294"/>
      <c r="S111" s="296"/>
      <c r="T111" s="294"/>
      <c r="U111" s="294"/>
      <c r="V111" s="294"/>
      <c r="W111" s="294"/>
      <c r="X111" s="289"/>
      <c r="Y111" s="7"/>
    </row>
    <row r="112" customFormat="false" ht="12.75" hidden="false" customHeight="false" outlineLevel="0" collapsed="false">
      <c r="A112" s="7"/>
      <c r="B112" s="7"/>
      <c r="C112" s="7"/>
      <c r="D112" s="7"/>
      <c r="E112" s="297"/>
      <c r="F112" s="298"/>
      <c r="G112" s="298"/>
      <c r="H112" s="298"/>
      <c r="I112" s="299"/>
      <c r="J112" s="299"/>
      <c r="K112" s="299"/>
      <c r="L112" s="299"/>
      <c r="M112" s="298"/>
      <c r="N112" s="299"/>
      <c r="O112" s="299"/>
      <c r="P112" s="299"/>
      <c r="Q112" s="300"/>
      <c r="R112" s="299"/>
      <c r="S112" s="300"/>
      <c r="T112" s="299"/>
      <c r="U112" s="300"/>
      <c r="V112" s="301"/>
      <c r="W112" s="299"/>
      <c r="X112" s="299"/>
      <c r="Y112" s="7"/>
    </row>
    <row r="113" customFormat="false" ht="12.75" hidden="false" customHeight="false" outlineLevel="0" collapsed="false">
      <c r="A113" s="7"/>
      <c r="B113" s="7"/>
      <c r="C113" s="7"/>
      <c r="D113" s="7"/>
      <c r="E113" s="9"/>
      <c r="F113" s="290"/>
      <c r="G113" s="290"/>
      <c r="H113" s="290"/>
      <c r="I113" s="302"/>
      <c r="J113" s="302"/>
      <c r="K113" s="302"/>
      <c r="L113" s="302"/>
      <c r="M113" s="290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  <c r="X113" s="304"/>
      <c r="Y113" s="7"/>
    </row>
    <row r="114" customFormat="false" ht="12.75" hidden="false" customHeight="false" outlineLevel="0" collapsed="false">
      <c r="A114" s="7"/>
      <c r="B114" s="7"/>
      <c r="C114" s="7"/>
      <c r="D114" s="7"/>
      <c r="E114" s="9"/>
      <c r="F114" s="290"/>
      <c r="G114" s="290"/>
      <c r="H114" s="290"/>
      <c r="I114" s="302"/>
      <c r="J114" s="302"/>
      <c r="K114" s="302"/>
      <c r="L114" s="302"/>
      <c r="M114" s="290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  <c r="X114" s="304"/>
      <c r="Y114" s="7"/>
    </row>
    <row r="115" customFormat="false" ht="12.75" hidden="false" customHeight="false" outlineLevel="0" collapsed="false">
      <c r="A115" s="7"/>
      <c r="B115" s="7"/>
      <c r="C115" s="7"/>
      <c r="D115" s="7"/>
      <c r="E115" s="9"/>
      <c r="F115" s="290"/>
      <c r="G115" s="290"/>
      <c r="H115" s="290"/>
      <c r="I115" s="302"/>
      <c r="J115" s="302"/>
      <c r="K115" s="302"/>
      <c r="L115" s="302"/>
      <c r="M115" s="290"/>
      <c r="N115" s="303"/>
      <c r="O115" s="303"/>
      <c r="P115" s="303"/>
      <c r="Q115" s="303"/>
      <c r="R115" s="303"/>
      <c r="S115" s="303"/>
      <c r="T115" s="303"/>
      <c r="U115" s="303"/>
      <c r="V115" s="303"/>
      <c r="W115" s="303"/>
      <c r="X115" s="304"/>
      <c r="Y115" s="7"/>
    </row>
    <row r="116" customFormat="false" ht="12.75" hidden="false" customHeight="false" outlineLevel="0" collapsed="false">
      <c r="A116" s="7"/>
      <c r="B116" s="7"/>
      <c r="C116" s="7"/>
      <c r="D116" s="7"/>
      <c r="E116" s="9"/>
      <c r="F116" s="290"/>
      <c r="G116" s="290"/>
      <c r="H116" s="290"/>
      <c r="I116" s="302"/>
      <c r="J116" s="302"/>
      <c r="K116" s="302"/>
      <c r="L116" s="302"/>
      <c r="M116" s="290"/>
      <c r="N116" s="303"/>
      <c r="O116" s="303"/>
      <c r="P116" s="303"/>
      <c r="Q116" s="303"/>
      <c r="R116" s="303"/>
      <c r="S116" s="303"/>
      <c r="T116" s="303"/>
      <c r="U116" s="303"/>
      <c r="V116" s="303"/>
      <c r="W116" s="303"/>
      <c r="X116" s="304"/>
      <c r="Y116" s="7"/>
    </row>
    <row r="117" customFormat="false" ht="12.75" hidden="false" customHeight="false" outlineLevel="0" collapsed="false">
      <c r="A117" s="7"/>
      <c r="B117" s="7"/>
      <c r="C117" s="7"/>
      <c r="D117" s="7"/>
      <c r="E117" s="9"/>
      <c r="F117" s="290"/>
      <c r="G117" s="290"/>
      <c r="H117" s="290"/>
      <c r="I117" s="302"/>
      <c r="J117" s="302"/>
      <c r="K117" s="302"/>
      <c r="L117" s="302"/>
      <c r="M117" s="290"/>
      <c r="N117" s="303"/>
      <c r="O117" s="303"/>
      <c r="P117" s="303"/>
      <c r="Q117" s="303"/>
      <c r="R117" s="303"/>
      <c r="S117" s="303"/>
      <c r="T117" s="303"/>
      <c r="U117" s="303"/>
      <c r="V117" s="303"/>
      <c r="W117" s="303"/>
      <c r="X117" s="304"/>
      <c r="Y117" s="7"/>
    </row>
    <row r="118" customFormat="false" ht="12.75" hidden="false" customHeight="false" outlineLevel="0" collapsed="false">
      <c r="A118" s="7"/>
      <c r="B118" s="7"/>
      <c r="C118" s="7"/>
      <c r="D118" s="7"/>
      <c r="E118" s="9"/>
      <c r="F118" s="290"/>
      <c r="G118" s="290"/>
      <c r="H118" s="290"/>
      <c r="I118" s="302"/>
      <c r="J118" s="302"/>
      <c r="K118" s="302"/>
      <c r="L118" s="302"/>
      <c r="M118" s="290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  <c r="X118" s="304"/>
      <c r="Y118" s="7"/>
    </row>
    <row r="119" customFormat="false" ht="12.75" hidden="false" customHeight="false" outlineLevel="0" collapsed="false">
      <c r="A119" s="7"/>
      <c r="B119" s="7"/>
      <c r="C119" s="7"/>
      <c r="D119" s="7"/>
      <c r="E119" s="9"/>
      <c r="F119" s="290"/>
      <c r="G119" s="290"/>
      <c r="H119" s="290"/>
      <c r="I119" s="302"/>
      <c r="J119" s="302"/>
      <c r="K119" s="302"/>
      <c r="L119" s="302"/>
      <c r="M119" s="290"/>
      <c r="N119" s="303"/>
      <c r="O119" s="303"/>
      <c r="P119" s="303"/>
      <c r="Q119" s="303"/>
      <c r="R119" s="303"/>
      <c r="S119" s="303"/>
      <c r="T119" s="303"/>
      <c r="U119" s="303"/>
      <c r="V119" s="303"/>
      <c r="W119" s="303"/>
      <c r="X119" s="304"/>
      <c r="Y119" s="7"/>
    </row>
    <row r="120" customFormat="false" ht="12.75" hidden="false" customHeight="false" outlineLevel="0" collapsed="false">
      <c r="A120" s="7"/>
      <c r="B120" s="7"/>
      <c r="C120" s="7"/>
      <c r="D120" s="7"/>
      <c r="E120" s="9"/>
      <c r="F120" s="290"/>
      <c r="G120" s="290"/>
      <c r="H120" s="290"/>
      <c r="I120" s="302"/>
      <c r="J120" s="302"/>
      <c r="K120" s="302"/>
      <c r="L120" s="302"/>
      <c r="M120" s="290"/>
      <c r="N120" s="303"/>
      <c r="O120" s="303"/>
      <c r="P120" s="303"/>
      <c r="Q120" s="303"/>
      <c r="R120" s="303"/>
      <c r="S120" s="303"/>
      <c r="T120" s="303"/>
      <c r="U120" s="303"/>
      <c r="V120" s="303"/>
      <c r="W120" s="303"/>
      <c r="X120" s="304"/>
      <c r="Y120" s="7"/>
    </row>
    <row r="121" customFormat="false" ht="12.75" hidden="false" customHeight="false" outlineLevel="0" collapsed="false">
      <c r="A121" s="7"/>
      <c r="B121" s="7"/>
      <c r="C121" s="7"/>
      <c r="D121" s="7"/>
      <c r="E121" s="9"/>
      <c r="F121" s="290"/>
      <c r="G121" s="290"/>
      <c r="H121" s="290"/>
      <c r="I121" s="302"/>
      <c r="J121" s="302"/>
      <c r="K121" s="302"/>
      <c r="L121" s="302"/>
      <c r="M121" s="290"/>
      <c r="N121" s="303"/>
      <c r="O121" s="303"/>
      <c r="P121" s="303"/>
      <c r="Q121" s="303"/>
      <c r="R121" s="303"/>
      <c r="S121" s="303"/>
      <c r="T121" s="303"/>
      <c r="U121" s="303"/>
      <c r="V121" s="303"/>
      <c r="W121" s="303"/>
      <c r="X121" s="304"/>
      <c r="Y121" s="7"/>
    </row>
    <row r="122" customFormat="false" ht="12.75" hidden="false" customHeight="false" outlineLevel="0" collapsed="false">
      <c r="A122" s="7"/>
      <c r="B122" s="7"/>
      <c r="C122" s="7"/>
      <c r="D122" s="7"/>
      <c r="E122" s="9"/>
      <c r="F122" s="290"/>
      <c r="G122" s="290"/>
      <c r="H122" s="290"/>
      <c r="I122" s="302"/>
      <c r="J122" s="302"/>
      <c r="K122" s="302"/>
      <c r="L122" s="302"/>
      <c r="M122" s="290"/>
      <c r="N122" s="303"/>
      <c r="O122" s="303"/>
      <c r="P122" s="303"/>
      <c r="Q122" s="303"/>
      <c r="R122" s="303"/>
      <c r="S122" s="303"/>
      <c r="T122" s="303"/>
      <c r="U122" s="303"/>
      <c r="V122" s="303"/>
      <c r="W122" s="303"/>
      <c r="X122" s="304"/>
      <c r="Y122" s="7"/>
    </row>
    <row r="123" customFormat="false" ht="12.75" hidden="false" customHeight="false" outlineLevel="0" collapsed="false">
      <c r="A123" s="7"/>
      <c r="B123" s="7"/>
      <c r="C123" s="7"/>
      <c r="D123" s="7"/>
      <c r="E123" s="9"/>
      <c r="F123" s="290"/>
      <c r="G123" s="290"/>
      <c r="H123" s="290"/>
      <c r="I123" s="302"/>
      <c r="J123" s="302"/>
      <c r="K123" s="302"/>
      <c r="L123" s="302"/>
      <c r="M123" s="290"/>
      <c r="N123" s="303"/>
      <c r="O123" s="303"/>
      <c r="P123" s="303"/>
      <c r="Q123" s="303"/>
      <c r="R123" s="303"/>
      <c r="S123" s="303"/>
      <c r="T123" s="303"/>
      <c r="U123" s="303"/>
      <c r="V123" s="303"/>
      <c r="W123" s="303"/>
      <c r="X123" s="304"/>
      <c r="Y123" s="7"/>
    </row>
    <row r="124" customFormat="false" ht="12.75" hidden="false" customHeight="false" outlineLevel="0" collapsed="false">
      <c r="A124" s="7"/>
      <c r="B124" s="7"/>
      <c r="C124" s="7"/>
      <c r="D124" s="7"/>
      <c r="E124" s="9"/>
      <c r="F124" s="290"/>
      <c r="G124" s="290"/>
      <c r="H124" s="290"/>
      <c r="I124" s="302"/>
      <c r="J124" s="302"/>
      <c r="K124" s="302"/>
      <c r="L124" s="302"/>
      <c r="M124" s="290"/>
      <c r="N124" s="303"/>
      <c r="O124" s="303"/>
      <c r="P124" s="303"/>
      <c r="Q124" s="303"/>
      <c r="R124" s="303"/>
      <c r="S124" s="303"/>
      <c r="T124" s="303"/>
      <c r="U124" s="303"/>
      <c r="V124" s="303"/>
      <c r="W124" s="303"/>
      <c r="X124" s="304"/>
      <c r="Y124" s="7"/>
    </row>
    <row r="125" customFormat="false" ht="12.75" hidden="false" customHeight="false" outlineLevel="0" collapsed="false">
      <c r="A125" s="7"/>
      <c r="B125" s="7"/>
      <c r="C125" s="7"/>
      <c r="D125" s="7"/>
      <c r="E125" s="9"/>
      <c r="F125" s="290"/>
      <c r="G125" s="290"/>
      <c r="H125" s="290"/>
      <c r="I125" s="302"/>
      <c r="J125" s="302"/>
      <c r="K125" s="302"/>
      <c r="L125" s="302"/>
      <c r="M125" s="290"/>
      <c r="N125" s="303"/>
      <c r="O125" s="303"/>
      <c r="P125" s="303"/>
      <c r="Q125" s="303"/>
      <c r="R125" s="303"/>
      <c r="S125" s="303"/>
      <c r="T125" s="303"/>
      <c r="U125" s="303"/>
      <c r="V125" s="303"/>
      <c r="W125" s="303"/>
      <c r="X125" s="304"/>
      <c r="Y125" s="7"/>
    </row>
    <row r="126" customFormat="false" ht="12.75" hidden="false" customHeight="false" outlineLevel="0" collapsed="false">
      <c r="A126" s="7"/>
      <c r="B126" s="7"/>
      <c r="C126" s="7"/>
      <c r="D126" s="7"/>
      <c r="E126" s="9"/>
      <c r="F126" s="290"/>
      <c r="G126" s="290"/>
      <c r="H126" s="290"/>
      <c r="I126" s="302"/>
      <c r="J126" s="302"/>
      <c r="K126" s="302"/>
      <c r="L126" s="302"/>
      <c r="M126" s="290"/>
      <c r="N126" s="303"/>
      <c r="O126" s="303"/>
      <c r="P126" s="303"/>
      <c r="Q126" s="303"/>
      <c r="R126" s="303"/>
      <c r="S126" s="303"/>
      <c r="T126" s="303"/>
      <c r="U126" s="303"/>
      <c r="V126" s="303"/>
      <c r="W126" s="303"/>
      <c r="X126" s="304"/>
      <c r="Y126" s="7"/>
    </row>
    <row r="127" customFormat="false" ht="12.75" hidden="false" customHeight="false" outlineLevel="0" collapsed="false">
      <c r="A127" s="7"/>
      <c r="B127" s="7"/>
      <c r="C127" s="7"/>
      <c r="D127" s="7"/>
      <c r="E127" s="9"/>
      <c r="F127" s="290"/>
      <c r="G127" s="290"/>
      <c r="H127" s="290"/>
      <c r="I127" s="302"/>
      <c r="J127" s="302"/>
      <c r="K127" s="302"/>
      <c r="L127" s="302"/>
      <c r="M127" s="290"/>
      <c r="N127" s="303"/>
      <c r="O127" s="303"/>
      <c r="P127" s="303"/>
      <c r="Q127" s="303"/>
      <c r="R127" s="303"/>
      <c r="S127" s="303"/>
      <c r="T127" s="303"/>
      <c r="U127" s="303"/>
      <c r="V127" s="303"/>
      <c r="W127" s="303"/>
      <c r="X127" s="304"/>
      <c r="Y127" s="7"/>
    </row>
    <row r="128" customFormat="false" ht="12.75" hidden="false" customHeight="false" outlineLevel="0" collapsed="false">
      <c r="A128" s="7"/>
      <c r="B128" s="7"/>
      <c r="C128" s="7"/>
      <c r="D128" s="7"/>
      <c r="E128" s="9"/>
      <c r="F128" s="290"/>
      <c r="G128" s="290"/>
      <c r="H128" s="290"/>
      <c r="I128" s="302"/>
      <c r="J128" s="302"/>
      <c r="K128" s="302"/>
      <c r="L128" s="302"/>
      <c r="M128" s="290"/>
      <c r="N128" s="303"/>
      <c r="O128" s="303"/>
      <c r="P128" s="303"/>
      <c r="Q128" s="303"/>
      <c r="R128" s="303"/>
      <c r="S128" s="303"/>
      <c r="T128" s="303"/>
      <c r="U128" s="303"/>
      <c r="V128" s="303"/>
      <c r="W128" s="303"/>
      <c r="X128" s="304"/>
      <c r="Y128" s="7"/>
    </row>
    <row r="129" customFormat="false" ht="12.75" hidden="false" customHeight="false" outlineLevel="0" collapsed="false">
      <c r="A129" s="7"/>
      <c r="B129" s="7"/>
      <c r="C129" s="7"/>
      <c r="D129" s="7"/>
      <c r="E129" s="9"/>
      <c r="F129" s="290"/>
      <c r="G129" s="290"/>
      <c r="H129" s="290"/>
      <c r="I129" s="302"/>
      <c r="J129" s="302"/>
      <c r="K129" s="302"/>
      <c r="L129" s="302"/>
      <c r="M129" s="290"/>
      <c r="N129" s="303"/>
      <c r="O129" s="303"/>
      <c r="P129" s="303"/>
      <c r="Q129" s="303"/>
      <c r="R129" s="303"/>
      <c r="S129" s="303"/>
      <c r="T129" s="303"/>
      <c r="U129" s="303"/>
      <c r="V129" s="303"/>
      <c r="W129" s="303"/>
      <c r="X129" s="304"/>
      <c r="Y129" s="7"/>
    </row>
    <row r="130" customFormat="false" ht="12.75" hidden="false" customHeight="false" outlineLevel="0" collapsed="false">
      <c r="A130" s="7"/>
      <c r="B130" s="7"/>
      <c r="C130" s="7"/>
      <c r="D130" s="7"/>
      <c r="E130" s="9"/>
      <c r="F130" s="290"/>
      <c r="G130" s="290"/>
      <c r="H130" s="290"/>
      <c r="I130" s="302"/>
      <c r="J130" s="302"/>
      <c r="K130" s="302"/>
      <c r="L130" s="302"/>
      <c r="M130" s="290"/>
      <c r="N130" s="303"/>
      <c r="O130" s="303"/>
      <c r="P130" s="303"/>
      <c r="Q130" s="303"/>
      <c r="R130" s="303"/>
      <c r="S130" s="303"/>
      <c r="T130" s="303"/>
      <c r="U130" s="303"/>
      <c r="V130" s="303"/>
      <c r="W130" s="303"/>
      <c r="X130" s="304"/>
      <c r="Y130" s="7"/>
    </row>
    <row r="131" customFormat="false" ht="12.75" hidden="false" customHeight="false" outlineLevel="0" collapsed="false">
      <c r="A131" s="7"/>
      <c r="B131" s="7"/>
      <c r="C131" s="7"/>
      <c r="D131" s="7"/>
      <c r="E131" s="9"/>
      <c r="F131" s="290"/>
      <c r="G131" s="290"/>
      <c r="H131" s="290"/>
      <c r="I131" s="302"/>
      <c r="J131" s="302"/>
      <c r="K131" s="302"/>
      <c r="L131" s="302"/>
      <c r="M131" s="290"/>
      <c r="N131" s="303"/>
      <c r="O131" s="303"/>
      <c r="P131" s="303"/>
      <c r="Q131" s="303"/>
      <c r="R131" s="303"/>
      <c r="S131" s="303"/>
      <c r="T131" s="303"/>
      <c r="U131" s="303"/>
      <c r="V131" s="303"/>
      <c r="W131" s="303"/>
      <c r="X131" s="304"/>
      <c r="Y131" s="7"/>
    </row>
    <row r="132" customFormat="false" ht="12.75" hidden="false" customHeight="false" outlineLevel="0" collapsed="false">
      <c r="A132" s="7"/>
      <c r="B132" s="7"/>
      <c r="C132" s="7"/>
      <c r="D132" s="7"/>
      <c r="E132" s="9"/>
      <c r="F132" s="290"/>
      <c r="G132" s="290"/>
      <c r="H132" s="290"/>
      <c r="I132" s="302"/>
      <c r="J132" s="302"/>
      <c r="K132" s="302"/>
      <c r="L132" s="302"/>
      <c r="M132" s="290"/>
      <c r="N132" s="303"/>
      <c r="O132" s="303"/>
      <c r="P132" s="303"/>
      <c r="Q132" s="303"/>
      <c r="R132" s="303"/>
      <c r="S132" s="303"/>
      <c r="T132" s="303"/>
      <c r="U132" s="303"/>
      <c r="V132" s="303"/>
      <c r="W132" s="303"/>
      <c r="X132" s="304"/>
      <c r="Y132" s="7"/>
    </row>
    <row r="133" customFormat="false" ht="12.75" hidden="false" customHeight="false" outlineLevel="0" collapsed="false">
      <c r="A133" s="7"/>
      <c r="B133" s="7"/>
      <c r="C133" s="7"/>
      <c r="D133" s="7"/>
      <c r="E133" s="9"/>
      <c r="F133" s="290"/>
      <c r="G133" s="290"/>
      <c r="H133" s="290"/>
      <c r="I133" s="302"/>
      <c r="J133" s="302"/>
      <c r="K133" s="302"/>
      <c r="L133" s="302"/>
      <c r="M133" s="290"/>
      <c r="N133" s="303"/>
      <c r="O133" s="303"/>
      <c r="P133" s="303"/>
      <c r="Q133" s="303"/>
      <c r="R133" s="303"/>
      <c r="S133" s="303"/>
      <c r="T133" s="303"/>
      <c r="U133" s="303"/>
      <c r="V133" s="303"/>
      <c r="W133" s="303"/>
      <c r="X133" s="304"/>
      <c r="Y133" s="7"/>
    </row>
    <row r="134" customFormat="false" ht="12.75" hidden="false" customHeight="false" outlineLevel="0" collapsed="false">
      <c r="A134" s="7"/>
      <c r="B134" s="7"/>
      <c r="C134" s="7"/>
      <c r="D134" s="7"/>
      <c r="E134" s="9"/>
      <c r="F134" s="290"/>
      <c r="G134" s="290"/>
      <c r="H134" s="290"/>
      <c r="I134" s="302"/>
      <c r="J134" s="302"/>
      <c r="K134" s="302"/>
      <c r="L134" s="302"/>
      <c r="M134" s="290"/>
      <c r="N134" s="303"/>
      <c r="O134" s="303"/>
      <c r="P134" s="303"/>
      <c r="Q134" s="303"/>
      <c r="R134" s="303"/>
      <c r="S134" s="303"/>
      <c r="T134" s="303"/>
      <c r="U134" s="303"/>
      <c r="V134" s="303"/>
      <c r="W134" s="303"/>
      <c r="X134" s="304"/>
      <c r="Y134" s="7"/>
    </row>
    <row r="135" customFormat="false" ht="12.75" hidden="false" customHeight="false" outlineLevel="0" collapsed="false">
      <c r="A135" s="7"/>
      <c r="B135" s="7"/>
      <c r="C135" s="7"/>
      <c r="D135" s="7"/>
      <c r="E135" s="9"/>
      <c r="F135" s="290"/>
      <c r="G135" s="290"/>
      <c r="H135" s="290"/>
      <c r="I135" s="302"/>
      <c r="J135" s="302"/>
      <c r="K135" s="302"/>
      <c r="L135" s="302"/>
      <c r="M135" s="290"/>
      <c r="N135" s="303"/>
      <c r="O135" s="303"/>
      <c r="P135" s="303"/>
      <c r="Q135" s="303"/>
      <c r="R135" s="303"/>
      <c r="S135" s="303"/>
      <c r="T135" s="303"/>
      <c r="U135" s="303"/>
      <c r="V135" s="303"/>
      <c r="W135" s="303"/>
      <c r="X135" s="304"/>
      <c r="Y135" s="7"/>
    </row>
    <row r="136" customFormat="false" ht="12.75" hidden="false" customHeight="false" outlineLevel="0" collapsed="false">
      <c r="A136" s="7"/>
      <c r="B136" s="7"/>
      <c r="C136" s="7"/>
      <c r="D136" s="7"/>
      <c r="E136" s="9"/>
      <c r="F136" s="290"/>
      <c r="G136" s="290"/>
      <c r="H136" s="290"/>
      <c r="I136" s="302"/>
      <c r="J136" s="302"/>
      <c r="K136" s="302"/>
      <c r="L136" s="302"/>
      <c r="M136" s="290"/>
      <c r="N136" s="303"/>
      <c r="O136" s="303"/>
      <c r="P136" s="303"/>
      <c r="Q136" s="303"/>
      <c r="R136" s="303"/>
      <c r="S136" s="303"/>
      <c r="T136" s="303"/>
      <c r="U136" s="303"/>
      <c r="V136" s="303"/>
      <c r="W136" s="303"/>
      <c r="X136" s="304"/>
      <c r="Y136" s="7"/>
    </row>
    <row r="137" customFormat="false" ht="12.75" hidden="false" customHeight="false" outlineLevel="0" collapsed="false">
      <c r="A137" s="7"/>
      <c r="B137" s="7"/>
      <c r="C137" s="7"/>
      <c r="D137" s="7"/>
      <c r="E137" s="9"/>
      <c r="F137" s="290"/>
      <c r="G137" s="290"/>
      <c r="H137" s="291"/>
      <c r="I137" s="287"/>
      <c r="J137" s="287"/>
      <c r="K137" s="287"/>
      <c r="L137" s="287"/>
      <c r="M137" s="287"/>
      <c r="N137" s="287"/>
      <c r="O137" s="287"/>
      <c r="P137" s="287"/>
      <c r="Q137" s="287"/>
      <c r="R137" s="287"/>
      <c r="S137" s="287"/>
      <c r="T137" s="287"/>
      <c r="U137" s="287"/>
      <c r="V137" s="287"/>
      <c r="W137" s="287"/>
      <c r="X137" s="287"/>
      <c r="Y137" s="7"/>
    </row>
    <row r="138" customFormat="false" ht="12.75" hidden="false" customHeight="false" outlineLevel="0" collapsed="false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customFormat="false" ht="12.75" hidden="false" customHeight="false" outlineLevel="0" collapsed="false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customFormat="false" ht="12.75" hidden="false" customHeight="false" outlineLevel="0" collapsed="false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customFormat="false" ht="12.75" hidden="false" customHeight="false" outlineLevel="0" collapsed="false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customFormat="false" ht="12.75" hidden="false" customHeight="false" outlineLevel="0" collapsed="false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customFormat="false" ht="12.75" hidden="false" customHeight="false" outlineLevel="0" collapsed="false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customFormat="false" ht="12.75" hidden="false" customHeight="false" outlineLevel="0" collapsed="false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customFormat="false" ht="12.75" hidden="false" customHeight="false" outlineLevel="0" collapsed="false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</sheetData>
  <mergeCells count="13">
    <mergeCell ref="AQ1:AR1"/>
    <mergeCell ref="BC1:BD1"/>
    <mergeCell ref="W3:AB3"/>
    <mergeCell ref="AD3:AL3"/>
    <mergeCell ref="BF3:BH3"/>
    <mergeCell ref="CE3:CG3"/>
    <mergeCell ref="F4:I4"/>
    <mergeCell ref="AK4:AM4"/>
    <mergeCell ref="AN4:AP4"/>
    <mergeCell ref="AK5:AM5"/>
    <mergeCell ref="AN5:AP5"/>
    <mergeCell ref="F69:I69"/>
    <mergeCell ref="I109:L109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Y145"/>
  <sheetViews>
    <sheetView showFormulas="false" showGridLines="true" showRowColHeaders="true" showZeros="true" rightToLeft="false" tabSelected="false" showOutlineSymbols="true" defaultGridColor="true" view="normal" topLeftCell="AE1" colorId="64" zoomScale="75" zoomScaleNormal="75" zoomScalePageLayoutView="100" workbookViewId="0">
      <selection pane="topLeft" activeCell="X7" activeCellId="0" sqref="X7:X3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9.99"/>
    <col collapsed="false" customWidth="true" hidden="false" outlineLevel="0" max="4" min="4" style="0" width="10.56"/>
    <col collapsed="false" customWidth="true" hidden="false" outlineLevel="0" max="5" min="5" style="0" width="13.85"/>
    <col collapsed="false" customWidth="true" hidden="false" outlineLevel="0" max="6" min="6" style="0" width="13.41"/>
    <col collapsed="false" customWidth="true" hidden="false" outlineLevel="0" max="7" min="7" style="0" width="11.99"/>
    <col collapsed="false" customWidth="true" hidden="false" outlineLevel="0" max="8" min="8" style="0" width="14.28"/>
    <col collapsed="false" customWidth="true" hidden="false" outlineLevel="0" max="9" min="9" style="0" width="15.85"/>
    <col collapsed="false" customWidth="true" hidden="false" outlineLevel="0" max="10" min="10" style="0" width="11.56"/>
    <col collapsed="false" customWidth="true" hidden="false" outlineLevel="0" max="11" min="11" style="0" width="19.56"/>
    <col collapsed="false" customWidth="true" hidden="false" outlineLevel="0" max="12" min="12" style="0" width="16.56"/>
    <col collapsed="false" customWidth="true" hidden="false" outlineLevel="0" max="13" min="13" style="0" width="18.41"/>
    <col collapsed="false" customWidth="true" hidden="false" outlineLevel="0" max="14" min="14" style="0" width="19.99"/>
    <col collapsed="false" customWidth="true" hidden="false" outlineLevel="0" max="15" min="15" style="0" width="14.56"/>
    <col collapsed="false" customWidth="true" hidden="false" outlineLevel="0" max="16" min="16" style="0" width="11.56"/>
    <col collapsed="false" customWidth="true" hidden="false" outlineLevel="0" max="17" min="17" style="0" width="12.14"/>
    <col collapsed="false" customWidth="true" hidden="false" outlineLevel="0" max="19" min="18" style="0" width="12.85"/>
    <col collapsed="false" customWidth="true" hidden="false" outlineLevel="0" max="20" min="20" style="0" width="13.56"/>
    <col collapsed="false" customWidth="true" hidden="false" outlineLevel="0" max="21" min="21" style="0" width="15.13"/>
    <col collapsed="false" customWidth="true" hidden="false" outlineLevel="0" max="22" min="22" style="0" width="13.14"/>
    <col collapsed="false" customWidth="true" hidden="false" outlineLevel="0" max="23" min="23" style="0" width="12.56"/>
    <col collapsed="false" customWidth="true" hidden="false" outlineLevel="0" max="24" min="24" style="0" width="12.28"/>
    <col collapsed="false" customWidth="true" hidden="false" outlineLevel="0" max="25" min="25" style="0" width="13.85"/>
    <col collapsed="false" customWidth="true" hidden="false" outlineLevel="0" max="26" min="26" style="0" width="12.56"/>
    <col collapsed="false" customWidth="true" hidden="false" outlineLevel="0" max="27" min="27" style="0" width="13.99"/>
    <col collapsed="false" customWidth="true" hidden="false" outlineLevel="0" max="28" min="28" style="0" width="14.14"/>
    <col collapsed="false" customWidth="true" hidden="false" outlineLevel="0" max="29" min="29" style="0" width="14.28"/>
    <col collapsed="false" customWidth="true" hidden="false" outlineLevel="0" max="30" min="30" style="0" width="15.13"/>
    <col collapsed="false" customWidth="true" hidden="false" outlineLevel="0" max="31" min="31" style="0" width="13.14"/>
    <col collapsed="false" customWidth="true" hidden="false" outlineLevel="0" max="32" min="32" style="0" width="12.56"/>
    <col collapsed="false" customWidth="true" hidden="false" outlineLevel="0" max="33" min="33" style="0" width="12.28"/>
    <col collapsed="false" customWidth="true" hidden="false" outlineLevel="0" max="34" min="34" style="0" width="12.7"/>
    <col collapsed="false" customWidth="true" hidden="false" outlineLevel="0" max="35" min="35" style="0" width="10.99"/>
    <col collapsed="false" customWidth="true" hidden="false" outlineLevel="0" max="36" min="36" style="0" width="15.41"/>
    <col collapsed="false" customWidth="true" hidden="false" outlineLevel="0" max="37" min="37" style="0" width="13.14"/>
    <col collapsed="false" customWidth="true" hidden="false" outlineLevel="0" max="38" min="38" style="0" width="14.56"/>
    <col collapsed="false" customWidth="true" hidden="false" outlineLevel="0" max="39" min="39" style="0" width="14.85"/>
    <col collapsed="false" customWidth="true" hidden="false" outlineLevel="0" max="40" min="40" style="0" width="11.13"/>
    <col collapsed="false" customWidth="true" hidden="false" outlineLevel="0" max="41" min="41" style="0" width="14.28"/>
    <col collapsed="false" customWidth="true" hidden="false" outlineLevel="0" max="42" min="42" style="0" width="14.41"/>
    <col collapsed="false" customWidth="true" hidden="false" outlineLevel="0" max="43" min="43" style="0" width="13.99"/>
    <col collapsed="false" customWidth="true" hidden="false" outlineLevel="0" max="44" min="44" style="0" width="14.28"/>
    <col collapsed="false" customWidth="true" hidden="false" outlineLevel="0" max="45" min="45" style="0" width="16.84"/>
    <col collapsed="false" customWidth="true" hidden="false" outlineLevel="0" max="46" min="46" style="0" width="17.28"/>
    <col collapsed="false" customWidth="true" hidden="false" outlineLevel="0" max="47" min="47" style="0" width="16.56"/>
    <col collapsed="false" customWidth="true" hidden="false" outlineLevel="0" max="48" min="48" style="0" width="17.14"/>
    <col collapsed="false" customWidth="true" hidden="false" outlineLevel="0" max="49" min="49" style="0" width="14.28"/>
    <col collapsed="false" customWidth="true" hidden="false" outlineLevel="0" max="50" min="50" style="0" width="14.85"/>
    <col collapsed="false" customWidth="true" hidden="false" outlineLevel="0" max="51" min="51" style="0" width="17.7"/>
    <col collapsed="false" customWidth="true" hidden="false" outlineLevel="0" max="52" min="52" style="0" width="13.99"/>
    <col collapsed="false" customWidth="true" hidden="false" outlineLevel="0" max="53" min="53" style="0" width="15.13"/>
    <col collapsed="false" customWidth="true" hidden="false" outlineLevel="0" max="54" min="54" style="0" width="14.99"/>
    <col collapsed="false" customWidth="true" hidden="false" outlineLevel="0" max="55" min="55" style="0" width="15.7"/>
    <col collapsed="false" customWidth="true" hidden="false" outlineLevel="0" max="56" min="56" style="0" width="15.85"/>
    <col collapsed="false" customWidth="true" hidden="false" outlineLevel="0" max="58" min="57" style="0" width="14.99"/>
    <col collapsed="false" customWidth="true" hidden="false" outlineLevel="0" max="59" min="59" style="0" width="13.56"/>
    <col collapsed="false" customWidth="true" hidden="false" outlineLevel="0" max="60" min="60" style="0" width="14.99"/>
    <col collapsed="false" customWidth="true" hidden="false" outlineLevel="0" max="61" min="61" style="0" width="16.84"/>
    <col collapsed="false" customWidth="true" hidden="false" outlineLevel="0" max="62" min="62" style="0" width="16.42"/>
    <col collapsed="false" customWidth="true" hidden="false" outlineLevel="0" max="63" min="63" style="0" width="16.7"/>
    <col collapsed="false" customWidth="true" hidden="false" outlineLevel="0" max="64" min="64" style="0" width="13.28"/>
    <col collapsed="false" customWidth="true" hidden="false" outlineLevel="0" max="66" min="66" style="0" width="10.99"/>
    <col collapsed="false" customWidth="true" hidden="false" outlineLevel="0" max="67" min="67" style="0" width="16.99"/>
    <col collapsed="false" customWidth="true" hidden="false" outlineLevel="0" max="69" min="69" style="0" width="14.85"/>
  </cols>
  <sheetData>
    <row r="1" customFormat="false" ht="20.25" hidden="false" customHeight="false" outlineLevel="0" collapsed="false">
      <c r="A1" s="1" t="n">
        <f aca="true">DATE(YEAR($A$4),MONTH($A$4),DAY(RIGHT(CELL("filename",A2),2)))</f>
        <v>36963</v>
      </c>
      <c r="K1" s="2" t="s">
        <v>0</v>
      </c>
      <c r="L1" s="2"/>
      <c r="N1" s="2"/>
      <c r="AQ1" s="3" t="n">
        <f aca="false">A1</f>
        <v>36963</v>
      </c>
      <c r="AR1" s="3"/>
      <c r="BC1" s="3" t="n">
        <f aca="false">A1</f>
        <v>36963</v>
      </c>
      <c r="BD1" s="3"/>
    </row>
    <row r="2" customFormat="false" ht="13.5" hidden="false" customHeight="false" outlineLevel="0" collapsed="false"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 t="s">
        <v>1</v>
      </c>
      <c r="N2" s="4"/>
      <c r="O2" s="4" t="s">
        <v>1</v>
      </c>
      <c r="P2" s="4"/>
      <c r="Q2" s="4" t="s">
        <v>1</v>
      </c>
      <c r="R2" s="4" t="s">
        <v>1</v>
      </c>
      <c r="S2" s="4" t="s">
        <v>1</v>
      </c>
      <c r="T2" s="4" t="s">
        <v>1</v>
      </c>
      <c r="U2" s="4"/>
      <c r="AB2" s="5"/>
      <c r="BH2" s="6"/>
      <c r="BJ2" s="6" t="s">
        <v>2</v>
      </c>
      <c r="BO2" s="6" t="s">
        <v>3</v>
      </c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8"/>
      <c r="CJ2" s="7"/>
      <c r="CK2" s="7"/>
      <c r="CL2" s="7"/>
      <c r="CM2" s="7"/>
      <c r="CN2" s="8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</row>
    <row r="3" customFormat="false" ht="13.5" hidden="false" customHeight="false" outlineLevel="0" collapsed="false">
      <c r="B3" s="9" t="s">
        <v>4</v>
      </c>
      <c r="C3" s="10"/>
      <c r="D3" s="10"/>
      <c r="E3" s="10"/>
      <c r="F3" s="11"/>
      <c r="G3" s="11"/>
      <c r="H3" s="12"/>
      <c r="I3" s="12"/>
      <c r="J3" s="11"/>
      <c r="K3" s="11"/>
      <c r="L3" s="11"/>
      <c r="M3" s="13" t="n">
        <v>2.52</v>
      </c>
      <c r="N3" s="11"/>
      <c r="O3" s="13" t="n">
        <v>0</v>
      </c>
      <c r="P3" s="14" t="n">
        <v>22.8</v>
      </c>
      <c r="Q3" s="13" t="n">
        <v>0</v>
      </c>
      <c r="R3" s="13" t="n">
        <v>0</v>
      </c>
      <c r="S3" s="13" t="n">
        <v>0</v>
      </c>
      <c r="T3" s="13" t="n">
        <v>0</v>
      </c>
      <c r="U3" s="4"/>
      <c r="W3" s="15" t="s">
        <v>5</v>
      </c>
      <c r="X3" s="15"/>
      <c r="Y3" s="15"/>
      <c r="Z3" s="15"/>
      <c r="AA3" s="15"/>
      <c r="AB3" s="15"/>
      <c r="AD3" s="16" t="s">
        <v>6</v>
      </c>
      <c r="AE3" s="16"/>
      <c r="AF3" s="16"/>
      <c r="AG3" s="16"/>
      <c r="AH3" s="16"/>
      <c r="AI3" s="16"/>
      <c r="AJ3" s="16"/>
      <c r="AK3" s="16"/>
      <c r="AL3" s="16"/>
      <c r="AM3" s="17"/>
      <c r="AN3" s="17"/>
      <c r="AO3" s="17"/>
      <c r="AP3" s="18"/>
      <c r="AQ3" s="19"/>
      <c r="AR3" s="20"/>
      <c r="AS3" s="21" t="s">
        <v>7</v>
      </c>
      <c r="AT3" s="22"/>
      <c r="AU3" s="22"/>
      <c r="AV3" s="22"/>
      <c r="AW3" s="22"/>
      <c r="AX3" s="22"/>
      <c r="AY3" s="22"/>
      <c r="AZ3" s="22"/>
      <c r="BA3" s="22"/>
      <c r="BB3" s="22"/>
      <c r="BC3" s="23"/>
      <c r="BF3" s="24" t="s">
        <v>8</v>
      </c>
      <c r="BG3" s="24"/>
      <c r="BH3" s="24"/>
      <c r="BJ3" s="25" t="s">
        <v>9</v>
      </c>
      <c r="BK3" s="26"/>
      <c r="BL3" s="27" t="n">
        <f aca="false">BD31</f>
        <v>17476.4928</v>
      </c>
      <c r="BM3" s="6"/>
      <c r="BO3" s="25" t="s">
        <v>9</v>
      </c>
      <c r="BP3" s="26"/>
      <c r="BQ3" s="27" t="e">
        <f aca="true">(INDIRECT(TEXT((DAY($A$1)-1),"0")&amp;"!Bq3"))+BL3</f>
        <v>#REF!</v>
      </c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7"/>
      <c r="CD3" s="7"/>
      <c r="CE3" s="28"/>
      <c r="CF3" s="28"/>
      <c r="CG3" s="28"/>
      <c r="CH3" s="7"/>
      <c r="CI3" s="8"/>
      <c r="CJ3" s="7"/>
      <c r="CK3" s="29"/>
      <c r="CL3" s="8"/>
      <c r="CM3" s="7"/>
      <c r="CN3" s="8"/>
      <c r="CO3" s="7"/>
      <c r="CP3" s="29"/>
      <c r="CQ3" s="7"/>
      <c r="CR3" s="7"/>
      <c r="CS3" s="7"/>
      <c r="CT3" s="7"/>
      <c r="CU3" s="7"/>
      <c r="CV3" s="7"/>
      <c r="CW3" s="7"/>
      <c r="CX3" s="7"/>
      <c r="CY3" s="7"/>
    </row>
    <row r="4" customFormat="false" ht="13.5" hidden="false" customHeight="false" outlineLevel="0" collapsed="false">
      <c r="A4" s="30" t="n">
        <f aca="false">'1'!A4</f>
        <v>36951</v>
      </c>
      <c r="B4" s="31"/>
      <c r="C4" s="32"/>
      <c r="D4" s="33" t="s">
        <v>10</v>
      </c>
      <c r="E4" s="34"/>
      <c r="F4" s="35" t="s">
        <v>11</v>
      </c>
      <c r="G4" s="35"/>
      <c r="H4" s="35"/>
      <c r="I4" s="35"/>
      <c r="J4" s="36" t="s">
        <v>12</v>
      </c>
      <c r="K4" s="37"/>
      <c r="L4" s="38"/>
      <c r="M4" s="36" t="s">
        <v>13</v>
      </c>
      <c r="N4" s="37"/>
      <c r="O4" s="37"/>
      <c r="P4" s="39"/>
      <c r="Q4" s="37"/>
      <c r="R4" s="37"/>
      <c r="S4" s="38"/>
      <c r="T4" s="36"/>
      <c r="U4" s="38"/>
      <c r="W4" s="40" t="s">
        <v>14</v>
      </c>
      <c r="X4" s="40"/>
      <c r="Y4" s="40" t="s">
        <v>14</v>
      </c>
      <c r="Z4" s="41"/>
      <c r="AA4" s="42" t="s">
        <v>15</v>
      </c>
      <c r="AB4" s="40"/>
      <c r="AC4" s="43" t="s">
        <v>16</v>
      </c>
      <c r="AE4" s="44" t="s">
        <v>17</v>
      </c>
      <c r="AF4" s="44" t="s">
        <v>17</v>
      </c>
      <c r="AG4" s="44"/>
      <c r="AH4" s="45"/>
      <c r="AI4" s="26" t="s">
        <v>18</v>
      </c>
      <c r="AJ4" s="46"/>
      <c r="AK4" s="47" t="s">
        <v>18</v>
      </c>
      <c r="AL4" s="47"/>
      <c r="AM4" s="47"/>
      <c r="AN4" s="47" t="s">
        <v>19</v>
      </c>
      <c r="AO4" s="47"/>
      <c r="AP4" s="47"/>
      <c r="AQ4" s="48" t="s">
        <v>20</v>
      </c>
      <c r="AR4" s="48" t="s">
        <v>21</v>
      </c>
      <c r="AS4" s="49"/>
      <c r="AT4" s="50" t="s">
        <v>21</v>
      </c>
      <c r="AU4" s="50" t="s">
        <v>22</v>
      </c>
      <c r="AV4" s="50" t="s">
        <v>21</v>
      </c>
      <c r="AW4" s="50" t="s">
        <v>11</v>
      </c>
      <c r="AX4" s="50" t="s">
        <v>23</v>
      </c>
      <c r="AY4" s="50" t="s">
        <v>24</v>
      </c>
      <c r="AZ4" s="50" t="s">
        <v>25</v>
      </c>
      <c r="BA4" s="50" t="s">
        <v>16</v>
      </c>
      <c r="BB4" s="50" t="s">
        <v>26</v>
      </c>
      <c r="BC4" s="50" t="s">
        <v>27</v>
      </c>
      <c r="BD4" s="50" t="s">
        <v>28</v>
      </c>
      <c r="BE4" s="51"/>
      <c r="BF4" s="40" t="s">
        <v>29</v>
      </c>
      <c r="BG4" s="40" t="s">
        <v>30</v>
      </c>
      <c r="BH4" s="40" t="s">
        <v>31</v>
      </c>
      <c r="BI4" s="52"/>
      <c r="BJ4" s="53" t="s">
        <v>32</v>
      </c>
      <c r="BK4" s="52"/>
      <c r="BL4" s="54"/>
      <c r="BO4" s="53" t="s">
        <v>32</v>
      </c>
      <c r="BP4" s="52"/>
      <c r="BQ4" s="54" t="e">
        <f aca="true">(INDIRECT(TEXT((DAY($A$1)-1),"0")&amp;"!BK4"))+BL4</f>
        <v>#REF!</v>
      </c>
      <c r="BR4" s="55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55"/>
      <c r="CE4" s="28"/>
      <c r="CF4" s="28"/>
      <c r="CG4" s="28"/>
      <c r="CH4" s="7"/>
      <c r="CI4" s="8"/>
      <c r="CJ4" s="7"/>
      <c r="CK4" s="29"/>
      <c r="CL4" s="7"/>
      <c r="CM4" s="7"/>
      <c r="CN4" s="8"/>
      <c r="CO4" s="7"/>
      <c r="CP4" s="29"/>
      <c r="CQ4" s="7"/>
      <c r="CR4" s="7"/>
      <c r="CS4" s="7"/>
      <c r="CT4" s="7"/>
      <c r="CU4" s="7"/>
      <c r="CV4" s="7"/>
      <c r="CW4" s="7"/>
      <c r="CX4" s="7"/>
      <c r="CY4" s="7"/>
    </row>
    <row r="5" customFormat="false" ht="12.75" hidden="false" customHeight="false" outlineLevel="0" collapsed="false">
      <c r="B5" s="56"/>
      <c r="C5" s="57" t="s">
        <v>33</v>
      </c>
      <c r="D5" s="57" t="s">
        <v>34</v>
      </c>
      <c r="E5" s="58"/>
      <c r="F5" s="59" t="s">
        <v>35</v>
      </c>
      <c r="G5" s="60" t="s">
        <v>36</v>
      </c>
      <c r="H5" s="60" t="s">
        <v>37</v>
      </c>
      <c r="I5" s="61" t="s">
        <v>38</v>
      </c>
      <c r="J5" s="59" t="s">
        <v>39</v>
      </c>
      <c r="K5" s="60" t="s">
        <v>23</v>
      </c>
      <c r="L5" s="61" t="s">
        <v>40</v>
      </c>
      <c r="M5" s="59" t="s">
        <v>25</v>
      </c>
      <c r="N5" s="60" t="s">
        <v>25</v>
      </c>
      <c r="O5" s="60" t="s">
        <v>41</v>
      </c>
      <c r="P5" s="60" t="s">
        <v>42</v>
      </c>
      <c r="Q5" s="60" t="s">
        <v>43</v>
      </c>
      <c r="R5" s="60" t="s">
        <v>43</v>
      </c>
      <c r="S5" s="61" t="s">
        <v>44</v>
      </c>
      <c r="T5" s="59" t="s">
        <v>45</v>
      </c>
      <c r="U5" s="62" t="s">
        <v>46</v>
      </c>
      <c r="W5" s="50" t="s">
        <v>24</v>
      </c>
      <c r="X5" s="50"/>
      <c r="Y5" s="50" t="s">
        <v>24</v>
      </c>
      <c r="Z5" s="63"/>
      <c r="AA5" s="64" t="s">
        <v>24</v>
      </c>
      <c r="AB5" s="65"/>
      <c r="AC5" s="66" t="s">
        <v>47</v>
      </c>
      <c r="AE5" s="67" t="s">
        <v>48</v>
      </c>
      <c r="AF5" s="67" t="s">
        <v>48</v>
      </c>
      <c r="AG5" s="67"/>
      <c r="AH5" s="68"/>
      <c r="AI5" s="52" t="s">
        <v>49</v>
      </c>
      <c r="AJ5" s="69"/>
      <c r="AK5" s="70" t="s">
        <v>49</v>
      </c>
      <c r="AL5" s="70"/>
      <c r="AM5" s="70"/>
      <c r="AN5" s="70" t="s">
        <v>49</v>
      </c>
      <c r="AO5" s="70"/>
      <c r="AP5" s="70"/>
      <c r="AQ5" s="71" t="s">
        <v>50</v>
      </c>
      <c r="AR5" s="71" t="s">
        <v>51</v>
      </c>
      <c r="AS5" s="49"/>
      <c r="AT5" s="50" t="s">
        <v>52</v>
      </c>
      <c r="AU5" s="50" t="s">
        <v>53</v>
      </c>
      <c r="AV5" s="50" t="s">
        <v>54</v>
      </c>
      <c r="AW5" s="50" t="s">
        <v>55</v>
      </c>
      <c r="AX5" s="50"/>
      <c r="AY5" s="50" t="s">
        <v>56</v>
      </c>
      <c r="AZ5" s="50" t="s">
        <v>57</v>
      </c>
      <c r="BA5" s="50" t="s">
        <v>47</v>
      </c>
      <c r="BB5" s="50" t="s">
        <v>58</v>
      </c>
      <c r="BC5" s="50"/>
      <c r="BD5" s="50" t="s">
        <v>59</v>
      </c>
      <c r="BE5" s="51"/>
      <c r="BF5" s="72" t="s">
        <v>60</v>
      </c>
      <c r="BG5" s="72" t="n">
        <v>0.8</v>
      </c>
      <c r="BH5" s="72" t="n">
        <v>0.2</v>
      </c>
      <c r="BI5" s="52"/>
      <c r="BJ5" s="53" t="s">
        <v>61</v>
      </c>
      <c r="BK5" s="52"/>
      <c r="BL5" s="73" t="n">
        <f aca="false">BL3-BL4</f>
        <v>17476.4928</v>
      </c>
      <c r="BO5" s="53" t="s">
        <v>61</v>
      </c>
      <c r="BP5" s="52"/>
      <c r="BQ5" s="73" t="e">
        <f aca="false">BQ3-BQ4</f>
        <v>#REF!</v>
      </c>
      <c r="BR5" s="55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55"/>
      <c r="CE5" s="74"/>
      <c r="CF5" s="74"/>
      <c r="CG5" s="74"/>
      <c r="CH5" s="7"/>
      <c r="CI5" s="8"/>
      <c r="CJ5" s="7"/>
      <c r="CK5" s="29"/>
      <c r="CL5" s="7"/>
      <c r="CM5" s="7"/>
      <c r="CN5" s="8"/>
      <c r="CO5" s="7"/>
      <c r="CP5" s="29"/>
      <c r="CQ5" s="7"/>
      <c r="CR5" s="7"/>
      <c r="CS5" s="7"/>
      <c r="CT5" s="7"/>
      <c r="CU5" s="7"/>
      <c r="CV5" s="7"/>
      <c r="CW5" s="7"/>
      <c r="CX5" s="7"/>
      <c r="CY5" s="7"/>
    </row>
    <row r="6" customFormat="false" ht="17.25" hidden="false" customHeight="true" outlineLevel="0" collapsed="false">
      <c r="B6" s="75"/>
      <c r="C6" s="76" t="s">
        <v>62</v>
      </c>
      <c r="D6" s="76" t="s">
        <v>63</v>
      </c>
      <c r="E6" s="77" t="s">
        <v>64</v>
      </c>
      <c r="F6" s="78" t="n">
        <f aca="false">Variables!C2</f>
        <v>0</v>
      </c>
      <c r="G6" s="79" t="n">
        <v>0</v>
      </c>
      <c r="H6" s="79" t="n">
        <v>0</v>
      </c>
      <c r="I6" s="80" t="s">
        <v>65</v>
      </c>
      <c r="J6" s="81" t="s">
        <v>66</v>
      </c>
      <c r="K6" s="79" t="n">
        <v>0</v>
      </c>
      <c r="L6" s="82" t="s">
        <v>65</v>
      </c>
      <c r="M6" s="83" t="n">
        <v>0</v>
      </c>
      <c r="N6" s="84" t="s">
        <v>67</v>
      </c>
      <c r="O6" s="85" t="n">
        <v>0</v>
      </c>
      <c r="P6" s="84" t="n">
        <v>0.019</v>
      </c>
      <c r="Q6" s="85" t="n">
        <v>0</v>
      </c>
      <c r="R6" s="85" t="s">
        <v>67</v>
      </c>
      <c r="S6" s="82" t="s">
        <v>68</v>
      </c>
      <c r="T6" s="86" t="n">
        <v>0</v>
      </c>
      <c r="U6" s="87" t="s">
        <v>69</v>
      </c>
      <c r="W6" s="88" t="s">
        <v>62</v>
      </c>
      <c r="X6" s="89"/>
      <c r="Y6" s="88" t="s">
        <v>62</v>
      </c>
      <c r="Z6" s="90"/>
      <c r="AA6" s="91" t="s">
        <v>62</v>
      </c>
      <c r="AB6" s="92"/>
      <c r="AC6" s="93" t="s">
        <v>70</v>
      </c>
      <c r="AD6" s="94" t="s">
        <v>71</v>
      </c>
      <c r="AE6" s="67" t="s">
        <v>72</v>
      </c>
      <c r="AF6" s="67" t="s">
        <v>73</v>
      </c>
      <c r="AG6" s="67"/>
      <c r="AH6" s="95" t="s">
        <v>72</v>
      </c>
      <c r="AI6" s="309" t="s">
        <v>50</v>
      </c>
      <c r="AJ6" s="310" t="s">
        <v>74</v>
      </c>
      <c r="AK6" s="67" t="s">
        <v>72</v>
      </c>
      <c r="AL6" s="51" t="s">
        <v>50</v>
      </c>
      <c r="AM6" s="49" t="s">
        <v>74</v>
      </c>
      <c r="AN6" s="311" t="s">
        <v>72</v>
      </c>
      <c r="AO6" s="312" t="s">
        <v>50</v>
      </c>
      <c r="AP6" s="49" t="s">
        <v>74</v>
      </c>
      <c r="AQ6" s="96" t="s">
        <v>75</v>
      </c>
      <c r="AR6" s="96" t="s">
        <v>76</v>
      </c>
      <c r="AS6" s="49"/>
      <c r="AT6" s="97" t="s">
        <v>76</v>
      </c>
      <c r="AU6" s="97" t="s">
        <v>77</v>
      </c>
      <c r="AV6" s="97" t="s">
        <v>70</v>
      </c>
      <c r="AW6" s="97" t="s">
        <v>78</v>
      </c>
      <c r="AX6" s="97" t="s">
        <v>70</v>
      </c>
      <c r="AY6" s="97" t="s">
        <v>70</v>
      </c>
      <c r="AZ6" s="97" t="s">
        <v>70</v>
      </c>
      <c r="BA6" s="97" t="s">
        <v>70</v>
      </c>
      <c r="BB6" s="97" t="s">
        <v>70</v>
      </c>
      <c r="BC6" s="97" t="s">
        <v>70</v>
      </c>
      <c r="BD6" s="97" t="s">
        <v>79</v>
      </c>
      <c r="BE6" s="52"/>
      <c r="BF6" s="92" t="s">
        <v>70</v>
      </c>
      <c r="BG6" s="92" t="s">
        <v>80</v>
      </c>
      <c r="BH6" s="92" t="s">
        <v>80</v>
      </c>
      <c r="BI6" s="98"/>
      <c r="BJ6" s="53" t="s">
        <v>32</v>
      </c>
      <c r="BK6" s="52"/>
      <c r="BL6" s="99"/>
      <c r="BM6" s="6"/>
      <c r="BN6" s="6"/>
      <c r="BO6" s="53" t="s">
        <v>32</v>
      </c>
      <c r="BP6" s="52"/>
      <c r="BQ6" s="99" t="e">
        <f aca="true">-ABS(INDIRECT(TEXT((DAY($A$1)-1),"0")&amp;"!BK6"))+BL6</f>
        <v>#REF!</v>
      </c>
      <c r="BR6" s="55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7"/>
      <c r="CE6" s="100"/>
      <c r="CF6" s="100"/>
      <c r="CG6" s="100"/>
      <c r="CH6" s="8"/>
      <c r="CI6" s="8"/>
      <c r="CJ6" s="7"/>
      <c r="CK6" s="101"/>
      <c r="CL6" s="8"/>
      <c r="CM6" s="8"/>
      <c r="CN6" s="8"/>
      <c r="CO6" s="7"/>
      <c r="CP6" s="101"/>
      <c r="CQ6" s="7"/>
      <c r="CR6" s="7"/>
      <c r="CS6" s="7"/>
      <c r="CT6" s="7"/>
      <c r="CU6" s="7"/>
      <c r="CV6" s="7"/>
      <c r="CW6" s="7"/>
      <c r="CX6" s="7"/>
      <c r="CY6" s="7"/>
    </row>
    <row r="7" customFormat="false" ht="13.5" hidden="false" customHeight="false" outlineLevel="0" collapsed="false">
      <c r="B7" s="102" t="s">
        <v>71</v>
      </c>
      <c r="C7" s="103" t="n">
        <v>4</v>
      </c>
      <c r="D7" s="104" t="n">
        <v>0</v>
      </c>
      <c r="E7" s="105" t="s">
        <v>62</v>
      </c>
      <c r="F7" s="106" t="s">
        <v>81</v>
      </c>
      <c r="G7" s="107" t="s">
        <v>81</v>
      </c>
      <c r="H7" s="107" t="s">
        <v>81</v>
      </c>
      <c r="I7" s="108" t="s">
        <v>81</v>
      </c>
      <c r="J7" s="109" t="n">
        <v>0</v>
      </c>
      <c r="K7" s="110" t="s">
        <v>82</v>
      </c>
      <c r="L7" s="111" t="s">
        <v>83</v>
      </c>
      <c r="M7" s="112" t="s">
        <v>82</v>
      </c>
      <c r="N7" s="113" t="n">
        <v>0.03</v>
      </c>
      <c r="O7" s="114" t="s">
        <v>83</v>
      </c>
      <c r="P7" s="113" t="s">
        <v>83</v>
      </c>
      <c r="Q7" s="114" t="s">
        <v>83</v>
      </c>
      <c r="R7" s="113" t="n">
        <v>0</v>
      </c>
      <c r="S7" s="115" t="n">
        <v>0</v>
      </c>
      <c r="T7" s="106" t="s">
        <v>82</v>
      </c>
      <c r="U7" s="111" t="s">
        <v>82</v>
      </c>
      <c r="W7" s="116" t="n">
        <v>4</v>
      </c>
      <c r="X7" s="117" t="n">
        <v>2.52</v>
      </c>
      <c r="Y7" s="118"/>
      <c r="Z7" s="41"/>
      <c r="AA7" s="119"/>
      <c r="AB7" s="120"/>
      <c r="AC7" s="121" t="n">
        <f aca="false">(W7*X7)+(Y7*Z7)+(AA7*AB7)</f>
        <v>10.08</v>
      </c>
      <c r="AD7" s="122" t="n">
        <v>100</v>
      </c>
      <c r="AE7" s="123" t="n">
        <v>0</v>
      </c>
      <c r="AF7" s="124" t="n">
        <v>0</v>
      </c>
      <c r="AG7" s="125"/>
      <c r="AH7" s="126"/>
      <c r="AI7" s="127"/>
      <c r="AJ7" s="128"/>
      <c r="AK7" s="129" t="n">
        <v>4</v>
      </c>
      <c r="AL7" s="41" t="n">
        <v>185</v>
      </c>
      <c r="AM7" s="46" t="s">
        <v>156</v>
      </c>
      <c r="AN7" s="130"/>
      <c r="AO7" s="131"/>
      <c r="AP7" s="132"/>
      <c r="AQ7" s="132" t="e">
        <f aca="false" t="array" ref="AQ7:AQ7">SUM(IF(AND(AJ7&lt;&gt;"pac",AJ7&lt;&gt;""),AI7),IF(AND(AM7&lt;&gt;"pac",AM7&lt;&gt;""),AL7),IF(AND(AN7&lt;&gt;"pac",AN7&lt;&gt;""),AO7))/SUM(IF(AND(AJ7&lt;&gt;"pac",AJ7&lt;&gt;""),1),IF(AND(AM7&lt;&gt;"pac",AM7&lt;&gt;""),1),IF(AND(AN7&lt;&gt;"pac",AN7&lt;&gt;""),1))</f>
        <v>#DIV/0!</v>
      </c>
      <c r="AR7" s="132" t="n">
        <f aca="false" t="array" ref="AR7:AR7">SUM(IF(AND(AJ7&lt;&gt;"pac",AJ7&lt;&gt;""),AH7),IF(AND(AM7&lt;&gt;"pac",AM7&lt;&gt;""),AK7),IF(AND(AP7&lt;&gt;"pac",AP7&lt;&gt;""),AN7))</f>
        <v>0</v>
      </c>
      <c r="AS7" s="133"/>
      <c r="AT7" s="134" t="n">
        <f aca="false">SUM(AE7,AG7,AH7,AN7,AK7)</f>
        <v>4</v>
      </c>
      <c r="AU7" s="135" t="n">
        <f aca="false">AV7/AT7</f>
        <v>185</v>
      </c>
      <c r="AV7" s="136" t="n">
        <f aca="false">SUM(AE7*AF7)+(AH7*AI7)+(AN7*AO7)+(AK7*AL7)</f>
        <v>740</v>
      </c>
      <c r="AW7" s="137" t="n">
        <f aca="false">AT7*(F8+G8+H8)*J8/1000</f>
        <v>0</v>
      </c>
      <c r="AX7" s="137" t="n">
        <f aca="false">K8*AT7</f>
        <v>0</v>
      </c>
      <c r="AY7" s="137" t="n">
        <f aca="false">L8*(AE8+AG8)</f>
        <v>0</v>
      </c>
      <c r="AZ7" s="136" t="n">
        <f aca="false">P8</f>
        <v>1.7328</v>
      </c>
      <c r="BA7" s="137" t="n">
        <f aca="false">AC7</f>
        <v>10.08</v>
      </c>
      <c r="BB7" s="137" t="n">
        <f aca="false">T8*AT8</f>
        <v>0</v>
      </c>
      <c r="BC7" s="137"/>
      <c r="BD7" s="137" t="n">
        <f aca="false">AV7-SUM(AW7:BC7)</f>
        <v>728.1872</v>
      </c>
      <c r="BE7" s="138"/>
      <c r="BF7" s="139" t="n">
        <f aca="false">BD7</f>
        <v>728.1872</v>
      </c>
      <c r="BG7" s="139" t="n">
        <f aca="false">BF7*$BG$5</f>
        <v>582.54976</v>
      </c>
      <c r="BH7" s="139" t="n">
        <f aca="false">BF7*$BH$5</f>
        <v>145.63744</v>
      </c>
      <c r="BI7" s="52"/>
      <c r="BJ7" s="140" t="s">
        <v>84</v>
      </c>
      <c r="BK7" s="141"/>
      <c r="BL7" s="54" t="n">
        <f aca="false">BL5+BL6</f>
        <v>17476.4928</v>
      </c>
      <c r="BO7" s="140" t="s">
        <v>84</v>
      </c>
      <c r="BP7" s="141"/>
      <c r="BQ7" s="54" t="e">
        <f aca="false">BQ5+BQ6</f>
        <v>#REF!</v>
      </c>
      <c r="BR7" s="55"/>
      <c r="BS7" s="142"/>
      <c r="BT7" s="143"/>
      <c r="BU7" s="144"/>
      <c r="BV7" s="138"/>
      <c r="BW7" s="138"/>
      <c r="BX7" s="138"/>
      <c r="BY7" s="144"/>
      <c r="BZ7" s="138"/>
      <c r="CA7" s="138"/>
      <c r="CB7" s="138"/>
      <c r="CC7" s="138"/>
      <c r="CD7" s="138"/>
      <c r="CE7" s="145"/>
      <c r="CF7" s="145"/>
      <c r="CG7" s="145"/>
      <c r="CH7" s="7"/>
      <c r="CI7" s="8"/>
      <c r="CJ7" s="7"/>
      <c r="CK7" s="29"/>
      <c r="CL7" s="7"/>
      <c r="CM7" s="7"/>
      <c r="CN7" s="8"/>
      <c r="CO7" s="7"/>
      <c r="CP7" s="29"/>
      <c r="CQ7" s="7"/>
      <c r="CR7" s="7"/>
      <c r="CS7" s="7"/>
      <c r="CT7" s="7"/>
      <c r="CU7" s="7"/>
      <c r="CV7" s="7"/>
      <c r="CW7" s="7"/>
      <c r="CX7" s="7"/>
      <c r="CY7" s="7"/>
    </row>
    <row r="8" customFormat="false" ht="12.75" hidden="false" customHeight="false" outlineLevel="0" collapsed="false">
      <c r="B8" s="75" t="n">
        <v>100</v>
      </c>
      <c r="C8" s="146" t="n">
        <f aca="false">C7</f>
        <v>4</v>
      </c>
      <c r="D8" s="147" t="n">
        <f aca="false">D7</f>
        <v>0</v>
      </c>
      <c r="E8" s="148" t="n">
        <f aca="false">C8-D7</f>
        <v>4</v>
      </c>
      <c r="F8" s="149" t="n">
        <f aca="false">$F$6</f>
        <v>0</v>
      </c>
      <c r="G8" s="150" t="n">
        <f aca="false">$G$6</f>
        <v>0</v>
      </c>
      <c r="H8" s="151" t="n">
        <f aca="false">$H$6</f>
        <v>0</v>
      </c>
      <c r="I8" s="152" t="n">
        <f aca="false">F8+G8+H8</f>
        <v>0</v>
      </c>
      <c r="J8" s="153" t="n">
        <f aca="false">$J$7</f>
        <v>0</v>
      </c>
      <c r="K8" s="154" t="n">
        <f aca="false">$K$6</f>
        <v>0</v>
      </c>
      <c r="L8" s="155" t="n">
        <f aca="false">((I8*J8/1000)+K8)</f>
        <v>0</v>
      </c>
      <c r="M8" s="156" t="n">
        <f aca="false">$M$68</f>
        <v>0</v>
      </c>
      <c r="N8" s="157" t="e">
        <f aca="false">$N$7*AQ7*AR7</f>
        <v>#DIV/0!</v>
      </c>
      <c r="O8" s="156" t="n">
        <f aca="false">$O$68</f>
        <v>0</v>
      </c>
      <c r="P8" s="158" t="n">
        <f aca="false">(AT7*$P$6)*$P$3</f>
        <v>1.7328</v>
      </c>
      <c r="Q8" s="154" t="n">
        <f aca="false">$Q$68</f>
        <v>0</v>
      </c>
      <c r="R8" s="154" t="n">
        <v>0</v>
      </c>
      <c r="S8" s="155" t="n">
        <v>0</v>
      </c>
      <c r="T8" s="156" t="n">
        <f aca="false">$T$6</f>
        <v>0</v>
      </c>
      <c r="U8" s="159" t="e">
        <f aca="false">(N8/E8)+SUM(L8:M8)</f>
        <v>#DIV/0!</v>
      </c>
      <c r="W8" s="116" t="n">
        <v>4</v>
      </c>
      <c r="X8" s="117" t="n">
        <v>2.52</v>
      </c>
      <c r="Y8" s="160"/>
      <c r="Z8" s="63"/>
      <c r="AA8" s="161"/>
      <c r="AB8" s="120"/>
      <c r="AC8" s="162" t="n">
        <f aca="false">(W8*X8)+(Y8*Z8)+(AA8*AB8)</f>
        <v>10.08</v>
      </c>
      <c r="AD8" s="163" t="n">
        <v>200</v>
      </c>
      <c r="AE8" s="164" t="n">
        <v>0</v>
      </c>
      <c r="AF8" s="165" t="n">
        <v>0</v>
      </c>
      <c r="AG8" s="166"/>
      <c r="AH8" s="167"/>
      <c r="AI8" s="168"/>
      <c r="AJ8" s="169"/>
      <c r="AK8" s="170" t="n">
        <v>4</v>
      </c>
      <c r="AL8" s="63" t="n">
        <v>185</v>
      </c>
      <c r="AM8" s="171" t="s">
        <v>156</v>
      </c>
      <c r="AN8" s="172"/>
      <c r="AO8" s="173"/>
      <c r="AP8" s="133"/>
      <c r="AQ8" s="133" t="e">
        <f aca="false" t="array" ref="AQ8:AQ8">SUM(IF(AND(AJ8&lt;&gt;"pac",AJ8&lt;&gt;""),AI8),IF(AND(AM8&lt;&gt;"pac",AM8&lt;&gt;""),AL8),IF(AND(AN8&lt;&gt;"pac",AN8&lt;&gt;""),AO8))/SUM(IF(AND(AJ8&lt;&gt;"pac",AJ8&lt;&gt;""),1),IF(AND(AM8&lt;&gt;"pac",AM8&lt;&gt;""),1),IF(AND(AN8&lt;&gt;"pac",AN8&lt;&gt;""),1))</f>
        <v>#DIV/0!</v>
      </c>
      <c r="AR8" s="133" t="n">
        <f aca="false" t="array" ref="AR8:AR8">SUM(IF(AND(AJ8&lt;&gt;"pac",AJ8&lt;&gt;""),AH8),IF(AND(AM8&lt;&gt;"pac",AM8&lt;&gt;""),AK8),IF(AND(AP8&lt;&gt;"pac",AP8&lt;&gt;""),AN8))</f>
        <v>0</v>
      </c>
      <c r="AS8" s="133"/>
      <c r="AT8" s="134" t="n">
        <f aca="false">SUM(AE8,AG8,AH8,AN8,AK8)</f>
        <v>4</v>
      </c>
      <c r="AU8" s="135" t="n">
        <f aca="false">AV8/AT8</f>
        <v>185</v>
      </c>
      <c r="AV8" s="136" t="n">
        <f aca="false">SUM(AE8*AF8)+(AH8*AI8)+(AN8*AO8)+(AK8*AL8)</f>
        <v>740</v>
      </c>
      <c r="AW8" s="137" t="n">
        <f aca="false">AT8*(F9+G9+H9)*J9/1000</f>
        <v>0</v>
      </c>
      <c r="AX8" s="137" t="n">
        <f aca="false">K9*AT8</f>
        <v>0</v>
      </c>
      <c r="AY8" s="137" t="n">
        <f aca="false">L9*(AE9+AG9)</f>
        <v>0</v>
      </c>
      <c r="AZ8" s="136" t="n">
        <f aca="false">P9</f>
        <v>1.7328</v>
      </c>
      <c r="BA8" s="137" t="n">
        <f aca="false">AC8</f>
        <v>10.08</v>
      </c>
      <c r="BB8" s="137" t="n">
        <f aca="false">T9*AT9</f>
        <v>0</v>
      </c>
      <c r="BC8" s="137"/>
      <c r="BD8" s="137" t="n">
        <f aca="false">AV8-SUM(AW8:BC8)</f>
        <v>728.1872</v>
      </c>
      <c r="BE8" s="138"/>
      <c r="BF8" s="139" t="n">
        <f aca="false">BD8</f>
        <v>728.1872</v>
      </c>
      <c r="BG8" s="139" t="n">
        <f aca="false">BF8*$BG$5</f>
        <v>582.54976</v>
      </c>
      <c r="BH8" s="139" t="n">
        <f aca="false">BF8*$BH$5</f>
        <v>145.63744</v>
      </c>
      <c r="BI8" s="52"/>
      <c r="BR8" s="55"/>
      <c r="BS8" s="142"/>
      <c r="BT8" s="143"/>
      <c r="BU8" s="144"/>
      <c r="BV8" s="138"/>
      <c r="BW8" s="138"/>
      <c r="BX8" s="138"/>
      <c r="BY8" s="144"/>
      <c r="BZ8" s="138"/>
      <c r="CA8" s="138"/>
      <c r="CB8" s="138"/>
      <c r="CC8" s="138"/>
      <c r="CD8" s="138"/>
      <c r="CE8" s="145"/>
      <c r="CF8" s="145"/>
      <c r="CG8" s="145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</row>
    <row r="9" customFormat="false" ht="12.75" hidden="false" customHeight="false" outlineLevel="0" collapsed="false">
      <c r="B9" s="75" t="n">
        <v>200</v>
      </c>
      <c r="C9" s="146" t="n">
        <f aca="false">C8</f>
        <v>4</v>
      </c>
      <c r="D9" s="147" t="n">
        <f aca="false">D8</f>
        <v>0</v>
      </c>
      <c r="E9" s="174" t="n">
        <f aca="false">C9-D8</f>
        <v>4</v>
      </c>
      <c r="F9" s="149" t="n">
        <f aca="false">$F$6</f>
        <v>0</v>
      </c>
      <c r="G9" s="175" t="n">
        <f aca="false">$G$6</f>
        <v>0</v>
      </c>
      <c r="H9" s="151" t="n">
        <f aca="false">$H$6</f>
        <v>0</v>
      </c>
      <c r="I9" s="152" t="n">
        <f aca="false">F9+G9+H9</f>
        <v>0</v>
      </c>
      <c r="J9" s="153" t="n">
        <f aca="false">$J$7</f>
        <v>0</v>
      </c>
      <c r="K9" s="154" t="n">
        <f aca="false">$K$6</f>
        <v>0</v>
      </c>
      <c r="L9" s="155" t="n">
        <f aca="false">((I9*J9/1000)+K9)</f>
        <v>0</v>
      </c>
      <c r="M9" s="156" t="n">
        <f aca="false">$M$68</f>
        <v>0</v>
      </c>
      <c r="N9" s="157" t="e">
        <f aca="false">$N$7*AQ8*AR8</f>
        <v>#DIV/0!</v>
      </c>
      <c r="O9" s="156" t="n">
        <f aca="false">$O$68</f>
        <v>0</v>
      </c>
      <c r="P9" s="158" t="n">
        <f aca="false">(AT8*$P$6)*$P$3</f>
        <v>1.7328</v>
      </c>
      <c r="Q9" s="154" t="n">
        <f aca="false">$Q$68</f>
        <v>0</v>
      </c>
      <c r="R9" s="154" t="n">
        <v>0</v>
      </c>
      <c r="S9" s="155" t="n">
        <v>0</v>
      </c>
      <c r="T9" s="156" t="n">
        <f aca="false">$T$6</f>
        <v>0</v>
      </c>
      <c r="U9" s="159" t="e">
        <f aca="false">(N9/E9)+SUM(L9:M9)</f>
        <v>#DIV/0!</v>
      </c>
      <c r="W9" s="116" t="n">
        <v>4</v>
      </c>
      <c r="X9" s="117" t="n">
        <v>2.52</v>
      </c>
      <c r="Y9" s="160"/>
      <c r="Z9" s="63"/>
      <c r="AA9" s="161"/>
      <c r="AB9" s="120"/>
      <c r="AC9" s="162" t="n">
        <f aca="false">(W9*X9)+(Y9*Z9)+(AA9*AB9)</f>
        <v>10.08</v>
      </c>
      <c r="AD9" s="163" t="n">
        <v>300</v>
      </c>
      <c r="AE9" s="164" t="n">
        <v>0</v>
      </c>
      <c r="AF9" s="165" t="n">
        <v>0</v>
      </c>
      <c r="AG9" s="166"/>
      <c r="AH9" s="167"/>
      <c r="AI9" s="168"/>
      <c r="AJ9" s="169"/>
      <c r="AK9" s="170" t="n">
        <v>4</v>
      </c>
      <c r="AL9" s="63" t="n">
        <v>185</v>
      </c>
      <c r="AM9" s="171" t="s">
        <v>156</v>
      </c>
      <c r="AN9" s="172"/>
      <c r="AO9" s="173"/>
      <c r="AP9" s="133"/>
      <c r="AQ9" s="133" t="e">
        <f aca="false" t="array" ref="AQ9:AQ9">SUM(IF(AND(AJ9&lt;&gt;"pac",AJ9&lt;&gt;""),AI9),IF(AND(AM9&lt;&gt;"pac",AM9&lt;&gt;""),AL9),IF(AND(AN9&lt;&gt;"pac",AN9&lt;&gt;""),AO9))/SUM(IF(AND(AJ9&lt;&gt;"pac",AJ9&lt;&gt;""),1),IF(AND(AM9&lt;&gt;"pac",AM9&lt;&gt;""),1),IF(AND(AN9&lt;&gt;"pac",AN9&lt;&gt;""),1))</f>
        <v>#DIV/0!</v>
      </c>
      <c r="AR9" s="133" t="n">
        <f aca="false" t="array" ref="AR9:AR9">SUM(IF(AND(AJ9&lt;&gt;"pac",AJ9&lt;&gt;""),AH9),IF(AND(AM9&lt;&gt;"pac",AM9&lt;&gt;""),AK9),IF(AND(AP9&lt;&gt;"pac",AP9&lt;&gt;""),AN9))</f>
        <v>0</v>
      </c>
      <c r="AS9" s="133"/>
      <c r="AT9" s="134" t="n">
        <f aca="false">SUM(AE9,AG9,AH9,AN9,AK9)</f>
        <v>4</v>
      </c>
      <c r="AU9" s="135" t="n">
        <f aca="false">AV9/AT9</f>
        <v>185</v>
      </c>
      <c r="AV9" s="136" t="n">
        <f aca="false">SUM(AE9*AF9)+(AH9*AI9)+(AN9*AO9)+(AK9*AL9)</f>
        <v>740</v>
      </c>
      <c r="AW9" s="137" t="n">
        <f aca="false">AT9*(F10+G10+H10)*J10/1000</f>
        <v>0</v>
      </c>
      <c r="AX9" s="137" t="n">
        <f aca="false">K10*AT9</f>
        <v>0</v>
      </c>
      <c r="AY9" s="137" t="n">
        <f aca="false">L10*(AE10+AG10)</f>
        <v>0</v>
      </c>
      <c r="AZ9" s="136" t="n">
        <f aca="false">P10</f>
        <v>1.7328</v>
      </c>
      <c r="BA9" s="137" t="n">
        <f aca="false">AC9</f>
        <v>10.08</v>
      </c>
      <c r="BB9" s="137" t="n">
        <f aca="false">T10*AT10</f>
        <v>0</v>
      </c>
      <c r="BC9" s="137"/>
      <c r="BD9" s="137" t="n">
        <f aca="false">AV9-SUM(AW9:BC9)</f>
        <v>728.1872</v>
      </c>
      <c r="BE9" s="138"/>
      <c r="BF9" s="139" t="n">
        <f aca="false">BD9</f>
        <v>728.1872</v>
      </c>
      <c r="BG9" s="139" t="n">
        <f aca="false">BF9*$BG$5</f>
        <v>582.54976</v>
      </c>
      <c r="BH9" s="139" t="n">
        <f aca="false">BF9*$BH$5</f>
        <v>145.63744</v>
      </c>
      <c r="BI9" s="52"/>
      <c r="BR9" s="55"/>
      <c r="BS9" s="142"/>
      <c r="BT9" s="143"/>
      <c r="BU9" s="98"/>
      <c r="BV9" s="52"/>
      <c r="BW9" s="52"/>
      <c r="BX9" s="52"/>
      <c r="BY9" s="52"/>
      <c r="BZ9" s="98"/>
      <c r="CA9" s="52"/>
      <c r="CB9" s="52"/>
      <c r="CC9" s="138"/>
      <c r="CD9" s="138"/>
      <c r="CE9" s="145"/>
      <c r="CF9" s="145"/>
      <c r="CG9" s="145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</row>
    <row r="10" customFormat="false" ht="12.75" hidden="false" customHeight="false" outlineLevel="0" collapsed="false">
      <c r="B10" s="75" t="n">
        <v>300</v>
      </c>
      <c r="C10" s="146" t="n">
        <f aca="false">C9</f>
        <v>4</v>
      </c>
      <c r="D10" s="147" t="n">
        <f aca="false">D9</f>
        <v>0</v>
      </c>
      <c r="E10" s="174" t="n">
        <f aca="false">C10-D9</f>
        <v>4</v>
      </c>
      <c r="F10" s="149" t="n">
        <f aca="false">$F$6</f>
        <v>0</v>
      </c>
      <c r="G10" s="175" t="n">
        <f aca="false">$G$6</f>
        <v>0</v>
      </c>
      <c r="H10" s="151" t="n">
        <f aca="false">$H$6</f>
        <v>0</v>
      </c>
      <c r="I10" s="152" t="n">
        <f aca="false">F10+G10+H10</f>
        <v>0</v>
      </c>
      <c r="J10" s="153" t="n">
        <f aca="false">$J$7</f>
        <v>0</v>
      </c>
      <c r="K10" s="154" t="n">
        <f aca="false">$K$6</f>
        <v>0</v>
      </c>
      <c r="L10" s="155" t="n">
        <f aca="false">((I10*J10/1000)+K10)</f>
        <v>0</v>
      </c>
      <c r="M10" s="156" t="n">
        <f aca="false">$M$68</f>
        <v>0</v>
      </c>
      <c r="N10" s="157" t="e">
        <f aca="false">$N$7*AQ9*AR9</f>
        <v>#DIV/0!</v>
      </c>
      <c r="O10" s="156" t="n">
        <f aca="false">$O$68</f>
        <v>0</v>
      </c>
      <c r="P10" s="158" t="n">
        <f aca="false">(AT9*$P$6)*$P$3</f>
        <v>1.7328</v>
      </c>
      <c r="Q10" s="154" t="n">
        <f aca="false">$Q$68</f>
        <v>0</v>
      </c>
      <c r="R10" s="154" t="n">
        <v>0</v>
      </c>
      <c r="S10" s="155" t="n">
        <v>0</v>
      </c>
      <c r="T10" s="156" t="n">
        <f aca="false">$T$6</f>
        <v>0</v>
      </c>
      <c r="U10" s="159" t="e">
        <f aca="false">(N10/E10)+SUM(L10:M10)</f>
        <v>#DIV/0!</v>
      </c>
      <c r="W10" s="116" t="n">
        <v>4</v>
      </c>
      <c r="X10" s="117" t="n">
        <v>2.52</v>
      </c>
      <c r="Y10" s="160"/>
      <c r="Z10" s="63"/>
      <c r="AA10" s="161"/>
      <c r="AB10" s="120"/>
      <c r="AC10" s="162" t="n">
        <f aca="false">(W10*X10)+(Y10*Z10)+(AA10*AB10)</f>
        <v>10.08</v>
      </c>
      <c r="AD10" s="163" t="n">
        <v>400</v>
      </c>
      <c r="AE10" s="164" t="n">
        <v>0</v>
      </c>
      <c r="AF10" s="165" t="n">
        <v>0</v>
      </c>
      <c r="AG10" s="166"/>
      <c r="AH10" s="167"/>
      <c r="AI10" s="168"/>
      <c r="AJ10" s="169"/>
      <c r="AK10" s="170" t="n">
        <v>4</v>
      </c>
      <c r="AL10" s="63" t="n">
        <v>185</v>
      </c>
      <c r="AM10" s="171" t="s">
        <v>156</v>
      </c>
      <c r="AN10" s="172"/>
      <c r="AO10" s="173"/>
      <c r="AP10" s="133"/>
      <c r="AQ10" s="133" t="e">
        <f aca="false" t="array" ref="AQ10:AQ10">SUM(IF(AND(AJ10&lt;&gt;"pac",AJ10&lt;&gt;""),AI10),IF(AND(AM10&lt;&gt;"pac",AM10&lt;&gt;""),AL10),IF(AND(AN10&lt;&gt;"pac",AN10&lt;&gt;""),AO10))/SUM(IF(AND(AJ10&lt;&gt;"pac",AJ10&lt;&gt;""),1),IF(AND(AM10&lt;&gt;"pac",AM10&lt;&gt;""),1),IF(AND(AN10&lt;&gt;"pac",AN10&lt;&gt;""),1))</f>
        <v>#DIV/0!</v>
      </c>
      <c r="AR10" s="133" t="n">
        <f aca="false" t="array" ref="AR10:AR10">SUM(IF(AND(AJ10&lt;&gt;"pac",AJ10&lt;&gt;""),AH10),IF(AND(AM10&lt;&gt;"pac",AM10&lt;&gt;""),AK10),IF(AND(AP10&lt;&gt;"pac",AP10&lt;&gt;""),AN10))</f>
        <v>0</v>
      </c>
      <c r="AS10" s="133"/>
      <c r="AT10" s="134" t="n">
        <f aca="false">SUM(AE10,AG10,AH10,AN10,AK10)</f>
        <v>4</v>
      </c>
      <c r="AU10" s="135" t="n">
        <f aca="false">AV10/AT10</f>
        <v>185</v>
      </c>
      <c r="AV10" s="136" t="n">
        <f aca="false">SUM(AE10*AF10)+(AH10*AI10)+(AN10*AO10)+(AK10*AL10)</f>
        <v>740</v>
      </c>
      <c r="AW10" s="137" t="n">
        <f aca="false">AT10*(F11+G11+H11)*J11/1000</f>
        <v>0</v>
      </c>
      <c r="AX10" s="137" t="n">
        <f aca="false">K11*AT10</f>
        <v>0</v>
      </c>
      <c r="AY10" s="137" t="n">
        <f aca="false">L11*(AE11+AG11)</f>
        <v>0</v>
      </c>
      <c r="AZ10" s="136" t="n">
        <f aca="false">P11</f>
        <v>1.7328</v>
      </c>
      <c r="BA10" s="137" t="n">
        <f aca="false">AC10</f>
        <v>10.08</v>
      </c>
      <c r="BB10" s="137" t="n">
        <f aca="false">T11*AT11</f>
        <v>0</v>
      </c>
      <c r="BC10" s="137"/>
      <c r="BD10" s="137" t="n">
        <f aca="false">AV10-SUM(AW10:BC10)</f>
        <v>728.1872</v>
      </c>
      <c r="BE10" s="138"/>
      <c r="BF10" s="139" t="n">
        <f aca="false">BD10</f>
        <v>728.1872</v>
      </c>
      <c r="BG10" s="139" t="n">
        <f aca="false">BF10*$BG$5</f>
        <v>582.54976</v>
      </c>
      <c r="BH10" s="139" t="n">
        <f aca="false">BF10*$BH$5</f>
        <v>145.63744</v>
      </c>
      <c r="BI10" s="52"/>
      <c r="BJ10" s="6" t="s">
        <v>86</v>
      </c>
      <c r="BO10" s="6" t="s">
        <v>87</v>
      </c>
      <c r="BR10" s="55"/>
      <c r="BS10" s="142"/>
      <c r="BT10" s="143"/>
      <c r="BU10" s="98"/>
      <c r="BV10" s="52"/>
      <c r="BW10" s="176"/>
      <c r="BX10" s="98"/>
      <c r="BY10" s="52"/>
      <c r="BZ10" s="98"/>
      <c r="CA10" s="52"/>
      <c r="CB10" s="176"/>
      <c r="CC10" s="138"/>
      <c r="CD10" s="138"/>
      <c r="CE10" s="145"/>
      <c r="CF10" s="145"/>
      <c r="CG10" s="145"/>
      <c r="CH10" s="7"/>
      <c r="CI10" s="8"/>
      <c r="CJ10" s="7"/>
      <c r="CK10" s="7"/>
      <c r="CL10" s="7"/>
      <c r="CM10" s="7"/>
      <c r="CN10" s="8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</row>
    <row r="11" customFormat="false" ht="12.75" hidden="false" customHeight="false" outlineLevel="0" collapsed="false">
      <c r="B11" s="75" t="n">
        <v>400</v>
      </c>
      <c r="C11" s="146" t="n">
        <f aca="false">C10</f>
        <v>4</v>
      </c>
      <c r="D11" s="147" t="n">
        <f aca="false">D10</f>
        <v>0</v>
      </c>
      <c r="E11" s="174" t="n">
        <f aca="false">C11-D10</f>
        <v>4</v>
      </c>
      <c r="F11" s="149" t="n">
        <f aca="false">$F$6</f>
        <v>0</v>
      </c>
      <c r="G11" s="175" t="n">
        <f aca="false">$G$6</f>
        <v>0</v>
      </c>
      <c r="H11" s="151" t="n">
        <f aca="false">$H$6</f>
        <v>0</v>
      </c>
      <c r="I11" s="152" t="n">
        <f aca="false">F11+G11+H11</f>
        <v>0</v>
      </c>
      <c r="J11" s="153" t="n">
        <f aca="false">$J$7</f>
        <v>0</v>
      </c>
      <c r="K11" s="154" t="n">
        <f aca="false">$K$6</f>
        <v>0</v>
      </c>
      <c r="L11" s="155" t="n">
        <f aca="false">((I11*J11/1000)+K11)</f>
        <v>0</v>
      </c>
      <c r="M11" s="156" t="n">
        <f aca="false">$M$68</f>
        <v>0</v>
      </c>
      <c r="N11" s="157" t="e">
        <f aca="false">$N$7*AQ10*AR10</f>
        <v>#DIV/0!</v>
      </c>
      <c r="O11" s="156" t="n">
        <f aca="false">$O$68</f>
        <v>0</v>
      </c>
      <c r="P11" s="158" t="n">
        <f aca="false">(AT10*$P$6)*$P$3</f>
        <v>1.7328</v>
      </c>
      <c r="Q11" s="154" t="n">
        <f aca="false">$Q$68</f>
        <v>0</v>
      </c>
      <c r="R11" s="154" t="n">
        <v>0</v>
      </c>
      <c r="S11" s="155" t="n">
        <v>0</v>
      </c>
      <c r="T11" s="156" t="n">
        <f aca="false">$T$6</f>
        <v>0</v>
      </c>
      <c r="U11" s="159" t="e">
        <f aca="false">(N11/E11)+SUM(L11:M11)</f>
        <v>#DIV/0!</v>
      </c>
      <c r="W11" s="116" t="n">
        <v>4</v>
      </c>
      <c r="X11" s="117" t="n">
        <v>2.52</v>
      </c>
      <c r="Y11" s="160"/>
      <c r="Z11" s="63"/>
      <c r="AA11" s="161"/>
      <c r="AB11" s="120"/>
      <c r="AC11" s="162" t="n">
        <f aca="false">(W11*X11)+(Y11*Z11)+(AA11*AB11)</f>
        <v>10.08</v>
      </c>
      <c r="AD11" s="163" t="n">
        <v>500</v>
      </c>
      <c r="AE11" s="164" t="n">
        <v>0</v>
      </c>
      <c r="AF11" s="165" t="n">
        <v>0</v>
      </c>
      <c r="AG11" s="166"/>
      <c r="AH11" s="167"/>
      <c r="AI11" s="168"/>
      <c r="AJ11" s="169"/>
      <c r="AK11" s="170" t="n">
        <v>4</v>
      </c>
      <c r="AL11" s="63" t="n">
        <v>185</v>
      </c>
      <c r="AM11" s="171" t="s">
        <v>156</v>
      </c>
      <c r="AN11" s="172"/>
      <c r="AO11" s="173"/>
      <c r="AP11" s="133"/>
      <c r="AQ11" s="133" t="e">
        <f aca="false" t="array" ref="AQ11:AQ11">SUM(IF(AND(AJ11&lt;&gt;"pac",AJ11&lt;&gt;""),AI11),IF(AND(AM11&lt;&gt;"pac",AM11&lt;&gt;""),AL11),IF(AND(AN11&lt;&gt;"pac",AN11&lt;&gt;""),AO11))/SUM(IF(AND(AJ11&lt;&gt;"pac",AJ11&lt;&gt;""),1),IF(AND(AM11&lt;&gt;"pac",AM11&lt;&gt;""),1),IF(AND(AN11&lt;&gt;"pac",AN11&lt;&gt;""),1))</f>
        <v>#DIV/0!</v>
      </c>
      <c r="AR11" s="133" t="n">
        <f aca="false" t="array" ref="AR11:AR11">SUM(IF(AND(AJ11&lt;&gt;"pac",AJ11&lt;&gt;""),AH11),IF(AND(AM11&lt;&gt;"pac",AM11&lt;&gt;""),AK11),IF(AND(AP11&lt;&gt;"pac",AP11&lt;&gt;""),AN11))</f>
        <v>0</v>
      </c>
      <c r="AS11" s="133"/>
      <c r="AT11" s="134" t="n">
        <f aca="false">SUM(AE11,AG11,AH11,AN11,AK11)</f>
        <v>4</v>
      </c>
      <c r="AU11" s="135" t="n">
        <f aca="false">AV11/AT11</f>
        <v>185</v>
      </c>
      <c r="AV11" s="136" t="n">
        <f aca="false">SUM(AE11*AF11)+(AH11*AI11)+(AN11*AO11)+(AK11*AL11)</f>
        <v>740</v>
      </c>
      <c r="AW11" s="137" t="n">
        <f aca="false">AT11*(F12+G12+H12)*J12/1000</f>
        <v>0</v>
      </c>
      <c r="AX11" s="137" t="n">
        <f aca="false">K12*AT11</f>
        <v>0</v>
      </c>
      <c r="AY11" s="137" t="n">
        <f aca="false">L12*(AE12+AG12)</f>
        <v>0</v>
      </c>
      <c r="AZ11" s="136" t="n">
        <f aca="false">P12</f>
        <v>1.7328</v>
      </c>
      <c r="BA11" s="137" t="n">
        <f aca="false">AC11</f>
        <v>10.08</v>
      </c>
      <c r="BB11" s="137" t="n">
        <f aca="false">T12*AT12</f>
        <v>0</v>
      </c>
      <c r="BC11" s="137"/>
      <c r="BD11" s="137" t="n">
        <f aca="false">AV11-SUM(AW11:BC11)</f>
        <v>728.1872</v>
      </c>
      <c r="BE11" s="138"/>
      <c r="BF11" s="139" t="n">
        <f aca="false">BD11</f>
        <v>728.1872</v>
      </c>
      <c r="BG11" s="139" t="n">
        <f aca="false">BF11*$BG$5</f>
        <v>582.54976</v>
      </c>
      <c r="BH11" s="139" t="n">
        <f aca="false">BF11*$BH$5</f>
        <v>145.63744</v>
      </c>
      <c r="BI11" s="52"/>
      <c r="BJ11" s="25" t="s">
        <v>88</v>
      </c>
      <c r="BK11" s="26"/>
      <c r="BL11" s="27" t="n">
        <f aca="false">AV31</f>
        <v>17760</v>
      </c>
      <c r="BO11" s="25" t="s">
        <v>88</v>
      </c>
      <c r="BP11" s="26"/>
      <c r="BQ11" s="27" t="e">
        <f aca="true">(INDIRECT(TEXT((DAY($A$1)-1),"0")&amp;"!Bq11"))+BL11</f>
        <v>#REF!</v>
      </c>
      <c r="BR11" s="55"/>
      <c r="BS11" s="142"/>
      <c r="BT11" s="143"/>
      <c r="BU11" s="98"/>
      <c r="BV11" s="52"/>
      <c r="BW11" s="176"/>
      <c r="BX11" s="52"/>
      <c r="BY11" s="52"/>
      <c r="BZ11" s="98"/>
      <c r="CA11" s="52"/>
      <c r="CB11" s="176"/>
      <c r="CC11" s="138"/>
      <c r="CD11" s="138"/>
      <c r="CE11" s="145"/>
      <c r="CF11" s="145"/>
      <c r="CG11" s="145"/>
      <c r="CH11" s="7"/>
      <c r="CI11" s="8"/>
      <c r="CJ11" s="7"/>
      <c r="CK11" s="29"/>
      <c r="CL11" s="7"/>
      <c r="CM11" s="7"/>
      <c r="CN11" s="8"/>
      <c r="CO11" s="7"/>
      <c r="CP11" s="29"/>
      <c r="CQ11" s="7"/>
      <c r="CR11" s="7"/>
      <c r="CS11" s="7"/>
      <c r="CT11" s="7"/>
      <c r="CU11" s="7"/>
      <c r="CV11" s="7"/>
      <c r="CW11" s="7"/>
      <c r="CX11" s="7"/>
      <c r="CY11" s="7"/>
    </row>
    <row r="12" customFormat="false" ht="12.75" hidden="false" customHeight="false" outlineLevel="0" collapsed="false">
      <c r="B12" s="75" t="n">
        <v>500</v>
      </c>
      <c r="C12" s="146" t="n">
        <f aca="false">C11</f>
        <v>4</v>
      </c>
      <c r="D12" s="147" t="n">
        <f aca="false">D11</f>
        <v>0</v>
      </c>
      <c r="E12" s="174" t="n">
        <f aca="false">C12-D11</f>
        <v>4</v>
      </c>
      <c r="F12" s="149" t="n">
        <f aca="false">$F$6</f>
        <v>0</v>
      </c>
      <c r="G12" s="175" t="n">
        <f aca="false">$G$6</f>
        <v>0</v>
      </c>
      <c r="H12" s="151" t="n">
        <f aca="false">$H$6</f>
        <v>0</v>
      </c>
      <c r="I12" s="152" t="n">
        <f aca="false">F12+G12+H12</f>
        <v>0</v>
      </c>
      <c r="J12" s="153" t="n">
        <f aca="false">$J$7</f>
        <v>0</v>
      </c>
      <c r="K12" s="154" t="n">
        <f aca="false">$K$6</f>
        <v>0</v>
      </c>
      <c r="L12" s="155" t="n">
        <f aca="false">((I12*J12/1000)+K12)</f>
        <v>0</v>
      </c>
      <c r="M12" s="156" t="n">
        <f aca="false">$M$68</f>
        <v>0</v>
      </c>
      <c r="N12" s="157" t="e">
        <f aca="false">$N$7*AQ11*AR11</f>
        <v>#DIV/0!</v>
      </c>
      <c r="O12" s="156" t="n">
        <f aca="false">$O$68</f>
        <v>0</v>
      </c>
      <c r="P12" s="158" t="n">
        <f aca="false">(AT11*$P$6)*$P$3</f>
        <v>1.7328</v>
      </c>
      <c r="Q12" s="154" t="n">
        <f aca="false">$Q$68</f>
        <v>0</v>
      </c>
      <c r="R12" s="154" t="n">
        <v>0</v>
      </c>
      <c r="S12" s="155" t="n">
        <v>0</v>
      </c>
      <c r="T12" s="156" t="n">
        <f aca="false">$T$6</f>
        <v>0</v>
      </c>
      <c r="U12" s="159" t="e">
        <f aca="false">(N12/E12)+SUM(L12:M12)</f>
        <v>#DIV/0!</v>
      </c>
      <c r="W12" s="116" t="n">
        <v>4</v>
      </c>
      <c r="X12" s="117" t="n">
        <v>2.52</v>
      </c>
      <c r="Y12" s="160"/>
      <c r="Z12" s="63"/>
      <c r="AA12" s="161"/>
      <c r="AB12" s="120"/>
      <c r="AC12" s="162" t="n">
        <f aca="false">(W12*X12)+(Y12*Z12)+(AA12*AB12)</f>
        <v>10.08</v>
      </c>
      <c r="AD12" s="163" t="n">
        <v>600</v>
      </c>
      <c r="AE12" s="164" t="n">
        <v>0</v>
      </c>
      <c r="AF12" s="165" t="n">
        <v>0</v>
      </c>
      <c r="AG12" s="166"/>
      <c r="AH12" s="167"/>
      <c r="AI12" s="168"/>
      <c r="AJ12" s="169"/>
      <c r="AK12" s="170" t="n">
        <v>4</v>
      </c>
      <c r="AL12" s="63" t="n">
        <v>185</v>
      </c>
      <c r="AM12" s="171" t="s">
        <v>156</v>
      </c>
      <c r="AN12" s="172"/>
      <c r="AO12" s="173"/>
      <c r="AP12" s="133"/>
      <c r="AQ12" s="133" t="e">
        <f aca="false" t="array" ref="AQ12:AQ12">SUM(IF(AND(AJ12&lt;&gt;"pac",AJ12&lt;&gt;""),AI12),IF(AND(AM12&lt;&gt;"pac",AM12&lt;&gt;""),AL12),IF(AND(AN12&lt;&gt;"pac",AN12&lt;&gt;""),AO12))/SUM(IF(AND(AJ12&lt;&gt;"pac",AJ12&lt;&gt;""),1),IF(AND(AM12&lt;&gt;"pac",AM12&lt;&gt;""),1),IF(AND(AN12&lt;&gt;"pac",AN12&lt;&gt;""),1))</f>
        <v>#DIV/0!</v>
      </c>
      <c r="AR12" s="133" t="n">
        <f aca="false" t="array" ref="AR12:AR12">SUM(IF(AND(AJ12&lt;&gt;"pac",AJ12&lt;&gt;""),AH12),IF(AND(AM12&lt;&gt;"pac",AM12&lt;&gt;""),AK12),IF(AND(AP12&lt;&gt;"pac",AP12&lt;&gt;""),AN12))</f>
        <v>0</v>
      </c>
      <c r="AS12" s="133"/>
      <c r="AT12" s="134" t="n">
        <f aca="false">SUM(AE12,AG12,AH12,AN12,AK12)</f>
        <v>4</v>
      </c>
      <c r="AU12" s="135" t="n">
        <f aca="false">AV12/AT12</f>
        <v>185</v>
      </c>
      <c r="AV12" s="136" t="n">
        <f aca="false">SUM(AE12*AF12)+(AH12*AI12)+(AN12*AO12)+(AK12*AL12)</f>
        <v>740</v>
      </c>
      <c r="AW12" s="137" t="n">
        <f aca="false">AT12*(F13+G13+H13)*J13/1000</f>
        <v>0</v>
      </c>
      <c r="AX12" s="137" t="n">
        <f aca="false">K13*AT12</f>
        <v>0</v>
      </c>
      <c r="AY12" s="137" t="n">
        <f aca="false">L13*(AE13+AG13)</f>
        <v>0</v>
      </c>
      <c r="AZ12" s="136" t="n">
        <f aca="false">P13</f>
        <v>1.7328</v>
      </c>
      <c r="BA12" s="137" t="n">
        <f aca="false">AC12</f>
        <v>10.08</v>
      </c>
      <c r="BB12" s="137" t="n">
        <f aca="false">T13*AT13</f>
        <v>0</v>
      </c>
      <c r="BC12" s="137"/>
      <c r="BD12" s="137" t="n">
        <f aca="false">AV12-SUM(AW12:BC12)</f>
        <v>728.1872</v>
      </c>
      <c r="BE12" s="138"/>
      <c r="BF12" s="139" t="n">
        <f aca="false">BD12</f>
        <v>728.1872</v>
      </c>
      <c r="BG12" s="139" t="n">
        <f aca="false">BF12*$BG$5</f>
        <v>582.54976</v>
      </c>
      <c r="BH12" s="139" t="n">
        <f aca="false">BF12*$BH$5</f>
        <v>145.63744</v>
      </c>
      <c r="BI12" s="52"/>
      <c r="BJ12" s="53" t="s">
        <v>92</v>
      </c>
      <c r="BK12" s="52"/>
      <c r="BL12" s="73"/>
      <c r="BO12" s="53" t="s">
        <v>92</v>
      </c>
      <c r="BP12" s="52"/>
      <c r="BQ12" s="73"/>
      <c r="BR12" s="55"/>
      <c r="BS12" s="142"/>
      <c r="BT12" s="143"/>
      <c r="BU12" s="98"/>
      <c r="BV12" s="52"/>
      <c r="BW12" s="176"/>
      <c r="BX12" s="52"/>
      <c r="BY12" s="52"/>
      <c r="BZ12" s="98"/>
      <c r="CA12" s="52"/>
      <c r="CB12" s="176"/>
      <c r="CC12" s="138"/>
      <c r="CD12" s="138"/>
      <c r="CE12" s="145"/>
      <c r="CF12" s="145"/>
      <c r="CG12" s="145"/>
      <c r="CH12" s="7"/>
      <c r="CI12" s="8"/>
      <c r="CJ12" s="7"/>
      <c r="CK12" s="29"/>
      <c r="CL12" s="7"/>
      <c r="CM12" s="7"/>
      <c r="CN12" s="8"/>
      <c r="CO12" s="7"/>
      <c r="CP12" s="29"/>
      <c r="CQ12" s="7"/>
      <c r="CR12" s="7"/>
      <c r="CS12" s="7"/>
      <c r="CT12" s="7"/>
      <c r="CU12" s="7"/>
      <c r="CV12" s="7"/>
      <c r="CW12" s="7"/>
      <c r="CX12" s="7"/>
      <c r="CY12" s="7"/>
    </row>
    <row r="13" customFormat="false" ht="12.75" hidden="false" customHeight="false" outlineLevel="0" collapsed="false">
      <c r="B13" s="75" t="n">
        <v>600</v>
      </c>
      <c r="C13" s="146" t="n">
        <f aca="false">C12</f>
        <v>4</v>
      </c>
      <c r="D13" s="147" t="n">
        <f aca="false">D12</f>
        <v>0</v>
      </c>
      <c r="E13" s="174" t="n">
        <f aca="false">C13-D12</f>
        <v>4</v>
      </c>
      <c r="F13" s="149" t="n">
        <f aca="false">$F$6</f>
        <v>0</v>
      </c>
      <c r="G13" s="175" t="n">
        <f aca="false">$G$6</f>
        <v>0</v>
      </c>
      <c r="H13" s="151" t="n">
        <f aca="false">$H$6</f>
        <v>0</v>
      </c>
      <c r="I13" s="152" t="n">
        <f aca="false">F13+G13+H13</f>
        <v>0</v>
      </c>
      <c r="J13" s="153" t="n">
        <f aca="false">$J$7</f>
        <v>0</v>
      </c>
      <c r="K13" s="154" t="n">
        <f aca="false">$K$6</f>
        <v>0</v>
      </c>
      <c r="L13" s="155" t="n">
        <f aca="false">((I13*J13/1000)+K13)</f>
        <v>0</v>
      </c>
      <c r="M13" s="156" t="n">
        <f aca="false">$M$68</f>
        <v>0</v>
      </c>
      <c r="N13" s="157" t="e">
        <f aca="false">$N$7*AQ12*AR12</f>
        <v>#DIV/0!</v>
      </c>
      <c r="O13" s="156" t="n">
        <f aca="false">$O$68</f>
        <v>0</v>
      </c>
      <c r="P13" s="158" t="n">
        <f aca="false">(AT12*$P$6)*$P$3</f>
        <v>1.7328</v>
      </c>
      <c r="Q13" s="154" t="n">
        <f aca="false">$Q$68</f>
        <v>0</v>
      </c>
      <c r="R13" s="154" t="n">
        <v>0</v>
      </c>
      <c r="S13" s="155" t="n">
        <v>0</v>
      </c>
      <c r="T13" s="156" t="n">
        <f aca="false">$T$6</f>
        <v>0</v>
      </c>
      <c r="U13" s="159" t="e">
        <f aca="false">(N13/E13)+SUM(L13:M13)</f>
        <v>#DIV/0!</v>
      </c>
      <c r="W13" s="116" t="n">
        <v>4</v>
      </c>
      <c r="X13" s="117" t="n">
        <v>2.52</v>
      </c>
      <c r="Y13" s="160"/>
      <c r="Z13" s="63"/>
      <c r="AA13" s="161"/>
      <c r="AB13" s="120"/>
      <c r="AC13" s="162" t="n">
        <f aca="false">(W13*X13)+(Y13*Z13)+(AA13*AB13)</f>
        <v>10.08</v>
      </c>
      <c r="AD13" s="163" t="n">
        <v>700</v>
      </c>
      <c r="AE13" s="164" t="n">
        <v>0</v>
      </c>
      <c r="AF13" s="165" t="n">
        <v>0</v>
      </c>
      <c r="AG13" s="166"/>
      <c r="AH13" s="167"/>
      <c r="AI13" s="168"/>
      <c r="AJ13" s="169"/>
      <c r="AK13" s="170" t="n">
        <v>4</v>
      </c>
      <c r="AL13" s="63" t="n">
        <v>185</v>
      </c>
      <c r="AM13" s="171" t="s">
        <v>156</v>
      </c>
      <c r="AN13" s="172"/>
      <c r="AO13" s="173"/>
      <c r="AP13" s="133"/>
      <c r="AQ13" s="133" t="e">
        <f aca="false" t="array" ref="AQ13:AQ13">SUM(IF(AND(AJ13&lt;&gt;"pac",AJ13&lt;&gt;""),AI13),IF(AND(AM13&lt;&gt;"pac",AM13&lt;&gt;""),AL13),IF(AND(AN13&lt;&gt;"pac",AN13&lt;&gt;""),AO13))/SUM(IF(AND(AJ13&lt;&gt;"pac",AJ13&lt;&gt;""),1),IF(AND(AM13&lt;&gt;"pac",AM13&lt;&gt;""),1),IF(AND(AN13&lt;&gt;"pac",AN13&lt;&gt;""),1))</f>
        <v>#DIV/0!</v>
      </c>
      <c r="AR13" s="133" t="n">
        <f aca="false" t="array" ref="AR13:AR13">SUM(IF(AND(AJ13&lt;&gt;"pac",AJ13&lt;&gt;""),AH13),IF(AND(AM13&lt;&gt;"pac",AM13&lt;&gt;""),AK13),IF(AND(AP13&lt;&gt;"pac",AP13&lt;&gt;""),AN13))</f>
        <v>0</v>
      </c>
      <c r="AS13" s="133"/>
      <c r="AT13" s="134" t="n">
        <f aca="false">SUM(AE13,AG13,AH13,AN13,AK13)</f>
        <v>4</v>
      </c>
      <c r="AU13" s="135" t="n">
        <f aca="false">AV13/AT13</f>
        <v>185</v>
      </c>
      <c r="AV13" s="136" t="n">
        <f aca="false">SUM(AE13*AF13)+(AH13*AI13)+(AN13*AO13)+(AK13*AL13)</f>
        <v>740</v>
      </c>
      <c r="AW13" s="137" t="n">
        <f aca="false">AT13*(F14+G14+H14)*J14/1000</f>
        <v>0</v>
      </c>
      <c r="AX13" s="137" t="n">
        <f aca="false">K14*AT13</f>
        <v>0</v>
      </c>
      <c r="AY13" s="137" t="n">
        <f aca="false">L14*(AE14+AG14)</f>
        <v>0</v>
      </c>
      <c r="AZ13" s="136" t="n">
        <f aca="false">P14</f>
        <v>1.7328</v>
      </c>
      <c r="BA13" s="137" t="n">
        <f aca="false">AC13</f>
        <v>10.08</v>
      </c>
      <c r="BB13" s="137" t="n">
        <f aca="false">T14*AT14</f>
        <v>0</v>
      </c>
      <c r="BC13" s="137"/>
      <c r="BD13" s="137" t="n">
        <f aca="false">AV13-SUM(AW13:BC13)</f>
        <v>728.1872</v>
      </c>
      <c r="BE13" s="138"/>
      <c r="BF13" s="139" t="n">
        <f aca="false">BD13</f>
        <v>728.1872</v>
      </c>
      <c r="BG13" s="139" t="n">
        <f aca="false">BF13*$BG$5</f>
        <v>582.54976</v>
      </c>
      <c r="BH13" s="139" t="n">
        <f aca="false">BF13*$BH$5</f>
        <v>145.63744</v>
      </c>
      <c r="BI13" s="52"/>
      <c r="BJ13" s="53" t="s">
        <v>93</v>
      </c>
      <c r="BK13" s="52"/>
      <c r="BL13" s="73" t="n">
        <f aca="false">AY31+BA31</f>
        <v>241.92</v>
      </c>
      <c r="BO13" s="53" t="s">
        <v>93</v>
      </c>
      <c r="BP13" s="52"/>
      <c r="BQ13" s="73" t="e">
        <f aca="true">(INDIRECT(TEXT((DAY($A$1)-1),"0")&amp;"!Bq13"))+BL13</f>
        <v>#REF!</v>
      </c>
      <c r="BR13" s="55"/>
      <c r="BS13" s="142"/>
      <c r="BT13" s="143"/>
      <c r="BU13" s="98"/>
      <c r="BV13" s="52"/>
      <c r="BW13" s="101"/>
      <c r="BX13" s="98"/>
      <c r="BY13" s="98"/>
      <c r="BZ13" s="98"/>
      <c r="CA13" s="52"/>
      <c r="CB13" s="101"/>
      <c r="CC13" s="138"/>
      <c r="CD13" s="138"/>
      <c r="CE13" s="145"/>
      <c r="CF13" s="145"/>
      <c r="CG13" s="145"/>
      <c r="CH13" s="7"/>
      <c r="CI13" s="8"/>
      <c r="CJ13" s="7"/>
      <c r="CK13" s="29"/>
      <c r="CL13" s="7"/>
      <c r="CM13" s="7"/>
      <c r="CN13" s="8"/>
      <c r="CO13" s="7"/>
      <c r="CP13" s="29"/>
      <c r="CQ13" s="7"/>
      <c r="CR13" s="7"/>
      <c r="CS13" s="7"/>
      <c r="CT13" s="7"/>
      <c r="CU13" s="7"/>
      <c r="CV13" s="7"/>
      <c r="CW13" s="7"/>
      <c r="CX13" s="7"/>
      <c r="CY13" s="7"/>
    </row>
    <row r="14" customFormat="false" ht="12.75" hidden="false" customHeight="false" outlineLevel="0" collapsed="false">
      <c r="B14" s="75" t="n">
        <v>700</v>
      </c>
      <c r="C14" s="146" t="n">
        <f aca="false">C13</f>
        <v>4</v>
      </c>
      <c r="D14" s="147" t="n">
        <f aca="false">D13</f>
        <v>0</v>
      </c>
      <c r="E14" s="174" t="n">
        <f aca="false">C14-D13</f>
        <v>4</v>
      </c>
      <c r="F14" s="149" t="n">
        <f aca="false">$F$6</f>
        <v>0</v>
      </c>
      <c r="G14" s="175" t="n">
        <f aca="false">$G$6</f>
        <v>0</v>
      </c>
      <c r="H14" s="151" t="n">
        <f aca="false">$H$6</f>
        <v>0</v>
      </c>
      <c r="I14" s="152" t="n">
        <f aca="false">F14+G14+H14</f>
        <v>0</v>
      </c>
      <c r="J14" s="153" t="n">
        <f aca="false">$J$7</f>
        <v>0</v>
      </c>
      <c r="K14" s="154" t="n">
        <f aca="false">$K$6</f>
        <v>0</v>
      </c>
      <c r="L14" s="155" t="n">
        <f aca="false">((I14*J14/1000)+K14)</f>
        <v>0</v>
      </c>
      <c r="M14" s="156" t="n">
        <f aca="false">$M$68</f>
        <v>0</v>
      </c>
      <c r="N14" s="157" t="e">
        <f aca="false">$N$7*AQ13*AR13</f>
        <v>#DIV/0!</v>
      </c>
      <c r="O14" s="156" t="n">
        <f aca="false">$O$68</f>
        <v>0</v>
      </c>
      <c r="P14" s="158" t="n">
        <f aca="false">(AT13*$P$6)*$P$3</f>
        <v>1.7328</v>
      </c>
      <c r="Q14" s="154" t="n">
        <f aca="false">$Q$68</f>
        <v>0</v>
      </c>
      <c r="R14" s="154" t="n">
        <v>0</v>
      </c>
      <c r="S14" s="155" t="n">
        <v>0</v>
      </c>
      <c r="T14" s="156" t="n">
        <f aca="false">$T$6</f>
        <v>0</v>
      </c>
      <c r="U14" s="159" t="e">
        <f aca="false">(N14/E14)+SUM(L14:M14)</f>
        <v>#DIV/0!</v>
      </c>
      <c r="W14" s="116" t="n">
        <v>4</v>
      </c>
      <c r="X14" s="117" t="n">
        <v>2.52</v>
      </c>
      <c r="Y14" s="160"/>
      <c r="Z14" s="63"/>
      <c r="AA14" s="161"/>
      <c r="AB14" s="120"/>
      <c r="AC14" s="162" t="n">
        <f aca="false">(W14*X14)+(Y14*Z14)+(AA14*AB14)</f>
        <v>10.08</v>
      </c>
      <c r="AD14" s="163" t="n">
        <v>800</v>
      </c>
      <c r="AE14" s="164" t="n">
        <v>0</v>
      </c>
      <c r="AF14" s="165" t="n">
        <v>0</v>
      </c>
      <c r="AG14" s="166"/>
      <c r="AH14" s="167"/>
      <c r="AI14" s="168"/>
      <c r="AJ14" s="169"/>
      <c r="AK14" s="170" t="n">
        <v>4</v>
      </c>
      <c r="AL14" s="63" t="n">
        <v>185</v>
      </c>
      <c r="AM14" s="171" t="s">
        <v>156</v>
      </c>
      <c r="AN14" s="172"/>
      <c r="AO14" s="173"/>
      <c r="AP14" s="133"/>
      <c r="AQ14" s="133" t="e">
        <f aca="false" t="array" ref="AQ14:AQ14">SUM(IF(AND(AJ14&lt;&gt;"pac",AJ14&lt;&gt;""),AI14),IF(AND(AM14&lt;&gt;"pac",AM14&lt;&gt;""),AL14),IF(AND(AN14&lt;&gt;"pac",AN14&lt;&gt;""),AO14))/SUM(IF(AND(AJ14&lt;&gt;"pac",AJ14&lt;&gt;""),1),IF(AND(AM14&lt;&gt;"pac",AM14&lt;&gt;""),1),IF(AND(AN14&lt;&gt;"pac",AN14&lt;&gt;""),1))</f>
        <v>#DIV/0!</v>
      </c>
      <c r="AR14" s="133" t="n">
        <f aca="false" t="array" ref="AR14:AR14">SUM(IF(AND(AJ14&lt;&gt;"pac",AJ14&lt;&gt;""),AH14),IF(AND(AM14&lt;&gt;"pac",AM14&lt;&gt;""),AK14),IF(AND(AP14&lt;&gt;"pac",AP14&lt;&gt;""),AN14))</f>
        <v>0</v>
      </c>
      <c r="AS14" s="133"/>
      <c r="AT14" s="134" t="n">
        <f aca="false">SUM(AE14,AG14,AH14,AN14,AK14)</f>
        <v>4</v>
      </c>
      <c r="AU14" s="135" t="n">
        <f aca="false">AV14/AT14</f>
        <v>185</v>
      </c>
      <c r="AV14" s="136" t="n">
        <f aca="false">SUM(AE14*AF14)+(AH14*AI14)+(AN14*AO14)+(AK14*AL14)</f>
        <v>740</v>
      </c>
      <c r="AW14" s="137" t="n">
        <f aca="false">AT14*(F15+G15+H15)*J15/1000</f>
        <v>0</v>
      </c>
      <c r="AX14" s="137" t="n">
        <f aca="false">K15*AT14</f>
        <v>0</v>
      </c>
      <c r="AY14" s="137" t="n">
        <f aca="false">L15*(AE15+AG15)</f>
        <v>0</v>
      </c>
      <c r="AZ14" s="136" t="n">
        <f aca="false">P15</f>
        <v>1.7328</v>
      </c>
      <c r="BA14" s="137" t="n">
        <f aca="false">AC14</f>
        <v>10.08</v>
      </c>
      <c r="BB14" s="137" t="n">
        <f aca="false">T15*AT15</f>
        <v>0</v>
      </c>
      <c r="BC14" s="137"/>
      <c r="BD14" s="137" t="n">
        <f aca="false">AV14-SUM(AW14:BC14)</f>
        <v>728.1872</v>
      </c>
      <c r="BE14" s="138"/>
      <c r="BF14" s="139" t="n">
        <f aca="false">BD14</f>
        <v>728.1872</v>
      </c>
      <c r="BG14" s="139" t="n">
        <f aca="false">BF14*$BG$5</f>
        <v>582.54976</v>
      </c>
      <c r="BH14" s="139" t="n">
        <f aca="false">BF14*$BH$5</f>
        <v>145.63744</v>
      </c>
      <c r="BI14" s="52"/>
      <c r="BJ14" s="53" t="s">
        <v>67</v>
      </c>
      <c r="BK14" s="52"/>
      <c r="BL14" s="73" t="n">
        <f aca="false">AZ31</f>
        <v>41.5872</v>
      </c>
      <c r="BO14" s="53" t="s">
        <v>67</v>
      </c>
      <c r="BP14" s="52"/>
      <c r="BQ14" s="73" t="e">
        <f aca="true">(INDIRECT(TEXT((DAY($A$1)-1),"0")&amp;"!BQ14"))+BL14</f>
        <v>#REF!</v>
      </c>
      <c r="BR14" s="55"/>
      <c r="BS14" s="142"/>
      <c r="BT14" s="143"/>
      <c r="BU14" s="98"/>
      <c r="BV14" s="52"/>
      <c r="BW14" s="176"/>
      <c r="BX14" s="52"/>
      <c r="BY14" s="52"/>
      <c r="BZ14" s="98"/>
      <c r="CA14" s="52"/>
      <c r="CB14" s="176"/>
      <c r="CC14" s="138"/>
      <c r="CD14" s="138"/>
      <c r="CE14" s="145"/>
      <c r="CF14" s="145"/>
      <c r="CG14" s="145"/>
      <c r="CH14" s="7"/>
      <c r="CI14" s="8"/>
      <c r="CJ14" s="7"/>
      <c r="CK14" s="29"/>
      <c r="CL14" s="7"/>
      <c r="CM14" s="7"/>
      <c r="CN14" s="8"/>
      <c r="CO14" s="7"/>
      <c r="CP14" s="29"/>
      <c r="CQ14" s="7"/>
      <c r="CR14" s="7"/>
      <c r="CS14" s="7"/>
      <c r="CT14" s="7"/>
      <c r="CU14" s="7"/>
      <c r="CV14" s="7"/>
      <c r="CW14" s="7"/>
      <c r="CX14" s="7"/>
      <c r="CY14" s="7"/>
    </row>
    <row r="15" customFormat="false" ht="15" hidden="false" customHeight="false" outlineLevel="0" collapsed="false">
      <c r="B15" s="75" t="n">
        <v>800</v>
      </c>
      <c r="C15" s="146" t="n">
        <f aca="false">C14</f>
        <v>4</v>
      </c>
      <c r="D15" s="147" t="n">
        <f aca="false">D14</f>
        <v>0</v>
      </c>
      <c r="E15" s="174" t="n">
        <f aca="false">C15-D14</f>
        <v>4</v>
      </c>
      <c r="F15" s="149" t="n">
        <f aca="false">$F$6</f>
        <v>0</v>
      </c>
      <c r="G15" s="175" t="n">
        <f aca="false">$G$6</f>
        <v>0</v>
      </c>
      <c r="H15" s="151" t="n">
        <f aca="false">$H$6</f>
        <v>0</v>
      </c>
      <c r="I15" s="152" t="n">
        <f aca="false">F15+G15+H15</f>
        <v>0</v>
      </c>
      <c r="J15" s="153" t="n">
        <f aca="false">$J$7</f>
        <v>0</v>
      </c>
      <c r="K15" s="154" t="n">
        <f aca="false">$K$6</f>
        <v>0</v>
      </c>
      <c r="L15" s="155" t="n">
        <f aca="false">((I15*J15/1000)+K15)</f>
        <v>0</v>
      </c>
      <c r="M15" s="156" t="n">
        <f aca="false">$M$68</f>
        <v>0</v>
      </c>
      <c r="N15" s="157" t="e">
        <f aca="false">$N$7*AQ14*AR14</f>
        <v>#DIV/0!</v>
      </c>
      <c r="O15" s="156" t="n">
        <f aca="false">$O$68</f>
        <v>0</v>
      </c>
      <c r="P15" s="158" t="n">
        <f aca="false">(AT14*$P$6)*$P$3</f>
        <v>1.7328</v>
      </c>
      <c r="Q15" s="154" t="n">
        <f aca="false">$Q$68</f>
        <v>0</v>
      </c>
      <c r="R15" s="154" t="n">
        <v>0</v>
      </c>
      <c r="S15" s="155" t="n">
        <v>0</v>
      </c>
      <c r="T15" s="156" t="n">
        <f aca="false">$T$6</f>
        <v>0</v>
      </c>
      <c r="U15" s="159" t="e">
        <f aca="false">(N15/E15)+SUM(L15:M15)</f>
        <v>#DIV/0!</v>
      </c>
      <c r="W15" s="116" t="n">
        <v>4</v>
      </c>
      <c r="X15" s="117" t="n">
        <v>2.52</v>
      </c>
      <c r="Y15" s="160"/>
      <c r="Z15" s="63"/>
      <c r="AA15" s="161"/>
      <c r="AB15" s="120"/>
      <c r="AC15" s="162" t="n">
        <f aca="false">(W15*X15)+(Y15*Z15)+(AA15*AB15)</f>
        <v>10.08</v>
      </c>
      <c r="AD15" s="163" t="n">
        <v>900</v>
      </c>
      <c r="AE15" s="164" t="n">
        <v>0</v>
      </c>
      <c r="AF15" s="165" t="n">
        <v>0</v>
      </c>
      <c r="AG15" s="166"/>
      <c r="AH15" s="167"/>
      <c r="AI15" s="168"/>
      <c r="AJ15" s="169"/>
      <c r="AK15" s="170" t="n">
        <v>4</v>
      </c>
      <c r="AL15" s="63" t="n">
        <v>185</v>
      </c>
      <c r="AM15" s="171" t="s">
        <v>156</v>
      </c>
      <c r="AN15" s="172"/>
      <c r="AO15" s="173"/>
      <c r="AP15" s="133"/>
      <c r="AQ15" s="133" t="e">
        <f aca="false" t="array" ref="AQ15:AQ15">SUM(IF(AND(AJ15&lt;&gt;"pac",AJ15&lt;&gt;""),AI15),IF(AND(AM15&lt;&gt;"pac",AM15&lt;&gt;""),AL15),IF(AND(AN15&lt;&gt;"pac",AN15&lt;&gt;""),AO15))/SUM(IF(AND(AJ15&lt;&gt;"pac",AJ15&lt;&gt;""),1),IF(AND(AM15&lt;&gt;"pac",AM15&lt;&gt;""),1),IF(AND(AN15&lt;&gt;"pac",AN15&lt;&gt;""),1))</f>
        <v>#DIV/0!</v>
      </c>
      <c r="AR15" s="133" t="n">
        <f aca="false" t="array" ref="AR15:AR15">SUM(IF(AND(AJ15&lt;&gt;"pac",AJ15&lt;&gt;""),AH15),IF(AND(AM15&lt;&gt;"pac",AM15&lt;&gt;""),AK15),IF(AND(AP15&lt;&gt;"pac",AP15&lt;&gt;""),AN15))</f>
        <v>0</v>
      </c>
      <c r="AS15" s="133"/>
      <c r="AT15" s="134" t="n">
        <f aca="false">SUM(AE15,AG15,AH15,AN15,AK15)</f>
        <v>4</v>
      </c>
      <c r="AU15" s="135" t="n">
        <f aca="false">AV15/AT15</f>
        <v>185</v>
      </c>
      <c r="AV15" s="136" t="n">
        <f aca="false">SUM(AE15*AF15)+(AH15*AI15)+(AN15*AO15)+(AK15*AL15)</f>
        <v>740</v>
      </c>
      <c r="AW15" s="137" t="n">
        <f aca="false">AT15*(F16+G16+H16)*J16/1000</f>
        <v>0</v>
      </c>
      <c r="AX15" s="137" t="n">
        <f aca="false">K16*AT15</f>
        <v>0</v>
      </c>
      <c r="AY15" s="137" t="n">
        <f aca="false">L16*(AE16+AG16)</f>
        <v>0</v>
      </c>
      <c r="AZ15" s="136" t="n">
        <f aca="false">P16</f>
        <v>1.7328</v>
      </c>
      <c r="BA15" s="137" t="n">
        <f aca="false">AC15</f>
        <v>10.08</v>
      </c>
      <c r="BB15" s="137" t="n">
        <f aca="false">T16*AT16</f>
        <v>0</v>
      </c>
      <c r="BC15" s="137"/>
      <c r="BD15" s="137" t="n">
        <f aca="false">AV15-SUM(AW15:BC15)</f>
        <v>728.1872</v>
      </c>
      <c r="BE15" s="138"/>
      <c r="BF15" s="139" t="n">
        <f aca="false">BD15</f>
        <v>728.1872</v>
      </c>
      <c r="BG15" s="139" t="n">
        <f aca="false">BF15*$BG$5</f>
        <v>582.54976</v>
      </c>
      <c r="BH15" s="139" t="n">
        <f aca="false">BF15*$BH$5</f>
        <v>145.63744</v>
      </c>
      <c r="BI15" s="52"/>
      <c r="BJ15" s="53" t="s">
        <v>96</v>
      </c>
      <c r="BK15" s="52"/>
      <c r="BL15" s="181" t="n">
        <f aca="false">BC31</f>
        <v>0</v>
      </c>
      <c r="BO15" s="53" t="s">
        <v>96</v>
      </c>
      <c r="BP15" s="52"/>
      <c r="BQ15" s="181" t="e">
        <f aca="true">(INDIRECT(TEXT((DAY($A$1)-1),"0")&amp;"!BK15"))+BL15</f>
        <v>#REF!</v>
      </c>
      <c r="BR15" s="55"/>
      <c r="BS15" s="142"/>
      <c r="BT15" s="143"/>
      <c r="BU15" s="52"/>
      <c r="BV15" s="52"/>
      <c r="BW15" s="52"/>
      <c r="BX15" s="52"/>
      <c r="BY15" s="52"/>
      <c r="BZ15" s="52"/>
      <c r="CA15" s="52"/>
      <c r="CB15" s="52"/>
      <c r="CC15" s="138"/>
      <c r="CD15" s="138"/>
      <c r="CE15" s="145"/>
      <c r="CF15" s="145"/>
      <c r="CG15" s="145"/>
      <c r="CH15" s="7"/>
      <c r="CI15" s="8"/>
      <c r="CJ15" s="7"/>
      <c r="CK15" s="182"/>
      <c r="CL15" s="7"/>
      <c r="CM15" s="7"/>
      <c r="CN15" s="8"/>
      <c r="CO15" s="7"/>
      <c r="CP15" s="182"/>
      <c r="CQ15" s="7"/>
      <c r="CR15" s="7"/>
      <c r="CS15" s="7"/>
      <c r="CT15" s="7"/>
      <c r="CU15" s="7"/>
      <c r="CV15" s="7"/>
      <c r="CW15" s="7"/>
      <c r="CX15" s="7"/>
      <c r="CY15" s="7"/>
    </row>
    <row r="16" customFormat="false" ht="12.75" hidden="false" customHeight="false" outlineLevel="0" collapsed="false">
      <c r="B16" s="75" t="n">
        <v>900</v>
      </c>
      <c r="C16" s="146" t="n">
        <f aca="false">C15</f>
        <v>4</v>
      </c>
      <c r="D16" s="147" t="n">
        <f aca="false">D15</f>
        <v>0</v>
      </c>
      <c r="E16" s="174" t="n">
        <f aca="false">C16-D15</f>
        <v>4</v>
      </c>
      <c r="F16" s="149" t="n">
        <f aca="false">$F$6</f>
        <v>0</v>
      </c>
      <c r="G16" s="175" t="n">
        <f aca="false">$G$6</f>
        <v>0</v>
      </c>
      <c r="H16" s="151" t="n">
        <f aca="false">$H$6</f>
        <v>0</v>
      </c>
      <c r="I16" s="152" t="n">
        <f aca="false">F16+G16+H16</f>
        <v>0</v>
      </c>
      <c r="J16" s="153" t="n">
        <f aca="false">$J$7</f>
        <v>0</v>
      </c>
      <c r="K16" s="154" t="n">
        <f aca="false">$K$6</f>
        <v>0</v>
      </c>
      <c r="L16" s="155" t="n">
        <f aca="false">((I16*J16/1000)+K16)</f>
        <v>0</v>
      </c>
      <c r="M16" s="156" t="n">
        <f aca="false">$M$68</f>
        <v>0</v>
      </c>
      <c r="N16" s="157" t="e">
        <f aca="false">$N$7*AQ15*AR15</f>
        <v>#DIV/0!</v>
      </c>
      <c r="O16" s="156" t="n">
        <f aca="false">$O$68</f>
        <v>0</v>
      </c>
      <c r="P16" s="158" t="n">
        <f aca="false">(AT15*$P$6)*$P$3</f>
        <v>1.7328</v>
      </c>
      <c r="Q16" s="154" t="n">
        <f aca="false">$Q$68</f>
        <v>0</v>
      </c>
      <c r="R16" s="154" t="n">
        <v>0</v>
      </c>
      <c r="S16" s="155" t="n">
        <v>0</v>
      </c>
      <c r="T16" s="156" t="n">
        <f aca="false">$T$6</f>
        <v>0</v>
      </c>
      <c r="U16" s="159" t="e">
        <f aca="false">(N16/E16)+SUM(L16:M16)</f>
        <v>#DIV/0!</v>
      </c>
      <c r="W16" s="116" t="n">
        <v>4</v>
      </c>
      <c r="X16" s="117" t="n">
        <v>2.52</v>
      </c>
      <c r="Y16" s="160"/>
      <c r="Z16" s="63"/>
      <c r="AA16" s="161"/>
      <c r="AB16" s="120"/>
      <c r="AC16" s="162" t="n">
        <f aca="false">(W16*X16)+(Y16*Z16)+(AA16*AB16)</f>
        <v>10.08</v>
      </c>
      <c r="AD16" s="163" t="n">
        <v>1000</v>
      </c>
      <c r="AE16" s="164" t="n">
        <v>0</v>
      </c>
      <c r="AF16" s="165" t="n">
        <v>0</v>
      </c>
      <c r="AG16" s="166"/>
      <c r="AH16" s="167"/>
      <c r="AI16" s="168"/>
      <c r="AJ16" s="169"/>
      <c r="AK16" s="170" t="n">
        <v>4</v>
      </c>
      <c r="AL16" s="63" t="n">
        <v>185</v>
      </c>
      <c r="AM16" s="171" t="s">
        <v>156</v>
      </c>
      <c r="AN16" s="172"/>
      <c r="AO16" s="173"/>
      <c r="AP16" s="133"/>
      <c r="AQ16" s="133" t="e">
        <f aca="false" t="array" ref="AQ16:AQ16">SUM(IF(AND(AJ16&lt;&gt;"pac",AJ16&lt;&gt;""),AI16),IF(AND(AM16&lt;&gt;"pac",AM16&lt;&gt;""),AL16),IF(AND(AN16&lt;&gt;"pac",AN16&lt;&gt;""),AO16))/SUM(IF(AND(AJ16&lt;&gt;"pac",AJ16&lt;&gt;""),1),IF(AND(AM16&lt;&gt;"pac",AM16&lt;&gt;""),1),IF(AND(AN16&lt;&gt;"pac",AN16&lt;&gt;""),1))</f>
        <v>#DIV/0!</v>
      </c>
      <c r="AR16" s="133" t="n">
        <f aca="false" t="array" ref="AR16:AR16">SUM(IF(AND(AJ16&lt;&gt;"pac",AJ16&lt;&gt;""),AH16),IF(AND(AM16&lt;&gt;"pac",AM16&lt;&gt;""),AK16),IF(AND(AP16&lt;&gt;"pac",AP16&lt;&gt;""),AN16))</f>
        <v>0</v>
      </c>
      <c r="AS16" s="133"/>
      <c r="AT16" s="134" t="n">
        <f aca="false">SUM(AE16,AG16,AH16,AN16,AK16)</f>
        <v>4</v>
      </c>
      <c r="AU16" s="135" t="n">
        <f aca="false">AV16/AT16</f>
        <v>185</v>
      </c>
      <c r="AV16" s="136" t="n">
        <f aca="false">SUM(AE16*AF16)+(AH16*AI16)+(AN16*AO16)+(AK16*AL16)</f>
        <v>740</v>
      </c>
      <c r="AW16" s="137" t="n">
        <f aca="false">AT16*(F17+G17+H17)*J17/1000</f>
        <v>0</v>
      </c>
      <c r="AX16" s="137" t="n">
        <f aca="false">K17*AT16</f>
        <v>0</v>
      </c>
      <c r="AY16" s="137" t="n">
        <f aca="false">L17*(AE17+AG17)</f>
        <v>0</v>
      </c>
      <c r="AZ16" s="136" t="n">
        <f aca="false">P17</f>
        <v>1.7328</v>
      </c>
      <c r="BA16" s="137" t="n">
        <f aca="false">AC16</f>
        <v>10.08</v>
      </c>
      <c r="BB16" s="137" t="n">
        <f aca="false">T17*AT17</f>
        <v>0</v>
      </c>
      <c r="BC16" s="137"/>
      <c r="BD16" s="137" t="n">
        <f aca="false">AV16-SUM(AW16:BC16)</f>
        <v>728.1872</v>
      </c>
      <c r="BE16" s="138"/>
      <c r="BF16" s="139" t="n">
        <f aca="false">BD16</f>
        <v>728.1872</v>
      </c>
      <c r="BG16" s="139" t="n">
        <f aca="false">BF16*$BG$5</f>
        <v>582.54976</v>
      </c>
      <c r="BH16" s="139" t="n">
        <f aca="false">BF16*$BH$5</f>
        <v>145.63744</v>
      </c>
      <c r="BI16" s="52"/>
      <c r="BJ16" s="53" t="s">
        <v>98</v>
      </c>
      <c r="BK16" s="52"/>
      <c r="BL16" s="73" t="n">
        <f aca="false">SUM(BL13:BL15)</f>
        <v>283.5072</v>
      </c>
      <c r="BO16" s="53" t="s">
        <v>98</v>
      </c>
      <c r="BP16" s="52"/>
      <c r="BQ16" s="73" t="e">
        <f aca="true">(INDIRECT(TEXT((DAY($A$1)-1),"0")&amp;"!Bq16"))+BL16</f>
        <v>#REF!</v>
      </c>
      <c r="BR16" s="55"/>
      <c r="BS16" s="142"/>
      <c r="BT16" s="143"/>
      <c r="BU16" s="52"/>
      <c r="BV16" s="52"/>
      <c r="BW16" s="52"/>
      <c r="BX16" s="52"/>
      <c r="BY16" s="52"/>
      <c r="BZ16" s="52"/>
      <c r="CA16" s="52"/>
      <c r="CB16" s="52"/>
      <c r="CC16" s="138"/>
      <c r="CD16" s="138"/>
      <c r="CE16" s="145"/>
      <c r="CF16" s="145"/>
      <c r="CG16" s="145"/>
      <c r="CH16" s="7"/>
      <c r="CI16" s="8"/>
      <c r="CJ16" s="7"/>
      <c r="CK16" s="29"/>
      <c r="CL16" s="7"/>
      <c r="CM16" s="7"/>
      <c r="CN16" s="8"/>
      <c r="CO16" s="7"/>
      <c r="CP16" s="29"/>
      <c r="CQ16" s="7"/>
      <c r="CR16" s="7"/>
      <c r="CS16" s="7"/>
      <c r="CT16" s="7"/>
      <c r="CU16" s="7"/>
      <c r="CV16" s="7"/>
      <c r="CW16" s="7"/>
      <c r="CX16" s="7"/>
      <c r="CY16" s="7"/>
    </row>
    <row r="17" customFormat="false" ht="12.75" hidden="false" customHeight="false" outlineLevel="0" collapsed="false">
      <c r="B17" s="75" t="n">
        <v>1000</v>
      </c>
      <c r="C17" s="146" t="n">
        <f aca="false">C16</f>
        <v>4</v>
      </c>
      <c r="D17" s="147" t="n">
        <f aca="false">D16</f>
        <v>0</v>
      </c>
      <c r="E17" s="174" t="n">
        <f aca="false">C17-D16</f>
        <v>4</v>
      </c>
      <c r="F17" s="149" t="n">
        <f aca="false">$F$6</f>
        <v>0</v>
      </c>
      <c r="G17" s="175" t="n">
        <f aca="false">$G$6</f>
        <v>0</v>
      </c>
      <c r="H17" s="151" t="n">
        <f aca="false">$H$6</f>
        <v>0</v>
      </c>
      <c r="I17" s="152" t="n">
        <f aca="false">F17+G17+H17</f>
        <v>0</v>
      </c>
      <c r="J17" s="153" t="n">
        <f aca="false">$J$7</f>
        <v>0</v>
      </c>
      <c r="K17" s="154" t="n">
        <f aca="false">$K$6</f>
        <v>0</v>
      </c>
      <c r="L17" s="155" t="n">
        <f aca="false">((I17*J17/1000)+K17)</f>
        <v>0</v>
      </c>
      <c r="M17" s="156" t="n">
        <f aca="false">$M$68</f>
        <v>0</v>
      </c>
      <c r="N17" s="157" t="e">
        <f aca="false">$N$7*AQ16*AR16</f>
        <v>#DIV/0!</v>
      </c>
      <c r="O17" s="156" t="n">
        <f aca="false">$O$68</f>
        <v>0</v>
      </c>
      <c r="P17" s="158" t="n">
        <f aca="false">(AT16*$P$6)*$P$3</f>
        <v>1.7328</v>
      </c>
      <c r="Q17" s="154" t="n">
        <f aca="false">$Q$68</f>
        <v>0</v>
      </c>
      <c r="R17" s="154" t="n">
        <v>0</v>
      </c>
      <c r="S17" s="155" t="n">
        <v>0</v>
      </c>
      <c r="T17" s="156" t="n">
        <f aca="false">$T$6</f>
        <v>0</v>
      </c>
      <c r="U17" s="159" t="e">
        <f aca="false">(N17/E17)+SUM(L17:M17)</f>
        <v>#DIV/0!</v>
      </c>
      <c r="W17" s="116" t="n">
        <v>4</v>
      </c>
      <c r="X17" s="117" t="n">
        <v>2.52</v>
      </c>
      <c r="Y17" s="160"/>
      <c r="Z17" s="63"/>
      <c r="AA17" s="161"/>
      <c r="AB17" s="120"/>
      <c r="AC17" s="162" t="n">
        <f aca="false">(W17*X17)+(Y17*Z17)+(AA17*AB17)</f>
        <v>10.08</v>
      </c>
      <c r="AD17" s="163" t="n">
        <v>1100</v>
      </c>
      <c r="AE17" s="164" t="n">
        <v>0</v>
      </c>
      <c r="AF17" s="165" t="n">
        <v>0</v>
      </c>
      <c r="AG17" s="166"/>
      <c r="AH17" s="167"/>
      <c r="AI17" s="168"/>
      <c r="AJ17" s="169"/>
      <c r="AK17" s="170" t="n">
        <v>4</v>
      </c>
      <c r="AL17" s="63" t="n">
        <v>185</v>
      </c>
      <c r="AM17" s="171" t="s">
        <v>156</v>
      </c>
      <c r="AN17" s="172"/>
      <c r="AO17" s="173"/>
      <c r="AP17" s="133"/>
      <c r="AQ17" s="133" t="e">
        <f aca="false" t="array" ref="AQ17:AQ17">SUM(IF(AND(AJ17&lt;&gt;"pac",AJ17&lt;&gt;""),AI17),IF(AND(AM17&lt;&gt;"pac",AM17&lt;&gt;""),AL17),IF(AND(AN17&lt;&gt;"pac",AN17&lt;&gt;""),AO17))/SUM(IF(AND(AJ17&lt;&gt;"pac",AJ17&lt;&gt;""),1),IF(AND(AM17&lt;&gt;"pac",AM17&lt;&gt;""),1),IF(AND(AN17&lt;&gt;"pac",AN17&lt;&gt;""),1))</f>
        <v>#DIV/0!</v>
      </c>
      <c r="AR17" s="133" t="n">
        <f aca="false" t="array" ref="AR17:AR17">SUM(IF(AND(AJ17&lt;&gt;"pac",AJ17&lt;&gt;""),AH17),IF(AND(AM17&lt;&gt;"pac",AM17&lt;&gt;""),AK17),IF(AND(AP17&lt;&gt;"pac",AP17&lt;&gt;""),AN17))</f>
        <v>0</v>
      </c>
      <c r="AS17" s="133"/>
      <c r="AT17" s="134" t="n">
        <f aca="false">SUM(AE17,AG17,AH17,AN17,AK17)</f>
        <v>4</v>
      </c>
      <c r="AU17" s="135" t="n">
        <f aca="false">AV17/AT17</f>
        <v>185</v>
      </c>
      <c r="AV17" s="136" t="n">
        <f aca="false">SUM(AE17*AF17)+(AH17*AI17)+(AN17*AO17)+(AK17*AL17)</f>
        <v>740</v>
      </c>
      <c r="AW17" s="137" t="n">
        <f aca="false">AT17*(F18+G18+H18)*J18/1000</f>
        <v>0</v>
      </c>
      <c r="AX17" s="137" t="n">
        <f aca="false">K18*AT17</f>
        <v>0</v>
      </c>
      <c r="AY17" s="137" t="n">
        <f aca="false">L18*(AE18+AG18)</f>
        <v>0</v>
      </c>
      <c r="AZ17" s="136" t="n">
        <f aca="false">P18</f>
        <v>1.7328</v>
      </c>
      <c r="BA17" s="137" t="n">
        <f aca="false">AC17</f>
        <v>10.08</v>
      </c>
      <c r="BB17" s="137" t="n">
        <f aca="false">T18*AT18</f>
        <v>0</v>
      </c>
      <c r="BC17" s="137"/>
      <c r="BD17" s="137" t="n">
        <f aca="false">AV17-SUM(AW17:BC17)</f>
        <v>728.1872</v>
      </c>
      <c r="BE17" s="138"/>
      <c r="BF17" s="139" t="n">
        <f aca="false">BD17</f>
        <v>728.1872</v>
      </c>
      <c r="BG17" s="139" t="n">
        <f aca="false">BF17*$BG$5</f>
        <v>582.54976</v>
      </c>
      <c r="BH17" s="139" t="n">
        <f aca="false">BF17*$BH$5</f>
        <v>145.63744</v>
      </c>
      <c r="BI17" s="52"/>
      <c r="BJ17" s="183"/>
      <c r="BK17" s="52"/>
      <c r="BL17" s="171"/>
      <c r="BO17" s="183"/>
      <c r="BP17" s="52"/>
      <c r="BQ17" s="171"/>
      <c r="BR17" s="55"/>
      <c r="BS17" s="142"/>
      <c r="BT17" s="143"/>
      <c r="BU17" s="98"/>
      <c r="BV17" s="52"/>
      <c r="BW17" s="52"/>
      <c r="BX17" s="52"/>
      <c r="BY17" s="52"/>
      <c r="BZ17" s="98"/>
      <c r="CA17" s="52"/>
      <c r="CB17" s="52"/>
      <c r="CC17" s="138"/>
      <c r="CD17" s="138"/>
      <c r="CE17" s="145"/>
      <c r="CF17" s="145"/>
      <c r="CG17" s="145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</row>
    <row r="18" customFormat="false" ht="12.75" hidden="false" customHeight="false" outlineLevel="0" collapsed="false">
      <c r="B18" s="75" t="n">
        <v>1100</v>
      </c>
      <c r="C18" s="146" t="n">
        <f aca="false">C17</f>
        <v>4</v>
      </c>
      <c r="D18" s="147" t="n">
        <f aca="false">D17</f>
        <v>0</v>
      </c>
      <c r="E18" s="174" t="n">
        <f aca="false">C18-D17</f>
        <v>4</v>
      </c>
      <c r="F18" s="149" t="n">
        <f aca="false">$F$6</f>
        <v>0</v>
      </c>
      <c r="G18" s="175" t="n">
        <f aca="false">$G$6</f>
        <v>0</v>
      </c>
      <c r="H18" s="151" t="n">
        <f aca="false">$H$6</f>
        <v>0</v>
      </c>
      <c r="I18" s="152" t="n">
        <f aca="false">F18+G18+H18</f>
        <v>0</v>
      </c>
      <c r="J18" s="153" t="n">
        <f aca="false">$J$7</f>
        <v>0</v>
      </c>
      <c r="K18" s="154" t="n">
        <f aca="false">$K$6</f>
        <v>0</v>
      </c>
      <c r="L18" s="155" t="n">
        <f aca="false">((I18*J18/1000)+K18)</f>
        <v>0</v>
      </c>
      <c r="M18" s="156" t="n">
        <f aca="false">$M$68</f>
        <v>0</v>
      </c>
      <c r="N18" s="157" t="e">
        <f aca="false">$N$7*AQ17*AR17</f>
        <v>#DIV/0!</v>
      </c>
      <c r="O18" s="156" t="n">
        <f aca="false">$O$68</f>
        <v>0</v>
      </c>
      <c r="P18" s="158" t="n">
        <f aca="false">(AT17*$P$6)*$P$3</f>
        <v>1.7328</v>
      </c>
      <c r="Q18" s="154" t="n">
        <f aca="false">$Q$68</f>
        <v>0</v>
      </c>
      <c r="R18" s="154" t="n">
        <v>0</v>
      </c>
      <c r="S18" s="155" t="n">
        <v>0</v>
      </c>
      <c r="T18" s="156" t="n">
        <f aca="false">$T$6</f>
        <v>0</v>
      </c>
      <c r="U18" s="159" t="e">
        <f aca="false">(N18/E18)+SUM(L18:M18)</f>
        <v>#DIV/0!</v>
      </c>
      <c r="W18" s="116" t="n">
        <v>4</v>
      </c>
      <c r="X18" s="117" t="n">
        <v>2.52</v>
      </c>
      <c r="Y18" s="160"/>
      <c r="Z18" s="63"/>
      <c r="AA18" s="161"/>
      <c r="AB18" s="120"/>
      <c r="AC18" s="162" t="n">
        <f aca="false">(W18*X18)+(Y18*Z18)+(AA18*AB18)</f>
        <v>10.08</v>
      </c>
      <c r="AD18" s="163" t="n">
        <v>1200</v>
      </c>
      <c r="AE18" s="164" t="n">
        <v>0</v>
      </c>
      <c r="AF18" s="165" t="n">
        <v>0</v>
      </c>
      <c r="AG18" s="166"/>
      <c r="AH18" s="167"/>
      <c r="AI18" s="168"/>
      <c r="AJ18" s="169"/>
      <c r="AK18" s="170" t="n">
        <v>4</v>
      </c>
      <c r="AL18" s="63" t="n">
        <v>185</v>
      </c>
      <c r="AM18" s="171" t="s">
        <v>156</v>
      </c>
      <c r="AN18" s="172"/>
      <c r="AO18" s="173"/>
      <c r="AP18" s="133"/>
      <c r="AQ18" s="133" t="e">
        <f aca="false" t="array" ref="AQ18:AQ18">SUM(IF(AND(AJ18&lt;&gt;"pac",AJ18&lt;&gt;""),AI18),IF(AND(AM18&lt;&gt;"pac",AM18&lt;&gt;""),AL18),IF(AND(AN18&lt;&gt;"pac",AN18&lt;&gt;""),AO18))/SUM(IF(AND(AJ18&lt;&gt;"pac",AJ18&lt;&gt;""),1),IF(AND(AM18&lt;&gt;"pac",AM18&lt;&gt;""),1),IF(AND(AN18&lt;&gt;"pac",AN18&lt;&gt;""),1))</f>
        <v>#DIV/0!</v>
      </c>
      <c r="AR18" s="133" t="n">
        <f aca="false" t="array" ref="AR18:AR18">SUM(IF(AND(AJ18&lt;&gt;"pac",AJ18&lt;&gt;""),AH18),IF(AND(AM18&lt;&gt;"pac",AM18&lt;&gt;""),AK18),IF(AND(AP18&lt;&gt;"pac",AP18&lt;&gt;""),AN18))</f>
        <v>0</v>
      </c>
      <c r="AS18" s="133"/>
      <c r="AT18" s="134" t="n">
        <f aca="false">SUM(AE18,AG18,AH18,AN18,AK18)</f>
        <v>4</v>
      </c>
      <c r="AU18" s="135" t="n">
        <f aca="false">AV18/AT18</f>
        <v>185</v>
      </c>
      <c r="AV18" s="136" t="n">
        <f aca="false">SUM(AE18*AF18)+(AH18*AI18)+(AN18*AO18)+(AK18*AL18)</f>
        <v>740</v>
      </c>
      <c r="AW18" s="137" t="n">
        <f aca="false">AT18*(F19+G19+H19)*J19/1000</f>
        <v>0</v>
      </c>
      <c r="AX18" s="137" t="n">
        <f aca="false">K19*AT18</f>
        <v>0</v>
      </c>
      <c r="AY18" s="137" t="n">
        <f aca="false">L19*(AE19+AG19)</f>
        <v>0</v>
      </c>
      <c r="AZ18" s="136" t="n">
        <f aca="false">P19</f>
        <v>1.7328</v>
      </c>
      <c r="BA18" s="137" t="n">
        <f aca="false">AC18</f>
        <v>10.08</v>
      </c>
      <c r="BB18" s="137" t="n">
        <f aca="false">T19*AT19</f>
        <v>0</v>
      </c>
      <c r="BC18" s="137"/>
      <c r="BD18" s="137" t="n">
        <f aca="false">AV18-SUM(AW18:BC18)</f>
        <v>728.1872</v>
      </c>
      <c r="BE18" s="138"/>
      <c r="BF18" s="139" t="n">
        <f aca="false">BD18</f>
        <v>728.1872</v>
      </c>
      <c r="BG18" s="139" t="n">
        <f aca="false">BF18*$BG$5</f>
        <v>582.54976</v>
      </c>
      <c r="BH18" s="139" t="n">
        <f aca="false">BF18*$BH$5</f>
        <v>145.63744</v>
      </c>
      <c r="BI18" s="52"/>
      <c r="BJ18" s="53" t="s">
        <v>99</v>
      </c>
      <c r="BK18" s="52"/>
      <c r="BL18" s="73" t="n">
        <f aca="false">BH31</f>
        <v>3495.29856</v>
      </c>
      <c r="BO18" s="53" t="s">
        <v>99</v>
      </c>
      <c r="BP18" s="52"/>
      <c r="BQ18" s="73" t="e">
        <f aca="false">BQ7*$BH$5</f>
        <v>#REF!</v>
      </c>
      <c r="BR18" s="55"/>
      <c r="BS18" s="142"/>
      <c r="BT18" s="143"/>
      <c r="BU18" s="98"/>
      <c r="BV18" s="52"/>
      <c r="BW18" s="176"/>
      <c r="BX18" s="52"/>
      <c r="BY18" s="52"/>
      <c r="BZ18" s="98"/>
      <c r="CA18" s="52"/>
      <c r="CB18" s="176"/>
      <c r="CC18" s="138"/>
      <c r="CD18" s="138"/>
      <c r="CE18" s="145"/>
      <c r="CF18" s="145"/>
      <c r="CG18" s="145"/>
      <c r="CH18" s="7"/>
      <c r="CI18" s="8"/>
      <c r="CJ18" s="7"/>
      <c r="CK18" s="29"/>
      <c r="CL18" s="7"/>
      <c r="CM18" s="7"/>
      <c r="CN18" s="8"/>
      <c r="CO18" s="7"/>
      <c r="CP18" s="29"/>
      <c r="CQ18" s="7"/>
      <c r="CR18" s="7"/>
      <c r="CS18" s="7"/>
      <c r="CT18" s="7"/>
      <c r="CU18" s="7"/>
      <c r="CV18" s="7"/>
      <c r="CW18" s="7"/>
      <c r="CX18" s="7"/>
      <c r="CY18" s="7"/>
    </row>
    <row r="19" customFormat="false" ht="12.75" hidden="false" customHeight="false" outlineLevel="0" collapsed="false">
      <c r="B19" s="75" t="n">
        <v>1200</v>
      </c>
      <c r="C19" s="146" t="n">
        <f aca="false">C18</f>
        <v>4</v>
      </c>
      <c r="D19" s="147" t="n">
        <f aca="false">D18</f>
        <v>0</v>
      </c>
      <c r="E19" s="174" t="n">
        <f aca="false">C19-D18</f>
        <v>4</v>
      </c>
      <c r="F19" s="149" t="n">
        <f aca="false">$F$6</f>
        <v>0</v>
      </c>
      <c r="G19" s="175" t="n">
        <f aca="false">$G$6</f>
        <v>0</v>
      </c>
      <c r="H19" s="151" t="n">
        <f aca="false">$H$6</f>
        <v>0</v>
      </c>
      <c r="I19" s="152" t="n">
        <f aca="false">F19+G19+H19</f>
        <v>0</v>
      </c>
      <c r="J19" s="153" t="n">
        <f aca="false">$J$7</f>
        <v>0</v>
      </c>
      <c r="K19" s="154" t="n">
        <f aca="false">$K$6</f>
        <v>0</v>
      </c>
      <c r="L19" s="155" t="n">
        <f aca="false">((I19*J19/1000)+K19)</f>
        <v>0</v>
      </c>
      <c r="M19" s="156" t="n">
        <f aca="false">$M$68</f>
        <v>0</v>
      </c>
      <c r="N19" s="157" t="e">
        <f aca="false">$N$7*AQ18*AR18</f>
        <v>#DIV/0!</v>
      </c>
      <c r="O19" s="156" t="n">
        <f aca="false">$O$68</f>
        <v>0</v>
      </c>
      <c r="P19" s="158" t="n">
        <f aca="false">(AT18*$P$6)*$P$3</f>
        <v>1.7328</v>
      </c>
      <c r="Q19" s="154" t="n">
        <f aca="false">$Q$68</f>
        <v>0</v>
      </c>
      <c r="R19" s="154" t="n">
        <v>0</v>
      </c>
      <c r="S19" s="155" t="n">
        <v>0</v>
      </c>
      <c r="T19" s="156" t="n">
        <f aca="false">$T$6</f>
        <v>0</v>
      </c>
      <c r="U19" s="159" t="e">
        <f aca="false">(N19/E19)+SUM(L19:M19)</f>
        <v>#DIV/0!</v>
      </c>
      <c r="W19" s="116" t="n">
        <v>4</v>
      </c>
      <c r="X19" s="117" t="n">
        <v>2.52</v>
      </c>
      <c r="Y19" s="160"/>
      <c r="Z19" s="63"/>
      <c r="AA19" s="161"/>
      <c r="AB19" s="120"/>
      <c r="AC19" s="162" t="n">
        <f aca="false">(W19*X19)+(Y19*Z19)+(AA19*AB19)</f>
        <v>10.08</v>
      </c>
      <c r="AD19" s="163" t="n">
        <v>1300</v>
      </c>
      <c r="AE19" s="164" t="n">
        <v>0</v>
      </c>
      <c r="AF19" s="165" t="n">
        <v>0</v>
      </c>
      <c r="AG19" s="166"/>
      <c r="AH19" s="167"/>
      <c r="AI19" s="168"/>
      <c r="AJ19" s="169"/>
      <c r="AK19" s="170" t="n">
        <v>4</v>
      </c>
      <c r="AL19" s="63" t="n">
        <v>185</v>
      </c>
      <c r="AM19" s="171" t="s">
        <v>156</v>
      </c>
      <c r="AN19" s="172"/>
      <c r="AO19" s="173"/>
      <c r="AP19" s="133"/>
      <c r="AQ19" s="133" t="e">
        <f aca="false" t="array" ref="AQ19:AQ19">SUM(IF(AND(AJ19&lt;&gt;"pac",AJ19&lt;&gt;""),AI19),IF(AND(AM19&lt;&gt;"pac",AM19&lt;&gt;""),AL19),IF(AND(AN19&lt;&gt;"pac",AN19&lt;&gt;""),AO19))/SUM(IF(AND(AJ19&lt;&gt;"pac",AJ19&lt;&gt;""),1),IF(AND(AM19&lt;&gt;"pac",AM19&lt;&gt;""),1),IF(AND(AN19&lt;&gt;"pac",AN19&lt;&gt;""),1))</f>
        <v>#DIV/0!</v>
      </c>
      <c r="AR19" s="133" t="n">
        <f aca="false" t="array" ref="AR19:AR19">SUM(IF(AND(AJ19&lt;&gt;"pac",AJ19&lt;&gt;""),AH19),IF(AND(AM19&lt;&gt;"pac",AM19&lt;&gt;""),AK19),IF(AND(AP19&lt;&gt;"pac",AP19&lt;&gt;""),AN19))</f>
        <v>0</v>
      </c>
      <c r="AS19" s="133"/>
      <c r="AT19" s="134" t="n">
        <f aca="false">SUM(AE19,AG19,AH19,AN19,AK19)</f>
        <v>4</v>
      </c>
      <c r="AU19" s="135" t="n">
        <f aca="false">AV19/AT19</f>
        <v>185</v>
      </c>
      <c r="AV19" s="136" t="n">
        <f aca="false">SUM(AE19*AF19)+(AH19*AI19)+(AN19*AO19)+(AK19*AL19)</f>
        <v>740</v>
      </c>
      <c r="AW19" s="137" t="n">
        <f aca="false">AT19*(F20+G20+H20)*J20/1000</f>
        <v>0</v>
      </c>
      <c r="AX19" s="137" t="n">
        <f aca="false">K20*AT19</f>
        <v>0</v>
      </c>
      <c r="AY19" s="137" t="n">
        <f aca="false">L20*(AE20+AG20)</f>
        <v>0</v>
      </c>
      <c r="AZ19" s="136" t="n">
        <f aca="false">P20</f>
        <v>1.7328</v>
      </c>
      <c r="BA19" s="137" t="n">
        <f aca="false">AC19</f>
        <v>10.08</v>
      </c>
      <c r="BB19" s="137" t="n">
        <f aca="false">T20*AT20</f>
        <v>0</v>
      </c>
      <c r="BC19" s="137"/>
      <c r="BD19" s="137" t="n">
        <f aca="false">AV19-SUM(AW19:BC19)</f>
        <v>728.1872</v>
      </c>
      <c r="BE19" s="138"/>
      <c r="BF19" s="139" t="n">
        <f aca="false">BD19</f>
        <v>728.1872</v>
      </c>
      <c r="BG19" s="139" t="n">
        <f aca="false">BF19*$BG$5</f>
        <v>582.54976</v>
      </c>
      <c r="BH19" s="139" t="n">
        <f aca="false">BF19*$BH$5</f>
        <v>145.63744</v>
      </c>
      <c r="BI19" s="52"/>
      <c r="BJ19" s="53" t="s">
        <v>101</v>
      </c>
      <c r="BK19" s="52"/>
      <c r="BL19" s="73" t="n">
        <f aca="false">BB31</f>
        <v>0</v>
      </c>
      <c r="BO19" s="53" t="s">
        <v>101</v>
      </c>
      <c r="BP19" s="52"/>
      <c r="BQ19" s="73" t="e">
        <f aca="true">(INDIRECT(TEXT((DAY($A$1)-1),"0")&amp;"!BK19"))+BL19</f>
        <v>#REF!</v>
      </c>
      <c r="BR19" s="55"/>
      <c r="BS19" s="142"/>
      <c r="BT19" s="143"/>
      <c r="BU19" s="98"/>
      <c r="BV19" s="52"/>
      <c r="BW19" s="176"/>
      <c r="BX19" s="52"/>
      <c r="BY19" s="52"/>
      <c r="BZ19" s="98"/>
      <c r="CA19" s="52"/>
      <c r="CB19" s="176"/>
      <c r="CC19" s="138"/>
      <c r="CD19" s="138"/>
      <c r="CE19" s="145"/>
      <c r="CF19" s="145"/>
      <c r="CG19" s="145"/>
      <c r="CH19" s="7"/>
      <c r="CI19" s="8"/>
      <c r="CJ19" s="7"/>
      <c r="CK19" s="29"/>
      <c r="CL19" s="7"/>
      <c r="CM19" s="7"/>
      <c r="CN19" s="8"/>
      <c r="CO19" s="7"/>
      <c r="CP19" s="29"/>
      <c r="CQ19" s="7"/>
      <c r="CR19" s="7"/>
      <c r="CS19" s="7"/>
      <c r="CT19" s="7"/>
      <c r="CU19" s="7"/>
      <c r="CV19" s="7"/>
      <c r="CW19" s="7"/>
      <c r="CX19" s="7"/>
      <c r="CY19" s="7"/>
    </row>
    <row r="20" customFormat="false" ht="12.75" hidden="false" customHeight="false" outlineLevel="0" collapsed="false">
      <c r="B20" s="75" t="n">
        <v>1300</v>
      </c>
      <c r="C20" s="146" t="n">
        <f aca="false">C19</f>
        <v>4</v>
      </c>
      <c r="D20" s="147" t="n">
        <f aca="false">D19</f>
        <v>0</v>
      </c>
      <c r="E20" s="174" t="n">
        <f aca="false">C20-D19</f>
        <v>4</v>
      </c>
      <c r="F20" s="149" t="n">
        <f aca="false">$F$6</f>
        <v>0</v>
      </c>
      <c r="G20" s="175" t="n">
        <f aca="false">$G$6</f>
        <v>0</v>
      </c>
      <c r="H20" s="151" t="n">
        <f aca="false">$H$6</f>
        <v>0</v>
      </c>
      <c r="I20" s="152" t="n">
        <f aca="false">F20+G20+H20</f>
        <v>0</v>
      </c>
      <c r="J20" s="153" t="n">
        <f aca="false">$J$7</f>
        <v>0</v>
      </c>
      <c r="K20" s="154" t="n">
        <f aca="false">$K$6</f>
        <v>0</v>
      </c>
      <c r="L20" s="155" t="n">
        <f aca="false">((I20*J20/1000)+K20)</f>
        <v>0</v>
      </c>
      <c r="M20" s="156" t="n">
        <f aca="false">$M$68</f>
        <v>0</v>
      </c>
      <c r="N20" s="157" t="e">
        <f aca="false">$N$7*AQ19*AR19</f>
        <v>#DIV/0!</v>
      </c>
      <c r="O20" s="156" t="n">
        <f aca="false">$O$68</f>
        <v>0</v>
      </c>
      <c r="P20" s="158" t="n">
        <f aca="false">(AT19*$P$6)*$P$3</f>
        <v>1.7328</v>
      </c>
      <c r="Q20" s="154" t="n">
        <f aca="false">$Q$68</f>
        <v>0</v>
      </c>
      <c r="R20" s="154" t="n">
        <v>0</v>
      </c>
      <c r="S20" s="155" t="n">
        <v>0</v>
      </c>
      <c r="T20" s="156" t="n">
        <f aca="false">$T$6</f>
        <v>0</v>
      </c>
      <c r="U20" s="159" t="e">
        <f aca="false">(N20/E20)+SUM(L20:M20)</f>
        <v>#DIV/0!</v>
      </c>
      <c r="W20" s="116" t="n">
        <v>4</v>
      </c>
      <c r="X20" s="117" t="n">
        <v>2.52</v>
      </c>
      <c r="Y20" s="160"/>
      <c r="Z20" s="63"/>
      <c r="AA20" s="161"/>
      <c r="AB20" s="120"/>
      <c r="AC20" s="162" t="n">
        <f aca="false">(W20*X20)+(Y20*Z20)+(AA20*AB20)</f>
        <v>10.08</v>
      </c>
      <c r="AD20" s="163" t="n">
        <v>1400</v>
      </c>
      <c r="AE20" s="164" t="n">
        <v>0</v>
      </c>
      <c r="AF20" s="165" t="n">
        <v>0</v>
      </c>
      <c r="AG20" s="166"/>
      <c r="AH20" s="167"/>
      <c r="AI20" s="168"/>
      <c r="AJ20" s="169"/>
      <c r="AK20" s="170" t="n">
        <v>4</v>
      </c>
      <c r="AL20" s="63" t="n">
        <v>185</v>
      </c>
      <c r="AM20" s="171" t="s">
        <v>156</v>
      </c>
      <c r="AN20" s="172"/>
      <c r="AO20" s="173"/>
      <c r="AP20" s="133"/>
      <c r="AQ20" s="133" t="e">
        <f aca="false" t="array" ref="AQ20:AQ20">SUM(IF(AND(AJ20&lt;&gt;"pac",AJ20&lt;&gt;""),AI20),IF(AND(AM20&lt;&gt;"pac",AM20&lt;&gt;""),AL20),IF(AND(AN20&lt;&gt;"pac",AN20&lt;&gt;""),AO20))/SUM(IF(AND(AJ20&lt;&gt;"pac",AJ20&lt;&gt;""),1),IF(AND(AM20&lt;&gt;"pac",AM20&lt;&gt;""),1),IF(AND(AN20&lt;&gt;"pac",AN20&lt;&gt;""),1))</f>
        <v>#DIV/0!</v>
      </c>
      <c r="AR20" s="133" t="n">
        <f aca="false" t="array" ref="AR20:AR20">SUM(IF(AND(AJ20&lt;&gt;"pac",AJ20&lt;&gt;""),AH20),IF(AND(AM20&lt;&gt;"pac",AM20&lt;&gt;""),AK20),IF(AND(AP20&lt;&gt;"pac",AP20&lt;&gt;""),AN20))</f>
        <v>0</v>
      </c>
      <c r="AS20" s="133"/>
      <c r="AT20" s="134" t="n">
        <f aca="false">SUM(AE20,AG20,AH20,AN20,AK20)</f>
        <v>4</v>
      </c>
      <c r="AU20" s="135" t="n">
        <f aca="false">AV20/AT20</f>
        <v>185</v>
      </c>
      <c r="AV20" s="136" t="n">
        <f aca="false">SUM(AE20*AF20)+(AH20*AI20)+(AN20*AO20)+(AK20*AL20)</f>
        <v>740</v>
      </c>
      <c r="AW20" s="137" t="n">
        <f aca="false">AT20*(F21+G21+H21)*J21/1000</f>
        <v>0</v>
      </c>
      <c r="AX20" s="137" t="n">
        <f aca="false">K21*AT20</f>
        <v>0</v>
      </c>
      <c r="AY20" s="137" t="n">
        <f aca="false">L21*(AE21+AG21)</f>
        <v>0</v>
      </c>
      <c r="AZ20" s="136" t="n">
        <f aca="false">P21</f>
        <v>1.7328</v>
      </c>
      <c r="BA20" s="137" t="n">
        <f aca="false">AC20</f>
        <v>10.08</v>
      </c>
      <c r="BB20" s="137" t="n">
        <f aca="false">T21*AT21</f>
        <v>0</v>
      </c>
      <c r="BC20" s="137"/>
      <c r="BD20" s="137" t="n">
        <f aca="false">AV20-SUM(AW20:BC20)</f>
        <v>728.1872</v>
      </c>
      <c r="BE20" s="138"/>
      <c r="BF20" s="139" t="n">
        <f aca="false">BD20</f>
        <v>728.1872</v>
      </c>
      <c r="BG20" s="139" t="n">
        <f aca="false">BF20*$BG$5</f>
        <v>582.54976</v>
      </c>
      <c r="BH20" s="139" t="n">
        <f aca="false">BF20*$BH$5</f>
        <v>145.63744</v>
      </c>
      <c r="BI20" s="52"/>
      <c r="BJ20" s="53" t="s">
        <v>32</v>
      </c>
      <c r="BK20" s="52"/>
      <c r="BL20" s="73" t="n">
        <f aca="false">BL6</f>
        <v>0</v>
      </c>
      <c r="BO20" s="183"/>
      <c r="BP20" s="52"/>
      <c r="BQ20" s="171"/>
      <c r="BR20" s="55"/>
      <c r="BS20" s="142"/>
      <c r="BT20" s="143"/>
      <c r="BU20" s="98"/>
      <c r="BV20" s="52"/>
      <c r="BW20" s="176"/>
      <c r="BX20" s="52"/>
      <c r="BY20" s="52"/>
      <c r="BZ20" s="98"/>
      <c r="CA20" s="52"/>
      <c r="CB20" s="176"/>
      <c r="CC20" s="138"/>
      <c r="CD20" s="138"/>
      <c r="CE20" s="145"/>
      <c r="CF20" s="145"/>
      <c r="CG20" s="145"/>
      <c r="CH20" s="7"/>
      <c r="CI20" s="8"/>
      <c r="CJ20" s="7"/>
      <c r="CK20" s="29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</row>
    <row r="21" customFormat="false" ht="12.75" hidden="false" customHeight="false" outlineLevel="0" collapsed="false">
      <c r="B21" s="75" t="n">
        <v>1400</v>
      </c>
      <c r="C21" s="146" t="n">
        <f aca="false">C20</f>
        <v>4</v>
      </c>
      <c r="D21" s="147" t="n">
        <f aca="false">D20</f>
        <v>0</v>
      </c>
      <c r="E21" s="174" t="n">
        <f aca="false">C21-D20</f>
        <v>4</v>
      </c>
      <c r="F21" s="149" t="n">
        <f aca="false">$F$6</f>
        <v>0</v>
      </c>
      <c r="G21" s="175" t="n">
        <f aca="false">$G$6</f>
        <v>0</v>
      </c>
      <c r="H21" s="151" t="n">
        <f aca="false">$H$6</f>
        <v>0</v>
      </c>
      <c r="I21" s="152" t="n">
        <f aca="false">F21+G21+H21</f>
        <v>0</v>
      </c>
      <c r="J21" s="153" t="n">
        <f aca="false">$J$7</f>
        <v>0</v>
      </c>
      <c r="K21" s="154" t="n">
        <f aca="false">$K$6</f>
        <v>0</v>
      </c>
      <c r="L21" s="155" t="n">
        <f aca="false">((I21*J21/1000)+K21)</f>
        <v>0</v>
      </c>
      <c r="M21" s="156" t="n">
        <f aca="false">$M$68</f>
        <v>0</v>
      </c>
      <c r="N21" s="157" t="e">
        <f aca="false">$N$7*AQ20*AR20</f>
        <v>#DIV/0!</v>
      </c>
      <c r="O21" s="156" t="n">
        <f aca="false">$O$68</f>
        <v>0</v>
      </c>
      <c r="P21" s="158" t="n">
        <f aca="false">(AT20*$P$6)*$P$3</f>
        <v>1.7328</v>
      </c>
      <c r="Q21" s="154" t="n">
        <f aca="false">$Q$68</f>
        <v>0</v>
      </c>
      <c r="R21" s="154" t="n">
        <v>0</v>
      </c>
      <c r="S21" s="155" t="n">
        <v>0</v>
      </c>
      <c r="T21" s="156" t="n">
        <f aca="false">$T$6</f>
        <v>0</v>
      </c>
      <c r="U21" s="159" t="e">
        <f aca="false">(N21/E21)+SUM(L21:M21)</f>
        <v>#DIV/0!</v>
      </c>
      <c r="W21" s="116" t="n">
        <v>4</v>
      </c>
      <c r="X21" s="117" t="n">
        <v>2.52</v>
      </c>
      <c r="Y21" s="160"/>
      <c r="Z21" s="63"/>
      <c r="AA21" s="161"/>
      <c r="AB21" s="120"/>
      <c r="AC21" s="162" t="n">
        <f aca="false">(W21*X21)+(Y21*Z21)+(AA21*AB21)</f>
        <v>10.08</v>
      </c>
      <c r="AD21" s="163" t="n">
        <v>1500</v>
      </c>
      <c r="AE21" s="164" t="n">
        <v>0</v>
      </c>
      <c r="AF21" s="165" t="n">
        <v>0</v>
      </c>
      <c r="AG21" s="166"/>
      <c r="AH21" s="167"/>
      <c r="AI21" s="168"/>
      <c r="AJ21" s="169"/>
      <c r="AK21" s="170" t="n">
        <v>4</v>
      </c>
      <c r="AL21" s="63" t="n">
        <v>185</v>
      </c>
      <c r="AM21" s="171" t="s">
        <v>156</v>
      </c>
      <c r="AN21" s="172"/>
      <c r="AO21" s="173"/>
      <c r="AP21" s="133"/>
      <c r="AQ21" s="133" t="e">
        <f aca="false" t="array" ref="AQ21:AQ21">SUM(IF(AND(AJ21&lt;&gt;"pac",AJ21&lt;&gt;""),AI21),IF(AND(AM21&lt;&gt;"pac",AM21&lt;&gt;""),AL21),IF(AND(AN21&lt;&gt;"pac",AN21&lt;&gt;""),AO21))/SUM(IF(AND(AJ21&lt;&gt;"pac",AJ21&lt;&gt;""),1),IF(AND(AM21&lt;&gt;"pac",AM21&lt;&gt;""),1),IF(AND(AN21&lt;&gt;"pac",AN21&lt;&gt;""),1))</f>
        <v>#DIV/0!</v>
      </c>
      <c r="AR21" s="133" t="n">
        <f aca="false" t="array" ref="AR21:AR21">SUM(IF(AND(AJ21&lt;&gt;"pac",AJ21&lt;&gt;""),AH21),IF(AND(AM21&lt;&gt;"pac",AM21&lt;&gt;""),AK21),IF(AND(AP21&lt;&gt;"pac",AP21&lt;&gt;""),AN21))</f>
        <v>0</v>
      </c>
      <c r="AS21" s="133"/>
      <c r="AT21" s="134" t="n">
        <f aca="false">SUM(AE21,AG21,AH21,AN21,AK21)</f>
        <v>4</v>
      </c>
      <c r="AU21" s="135" t="n">
        <f aca="false">AV21/AT21</f>
        <v>185</v>
      </c>
      <c r="AV21" s="136" t="n">
        <f aca="false">SUM(AE21*AF21)+(AH21*AI21)+(AN21*AO21)+(AK21*AL21)</f>
        <v>740</v>
      </c>
      <c r="AW21" s="137" t="n">
        <f aca="false">AT21*(F22+G22+H22)*J22/1000</f>
        <v>0</v>
      </c>
      <c r="AX21" s="137" t="n">
        <f aca="false">K22*AT21</f>
        <v>0</v>
      </c>
      <c r="AY21" s="137" t="n">
        <f aca="false">L22*(AE22+AG22)</f>
        <v>0</v>
      </c>
      <c r="AZ21" s="136" t="n">
        <f aca="false">P22</f>
        <v>1.7328</v>
      </c>
      <c r="BA21" s="137" t="n">
        <f aca="false">AC21</f>
        <v>10.08</v>
      </c>
      <c r="BB21" s="137" t="n">
        <f aca="false">T22*AT22</f>
        <v>0</v>
      </c>
      <c r="BC21" s="137"/>
      <c r="BD21" s="137" t="n">
        <f aca="false">AV21-SUM(AW21:BC21)</f>
        <v>728.1872</v>
      </c>
      <c r="BE21" s="138"/>
      <c r="BF21" s="139" t="n">
        <f aca="false">BD21</f>
        <v>728.1872</v>
      </c>
      <c r="BG21" s="139" t="n">
        <f aca="false">BF21*$BG$5</f>
        <v>582.54976</v>
      </c>
      <c r="BH21" s="139" t="n">
        <f aca="false">BF21*$BH$5</f>
        <v>145.63744</v>
      </c>
      <c r="BI21" s="52"/>
      <c r="BJ21" s="140" t="s">
        <v>103</v>
      </c>
      <c r="BK21" s="141"/>
      <c r="BL21" s="54" t="n">
        <f aca="false">BL11-BL16-BL18-BL19+BL20</f>
        <v>13981.19424</v>
      </c>
      <c r="BO21" s="140" t="s">
        <v>104</v>
      </c>
      <c r="BP21" s="141"/>
      <c r="BQ21" s="54" t="e">
        <f aca="false">BQ11-BQ16-BQ18-BQ19</f>
        <v>#REF!</v>
      </c>
      <c r="BR21" s="55"/>
      <c r="BS21" s="142"/>
      <c r="BT21" s="143"/>
      <c r="BU21" s="98"/>
      <c r="BV21" s="52"/>
      <c r="BW21" s="176"/>
      <c r="BX21" s="52"/>
      <c r="BY21" s="52"/>
      <c r="BZ21" s="98"/>
      <c r="CA21" s="52"/>
      <c r="CB21" s="176"/>
      <c r="CC21" s="138"/>
      <c r="CD21" s="138"/>
      <c r="CE21" s="145"/>
      <c r="CF21" s="145"/>
      <c r="CG21" s="145"/>
      <c r="CH21" s="7"/>
      <c r="CI21" s="8"/>
      <c r="CJ21" s="7"/>
      <c r="CK21" s="29"/>
      <c r="CL21" s="7"/>
      <c r="CM21" s="7"/>
      <c r="CN21" s="8"/>
      <c r="CO21" s="7"/>
      <c r="CP21" s="29"/>
      <c r="CQ21" s="7"/>
      <c r="CR21" s="7"/>
      <c r="CS21" s="7"/>
      <c r="CT21" s="7"/>
      <c r="CU21" s="7"/>
      <c r="CV21" s="7"/>
      <c r="CW21" s="7"/>
      <c r="CX21" s="7"/>
      <c r="CY21" s="7"/>
    </row>
    <row r="22" customFormat="false" ht="15" hidden="false" customHeight="false" outlineLevel="0" collapsed="false">
      <c r="B22" s="75" t="n">
        <v>1500</v>
      </c>
      <c r="C22" s="146" t="n">
        <f aca="false">C21</f>
        <v>4</v>
      </c>
      <c r="D22" s="147" t="n">
        <f aca="false">D21</f>
        <v>0</v>
      </c>
      <c r="E22" s="174" t="n">
        <f aca="false">C22-D21</f>
        <v>4</v>
      </c>
      <c r="F22" s="149" t="n">
        <f aca="false">$F$6</f>
        <v>0</v>
      </c>
      <c r="G22" s="175" t="n">
        <f aca="false">$G$6</f>
        <v>0</v>
      </c>
      <c r="H22" s="151" t="n">
        <f aca="false">$H$6</f>
        <v>0</v>
      </c>
      <c r="I22" s="152" t="n">
        <f aca="false">F22+G22+H22</f>
        <v>0</v>
      </c>
      <c r="J22" s="153" t="n">
        <f aca="false">$J$7</f>
        <v>0</v>
      </c>
      <c r="K22" s="154" t="n">
        <f aca="false">$K$6</f>
        <v>0</v>
      </c>
      <c r="L22" s="155" t="n">
        <f aca="false">((I22*J22/1000)+K22)</f>
        <v>0</v>
      </c>
      <c r="M22" s="156" t="n">
        <f aca="false">$M$68</f>
        <v>0</v>
      </c>
      <c r="N22" s="157" t="e">
        <f aca="false">$N$7*AQ21*AR21</f>
        <v>#DIV/0!</v>
      </c>
      <c r="O22" s="156" t="n">
        <f aca="false">$O$68</f>
        <v>0</v>
      </c>
      <c r="P22" s="158" t="n">
        <f aca="false">(AT21*$P$6)*$P$3</f>
        <v>1.7328</v>
      </c>
      <c r="Q22" s="154" t="n">
        <f aca="false">$Q$68</f>
        <v>0</v>
      </c>
      <c r="R22" s="154" t="n">
        <v>0</v>
      </c>
      <c r="S22" s="155" t="n">
        <v>0</v>
      </c>
      <c r="T22" s="156" t="n">
        <f aca="false">$T$6</f>
        <v>0</v>
      </c>
      <c r="U22" s="159" t="e">
        <f aca="false">(N22/E22)+SUM(L22:M22)</f>
        <v>#DIV/0!</v>
      </c>
      <c r="W22" s="116" t="n">
        <v>4</v>
      </c>
      <c r="X22" s="117" t="n">
        <v>2.52</v>
      </c>
      <c r="Y22" s="160"/>
      <c r="Z22" s="63"/>
      <c r="AA22" s="161"/>
      <c r="AB22" s="120"/>
      <c r="AC22" s="162" t="n">
        <f aca="false">(W22*X22)+(Y22*Z22)+(AA22*AB22)</f>
        <v>10.08</v>
      </c>
      <c r="AD22" s="163" t="n">
        <v>1600</v>
      </c>
      <c r="AE22" s="164" t="n">
        <v>0</v>
      </c>
      <c r="AF22" s="165" t="n">
        <v>0</v>
      </c>
      <c r="AG22" s="166"/>
      <c r="AH22" s="167"/>
      <c r="AI22" s="168"/>
      <c r="AJ22" s="169"/>
      <c r="AK22" s="170" t="n">
        <v>4</v>
      </c>
      <c r="AL22" s="63" t="n">
        <v>185</v>
      </c>
      <c r="AM22" s="171" t="s">
        <v>156</v>
      </c>
      <c r="AN22" s="172"/>
      <c r="AO22" s="173"/>
      <c r="AP22" s="133"/>
      <c r="AQ22" s="133" t="e">
        <f aca="false" t="array" ref="AQ22:AQ22">SUM(IF(AND(AJ22&lt;&gt;"pac",AJ22&lt;&gt;""),AI22),IF(AND(AM22&lt;&gt;"pac",AM22&lt;&gt;""),AL22),IF(AND(AN22&lt;&gt;"pac",AN22&lt;&gt;""),AO22))/SUM(IF(AND(AJ22&lt;&gt;"pac",AJ22&lt;&gt;""),1),IF(AND(AM22&lt;&gt;"pac",AM22&lt;&gt;""),1),IF(AND(AN22&lt;&gt;"pac",AN22&lt;&gt;""),1))</f>
        <v>#DIV/0!</v>
      </c>
      <c r="AR22" s="133" t="n">
        <f aca="false" t="array" ref="AR22:AR22">SUM(IF(AND(AJ22&lt;&gt;"pac",AJ22&lt;&gt;""),AH22),IF(AND(AM22&lt;&gt;"pac",AM22&lt;&gt;""),AK22),IF(AND(AP22&lt;&gt;"pac",AP22&lt;&gt;""),AN22))</f>
        <v>0</v>
      </c>
      <c r="AS22" s="133"/>
      <c r="AT22" s="134" t="n">
        <f aca="false">SUM(AE22,AG22,AH22,AN22,AK22)</f>
        <v>4</v>
      </c>
      <c r="AU22" s="135" t="n">
        <f aca="false">AV22/AT22</f>
        <v>185</v>
      </c>
      <c r="AV22" s="136" t="n">
        <f aca="false">SUM(AE22*AF22)+(AH22*AI22)+(AN22*AO22)+(AK22*AL22)</f>
        <v>740</v>
      </c>
      <c r="AW22" s="137" t="n">
        <f aca="false">AT22*(F23+G23+H23)*J23/1000</f>
        <v>0</v>
      </c>
      <c r="AX22" s="137" t="n">
        <f aca="false">K23*AT22</f>
        <v>0</v>
      </c>
      <c r="AY22" s="137" t="n">
        <f aca="false">L23*(AE23+AG23)</f>
        <v>0</v>
      </c>
      <c r="AZ22" s="136" t="n">
        <f aca="false">P23</f>
        <v>1.7328</v>
      </c>
      <c r="BA22" s="137" t="n">
        <f aca="false">AC22</f>
        <v>10.08</v>
      </c>
      <c r="BB22" s="137" t="n">
        <f aca="false">T23*AT23</f>
        <v>0</v>
      </c>
      <c r="BC22" s="137"/>
      <c r="BD22" s="137" t="n">
        <f aca="false">AV22-SUM(AW22:BC22)</f>
        <v>728.1872</v>
      </c>
      <c r="BE22" s="138"/>
      <c r="BF22" s="139" t="n">
        <f aca="false">BD22</f>
        <v>728.1872</v>
      </c>
      <c r="BG22" s="139" t="n">
        <f aca="false">BF22*$BG$5</f>
        <v>582.54976</v>
      </c>
      <c r="BH22" s="139" t="n">
        <f aca="false">BF22*$BH$5</f>
        <v>145.63744</v>
      </c>
      <c r="BI22" s="52"/>
      <c r="BR22" s="55"/>
      <c r="BS22" s="142"/>
      <c r="BT22" s="143"/>
      <c r="BU22" s="98"/>
      <c r="BV22" s="52"/>
      <c r="BW22" s="185"/>
      <c r="BX22" s="52"/>
      <c r="BY22" s="52"/>
      <c r="BZ22" s="98"/>
      <c r="CA22" s="52"/>
      <c r="CB22" s="185"/>
      <c r="CC22" s="138"/>
      <c r="CD22" s="138"/>
      <c r="CE22" s="145"/>
      <c r="CF22" s="145"/>
      <c r="CG22" s="145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</row>
    <row r="23" customFormat="false" ht="12.75" hidden="false" customHeight="false" outlineLevel="0" collapsed="false">
      <c r="B23" s="75" t="n">
        <v>1600</v>
      </c>
      <c r="C23" s="146" t="n">
        <f aca="false">C22</f>
        <v>4</v>
      </c>
      <c r="D23" s="147" t="n">
        <f aca="false">D22</f>
        <v>0</v>
      </c>
      <c r="E23" s="174" t="n">
        <f aca="false">C23-D22</f>
        <v>4</v>
      </c>
      <c r="F23" s="149" t="n">
        <f aca="false">$F$6</f>
        <v>0</v>
      </c>
      <c r="G23" s="175" t="n">
        <f aca="false">$G$6</f>
        <v>0</v>
      </c>
      <c r="H23" s="151" t="n">
        <f aca="false">$H$6</f>
        <v>0</v>
      </c>
      <c r="I23" s="152" t="n">
        <f aca="false">F23+G23+H23</f>
        <v>0</v>
      </c>
      <c r="J23" s="153" t="n">
        <f aca="false">$J$7</f>
        <v>0</v>
      </c>
      <c r="K23" s="154" t="n">
        <f aca="false">$K$6</f>
        <v>0</v>
      </c>
      <c r="L23" s="155" t="n">
        <f aca="false">((I23*J23/1000)+K23)</f>
        <v>0</v>
      </c>
      <c r="M23" s="156" t="n">
        <f aca="false">$M$68</f>
        <v>0</v>
      </c>
      <c r="N23" s="157" t="e">
        <f aca="false">$N$7*AQ22*AR22</f>
        <v>#DIV/0!</v>
      </c>
      <c r="O23" s="156" t="n">
        <f aca="false">$O$68</f>
        <v>0</v>
      </c>
      <c r="P23" s="158" t="n">
        <f aca="false">(AT22*$P$6)*$P$3</f>
        <v>1.7328</v>
      </c>
      <c r="Q23" s="154" t="n">
        <f aca="false">$Q$68</f>
        <v>0</v>
      </c>
      <c r="R23" s="154" t="n">
        <v>0</v>
      </c>
      <c r="S23" s="155" t="n">
        <v>0</v>
      </c>
      <c r="T23" s="156" t="n">
        <f aca="false">$T$6</f>
        <v>0</v>
      </c>
      <c r="U23" s="159" t="e">
        <f aca="false">(N23/E23)+SUM(L23:M23)</f>
        <v>#DIV/0!</v>
      </c>
      <c r="W23" s="116" t="n">
        <v>4</v>
      </c>
      <c r="X23" s="117" t="n">
        <v>2.52</v>
      </c>
      <c r="Y23" s="160"/>
      <c r="Z23" s="63"/>
      <c r="AA23" s="161"/>
      <c r="AB23" s="120"/>
      <c r="AC23" s="162" t="n">
        <f aca="false">(W23*X23)+(Y23*Z23)+(AA23*AB23)</f>
        <v>10.08</v>
      </c>
      <c r="AD23" s="163" t="n">
        <v>1700</v>
      </c>
      <c r="AE23" s="164" t="n">
        <v>0</v>
      </c>
      <c r="AF23" s="165" t="n">
        <v>0</v>
      </c>
      <c r="AG23" s="166"/>
      <c r="AH23" s="167"/>
      <c r="AI23" s="168"/>
      <c r="AJ23" s="169"/>
      <c r="AK23" s="170" t="n">
        <v>4</v>
      </c>
      <c r="AL23" s="63" t="n">
        <v>185</v>
      </c>
      <c r="AM23" s="171" t="s">
        <v>156</v>
      </c>
      <c r="AN23" s="172"/>
      <c r="AO23" s="173"/>
      <c r="AP23" s="133"/>
      <c r="AQ23" s="133" t="e">
        <f aca="false" t="array" ref="AQ23:AQ23">SUM(IF(AND(AJ23&lt;&gt;"pac",AJ23&lt;&gt;""),AI23),IF(AND(AM23&lt;&gt;"pac",AM23&lt;&gt;""),AL23),IF(AND(AN23&lt;&gt;"pac",AN23&lt;&gt;""),AO23))/SUM(IF(AND(AJ23&lt;&gt;"pac",AJ23&lt;&gt;""),1),IF(AND(AM23&lt;&gt;"pac",AM23&lt;&gt;""),1),IF(AND(AN23&lt;&gt;"pac",AN23&lt;&gt;""),1))</f>
        <v>#DIV/0!</v>
      </c>
      <c r="AR23" s="133" t="n">
        <f aca="false" t="array" ref="AR23:AR23">SUM(IF(AND(AJ23&lt;&gt;"pac",AJ23&lt;&gt;""),AH23),IF(AND(AM23&lt;&gt;"pac",AM23&lt;&gt;""),AK23),IF(AND(AP23&lt;&gt;"pac",AP23&lt;&gt;""),AN23))</f>
        <v>0</v>
      </c>
      <c r="AS23" s="133"/>
      <c r="AT23" s="134" t="n">
        <f aca="false">SUM(AE23,AG23,AH23,AN23,AK23)</f>
        <v>4</v>
      </c>
      <c r="AU23" s="135" t="n">
        <f aca="false">AV23/AT23</f>
        <v>185</v>
      </c>
      <c r="AV23" s="136" t="n">
        <f aca="false">SUM(AE23*AF23)+(AH23*AI23)+(AN23*AO23)+(AK23*AL23)</f>
        <v>740</v>
      </c>
      <c r="AW23" s="137" t="n">
        <f aca="false">AT23*(F24+G24+H24)*J24/1000</f>
        <v>0</v>
      </c>
      <c r="AX23" s="137" t="n">
        <f aca="false">K24*AT23</f>
        <v>0</v>
      </c>
      <c r="AY23" s="137" t="n">
        <f aca="false">L24*(AE24+AG24)</f>
        <v>0</v>
      </c>
      <c r="AZ23" s="136" t="n">
        <f aca="false">P24</f>
        <v>1.7328</v>
      </c>
      <c r="BA23" s="137" t="n">
        <f aca="false">AC23</f>
        <v>10.08</v>
      </c>
      <c r="BB23" s="137" t="n">
        <f aca="false">T24*AT24</f>
        <v>0</v>
      </c>
      <c r="BC23" s="137"/>
      <c r="BD23" s="137" t="n">
        <f aca="false">AV23-SUM(AW23:BC23)</f>
        <v>728.1872</v>
      </c>
      <c r="BE23" s="138"/>
      <c r="BF23" s="139" t="n">
        <f aca="false">BD23</f>
        <v>728.1872</v>
      </c>
      <c r="BG23" s="139" t="n">
        <f aca="false">BF23*$BG$5</f>
        <v>582.54976</v>
      </c>
      <c r="BH23" s="139" t="n">
        <f aca="false">BF23*$BH$5</f>
        <v>145.63744</v>
      </c>
      <c r="BI23" s="52"/>
      <c r="BR23" s="55"/>
      <c r="BS23" s="142"/>
      <c r="BT23" s="143"/>
      <c r="BU23" s="98"/>
      <c r="BV23" s="52"/>
      <c r="BW23" s="176"/>
      <c r="BX23" s="52"/>
      <c r="BY23" s="52"/>
      <c r="BZ23" s="98"/>
      <c r="CA23" s="52"/>
      <c r="CB23" s="176"/>
      <c r="CC23" s="138"/>
      <c r="CD23" s="138"/>
      <c r="CE23" s="145"/>
      <c r="CF23" s="145"/>
      <c r="CG23" s="145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</row>
    <row r="24" customFormat="false" ht="12.75" hidden="false" customHeight="false" outlineLevel="0" collapsed="false">
      <c r="B24" s="75" t="n">
        <v>1700</v>
      </c>
      <c r="C24" s="146" t="n">
        <f aca="false">C23</f>
        <v>4</v>
      </c>
      <c r="D24" s="147" t="n">
        <f aca="false">D23</f>
        <v>0</v>
      </c>
      <c r="E24" s="174" t="n">
        <f aca="false">C24-D23</f>
        <v>4</v>
      </c>
      <c r="F24" s="149" t="n">
        <f aca="false">$F$6</f>
        <v>0</v>
      </c>
      <c r="G24" s="175" t="n">
        <f aca="false">$G$6</f>
        <v>0</v>
      </c>
      <c r="H24" s="151" t="n">
        <f aca="false">$H$6</f>
        <v>0</v>
      </c>
      <c r="I24" s="152" t="n">
        <f aca="false">F24+G24+H24</f>
        <v>0</v>
      </c>
      <c r="J24" s="153" t="n">
        <f aca="false">$J$7</f>
        <v>0</v>
      </c>
      <c r="K24" s="154" t="n">
        <f aca="false">$K$6</f>
        <v>0</v>
      </c>
      <c r="L24" s="155" t="n">
        <f aca="false">((I24*J24/1000)+K24)</f>
        <v>0</v>
      </c>
      <c r="M24" s="156" t="n">
        <f aca="false">$M$68</f>
        <v>0</v>
      </c>
      <c r="N24" s="157" t="e">
        <f aca="false">$N$7*AQ23*AR23</f>
        <v>#DIV/0!</v>
      </c>
      <c r="O24" s="156" t="n">
        <f aca="false">$O$68</f>
        <v>0</v>
      </c>
      <c r="P24" s="158" t="n">
        <f aca="false">(AT23*$P$6)*$P$3</f>
        <v>1.7328</v>
      </c>
      <c r="Q24" s="154" t="n">
        <f aca="false">$Q$68</f>
        <v>0</v>
      </c>
      <c r="R24" s="154" t="n">
        <v>0</v>
      </c>
      <c r="S24" s="155" t="n">
        <v>0</v>
      </c>
      <c r="T24" s="156" t="n">
        <f aca="false">$T$6</f>
        <v>0</v>
      </c>
      <c r="U24" s="159" t="e">
        <f aca="false">(N24/E24)+SUM(L24:M24)</f>
        <v>#DIV/0!</v>
      </c>
      <c r="W24" s="116" t="n">
        <v>4</v>
      </c>
      <c r="X24" s="117" t="n">
        <v>2.52</v>
      </c>
      <c r="Y24" s="160"/>
      <c r="Z24" s="63"/>
      <c r="AA24" s="161"/>
      <c r="AB24" s="120"/>
      <c r="AC24" s="162" t="n">
        <f aca="false">(W24*X24)+(Y24*Z24)+(AA24*AB24)</f>
        <v>10.08</v>
      </c>
      <c r="AD24" s="163" t="n">
        <v>1800</v>
      </c>
      <c r="AE24" s="164" t="n">
        <v>0</v>
      </c>
      <c r="AF24" s="165" t="n">
        <v>0</v>
      </c>
      <c r="AG24" s="166"/>
      <c r="AH24" s="167"/>
      <c r="AI24" s="168"/>
      <c r="AJ24" s="169"/>
      <c r="AK24" s="170" t="n">
        <v>4</v>
      </c>
      <c r="AL24" s="63" t="n">
        <v>185</v>
      </c>
      <c r="AM24" s="171" t="s">
        <v>156</v>
      </c>
      <c r="AN24" s="172"/>
      <c r="AO24" s="173"/>
      <c r="AP24" s="133"/>
      <c r="AQ24" s="133" t="e">
        <f aca="false" t="array" ref="AQ24:AQ24">SUM(IF(AND(AJ24&lt;&gt;"pac",AJ24&lt;&gt;""),AI24),IF(AND(AM24&lt;&gt;"pac",AM24&lt;&gt;""),AL24),IF(AND(AN24&lt;&gt;"pac",AN24&lt;&gt;""),AO24))/SUM(IF(AND(AJ24&lt;&gt;"pac",AJ24&lt;&gt;""),1),IF(AND(AM24&lt;&gt;"pac",AM24&lt;&gt;""),1),IF(AND(AN24&lt;&gt;"pac",AN24&lt;&gt;""),1))</f>
        <v>#DIV/0!</v>
      </c>
      <c r="AR24" s="133" t="n">
        <f aca="false" t="array" ref="AR24:AR24">SUM(IF(AND(AJ24&lt;&gt;"pac",AJ24&lt;&gt;""),AH24),IF(AND(AM24&lt;&gt;"pac",AM24&lt;&gt;""),AK24),IF(AND(AP24&lt;&gt;"pac",AP24&lt;&gt;""),AN24))</f>
        <v>0</v>
      </c>
      <c r="AS24" s="133"/>
      <c r="AT24" s="134" t="n">
        <f aca="false">SUM(AE24,AG24,AH24,AN24,AK24)</f>
        <v>4</v>
      </c>
      <c r="AU24" s="135" t="n">
        <f aca="false">AV24/AT24</f>
        <v>185</v>
      </c>
      <c r="AV24" s="136" t="n">
        <f aca="false">SUM(AE24*AF24)+(AH24*AI24)+(AN24*AO24)+(AK24*AL24)</f>
        <v>740</v>
      </c>
      <c r="AW24" s="137" t="n">
        <f aca="false">AT24*(F25+G25+H25)*J25/1000</f>
        <v>0</v>
      </c>
      <c r="AX24" s="137" t="n">
        <f aca="false">K25*AT24</f>
        <v>0</v>
      </c>
      <c r="AY24" s="137" t="n">
        <f aca="false">L25*(AE25+AG25)</f>
        <v>0</v>
      </c>
      <c r="AZ24" s="136" t="n">
        <f aca="false">P25</f>
        <v>1.7328</v>
      </c>
      <c r="BA24" s="137" t="n">
        <f aca="false">AC24</f>
        <v>10.08</v>
      </c>
      <c r="BB24" s="137" t="n">
        <f aca="false">T25*AT25</f>
        <v>0</v>
      </c>
      <c r="BC24" s="137"/>
      <c r="BD24" s="137" t="n">
        <f aca="false">AV24-SUM(AW24:BC24)</f>
        <v>728.1872</v>
      </c>
      <c r="BE24" s="138"/>
      <c r="BF24" s="139" t="n">
        <f aca="false">BD24</f>
        <v>728.1872</v>
      </c>
      <c r="BG24" s="139" t="n">
        <f aca="false">BF24*$BG$5</f>
        <v>582.54976</v>
      </c>
      <c r="BH24" s="139" t="n">
        <f aca="false">BF24*$BH$5</f>
        <v>145.63744</v>
      </c>
      <c r="BI24" s="52"/>
      <c r="BJ24" s="6" t="s">
        <v>105</v>
      </c>
      <c r="BO24" s="6" t="s">
        <v>106</v>
      </c>
      <c r="BR24" s="55"/>
      <c r="BS24" s="142"/>
      <c r="BT24" s="143"/>
      <c r="BU24" s="52"/>
      <c r="BV24" s="52"/>
      <c r="BW24" s="52"/>
      <c r="BX24" s="52"/>
      <c r="BY24" s="52"/>
      <c r="BZ24" s="52"/>
      <c r="CA24" s="52"/>
      <c r="CB24" s="52"/>
      <c r="CC24" s="138"/>
      <c r="CD24" s="138"/>
      <c r="CE24" s="145"/>
      <c r="CF24" s="145"/>
      <c r="CG24" s="145"/>
      <c r="CH24" s="7"/>
      <c r="CI24" s="8"/>
      <c r="CJ24" s="7"/>
      <c r="CK24" s="7"/>
      <c r="CL24" s="7"/>
      <c r="CM24" s="7"/>
      <c r="CN24" s="8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</row>
    <row r="25" customFormat="false" ht="12.75" hidden="false" customHeight="false" outlineLevel="0" collapsed="false">
      <c r="B25" s="75" t="n">
        <v>1800</v>
      </c>
      <c r="C25" s="146" t="n">
        <f aca="false">C24</f>
        <v>4</v>
      </c>
      <c r="D25" s="147" t="n">
        <f aca="false">D24</f>
        <v>0</v>
      </c>
      <c r="E25" s="174" t="n">
        <f aca="false">C25-D24</f>
        <v>4</v>
      </c>
      <c r="F25" s="149" t="n">
        <f aca="false">$F$6</f>
        <v>0</v>
      </c>
      <c r="G25" s="175" t="n">
        <f aca="false">$G$6</f>
        <v>0</v>
      </c>
      <c r="H25" s="151" t="n">
        <f aca="false">$H$6</f>
        <v>0</v>
      </c>
      <c r="I25" s="152" t="n">
        <f aca="false">F25+G25+H25</f>
        <v>0</v>
      </c>
      <c r="J25" s="153" t="n">
        <f aca="false">$J$7</f>
        <v>0</v>
      </c>
      <c r="K25" s="154" t="n">
        <f aca="false">$K$6</f>
        <v>0</v>
      </c>
      <c r="L25" s="155" t="n">
        <f aca="false">((I25*J25/1000)+K25)</f>
        <v>0</v>
      </c>
      <c r="M25" s="156" t="n">
        <f aca="false">$M$68</f>
        <v>0</v>
      </c>
      <c r="N25" s="157" t="e">
        <f aca="false">$N$7*AQ24*AR24</f>
        <v>#DIV/0!</v>
      </c>
      <c r="O25" s="156" t="n">
        <f aca="false">$O$68</f>
        <v>0</v>
      </c>
      <c r="P25" s="158" t="n">
        <f aca="false">(AT24*$P$6)*$P$3</f>
        <v>1.7328</v>
      </c>
      <c r="Q25" s="154" t="n">
        <f aca="false">$Q$68</f>
        <v>0</v>
      </c>
      <c r="R25" s="154" t="n">
        <v>0</v>
      </c>
      <c r="S25" s="155" t="n">
        <v>0</v>
      </c>
      <c r="T25" s="156" t="n">
        <f aca="false">$T$6</f>
        <v>0</v>
      </c>
      <c r="U25" s="159" t="e">
        <f aca="false">(N25/E25)+SUM(L25:M25)</f>
        <v>#DIV/0!</v>
      </c>
      <c r="W25" s="116" t="n">
        <v>4</v>
      </c>
      <c r="X25" s="117" t="n">
        <v>2.52</v>
      </c>
      <c r="Y25" s="160"/>
      <c r="Z25" s="63"/>
      <c r="AA25" s="161"/>
      <c r="AB25" s="120"/>
      <c r="AC25" s="162" t="n">
        <f aca="false">(W25*X25)+(Y25*Z25)+(AA25*AB25)</f>
        <v>10.08</v>
      </c>
      <c r="AD25" s="163" t="n">
        <v>1900</v>
      </c>
      <c r="AE25" s="164" t="n">
        <v>0</v>
      </c>
      <c r="AF25" s="165" t="n">
        <v>0</v>
      </c>
      <c r="AG25" s="166"/>
      <c r="AH25" s="167"/>
      <c r="AI25" s="168"/>
      <c r="AJ25" s="169"/>
      <c r="AK25" s="170" t="n">
        <v>4</v>
      </c>
      <c r="AL25" s="63" t="n">
        <v>185</v>
      </c>
      <c r="AM25" s="171" t="s">
        <v>156</v>
      </c>
      <c r="AN25" s="172"/>
      <c r="AO25" s="173"/>
      <c r="AP25" s="133"/>
      <c r="AQ25" s="133" t="e">
        <f aca="false" t="array" ref="AQ25:AQ25">SUM(IF(AND(AJ25&lt;&gt;"pac",AJ25&lt;&gt;""),AI25),IF(AND(AM25&lt;&gt;"pac",AM25&lt;&gt;""),AL25),IF(AND(AN25&lt;&gt;"pac",AN25&lt;&gt;""),AO25))/SUM(IF(AND(AJ25&lt;&gt;"pac",AJ25&lt;&gt;""),1),IF(AND(AM25&lt;&gt;"pac",AM25&lt;&gt;""),1),IF(AND(AN25&lt;&gt;"pac",AN25&lt;&gt;""),1))</f>
        <v>#DIV/0!</v>
      </c>
      <c r="AR25" s="133" t="n">
        <f aca="false" t="array" ref="AR25:AR25">SUM(IF(AND(AJ25&lt;&gt;"pac",AJ25&lt;&gt;""),AH25),IF(AND(AM25&lt;&gt;"pac",AM25&lt;&gt;""),AK25),IF(AND(AP25&lt;&gt;"pac",AP25&lt;&gt;""),AN25))</f>
        <v>0</v>
      </c>
      <c r="AS25" s="133"/>
      <c r="AT25" s="134" t="n">
        <f aca="false">SUM(AE25,AG25,AH25,AN25,AK25)</f>
        <v>4</v>
      </c>
      <c r="AU25" s="135" t="n">
        <f aca="false">AV25/AT25</f>
        <v>185</v>
      </c>
      <c r="AV25" s="136" t="n">
        <f aca="false">SUM(AE25*AF25)+(AH25*AI25)+(AN25*AO25)+(AK25*AL25)</f>
        <v>740</v>
      </c>
      <c r="AW25" s="137" t="n">
        <f aca="false">AT25*(F26+G26+H26)*J26/1000</f>
        <v>0</v>
      </c>
      <c r="AX25" s="137" t="n">
        <f aca="false">K26*AT25</f>
        <v>0</v>
      </c>
      <c r="AY25" s="137" t="n">
        <f aca="false">L26*(AE26+AG26)</f>
        <v>0</v>
      </c>
      <c r="AZ25" s="136" t="n">
        <f aca="false">P26</f>
        <v>1.7328</v>
      </c>
      <c r="BA25" s="137" t="n">
        <f aca="false">AC25</f>
        <v>10.08</v>
      </c>
      <c r="BB25" s="137" t="n">
        <f aca="false">T26*AT26</f>
        <v>0</v>
      </c>
      <c r="BC25" s="137"/>
      <c r="BD25" s="137" t="n">
        <f aca="false">AV25-SUM(AW25:BC25)</f>
        <v>728.1872</v>
      </c>
      <c r="BE25" s="138"/>
      <c r="BF25" s="139" t="n">
        <f aca="false">BD25</f>
        <v>728.1872</v>
      </c>
      <c r="BG25" s="139" t="n">
        <f aca="false">BF25*$BG$5</f>
        <v>582.54976</v>
      </c>
      <c r="BH25" s="139" t="n">
        <f aca="false">BF25*$BH$5</f>
        <v>145.63744</v>
      </c>
      <c r="BI25" s="52"/>
      <c r="BJ25" s="25" t="s">
        <v>107</v>
      </c>
      <c r="BK25" s="26"/>
      <c r="BL25" s="27" t="n">
        <f aca="false">BL21</f>
        <v>13981.19424</v>
      </c>
      <c r="BO25" s="25" t="s">
        <v>107</v>
      </c>
      <c r="BP25" s="26"/>
      <c r="BQ25" s="27" t="e">
        <f aca="true">(INDIRECT(TEXT((DAY($A$1)-1),"0")&amp;"!Bq25"))+BL25</f>
        <v>#REF!</v>
      </c>
      <c r="BR25" s="55"/>
      <c r="BS25" s="142"/>
      <c r="BT25" s="143"/>
      <c r="BU25" s="98"/>
      <c r="BV25" s="52"/>
      <c r="BW25" s="176"/>
      <c r="BX25" s="52"/>
      <c r="BY25" s="52"/>
      <c r="BZ25" s="98"/>
      <c r="CA25" s="52"/>
      <c r="CB25" s="176"/>
      <c r="CC25" s="138"/>
      <c r="CD25" s="138"/>
      <c r="CE25" s="145"/>
      <c r="CF25" s="145"/>
      <c r="CG25" s="145"/>
      <c r="CH25" s="7"/>
      <c r="CI25" s="8"/>
      <c r="CJ25" s="7"/>
      <c r="CK25" s="29"/>
      <c r="CL25" s="7"/>
      <c r="CM25" s="7"/>
      <c r="CN25" s="8"/>
      <c r="CO25" s="7"/>
      <c r="CP25" s="29"/>
      <c r="CQ25" s="7"/>
      <c r="CR25" s="7"/>
      <c r="CS25" s="7"/>
      <c r="CT25" s="7"/>
      <c r="CU25" s="7"/>
      <c r="CV25" s="7"/>
      <c r="CW25" s="7"/>
      <c r="CX25" s="7"/>
      <c r="CY25" s="7"/>
    </row>
    <row r="26" customFormat="false" ht="12.75" hidden="false" customHeight="false" outlineLevel="0" collapsed="false">
      <c r="B26" s="75" t="n">
        <v>1900</v>
      </c>
      <c r="C26" s="146" t="n">
        <f aca="false">C25</f>
        <v>4</v>
      </c>
      <c r="D26" s="147" t="n">
        <f aca="false">D25</f>
        <v>0</v>
      </c>
      <c r="E26" s="174" t="n">
        <f aca="false">C26-D25</f>
        <v>4</v>
      </c>
      <c r="F26" s="149" t="n">
        <f aca="false">$F$6</f>
        <v>0</v>
      </c>
      <c r="G26" s="175" t="n">
        <f aca="false">$G$6</f>
        <v>0</v>
      </c>
      <c r="H26" s="151" t="n">
        <f aca="false">$H$6</f>
        <v>0</v>
      </c>
      <c r="I26" s="152" t="n">
        <f aca="false">F26+G26+H26</f>
        <v>0</v>
      </c>
      <c r="J26" s="153" t="n">
        <f aca="false">$J$7</f>
        <v>0</v>
      </c>
      <c r="K26" s="154" t="n">
        <f aca="false">$K$6</f>
        <v>0</v>
      </c>
      <c r="L26" s="155" t="n">
        <f aca="false">((I26*J26/1000)+K26)</f>
        <v>0</v>
      </c>
      <c r="M26" s="156" t="n">
        <f aca="false">$M$68</f>
        <v>0</v>
      </c>
      <c r="N26" s="157" t="e">
        <f aca="false">$N$7*AQ25*AR25</f>
        <v>#DIV/0!</v>
      </c>
      <c r="O26" s="156" t="n">
        <f aca="false">$O$68</f>
        <v>0</v>
      </c>
      <c r="P26" s="158" t="n">
        <f aca="false">(AT25*$P$6)*$P$3</f>
        <v>1.7328</v>
      </c>
      <c r="Q26" s="154" t="n">
        <f aca="false">$Q$68</f>
        <v>0</v>
      </c>
      <c r="R26" s="154" t="n">
        <v>0</v>
      </c>
      <c r="S26" s="155" t="n">
        <v>0</v>
      </c>
      <c r="T26" s="156" t="n">
        <f aca="false">$T$6</f>
        <v>0</v>
      </c>
      <c r="U26" s="159" t="e">
        <f aca="false">(N26/E26)+SUM(L26:M26)</f>
        <v>#DIV/0!</v>
      </c>
      <c r="W26" s="116" t="n">
        <v>4</v>
      </c>
      <c r="X26" s="117" t="n">
        <v>2.52</v>
      </c>
      <c r="Y26" s="160"/>
      <c r="Z26" s="63"/>
      <c r="AA26" s="161"/>
      <c r="AB26" s="120"/>
      <c r="AC26" s="162" t="n">
        <f aca="false">(W26*X26)+(Y26*Z26)+(AA26*AB26)</f>
        <v>10.08</v>
      </c>
      <c r="AD26" s="163" t="n">
        <v>2000</v>
      </c>
      <c r="AE26" s="164" t="n">
        <v>0</v>
      </c>
      <c r="AF26" s="165" t="n">
        <v>0</v>
      </c>
      <c r="AG26" s="166"/>
      <c r="AH26" s="167"/>
      <c r="AI26" s="168"/>
      <c r="AJ26" s="169"/>
      <c r="AK26" s="170" t="n">
        <v>4</v>
      </c>
      <c r="AL26" s="63" t="n">
        <v>185</v>
      </c>
      <c r="AM26" s="171" t="s">
        <v>156</v>
      </c>
      <c r="AN26" s="172"/>
      <c r="AO26" s="173"/>
      <c r="AP26" s="133"/>
      <c r="AQ26" s="133" t="e">
        <f aca="false" t="array" ref="AQ26:AQ26">SUM(IF(AND(AJ26&lt;&gt;"pac",AJ26&lt;&gt;""),AI26),IF(AND(AM26&lt;&gt;"pac",AM26&lt;&gt;""),AL26),IF(AND(AN26&lt;&gt;"pac",AN26&lt;&gt;""),AO26))/SUM(IF(AND(AJ26&lt;&gt;"pac",AJ26&lt;&gt;""),1),IF(AND(AM26&lt;&gt;"pac",AM26&lt;&gt;""),1),IF(AND(AN26&lt;&gt;"pac",AN26&lt;&gt;""),1))</f>
        <v>#DIV/0!</v>
      </c>
      <c r="AR26" s="133" t="n">
        <f aca="false" t="array" ref="AR26:AR26">SUM(IF(AND(AJ26&lt;&gt;"pac",AJ26&lt;&gt;""),AH26),IF(AND(AM26&lt;&gt;"pac",AM26&lt;&gt;""),AK26),IF(AND(AP26&lt;&gt;"pac",AP26&lt;&gt;""),AN26))</f>
        <v>0</v>
      </c>
      <c r="AS26" s="133"/>
      <c r="AT26" s="134" t="n">
        <f aca="false">SUM(AE26,AG26,AH26,AN26,AK26)</f>
        <v>4</v>
      </c>
      <c r="AU26" s="135" t="n">
        <f aca="false">AV26/AT26</f>
        <v>185</v>
      </c>
      <c r="AV26" s="136" t="n">
        <f aca="false">SUM(AE26*AF26)+(AH26*AI26)+(AN26*AO26)+(AK26*AL26)</f>
        <v>740</v>
      </c>
      <c r="AW26" s="137" t="n">
        <f aca="false">AT26*(F27+G27+H27)*J27/1000</f>
        <v>0</v>
      </c>
      <c r="AX26" s="137" t="n">
        <f aca="false">K27*AT26</f>
        <v>0</v>
      </c>
      <c r="AY26" s="137" t="n">
        <f aca="false">L27*(AE27+AG27)</f>
        <v>0</v>
      </c>
      <c r="AZ26" s="136" t="n">
        <f aca="false">P27</f>
        <v>1.7328</v>
      </c>
      <c r="BA26" s="137" t="n">
        <f aca="false">AC26</f>
        <v>10.08</v>
      </c>
      <c r="BB26" s="137" t="n">
        <f aca="false">T27*AT27</f>
        <v>0</v>
      </c>
      <c r="BC26" s="137"/>
      <c r="BD26" s="137" t="n">
        <f aca="false">AV26-SUM(AW26:BC26)</f>
        <v>728.1872</v>
      </c>
      <c r="BE26" s="138"/>
      <c r="BF26" s="139" t="n">
        <f aca="false">BD26</f>
        <v>728.1872</v>
      </c>
      <c r="BG26" s="139" t="n">
        <f aca="false">BF26*$BG$5</f>
        <v>582.54976</v>
      </c>
      <c r="BH26" s="139" t="n">
        <f aca="false">BF26*$BH$5</f>
        <v>145.63744</v>
      </c>
      <c r="BI26" s="52"/>
      <c r="BJ26" s="183"/>
      <c r="BK26" s="52"/>
      <c r="BL26" s="171"/>
      <c r="BO26" s="183"/>
      <c r="BP26" s="52"/>
      <c r="BQ26" s="171"/>
      <c r="BR26" s="55"/>
      <c r="BS26" s="142"/>
      <c r="BT26" s="143"/>
      <c r="BU26" s="98"/>
      <c r="BV26" s="52"/>
      <c r="BW26" s="176"/>
      <c r="BX26" s="52"/>
      <c r="BY26" s="52"/>
      <c r="BZ26" s="98"/>
      <c r="CA26" s="52"/>
      <c r="CB26" s="176"/>
      <c r="CC26" s="138"/>
      <c r="CD26" s="138"/>
      <c r="CE26" s="145"/>
      <c r="CF26" s="145"/>
      <c r="CG26" s="145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</row>
    <row r="27" customFormat="false" ht="12.75" hidden="false" customHeight="false" outlineLevel="0" collapsed="false">
      <c r="B27" s="75" t="n">
        <v>2000</v>
      </c>
      <c r="C27" s="146" t="n">
        <f aca="false">C26</f>
        <v>4</v>
      </c>
      <c r="D27" s="147" t="n">
        <f aca="false">D26</f>
        <v>0</v>
      </c>
      <c r="E27" s="174" t="n">
        <f aca="false">C27-D26</f>
        <v>4</v>
      </c>
      <c r="F27" s="149" t="n">
        <f aca="false">$F$6</f>
        <v>0</v>
      </c>
      <c r="G27" s="175" t="n">
        <f aca="false">$G$6</f>
        <v>0</v>
      </c>
      <c r="H27" s="151" t="n">
        <f aca="false">$H$6</f>
        <v>0</v>
      </c>
      <c r="I27" s="152" t="n">
        <f aca="false">F27+G27+H27</f>
        <v>0</v>
      </c>
      <c r="J27" s="153" t="n">
        <f aca="false">$J$7</f>
        <v>0</v>
      </c>
      <c r="K27" s="154" t="n">
        <f aca="false">$K$6</f>
        <v>0</v>
      </c>
      <c r="L27" s="155" t="n">
        <f aca="false">((I27*J27/1000)+K27)</f>
        <v>0</v>
      </c>
      <c r="M27" s="156" t="n">
        <f aca="false">$M$68</f>
        <v>0</v>
      </c>
      <c r="N27" s="157" t="e">
        <f aca="false">$N$7*AQ26*AR26</f>
        <v>#DIV/0!</v>
      </c>
      <c r="O27" s="156" t="n">
        <f aca="false">$O$68</f>
        <v>0</v>
      </c>
      <c r="P27" s="158" t="n">
        <f aca="false">(AT26*$P$6)*$P$3</f>
        <v>1.7328</v>
      </c>
      <c r="Q27" s="154" t="n">
        <f aca="false">$Q$68</f>
        <v>0</v>
      </c>
      <c r="R27" s="154" t="n">
        <v>0</v>
      </c>
      <c r="S27" s="155" t="n">
        <v>0</v>
      </c>
      <c r="T27" s="156" t="n">
        <f aca="false">$T$6</f>
        <v>0</v>
      </c>
      <c r="U27" s="159" t="e">
        <f aca="false">(N27/E27)+SUM(L27:M27)</f>
        <v>#DIV/0!</v>
      </c>
      <c r="W27" s="116" t="n">
        <v>4</v>
      </c>
      <c r="X27" s="117" t="n">
        <v>2.52</v>
      </c>
      <c r="Y27" s="160"/>
      <c r="Z27" s="63"/>
      <c r="AA27" s="161"/>
      <c r="AB27" s="120"/>
      <c r="AC27" s="162" t="n">
        <f aca="false">(W27*X27)+(Y27*Z27)+(AA27*AB27)</f>
        <v>10.08</v>
      </c>
      <c r="AD27" s="163" t="n">
        <v>2100</v>
      </c>
      <c r="AE27" s="164" t="n">
        <v>0</v>
      </c>
      <c r="AF27" s="165" t="n">
        <v>0</v>
      </c>
      <c r="AG27" s="166"/>
      <c r="AH27" s="167"/>
      <c r="AI27" s="168"/>
      <c r="AJ27" s="169"/>
      <c r="AK27" s="170" t="n">
        <v>4</v>
      </c>
      <c r="AL27" s="63" t="n">
        <v>185</v>
      </c>
      <c r="AM27" s="171" t="s">
        <v>156</v>
      </c>
      <c r="AN27" s="172"/>
      <c r="AO27" s="173"/>
      <c r="AP27" s="133"/>
      <c r="AQ27" s="133" t="e">
        <f aca="false" t="array" ref="AQ27:AQ27">SUM(IF(AND(AJ27&lt;&gt;"pac",AJ27&lt;&gt;""),AI27),IF(AND(AM27&lt;&gt;"pac",AM27&lt;&gt;""),AL27),IF(AND(AN27&lt;&gt;"pac",AN27&lt;&gt;""),AO27))/SUM(IF(AND(AJ27&lt;&gt;"pac",AJ27&lt;&gt;""),1),IF(AND(AM27&lt;&gt;"pac",AM27&lt;&gt;""),1),IF(AND(AN27&lt;&gt;"pac",AN27&lt;&gt;""),1))</f>
        <v>#DIV/0!</v>
      </c>
      <c r="AR27" s="133" t="n">
        <f aca="false" t="array" ref="AR27:AR27">SUM(IF(AND(AJ27&lt;&gt;"pac",AJ27&lt;&gt;""),AH27),IF(AND(AM27&lt;&gt;"pac",AM27&lt;&gt;""),AK27),IF(AND(AP27&lt;&gt;"pac",AP27&lt;&gt;""),AN27))</f>
        <v>0</v>
      </c>
      <c r="AS27" s="133"/>
      <c r="AT27" s="134" t="n">
        <f aca="false">SUM(AE27,AG27,AH27,AN27,AK27)</f>
        <v>4</v>
      </c>
      <c r="AU27" s="135" t="n">
        <f aca="false">AV27/AT27</f>
        <v>185</v>
      </c>
      <c r="AV27" s="136" t="n">
        <f aca="false">SUM(AE27*AF27)+(AH27*AI27)+(AN27*AO27)+(AK27*AL27)</f>
        <v>740</v>
      </c>
      <c r="AW27" s="137" t="n">
        <f aca="false">AT27*(F28+G28+H28)*J28/1000</f>
        <v>0</v>
      </c>
      <c r="AX27" s="137" t="n">
        <f aca="false">K28*AT27</f>
        <v>0</v>
      </c>
      <c r="AY27" s="137" t="n">
        <f aca="false">L28*(AE28+AG28)</f>
        <v>0</v>
      </c>
      <c r="AZ27" s="136" t="n">
        <f aca="false">P28</f>
        <v>1.7328</v>
      </c>
      <c r="BA27" s="137" t="n">
        <f aca="false">AC27</f>
        <v>10.08</v>
      </c>
      <c r="BB27" s="137" t="n">
        <f aca="false">T28*AT28</f>
        <v>0</v>
      </c>
      <c r="BC27" s="137"/>
      <c r="BD27" s="137" t="n">
        <f aca="false">AV27-SUM(AW27:BC27)</f>
        <v>728.1872</v>
      </c>
      <c r="BE27" s="138"/>
      <c r="BF27" s="139" t="n">
        <f aca="false">BD27</f>
        <v>728.1872</v>
      </c>
      <c r="BG27" s="139" t="n">
        <f aca="false">BF27*$BG$5</f>
        <v>582.54976</v>
      </c>
      <c r="BH27" s="139" t="n">
        <f aca="false">BF27*$BH$5</f>
        <v>145.63744</v>
      </c>
      <c r="BI27" s="52"/>
      <c r="BJ27" s="53" t="s">
        <v>32</v>
      </c>
      <c r="BK27" s="52"/>
      <c r="BL27" s="73" t="n">
        <f aca="false">BL4</f>
        <v>0</v>
      </c>
      <c r="BO27" s="53" t="s">
        <v>32</v>
      </c>
      <c r="BP27" s="52"/>
      <c r="BQ27" s="73" t="e">
        <f aca="true">(INDIRECT(TEXT((DAY($A$1)-1),"0")&amp;"!BK27"))+BL27</f>
        <v>#REF!</v>
      </c>
      <c r="BR27" s="55"/>
      <c r="BS27" s="142"/>
      <c r="BT27" s="143"/>
      <c r="BU27" s="98"/>
      <c r="BV27" s="52"/>
      <c r="BW27" s="176"/>
      <c r="BX27" s="52"/>
      <c r="BY27" s="52"/>
      <c r="BZ27" s="52"/>
      <c r="CA27" s="52"/>
      <c r="CB27" s="52"/>
      <c r="CC27" s="138"/>
      <c r="CD27" s="138"/>
      <c r="CE27" s="145"/>
      <c r="CF27" s="145"/>
      <c r="CG27" s="145"/>
      <c r="CH27" s="7"/>
      <c r="CI27" s="8"/>
      <c r="CJ27" s="7"/>
      <c r="CK27" s="29"/>
      <c r="CL27" s="7"/>
      <c r="CM27" s="7"/>
      <c r="CN27" s="8"/>
      <c r="CO27" s="7"/>
      <c r="CP27" s="29"/>
      <c r="CQ27" s="7"/>
      <c r="CR27" s="7"/>
      <c r="CS27" s="7"/>
      <c r="CT27" s="7"/>
      <c r="CU27" s="7"/>
      <c r="CV27" s="7"/>
      <c r="CW27" s="7"/>
      <c r="CX27" s="7"/>
      <c r="CY27" s="7"/>
    </row>
    <row r="28" customFormat="false" ht="12.75" hidden="false" customHeight="false" outlineLevel="0" collapsed="false">
      <c r="B28" s="75" t="n">
        <v>2100</v>
      </c>
      <c r="C28" s="146" t="n">
        <f aca="false">C27</f>
        <v>4</v>
      </c>
      <c r="D28" s="147" t="n">
        <f aca="false">D27</f>
        <v>0</v>
      </c>
      <c r="E28" s="174" t="n">
        <f aca="false">C28-D27</f>
        <v>4</v>
      </c>
      <c r="F28" s="149" t="n">
        <f aca="false">$F$6</f>
        <v>0</v>
      </c>
      <c r="G28" s="175" t="n">
        <f aca="false">$G$6</f>
        <v>0</v>
      </c>
      <c r="H28" s="151" t="n">
        <f aca="false">$H$6</f>
        <v>0</v>
      </c>
      <c r="I28" s="152" t="n">
        <f aca="false">F28+G28+H28</f>
        <v>0</v>
      </c>
      <c r="J28" s="153" t="n">
        <f aca="false">$J$7</f>
        <v>0</v>
      </c>
      <c r="K28" s="154" t="n">
        <f aca="false">$K$6</f>
        <v>0</v>
      </c>
      <c r="L28" s="155" t="n">
        <f aca="false">((I28*J28/1000)+K28)</f>
        <v>0</v>
      </c>
      <c r="M28" s="156" t="n">
        <f aca="false">$M$68</f>
        <v>0</v>
      </c>
      <c r="N28" s="157" t="e">
        <f aca="false">$N$7*AQ27*AR27</f>
        <v>#DIV/0!</v>
      </c>
      <c r="O28" s="156" t="n">
        <f aca="false">$O$68</f>
        <v>0</v>
      </c>
      <c r="P28" s="158" t="n">
        <f aca="false">(AT27*$P$6)*$P$3</f>
        <v>1.7328</v>
      </c>
      <c r="Q28" s="154" t="n">
        <f aca="false">$Q$68</f>
        <v>0</v>
      </c>
      <c r="R28" s="154" t="n">
        <v>0</v>
      </c>
      <c r="S28" s="155" t="n">
        <v>0</v>
      </c>
      <c r="T28" s="156" t="n">
        <v>0</v>
      </c>
      <c r="U28" s="159" t="e">
        <f aca="false">(N28/E28)+SUM(L28:M28)</f>
        <v>#DIV/0!</v>
      </c>
      <c r="W28" s="116" t="n">
        <v>4</v>
      </c>
      <c r="X28" s="117" t="n">
        <v>2.52</v>
      </c>
      <c r="Y28" s="160"/>
      <c r="Z28" s="63"/>
      <c r="AA28" s="161"/>
      <c r="AB28" s="120"/>
      <c r="AC28" s="162" t="n">
        <f aca="false">(W28*X28)+(Y28*Z28)+(AA28*AB28)</f>
        <v>10.08</v>
      </c>
      <c r="AD28" s="163" t="n">
        <v>2200</v>
      </c>
      <c r="AE28" s="164" t="n">
        <v>0</v>
      </c>
      <c r="AF28" s="165" t="n">
        <v>0</v>
      </c>
      <c r="AG28" s="166"/>
      <c r="AH28" s="167"/>
      <c r="AI28" s="168"/>
      <c r="AJ28" s="169"/>
      <c r="AK28" s="170" t="n">
        <v>4</v>
      </c>
      <c r="AL28" s="63" t="n">
        <v>185</v>
      </c>
      <c r="AM28" s="171" t="s">
        <v>156</v>
      </c>
      <c r="AN28" s="172"/>
      <c r="AO28" s="173"/>
      <c r="AP28" s="133"/>
      <c r="AQ28" s="133" t="e">
        <f aca="false" t="array" ref="AQ28:AQ28">SUM(IF(AND(AJ28&lt;&gt;"pac",AJ28&lt;&gt;""),AI28),IF(AND(AM28&lt;&gt;"pac",AM28&lt;&gt;""),AL28),IF(AND(AN28&lt;&gt;"pac",AN28&lt;&gt;""),AO28))/SUM(IF(AND(AJ28&lt;&gt;"pac",AJ28&lt;&gt;""),1),IF(AND(AM28&lt;&gt;"pac",AM28&lt;&gt;""),1),IF(AND(AN28&lt;&gt;"pac",AN28&lt;&gt;""),1))</f>
        <v>#DIV/0!</v>
      </c>
      <c r="AR28" s="133" t="n">
        <f aca="false" t="array" ref="AR28:AR28">SUM(IF(AND(AJ28&lt;&gt;"pac",AJ28&lt;&gt;""),AH28),IF(AND(AM28&lt;&gt;"pac",AM28&lt;&gt;""),AK28),IF(AND(AP28&lt;&gt;"pac",AP28&lt;&gt;""),AN28))</f>
        <v>0</v>
      </c>
      <c r="AS28" s="133"/>
      <c r="AT28" s="134" t="n">
        <f aca="false">SUM(AE28,AG28,AH28,AN28,AK28)</f>
        <v>4</v>
      </c>
      <c r="AU28" s="135" t="n">
        <f aca="false">AV28/AT28</f>
        <v>185</v>
      </c>
      <c r="AV28" s="136" t="n">
        <f aca="false">SUM(AE28*AF28)+(AH28*AI28)+(AN28*AO28)+(AK28*AL28)</f>
        <v>740</v>
      </c>
      <c r="AW28" s="137" t="n">
        <f aca="false">AT28*(F29+G29+H29)*J29/1000</f>
        <v>0</v>
      </c>
      <c r="AX28" s="137" t="n">
        <f aca="false">K29*AT28</f>
        <v>0</v>
      </c>
      <c r="AY28" s="137" t="n">
        <f aca="false">L29*(AE29+AG29)</f>
        <v>0</v>
      </c>
      <c r="AZ28" s="136" t="n">
        <f aca="false">P29</f>
        <v>1.7328</v>
      </c>
      <c r="BA28" s="137" t="n">
        <f aca="false">AC28</f>
        <v>10.08</v>
      </c>
      <c r="BB28" s="137" t="n">
        <f aca="false">T29*AT29</f>
        <v>0</v>
      </c>
      <c r="BC28" s="137"/>
      <c r="BD28" s="137" t="n">
        <f aca="false">AV28-SUM(AW28:BC28)</f>
        <v>728.1872</v>
      </c>
      <c r="BE28" s="138"/>
      <c r="BF28" s="139" t="n">
        <f aca="false">BD28</f>
        <v>728.1872</v>
      </c>
      <c r="BG28" s="139" t="n">
        <f aca="false">BF28*$BG$5</f>
        <v>582.54976</v>
      </c>
      <c r="BH28" s="139" t="n">
        <f aca="false">BF28*$BH$5</f>
        <v>145.63744</v>
      </c>
      <c r="BI28" s="52"/>
      <c r="BJ28" s="53"/>
      <c r="BK28" s="52"/>
      <c r="BL28" s="73"/>
      <c r="BO28" s="53"/>
      <c r="BP28" s="52"/>
      <c r="BQ28" s="73"/>
      <c r="BR28" s="55"/>
      <c r="BS28" s="142"/>
      <c r="BT28" s="143"/>
      <c r="BU28" s="98"/>
      <c r="BV28" s="52"/>
      <c r="BW28" s="176"/>
      <c r="BX28" s="52"/>
      <c r="BY28" s="52"/>
      <c r="BZ28" s="98"/>
      <c r="CA28" s="52"/>
      <c r="CB28" s="176"/>
      <c r="CC28" s="138"/>
      <c r="CD28" s="138"/>
      <c r="CE28" s="145"/>
      <c r="CF28" s="145"/>
      <c r="CG28" s="145"/>
      <c r="CH28" s="7"/>
      <c r="CI28" s="8"/>
      <c r="CJ28" s="7"/>
      <c r="CK28" s="29"/>
      <c r="CL28" s="7"/>
      <c r="CM28" s="7"/>
      <c r="CN28" s="8"/>
      <c r="CO28" s="7"/>
      <c r="CP28" s="29"/>
      <c r="CQ28" s="7"/>
      <c r="CR28" s="7"/>
      <c r="CS28" s="7"/>
      <c r="CT28" s="7"/>
      <c r="CU28" s="7"/>
      <c r="CV28" s="7"/>
      <c r="CW28" s="7"/>
      <c r="CX28" s="7"/>
      <c r="CY28" s="7"/>
    </row>
    <row r="29" customFormat="false" ht="12.75" hidden="false" customHeight="false" outlineLevel="0" collapsed="false">
      <c r="B29" s="75" t="n">
        <v>2200</v>
      </c>
      <c r="C29" s="146" t="n">
        <f aca="false">C28</f>
        <v>4</v>
      </c>
      <c r="D29" s="147" t="n">
        <f aca="false">D28</f>
        <v>0</v>
      </c>
      <c r="E29" s="174" t="n">
        <f aca="false">C29-D28</f>
        <v>4</v>
      </c>
      <c r="F29" s="149" t="n">
        <f aca="false">$F$6</f>
        <v>0</v>
      </c>
      <c r="G29" s="175" t="n">
        <f aca="false">$G$6</f>
        <v>0</v>
      </c>
      <c r="H29" s="151" t="n">
        <f aca="false">$H$6</f>
        <v>0</v>
      </c>
      <c r="I29" s="152" t="n">
        <f aca="false">F29+G29+H29</f>
        <v>0</v>
      </c>
      <c r="J29" s="153" t="n">
        <f aca="false">$J$7</f>
        <v>0</v>
      </c>
      <c r="K29" s="154" t="n">
        <f aca="false">$K$6</f>
        <v>0</v>
      </c>
      <c r="L29" s="155" t="n">
        <f aca="false">((I29*J29/1000)+K29)</f>
        <v>0</v>
      </c>
      <c r="M29" s="156" t="n">
        <f aca="false">$M$68</f>
        <v>0</v>
      </c>
      <c r="N29" s="157" t="e">
        <f aca="false">$N$7*AQ28*AR28</f>
        <v>#DIV/0!</v>
      </c>
      <c r="O29" s="156" t="n">
        <f aca="false">$O$68</f>
        <v>0</v>
      </c>
      <c r="P29" s="158" t="n">
        <f aca="false">(AT28*$P$6)*$P$3</f>
        <v>1.7328</v>
      </c>
      <c r="Q29" s="154" t="n">
        <f aca="false">$Q$68</f>
        <v>0</v>
      </c>
      <c r="R29" s="154" t="n">
        <v>0</v>
      </c>
      <c r="S29" s="155" t="n">
        <v>0</v>
      </c>
      <c r="T29" s="156" t="n">
        <v>0</v>
      </c>
      <c r="U29" s="159" t="e">
        <f aca="false">(N29/E29)+SUM(L29:M29)</f>
        <v>#DIV/0!</v>
      </c>
      <c r="W29" s="116" t="n">
        <v>4</v>
      </c>
      <c r="X29" s="117" t="n">
        <v>2.52</v>
      </c>
      <c r="Y29" s="160"/>
      <c r="Z29" s="63"/>
      <c r="AA29" s="161"/>
      <c r="AB29" s="120"/>
      <c r="AC29" s="162" t="n">
        <f aca="false">(W29*X29)+(Y29*Z29)+(AA29*AB29)</f>
        <v>10.08</v>
      </c>
      <c r="AD29" s="163" t="n">
        <v>2300</v>
      </c>
      <c r="AE29" s="164" t="n">
        <v>0</v>
      </c>
      <c r="AF29" s="165" t="n">
        <v>0</v>
      </c>
      <c r="AG29" s="166"/>
      <c r="AH29" s="167"/>
      <c r="AI29" s="168"/>
      <c r="AJ29" s="169"/>
      <c r="AK29" s="170" t="n">
        <v>4</v>
      </c>
      <c r="AL29" s="63" t="n">
        <v>185</v>
      </c>
      <c r="AM29" s="171" t="s">
        <v>156</v>
      </c>
      <c r="AN29" s="172"/>
      <c r="AO29" s="173"/>
      <c r="AP29" s="133"/>
      <c r="AQ29" s="133" t="e">
        <f aca="false" t="array" ref="AQ29:AQ29">SUM(IF(AND(AJ29&lt;&gt;"pac",AJ29&lt;&gt;""),AI29),IF(AND(AM29&lt;&gt;"pac",AM29&lt;&gt;""),AL29),IF(AND(AN29&lt;&gt;"pac",AN29&lt;&gt;""),AO29))/SUM(IF(AND(AJ29&lt;&gt;"pac",AJ29&lt;&gt;""),1),IF(AND(AM29&lt;&gt;"pac",AM29&lt;&gt;""),1),IF(AND(AN29&lt;&gt;"pac",AN29&lt;&gt;""),1))</f>
        <v>#DIV/0!</v>
      </c>
      <c r="AR29" s="133" t="n">
        <f aca="false" t="array" ref="AR29:AR29">SUM(IF(AND(AJ29&lt;&gt;"pac",AJ29&lt;&gt;""),AH29),IF(AND(AM29&lt;&gt;"pac",AM29&lt;&gt;""),AK29),IF(AND(AP29&lt;&gt;"pac",AP29&lt;&gt;""),AN29))</f>
        <v>0</v>
      </c>
      <c r="AS29" s="133"/>
      <c r="AT29" s="134" t="n">
        <f aca="false">SUM(AE29,AG29,AH29,AN29,AK29)</f>
        <v>4</v>
      </c>
      <c r="AU29" s="135" t="n">
        <f aca="false">AV29/AT29</f>
        <v>185</v>
      </c>
      <c r="AV29" s="136" t="n">
        <f aca="false">SUM(AE29*AF29)+(AH29*AI29)+(AN29*AO29)+(AK29*AL29)</f>
        <v>740</v>
      </c>
      <c r="AW29" s="137" t="n">
        <f aca="false">AT29*(F30+G30+H30)*J30/1000</f>
        <v>0</v>
      </c>
      <c r="AX29" s="137" t="n">
        <f aca="false">K30*AT29</f>
        <v>0</v>
      </c>
      <c r="AY29" s="137" t="n">
        <f aca="false">L30*(AE30+AG30)</f>
        <v>0</v>
      </c>
      <c r="AZ29" s="136" t="n">
        <f aca="false">P30</f>
        <v>1.7328</v>
      </c>
      <c r="BA29" s="137" t="n">
        <f aca="false">AC29</f>
        <v>10.08</v>
      </c>
      <c r="BB29" s="137" t="n">
        <f aca="false">T30*AT30</f>
        <v>0</v>
      </c>
      <c r="BC29" s="137"/>
      <c r="BD29" s="137" t="n">
        <f aca="false">AV29-SUM(AW29:BC29)</f>
        <v>728.1872</v>
      </c>
      <c r="BE29" s="138"/>
      <c r="BF29" s="139" t="n">
        <f aca="false">BD29</f>
        <v>728.1872</v>
      </c>
      <c r="BG29" s="139" t="n">
        <f aca="false">BF29*$BG$5</f>
        <v>582.54976</v>
      </c>
      <c r="BH29" s="139" t="n">
        <f aca="false">BF29*$BH$5</f>
        <v>145.63744</v>
      </c>
      <c r="BI29" s="52"/>
      <c r="BJ29" s="53" t="s">
        <v>109</v>
      </c>
      <c r="BK29" s="52"/>
      <c r="BL29" s="73" t="n">
        <f aca="false">BL25-BL27</f>
        <v>13981.19424</v>
      </c>
      <c r="BO29" s="53" t="s">
        <v>109</v>
      </c>
      <c r="BP29" s="52"/>
      <c r="BQ29" s="73" t="e">
        <f aca="false">BQ25-BQ27</f>
        <v>#REF!</v>
      </c>
      <c r="BR29" s="55"/>
      <c r="BS29" s="142"/>
      <c r="BT29" s="143"/>
      <c r="BU29" s="52"/>
      <c r="BV29" s="52"/>
      <c r="BW29" s="52"/>
      <c r="BX29" s="52"/>
      <c r="BY29" s="52"/>
      <c r="BZ29" s="52"/>
      <c r="CA29" s="52"/>
      <c r="CB29" s="52"/>
      <c r="CC29" s="138"/>
      <c r="CD29" s="138"/>
      <c r="CE29" s="145"/>
      <c r="CF29" s="145"/>
      <c r="CG29" s="145"/>
      <c r="CH29" s="7"/>
      <c r="CI29" s="8"/>
      <c r="CJ29" s="7"/>
      <c r="CK29" s="29"/>
      <c r="CL29" s="7"/>
      <c r="CM29" s="7"/>
      <c r="CN29" s="8"/>
      <c r="CO29" s="7"/>
      <c r="CP29" s="29"/>
      <c r="CQ29" s="7"/>
      <c r="CR29" s="7"/>
      <c r="CS29" s="7"/>
      <c r="CT29" s="7"/>
      <c r="CU29" s="7"/>
      <c r="CV29" s="7"/>
      <c r="CW29" s="7"/>
      <c r="CX29" s="7"/>
      <c r="CY29" s="7"/>
    </row>
    <row r="30" customFormat="false" ht="12.75" hidden="false" customHeight="false" outlineLevel="0" collapsed="false">
      <c r="B30" s="75" t="n">
        <v>2300</v>
      </c>
      <c r="C30" s="146" t="n">
        <f aca="false">C29</f>
        <v>4</v>
      </c>
      <c r="D30" s="147" t="n">
        <f aca="false">D29</f>
        <v>0</v>
      </c>
      <c r="E30" s="174" t="n">
        <f aca="false">C30-D29</f>
        <v>4</v>
      </c>
      <c r="F30" s="149" t="n">
        <f aca="false">$F$6</f>
        <v>0</v>
      </c>
      <c r="G30" s="175" t="n">
        <f aca="false">$G$6</f>
        <v>0</v>
      </c>
      <c r="H30" s="151" t="n">
        <f aca="false">$H$6</f>
        <v>0</v>
      </c>
      <c r="I30" s="152" t="n">
        <f aca="false">F30+G30+H30</f>
        <v>0</v>
      </c>
      <c r="J30" s="153" t="n">
        <f aca="false">$J$7</f>
        <v>0</v>
      </c>
      <c r="K30" s="154" t="n">
        <f aca="false">$K$6</f>
        <v>0</v>
      </c>
      <c r="L30" s="155" t="n">
        <f aca="false">((I30*J30/1000)+K30)</f>
        <v>0</v>
      </c>
      <c r="M30" s="156" t="n">
        <f aca="false">$M$68</f>
        <v>0</v>
      </c>
      <c r="N30" s="157" t="e">
        <f aca="false">$N$7*AQ29*AR29</f>
        <v>#DIV/0!</v>
      </c>
      <c r="O30" s="156" t="n">
        <f aca="false">$O$68</f>
        <v>0</v>
      </c>
      <c r="P30" s="158" t="n">
        <f aca="false">(AT29*$P$6)*$P$3</f>
        <v>1.7328</v>
      </c>
      <c r="Q30" s="154" t="n">
        <f aca="false">$Q$68</f>
        <v>0</v>
      </c>
      <c r="R30" s="154" t="n">
        <v>0</v>
      </c>
      <c r="S30" s="155" t="n">
        <v>0</v>
      </c>
      <c r="T30" s="156" t="n">
        <f aca="false">$T$6</f>
        <v>0</v>
      </c>
      <c r="U30" s="159" t="e">
        <f aca="false">(N30/E30)+SUM(L30:M30)</f>
        <v>#DIV/0!</v>
      </c>
      <c r="W30" s="116" t="n">
        <v>4</v>
      </c>
      <c r="X30" s="117" t="n">
        <v>2.52</v>
      </c>
      <c r="Y30" s="160"/>
      <c r="Z30" s="90"/>
      <c r="AA30" s="186"/>
      <c r="AB30" s="187"/>
      <c r="AC30" s="188" t="n">
        <f aca="false">(W30*X30)+(Y30*Z30)+(AA30*AB30)</f>
        <v>10.08</v>
      </c>
      <c r="AD30" s="189" t="n">
        <v>2400</v>
      </c>
      <c r="AE30" s="190" t="n">
        <v>0</v>
      </c>
      <c r="AF30" s="191" t="n">
        <v>0</v>
      </c>
      <c r="AG30" s="192"/>
      <c r="AH30" s="167"/>
      <c r="AI30" s="168"/>
      <c r="AJ30" s="169"/>
      <c r="AK30" s="170" t="n">
        <v>4</v>
      </c>
      <c r="AL30" s="90" t="n">
        <v>185</v>
      </c>
      <c r="AM30" s="194" t="s">
        <v>156</v>
      </c>
      <c r="AN30" s="172"/>
      <c r="AO30" s="173"/>
      <c r="AP30" s="195"/>
      <c r="AQ30" s="195" t="e">
        <f aca="false" t="array" ref="AQ30:AQ30">SUM(IF(AND(AJ30&lt;&gt;"pac",AJ30&lt;&gt;""),AI30),IF(AND(AM30&lt;&gt;"pac",AM30&lt;&gt;""),AL30),IF(AND(AN30&lt;&gt;"pac",AN30&lt;&gt;""),AO30))/SUM(IF(AND(AJ30&lt;&gt;"pac",AJ30&lt;&gt;""),1),IF(AND(AM30&lt;&gt;"pac",AM30&lt;&gt;""),1),IF(AND(AN30&lt;&gt;"pac",AN30&lt;&gt;""),1))</f>
        <v>#DIV/0!</v>
      </c>
      <c r="AR30" s="195" t="n">
        <f aca="false" t="array" ref="AR30:AR30">SUM(IF(AND(AJ30&lt;&gt;"pac",AJ30&lt;&gt;""),AH30),IF(AND(AM30&lt;&gt;"pac",AM30&lt;&gt;""),AK30),IF(AND(AP30&lt;&gt;"pac",AP30&lt;&gt;""),AN30))</f>
        <v>0</v>
      </c>
      <c r="AS30" s="55"/>
      <c r="AT30" s="134" t="n">
        <f aca="false">SUM(AE30,AG30,AH30,AN30,AK30)</f>
        <v>4</v>
      </c>
      <c r="AU30" s="135" t="n">
        <f aca="false">AV30/AT30</f>
        <v>185</v>
      </c>
      <c r="AV30" s="136" t="n">
        <f aca="false">SUM(AE30*AF30)+(AH30*AI30)+(AN30*AO30)+(AK30*AL30)</f>
        <v>740</v>
      </c>
      <c r="AW30" s="137" t="n">
        <f aca="false">AT30*(F31+G31+H31)*J31/1000</f>
        <v>0</v>
      </c>
      <c r="AX30" s="137" t="n">
        <f aca="false">K31*AT30</f>
        <v>0</v>
      </c>
      <c r="AY30" s="137" t="n">
        <f aca="false">L31*(AE31+AG31)</f>
        <v>0</v>
      </c>
      <c r="AZ30" s="136" t="n">
        <f aca="false">P31</f>
        <v>1.7328</v>
      </c>
      <c r="BA30" s="137" t="n">
        <f aca="false">AC30</f>
        <v>10.08</v>
      </c>
      <c r="BB30" s="137" t="n">
        <f aca="false">T31*AT31</f>
        <v>0</v>
      </c>
      <c r="BC30" s="137"/>
      <c r="BD30" s="137" t="n">
        <f aca="false">AV30-SUM(AW30:BC30)</f>
        <v>728.1872</v>
      </c>
      <c r="BE30" s="138"/>
      <c r="BF30" s="139" t="n">
        <f aca="false">BD30</f>
        <v>728.1872</v>
      </c>
      <c r="BG30" s="139" t="n">
        <f aca="false">BF30*$BG$5</f>
        <v>582.54976</v>
      </c>
      <c r="BH30" s="139" t="n">
        <f aca="false">BF30*$BH$5</f>
        <v>145.63744</v>
      </c>
      <c r="BI30" s="52"/>
      <c r="BJ30" s="53"/>
      <c r="BK30" s="52"/>
      <c r="BL30" s="73"/>
      <c r="BO30" s="53"/>
      <c r="BP30" s="52"/>
      <c r="BQ30" s="73"/>
      <c r="BR30" s="55"/>
      <c r="BS30" s="142"/>
      <c r="BT30" s="143"/>
      <c r="BU30" s="52"/>
      <c r="BV30" s="52"/>
      <c r="BW30" s="52"/>
      <c r="BX30" s="52"/>
      <c r="BY30" s="52"/>
      <c r="BZ30" s="52"/>
      <c r="CA30" s="52"/>
      <c r="CB30" s="52"/>
      <c r="CC30" s="138"/>
      <c r="CD30" s="138"/>
      <c r="CE30" s="145"/>
      <c r="CF30" s="145"/>
      <c r="CG30" s="145"/>
      <c r="CH30" s="7"/>
      <c r="CI30" s="8"/>
      <c r="CJ30" s="7"/>
      <c r="CK30" s="29"/>
      <c r="CL30" s="7"/>
      <c r="CM30" s="7"/>
      <c r="CN30" s="8"/>
      <c r="CO30" s="7"/>
      <c r="CP30" s="29"/>
      <c r="CQ30" s="7"/>
      <c r="CR30" s="7"/>
      <c r="CS30" s="7"/>
      <c r="CT30" s="7"/>
      <c r="CU30" s="7"/>
      <c r="CV30" s="7"/>
      <c r="CW30" s="7"/>
      <c r="CX30" s="7"/>
      <c r="CY30" s="7"/>
    </row>
    <row r="31" customFormat="false" ht="13.5" hidden="false" customHeight="false" outlineLevel="0" collapsed="false">
      <c r="B31" s="75" t="n">
        <v>2400</v>
      </c>
      <c r="C31" s="146" t="n">
        <f aca="false">C30</f>
        <v>4</v>
      </c>
      <c r="D31" s="147" t="n">
        <f aca="false">D30</f>
        <v>0</v>
      </c>
      <c r="E31" s="174" t="n">
        <f aca="false">C31-D30</f>
        <v>4</v>
      </c>
      <c r="F31" s="149" t="n">
        <f aca="false">$F$6</f>
        <v>0</v>
      </c>
      <c r="G31" s="196" t="n">
        <f aca="false">$G$6</f>
        <v>0</v>
      </c>
      <c r="H31" s="151" t="n">
        <f aca="false">$H$6</f>
        <v>0</v>
      </c>
      <c r="I31" s="152" t="n">
        <f aca="false">F31+G31+H31</f>
        <v>0</v>
      </c>
      <c r="J31" s="153" t="n">
        <f aca="false">$J$7</f>
        <v>0</v>
      </c>
      <c r="K31" s="154" t="n">
        <f aca="false">$K$6</f>
        <v>0</v>
      </c>
      <c r="L31" s="155" t="n">
        <f aca="false">((I31*J31/1000)+K31)</f>
        <v>0</v>
      </c>
      <c r="M31" s="156" t="n">
        <f aca="false">$M$68</f>
        <v>0</v>
      </c>
      <c r="N31" s="157" t="e">
        <f aca="false">$N$7*AQ30*AR30</f>
        <v>#DIV/0!</v>
      </c>
      <c r="O31" s="156" t="n">
        <f aca="false">$O$68</f>
        <v>0</v>
      </c>
      <c r="P31" s="158" t="n">
        <f aca="false">(AT30*$P$6)*$P$3</f>
        <v>1.7328</v>
      </c>
      <c r="Q31" s="154" t="n">
        <f aca="false">$Q$68</f>
        <v>0</v>
      </c>
      <c r="R31" s="154" t="n">
        <v>0</v>
      </c>
      <c r="S31" s="155" t="n">
        <v>0</v>
      </c>
      <c r="T31" s="156" t="n">
        <f aca="false">$T$6</f>
        <v>0</v>
      </c>
      <c r="U31" s="159" t="e">
        <f aca="false">(N31/E31)+SUM(L31:M31)</f>
        <v>#DIV/0!</v>
      </c>
      <c r="W31" s="197" t="n">
        <f aca="false">SUM(W7:W30)</f>
        <v>96</v>
      </c>
      <c r="X31" s="26"/>
      <c r="Y31" s="197" t="n">
        <f aca="false">SUM(Y7:Y30)</f>
        <v>0</v>
      </c>
      <c r="AA31" s="195" t="n">
        <f aca="false">SUM(AA7:AA30)</f>
        <v>0</v>
      </c>
      <c r="AB31" s="176"/>
      <c r="AD31" s="51"/>
      <c r="AE31" s="198" t="n">
        <f aca="false">SUM(AE7:AE30)</f>
        <v>0</v>
      </c>
      <c r="AF31" s="51"/>
      <c r="AG31" s="199"/>
      <c r="AH31" s="200" t="n">
        <f aca="false">SUM(AH7:AH30)</f>
        <v>0</v>
      </c>
      <c r="AI31" s="199"/>
      <c r="AJ31" s="51"/>
      <c r="AK31" s="201" t="n">
        <f aca="false">SUM(AK7:AK30)</f>
        <v>96</v>
      </c>
      <c r="AL31" s="52"/>
      <c r="AM31" s="51"/>
      <c r="AN31" s="313" t="n">
        <f aca="false">SUM(AN7:AN30)</f>
        <v>0</v>
      </c>
      <c r="AO31" s="26"/>
      <c r="AP31" s="52"/>
      <c r="AT31" s="202" t="n">
        <f aca="false">SUM(AT7:AT30)</f>
        <v>96</v>
      </c>
      <c r="AU31" s="203" t="n">
        <f aca="false">AV31/AT31</f>
        <v>185</v>
      </c>
      <c r="AV31" s="203" t="n">
        <f aca="false">SUM(AV7:AV30)</f>
        <v>17760</v>
      </c>
      <c r="AW31" s="203" t="n">
        <f aca="false">SUM(AW7:AW30)</f>
        <v>0</v>
      </c>
      <c r="AX31" s="203" t="n">
        <f aca="false">SUM(AX7:AX30)</f>
        <v>0</v>
      </c>
      <c r="AY31" s="203" t="n">
        <f aca="false">SUM(AY7:AY30)</f>
        <v>0</v>
      </c>
      <c r="AZ31" s="203" t="n">
        <f aca="false">SUM(AZ7:AZ30)</f>
        <v>41.5872</v>
      </c>
      <c r="BA31" s="204" t="n">
        <f aca="false">SUM(BA7:BA30)</f>
        <v>241.92</v>
      </c>
      <c r="BB31" s="204" t="n">
        <f aca="false">SUM(BB7:BB30)</f>
        <v>0</v>
      </c>
      <c r="BC31" s="204" t="n">
        <f aca="false">SUM(BC7:BC30)</f>
        <v>0</v>
      </c>
      <c r="BD31" s="204" t="n">
        <f aca="false">SUM(BD7:BD30)</f>
        <v>17476.4928</v>
      </c>
      <c r="BF31" s="205" t="n">
        <f aca="false">SUM(BF7:BF30)</f>
        <v>17476.4928</v>
      </c>
      <c r="BG31" s="205" t="n">
        <f aca="false">SUM(BG7:BG30)</f>
        <v>13981.19424</v>
      </c>
      <c r="BH31" s="205" t="n">
        <f aca="false">SUM(BH7:BH30)</f>
        <v>3495.29856</v>
      </c>
      <c r="BJ31" s="53" t="s">
        <v>110</v>
      </c>
      <c r="BK31" s="52"/>
      <c r="BL31" s="171"/>
      <c r="BO31" s="53" t="s">
        <v>110</v>
      </c>
      <c r="BP31" s="52"/>
      <c r="BQ31" s="171"/>
      <c r="BR31" s="7"/>
      <c r="BS31" s="28"/>
      <c r="BT31" s="206"/>
      <c r="BU31" s="98"/>
      <c r="BV31" s="52"/>
      <c r="BW31" s="52"/>
      <c r="BX31" s="52"/>
      <c r="BY31" s="52"/>
      <c r="BZ31" s="98"/>
      <c r="CA31" s="52"/>
      <c r="CB31" s="52"/>
      <c r="CC31" s="101"/>
      <c r="CD31" s="7"/>
      <c r="CE31" s="29"/>
      <c r="CF31" s="29"/>
      <c r="CG31" s="29"/>
      <c r="CH31" s="7"/>
      <c r="CI31" s="8"/>
      <c r="CJ31" s="7"/>
      <c r="CK31" s="7"/>
      <c r="CL31" s="7"/>
      <c r="CM31" s="7"/>
      <c r="CN31" s="8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</row>
    <row r="32" customFormat="false" ht="13.5" hidden="false" customHeight="false" outlineLevel="0" collapsed="false">
      <c r="B32" s="207"/>
      <c r="C32" s="208"/>
      <c r="D32" s="208"/>
      <c r="E32" s="209" t="n">
        <f aca="false">SUM(E8:E31)</f>
        <v>96</v>
      </c>
      <c r="F32" s="210"/>
      <c r="G32" s="211"/>
      <c r="H32" s="210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BJ32" s="53" t="s">
        <v>111</v>
      </c>
      <c r="BK32" s="52"/>
      <c r="BL32" s="212" t="n">
        <f aca="false">AW31</f>
        <v>0</v>
      </c>
      <c r="BO32" s="53" t="s">
        <v>111</v>
      </c>
      <c r="BP32" s="52"/>
      <c r="BQ32" s="213" t="e">
        <f aca="true">(INDIRECT(TEXT((DAY($A$1)-1),"0")&amp;"!BQ32"))+BL32</f>
        <v>#REF!</v>
      </c>
      <c r="BR32" s="7"/>
      <c r="BS32" s="7"/>
      <c r="BT32" s="7"/>
      <c r="BU32" s="98"/>
      <c r="BV32" s="52"/>
      <c r="BW32" s="176"/>
      <c r="BX32" s="52"/>
      <c r="BY32" s="52"/>
      <c r="BZ32" s="98"/>
      <c r="CA32" s="52"/>
      <c r="CB32" s="176"/>
      <c r="CC32" s="7"/>
      <c r="CD32" s="7"/>
      <c r="CE32" s="7"/>
      <c r="CF32" s="7"/>
      <c r="CG32" s="7"/>
      <c r="CH32" s="7"/>
      <c r="CI32" s="8"/>
      <c r="CJ32" s="7"/>
      <c r="CK32" s="214"/>
      <c r="CL32" s="7"/>
      <c r="CM32" s="7"/>
      <c r="CN32" s="8"/>
      <c r="CO32" s="7"/>
      <c r="CP32" s="215"/>
      <c r="CQ32" s="7"/>
      <c r="CR32" s="7"/>
      <c r="CS32" s="7"/>
      <c r="CT32" s="7"/>
      <c r="CU32" s="7"/>
      <c r="CV32" s="7"/>
      <c r="CW32" s="7"/>
      <c r="CX32" s="7"/>
      <c r="CY32" s="7"/>
    </row>
    <row r="33" customFormat="false" ht="12.75" hidden="false" customHeight="false" outlineLevel="0" collapsed="false">
      <c r="P33" s="52"/>
      <c r="V33" s="52"/>
      <c r="AI33" s="216"/>
      <c r="AJ33" s="216"/>
      <c r="AK33" s="216"/>
      <c r="AL33" s="6"/>
      <c r="BJ33" s="53" t="s">
        <v>112</v>
      </c>
      <c r="BK33" s="52"/>
      <c r="BL33" s="213" t="n">
        <f aca="false">AX31</f>
        <v>0</v>
      </c>
      <c r="BO33" s="53" t="s">
        <v>112</v>
      </c>
      <c r="BP33" s="52"/>
      <c r="BQ33" s="213" t="e">
        <f aca="true">(INDIRECT(TEXT((DAY($A$1)-1),"0")&amp;"!BQ33"))+BL33</f>
        <v>#REF!</v>
      </c>
      <c r="BR33" s="7"/>
      <c r="BS33" s="7"/>
      <c r="BT33" s="7"/>
      <c r="BU33" s="52"/>
      <c r="BV33" s="52"/>
      <c r="BW33" s="52"/>
      <c r="BX33" s="52"/>
      <c r="BY33" s="52"/>
      <c r="BZ33" s="52"/>
      <c r="CA33" s="52"/>
      <c r="CB33" s="52"/>
      <c r="CC33" s="7"/>
      <c r="CD33" s="7"/>
      <c r="CE33" s="7"/>
      <c r="CF33" s="7"/>
      <c r="CG33" s="7"/>
      <c r="CH33" s="7"/>
      <c r="CI33" s="8"/>
      <c r="CJ33" s="7"/>
      <c r="CK33" s="215"/>
      <c r="CL33" s="7"/>
      <c r="CM33" s="7"/>
      <c r="CN33" s="8"/>
      <c r="CO33" s="7"/>
      <c r="CP33" s="215"/>
      <c r="CQ33" s="7"/>
      <c r="CR33" s="7"/>
      <c r="CS33" s="7"/>
      <c r="CT33" s="7"/>
      <c r="CU33" s="7"/>
      <c r="CV33" s="7"/>
      <c r="CW33" s="7"/>
      <c r="CX33" s="7"/>
      <c r="CY33" s="7"/>
    </row>
    <row r="34" customFormat="false" ht="13.5" hidden="false" customHeight="false" outlineLevel="0" collapsed="false">
      <c r="P34" s="52"/>
      <c r="AC34" s="217"/>
      <c r="AI34" s="218"/>
      <c r="AJ34" s="218"/>
      <c r="AK34" s="218"/>
      <c r="BJ34" s="53"/>
      <c r="BK34" s="52"/>
      <c r="BL34" s="171"/>
      <c r="BO34" s="183"/>
      <c r="BP34" s="52"/>
      <c r="BQ34" s="219"/>
      <c r="BR34" s="7"/>
      <c r="BS34" s="7"/>
      <c r="BT34" s="7"/>
      <c r="BU34" s="98"/>
      <c r="BV34" s="52"/>
      <c r="BW34" s="176"/>
      <c r="BX34" s="52"/>
      <c r="BY34" s="52"/>
      <c r="BZ34" s="98"/>
      <c r="CA34" s="52"/>
      <c r="CB34" s="176"/>
      <c r="CC34" s="7"/>
      <c r="CD34" s="7"/>
      <c r="CE34" s="7"/>
      <c r="CF34" s="7"/>
      <c r="CG34" s="7"/>
      <c r="CH34" s="7"/>
      <c r="CI34" s="8"/>
      <c r="CJ34" s="7"/>
      <c r="CK34" s="7"/>
      <c r="CL34" s="7"/>
      <c r="CM34" s="7"/>
      <c r="CN34" s="7"/>
      <c r="CO34" s="7"/>
      <c r="CP34" s="8"/>
      <c r="CQ34" s="7"/>
      <c r="CR34" s="7"/>
      <c r="CS34" s="7"/>
      <c r="CT34" s="7"/>
      <c r="CU34" s="7"/>
      <c r="CV34" s="7"/>
      <c r="CW34" s="7"/>
      <c r="CX34" s="7"/>
      <c r="CY34" s="7"/>
    </row>
    <row r="35" customFormat="false" ht="12.75" hidden="false" customHeight="false" outlineLevel="0" collapsed="false">
      <c r="P35" s="52"/>
      <c r="AE35" s="220" t="s">
        <v>113</v>
      </c>
      <c r="AF35" s="221" t="s">
        <v>114</v>
      </c>
      <c r="AG35" s="221"/>
      <c r="AH35" s="222"/>
      <c r="AJ35" s="220" t="s">
        <v>113</v>
      </c>
      <c r="AK35" s="221" t="s">
        <v>115</v>
      </c>
      <c r="AL35" s="221"/>
      <c r="AM35" s="222"/>
      <c r="BJ35" s="140" t="s">
        <v>116</v>
      </c>
      <c r="BK35" s="141"/>
      <c r="BL35" s="223" t="n">
        <f aca="false">BL25-BL27-BL32-BL33</f>
        <v>13981.19424</v>
      </c>
      <c r="BO35" s="140" t="s">
        <v>117</v>
      </c>
      <c r="BP35" s="141"/>
      <c r="BQ35" s="223" t="e">
        <f aca="false">BQ29-SUM(BQ32:BQ33)</f>
        <v>#REF!</v>
      </c>
      <c r="BR35" s="7"/>
      <c r="BS35" s="7"/>
      <c r="BT35" s="7"/>
      <c r="BU35" s="98"/>
      <c r="BV35" s="52"/>
      <c r="BW35" s="176"/>
      <c r="BX35" s="52"/>
      <c r="BY35" s="52"/>
      <c r="BZ35" s="98"/>
      <c r="CA35" s="52"/>
      <c r="CB35" s="176"/>
      <c r="CC35" s="7"/>
      <c r="CD35" s="7"/>
      <c r="CE35" s="7"/>
      <c r="CF35" s="7"/>
      <c r="CG35" s="7"/>
      <c r="CH35" s="7"/>
      <c r="CI35" s="8"/>
      <c r="CJ35" s="7"/>
      <c r="CK35" s="215"/>
      <c r="CL35" s="7"/>
      <c r="CM35" s="7"/>
      <c r="CN35" s="8"/>
      <c r="CO35" s="7"/>
      <c r="CP35" s="215"/>
      <c r="CQ35" s="7"/>
      <c r="CR35" s="7"/>
      <c r="CS35" s="7"/>
      <c r="CT35" s="7"/>
      <c r="CU35" s="7"/>
      <c r="CV35" s="7"/>
      <c r="CW35" s="7"/>
      <c r="CX35" s="7"/>
      <c r="CY35" s="7"/>
    </row>
    <row r="36" customFormat="false" ht="12.75" hidden="false" customHeight="false" outlineLevel="0" collapsed="false">
      <c r="P36" s="52"/>
      <c r="AE36" s="224"/>
      <c r="AF36" s="52"/>
      <c r="AG36" s="52" t="s">
        <v>118</v>
      </c>
      <c r="AH36" s="225" t="s">
        <v>119</v>
      </c>
      <c r="AJ36" s="224"/>
      <c r="AK36" s="52"/>
      <c r="AL36" s="52" t="s">
        <v>118</v>
      </c>
      <c r="AM36" s="225" t="s">
        <v>119</v>
      </c>
      <c r="AV36" s="226" t="s">
        <v>120</v>
      </c>
      <c r="AW36" s="226" t="s">
        <v>121</v>
      </c>
      <c r="AX36" s="226" t="s">
        <v>122</v>
      </c>
      <c r="AY36" s="226" t="s">
        <v>123</v>
      </c>
      <c r="AZ36" s="226" t="s">
        <v>124</v>
      </c>
      <c r="BA36" s="226" t="s">
        <v>46</v>
      </c>
      <c r="BF36" s="98"/>
      <c r="BG36" s="52"/>
      <c r="BH36" s="176"/>
      <c r="BJ36" s="98"/>
      <c r="BK36" s="52"/>
      <c r="BL36" s="176"/>
      <c r="BO36" s="98"/>
      <c r="BP36" s="52"/>
      <c r="BQ36" s="176"/>
      <c r="BR36" s="7"/>
      <c r="BS36" s="7"/>
      <c r="BT36" s="7"/>
      <c r="BU36" s="98"/>
      <c r="BV36" s="52"/>
      <c r="BW36" s="176"/>
      <c r="BX36" s="52"/>
      <c r="BY36" s="52"/>
      <c r="BZ36" s="98"/>
      <c r="CA36" s="52"/>
      <c r="CB36" s="176"/>
      <c r="CC36" s="7"/>
      <c r="CD36" s="7"/>
      <c r="CE36" s="8"/>
      <c r="CF36" s="7"/>
      <c r="CG36" s="29"/>
      <c r="CH36" s="7"/>
      <c r="CI36" s="8"/>
      <c r="CJ36" s="7"/>
      <c r="CK36" s="29"/>
      <c r="CL36" s="7"/>
      <c r="CM36" s="7"/>
      <c r="CN36" s="8"/>
      <c r="CO36" s="7"/>
      <c r="CP36" s="29"/>
      <c r="CQ36" s="7"/>
      <c r="CR36" s="7"/>
      <c r="CS36" s="7"/>
      <c r="CT36" s="7"/>
      <c r="CU36" s="7"/>
      <c r="CV36" s="7"/>
      <c r="CW36" s="7"/>
      <c r="CX36" s="7"/>
      <c r="CY36" s="7"/>
    </row>
    <row r="37" customFormat="false" ht="16.5" hidden="false" customHeight="false" outlineLevel="0" collapsed="false">
      <c r="A37" s="7"/>
      <c r="B37" s="7"/>
      <c r="C37" s="7"/>
      <c r="D37" s="7"/>
      <c r="E37" s="7"/>
      <c r="F37" s="7"/>
      <c r="G37" s="7"/>
      <c r="H37" s="227"/>
      <c r="I37" s="227"/>
      <c r="J37" s="227"/>
      <c r="K37" s="227"/>
      <c r="L37" s="7"/>
      <c r="M37" s="7"/>
      <c r="N37" s="7"/>
      <c r="O37" s="7"/>
      <c r="P37" s="100"/>
      <c r="Q37" s="7"/>
      <c r="R37" s="7"/>
      <c r="S37" s="7"/>
      <c r="T37" s="7"/>
      <c r="U37" s="7"/>
      <c r="V37" s="7"/>
      <c r="W37" s="7"/>
      <c r="X37" s="7"/>
      <c r="Y37" s="7"/>
      <c r="AE37" s="224" t="s">
        <v>125</v>
      </c>
      <c r="AF37" s="52"/>
      <c r="AG37" s="52" t="s">
        <v>126</v>
      </c>
      <c r="AH37" s="225" t="s">
        <v>127</v>
      </c>
      <c r="AJ37" s="224" t="s">
        <v>125</v>
      </c>
      <c r="AK37" s="52"/>
      <c r="AL37" s="52" t="s">
        <v>128</v>
      </c>
      <c r="AM37" s="225" t="s">
        <v>129</v>
      </c>
      <c r="AS37" s="226" t="s">
        <v>130</v>
      </c>
      <c r="AT37" s="226" t="s">
        <v>131</v>
      </c>
      <c r="AU37" s="226" t="s">
        <v>132</v>
      </c>
      <c r="AV37" s="226" t="s">
        <v>133</v>
      </c>
      <c r="AW37" s="226" t="s">
        <v>133</v>
      </c>
      <c r="AX37" s="226" t="s">
        <v>134</v>
      </c>
      <c r="AY37" s="226" t="s">
        <v>134</v>
      </c>
      <c r="AZ37" s="226" t="s">
        <v>135</v>
      </c>
      <c r="BA37" s="0" t="s">
        <v>136</v>
      </c>
      <c r="BR37" s="55"/>
      <c r="BS37" s="55"/>
      <c r="BT37" s="55"/>
      <c r="BU37" s="98"/>
      <c r="BV37" s="52"/>
      <c r="BW37" s="176"/>
      <c r="BX37" s="52"/>
      <c r="BY37" s="52"/>
      <c r="BZ37" s="98"/>
      <c r="CA37" s="52"/>
      <c r="CB37" s="176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</row>
    <row r="38" customFormat="false" ht="12.75" hidden="false" customHeight="false" outlineLevel="0" collapsed="false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AE38" s="224" t="s">
        <v>137</v>
      </c>
      <c r="AF38" s="52"/>
      <c r="AG38" s="52" t="s">
        <v>138</v>
      </c>
      <c r="AH38" s="225" t="s">
        <v>138</v>
      </c>
      <c r="AJ38" s="224" t="s">
        <v>137</v>
      </c>
      <c r="AK38" s="52"/>
      <c r="AL38" s="52" t="s">
        <v>83</v>
      </c>
      <c r="AM38" s="225" t="s">
        <v>82</v>
      </c>
      <c r="AS38" s="228"/>
      <c r="AT38" s="229" t="n">
        <f aca="false">AT7</f>
        <v>4</v>
      </c>
      <c r="AU38" s="229" t="n">
        <f aca="false">AS38-AT38</f>
        <v>-4</v>
      </c>
      <c r="AV38" s="230" t="n">
        <f aca="false">IF(AND(AU38&lt;=0,AU38&gt;=-2),AU38,IF(AU38&lt;-2,-2,0))</f>
        <v>-2</v>
      </c>
      <c r="AW38" s="231" t="n">
        <f aca="false">IF(AND(AU38&gt;=0,AU38&lt;=2),AU38,IF(AU38&gt;2,2,0))</f>
        <v>0</v>
      </c>
      <c r="AX38" s="232" t="n">
        <f aca="false">IF(AU38&gt;2,(AU38-2)*13.66,0)</f>
        <v>0</v>
      </c>
      <c r="AY38" s="232" t="n">
        <f aca="false">IF(AU38&lt;-2,(ABS(AU38)-2)*100,0)</f>
        <v>200</v>
      </c>
      <c r="AZ38" s="233" t="n">
        <f aca="false">AV38+AW38</f>
        <v>-2</v>
      </c>
      <c r="BA38" s="234" t="n">
        <f aca="false">AX38+AY38</f>
        <v>200</v>
      </c>
      <c r="BB38" s="142"/>
      <c r="BJ38" s="6" t="s">
        <v>139</v>
      </c>
      <c r="BP38" s="6" t="s">
        <v>140</v>
      </c>
      <c r="BR38" s="235"/>
      <c r="BS38" s="142"/>
      <c r="BT38" s="142"/>
      <c r="BU38" s="98"/>
      <c r="BV38" s="52"/>
      <c r="BW38" s="52"/>
      <c r="BX38" s="52"/>
      <c r="BY38" s="52"/>
      <c r="BZ38" s="98"/>
      <c r="CA38" s="52"/>
      <c r="CB38" s="52"/>
      <c r="CC38" s="7"/>
      <c r="CD38" s="7"/>
      <c r="CE38" s="7"/>
      <c r="CF38" s="7"/>
      <c r="CG38" s="7"/>
      <c r="CH38" s="7"/>
      <c r="CI38" s="7"/>
      <c r="CJ38" s="8"/>
      <c r="CK38" s="7"/>
      <c r="CL38" s="7"/>
      <c r="CM38" s="7"/>
      <c r="CN38" s="7"/>
      <c r="CO38" s="8"/>
      <c r="CP38" s="7"/>
      <c r="CQ38" s="7"/>
      <c r="CR38" s="7"/>
      <c r="CS38" s="7"/>
      <c r="CT38" s="7"/>
      <c r="CU38" s="7"/>
      <c r="CV38" s="7"/>
      <c r="CW38" s="7"/>
      <c r="CX38" s="7"/>
      <c r="CY38" s="7"/>
    </row>
    <row r="39" customFormat="false" ht="13.5" hidden="false" customHeight="false" outlineLevel="0" collapsed="false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AE39" s="236" t="n">
        <f aca="false">AE31</f>
        <v>0</v>
      </c>
      <c r="AF39" s="237" t="n">
        <f aca="false">AG31</f>
        <v>0</v>
      </c>
      <c r="AG39" s="237" t="n">
        <f aca="false">AH31+AK31</f>
        <v>96</v>
      </c>
      <c r="AH39" s="238" t="n">
        <f aca="false">AN31</f>
        <v>0</v>
      </c>
      <c r="AJ39" s="236" t="n">
        <f aca="false">AJ31</f>
        <v>0</v>
      </c>
      <c r="AK39" s="237" t="n">
        <f aca="false">AL31</f>
        <v>0</v>
      </c>
      <c r="AL39" s="239" t="n">
        <f aca="false">AVERAGE(AL7:AL30,AI7:AI30)</f>
        <v>185</v>
      </c>
      <c r="AM39" s="240" t="e">
        <f aca="false">AVERAGE(AO7:AO30)</f>
        <v>#DIV/0!</v>
      </c>
      <c r="AS39" s="241"/>
      <c r="AT39" s="242" t="n">
        <f aca="false">AT8</f>
        <v>4</v>
      </c>
      <c r="AU39" s="242" t="n">
        <f aca="false">AS39-AT39</f>
        <v>-4</v>
      </c>
      <c r="AV39" s="243" t="n">
        <f aca="false">IF(AND(AU39&lt;=0,AU39&gt;=-2),AU39,IF(AU39&lt;-2,-2,0))</f>
        <v>-2</v>
      </c>
      <c r="AW39" s="244" t="n">
        <f aca="false">IF(AND(AU39&gt;=0,AU39&lt;=2),AU39,IF(AU39&gt;2,2,0))</f>
        <v>0</v>
      </c>
      <c r="AX39" s="245" t="n">
        <f aca="false">IF(AU39&gt;2,(AU39-2)*13.66,0)</f>
        <v>0</v>
      </c>
      <c r="AY39" s="245" t="n">
        <f aca="false">IF(AU39&lt;-2,(ABS(AU39)-2)*100,0)</f>
        <v>200</v>
      </c>
      <c r="AZ39" s="246" t="n">
        <f aca="false">AV39+AW39</f>
        <v>-2</v>
      </c>
      <c r="BA39" s="247" t="n">
        <f aca="false">AX39+AY39</f>
        <v>200</v>
      </c>
      <c r="BJ39" s="25" t="s">
        <v>141</v>
      </c>
      <c r="BK39" s="26"/>
      <c r="BL39" s="248" t="n">
        <v>0</v>
      </c>
      <c r="BM39" s="249"/>
      <c r="BR39" s="235"/>
      <c r="BS39" s="142"/>
      <c r="BT39" s="142"/>
      <c r="BU39" s="98"/>
      <c r="BV39" s="52"/>
      <c r="BW39" s="214"/>
      <c r="BX39" s="52"/>
      <c r="BY39" s="52"/>
      <c r="BZ39" s="98"/>
      <c r="CA39" s="52"/>
      <c r="CB39" s="250"/>
      <c r="CC39" s="7"/>
      <c r="CD39" s="7"/>
      <c r="CE39" s="7"/>
      <c r="CF39" s="7"/>
      <c r="CG39" s="7"/>
      <c r="CH39" s="7"/>
      <c r="CI39" s="7"/>
      <c r="CJ39" s="8"/>
      <c r="CK39" s="7"/>
      <c r="CL39" s="249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</row>
    <row r="40" customFormat="false" ht="15.75" hidden="false" customHeight="false" outlineLevel="0" collapsed="false">
      <c r="A40" s="7"/>
      <c r="B40" s="7"/>
      <c r="C40" s="7"/>
      <c r="D40" s="7"/>
      <c r="E40" s="227"/>
      <c r="F40" s="227"/>
      <c r="G40" s="227"/>
      <c r="H40" s="227"/>
      <c r="I40" s="227"/>
      <c r="J40" s="227"/>
      <c r="K40" s="227"/>
      <c r="L40" s="227"/>
      <c r="M40" s="227"/>
      <c r="N40" s="227"/>
      <c r="O40" s="227"/>
      <c r="P40" s="7"/>
      <c r="Q40" s="7"/>
      <c r="R40" s="7"/>
      <c r="S40" s="7"/>
      <c r="T40" s="7"/>
      <c r="U40" s="7"/>
      <c r="V40" s="7"/>
      <c r="W40" s="7"/>
      <c r="X40" s="7"/>
      <c r="Y40" s="7"/>
      <c r="AS40" s="241"/>
      <c r="AT40" s="242" t="n">
        <f aca="false">AT9</f>
        <v>4</v>
      </c>
      <c r="AU40" s="242" t="n">
        <f aca="false">AS40-AT40</f>
        <v>-4</v>
      </c>
      <c r="AV40" s="243" t="n">
        <f aca="false">IF(AND(AU40&lt;=0,AU40&gt;=-2),AU40,IF(AU40&lt;-2,-2,0))</f>
        <v>-2</v>
      </c>
      <c r="AW40" s="244" t="n">
        <f aca="false">IF(AND(AU40&gt;=0,AU40&lt;=2),AU40,IF(AU40&gt;2,2,0))</f>
        <v>0</v>
      </c>
      <c r="AX40" s="245" t="n">
        <f aca="false">IF(AU40&gt;2,(AU40-2)*13.66,0)</f>
        <v>0</v>
      </c>
      <c r="AY40" s="245" t="n">
        <f aca="false">IF(AU40&lt;-2,(ABS(AU40)-2)*100,0)</f>
        <v>200</v>
      </c>
      <c r="AZ40" s="246" t="n">
        <f aca="false">AV40+AW40</f>
        <v>-2</v>
      </c>
      <c r="BA40" s="247" t="n">
        <f aca="false">AX40+AY40</f>
        <v>200</v>
      </c>
      <c r="BJ40" s="183"/>
      <c r="BK40" s="52"/>
      <c r="BL40" s="251"/>
      <c r="BM40" s="252"/>
      <c r="BR40" s="235"/>
      <c r="BS40" s="142"/>
      <c r="BT40" s="142"/>
      <c r="BU40" s="98"/>
      <c r="BV40" s="52"/>
      <c r="BW40" s="250"/>
      <c r="BX40" s="52"/>
      <c r="BY40" s="52"/>
      <c r="BZ40" s="98"/>
      <c r="CA40" s="52"/>
      <c r="CB40" s="250"/>
      <c r="CC40" s="7"/>
      <c r="CD40" s="7"/>
      <c r="CE40" s="7"/>
      <c r="CF40" s="7"/>
      <c r="CG40" s="7"/>
      <c r="CH40" s="7"/>
      <c r="CI40" s="7"/>
      <c r="CJ40" s="7"/>
      <c r="CK40" s="7"/>
      <c r="CL40" s="252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</row>
    <row r="41" customFormat="false" ht="15.75" hidden="false" customHeight="false" outlineLevel="0" collapsed="false">
      <c r="A41" s="7"/>
      <c r="B41" s="7"/>
      <c r="C41" s="7"/>
      <c r="D41" s="7"/>
      <c r="E41" s="253"/>
      <c r="F41" s="253"/>
      <c r="G41" s="254"/>
      <c r="H41" s="253"/>
      <c r="I41" s="254"/>
      <c r="J41" s="253"/>
      <c r="K41" s="254"/>
      <c r="L41" s="253"/>
      <c r="M41" s="254"/>
      <c r="N41" s="253"/>
      <c r="O41" s="253"/>
      <c r="P41" s="7"/>
      <c r="Q41" s="7"/>
      <c r="R41" s="7"/>
      <c r="S41" s="7"/>
      <c r="T41" s="7"/>
      <c r="U41" s="7"/>
      <c r="V41" s="7"/>
      <c r="W41" s="7"/>
      <c r="X41" s="7"/>
      <c r="Y41" s="7"/>
      <c r="AS41" s="241"/>
      <c r="AT41" s="242" t="n">
        <f aca="false">AT10</f>
        <v>4</v>
      </c>
      <c r="AU41" s="242" t="n">
        <f aca="false">AS41-AT41</f>
        <v>-4</v>
      </c>
      <c r="AV41" s="243" t="n">
        <f aca="false">IF(AND(AU41&lt;=0,AU41&gt;=-2),AU41,IF(AU41&lt;-2,-2,0))</f>
        <v>-2</v>
      </c>
      <c r="AW41" s="244" t="n">
        <f aca="false">IF(AND(AU41&gt;=0,AU41&lt;=2),AU41,IF(AU41&gt;2,2,0))</f>
        <v>0</v>
      </c>
      <c r="AX41" s="245" t="n">
        <f aca="false">IF(AU41&gt;2,(AU41-2)*13.66,0)</f>
        <v>0</v>
      </c>
      <c r="AY41" s="245" t="n">
        <f aca="false">IF(AU41&lt;-2,(ABS(AU41)-2)*100,0)</f>
        <v>200</v>
      </c>
      <c r="AZ41" s="246" t="n">
        <f aca="false">AV41+AW41</f>
        <v>-2</v>
      </c>
      <c r="BA41" s="247" t="n">
        <f aca="false">AX41+AY41</f>
        <v>200</v>
      </c>
      <c r="BJ41" s="53" t="s">
        <v>142</v>
      </c>
      <c r="BK41" s="98"/>
      <c r="BL41" s="255" t="n">
        <v>0</v>
      </c>
      <c r="BM41" s="249"/>
      <c r="BR41" s="235"/>
      <c r="BS41" s="142"/>
      <c r="BT41" s="142"/>
      <c r="BU41" s="98"/>
      <c r="BV41" s="52"/>
      <c r="BW41" s="52"/>
      <c r="BX41" s="52"/>
      <c r="BY41" s="52"/>
      <c r="BZ41" s="52"/>
      <c r="CA41" s="52"/>
      <c r="CB41" s="98"/>
      <c r="CC41" s="7"/>
      <c r="CD41" s="7"/>
      <c r="CE41" s="7"/>
      <c r="CF41" s="7"/>
      <c r="CG41" s="7"/>
      <c r="CH41" s="7"/>
      <c r="CI41" s="7"/>
      <c r="CJ41" s="8"/>
      <c r="CK41" s="8"/>
      <c r="CL41" s="249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</row>
    <row r="42" customFormat="false" ht="15" hidden="false" customHeight="false" outlineLevel="0" collapsed="false">
      <c r="A42" s="7"/>
      <c r="B42" s="7"/>
      <c r="C42" s="7"/>
      <c r="D42" s="7"/>
      <c r="E42" s="253"/>
      <c r="F42" s="253"/>
      <c r="G42" s="254"/>
      <c r="H42" s="253"/>
      <c r="I42" s="254"/>
      <c r="J42" s="253"/>
      <c r="K42" s="254"/>
      <c r="L42" s="253"/>
      <c r="M42" s="254"/>
      <c r="N42" s="253"/>
      <c r="O42" s="253"/>
      <c r="P42" s="7"/>
      <c r="Q42" s="7"/>
      <c r="R42" s="7"/>
      <c r="S42" s="7"/>
      <c r="T42" s="7"/>
      <c r="U42" s="7"/>
      <c r="V42" s="7"/>
      <c r="W42" s="7"/>
      <c r="X42" s="7"/>
      <c r="Y42" s="7"/>
      <c r="AE42" s="220" t="s">
        <v>143</v>
      </c>
      <c r="AF42" s="221" t="s">
        <v>114</v>
      </c>
      <c r="AG42" s="221"/>
      <c r="AH42" s="222"/>
      <c r="AJ42" s="220" t="s">
        <v>143</v>
      </c>
      <c r="AK42" s="221" t="s">
        <v>115</v>
      </c>
      <c r="AL42" s="221"/>
      <c r="AM42" s="222"/>
      <c r="AS42" s="241"/>
      <c r="AT42" s="242" t="n">
        <f aca="false">AT11</f>
        <v>4</v>
      </c>
      <c r="AU42" s="242" t="n">
        <f aca="false">AS42-AT42</f>
        <v>-4</v>
      </c>
      <c r="AV42" s="243" t="n">
        <f aca="false">IF(AND(AU42&lt;=0,AU42&gt;=-2),AU42,IF(AU42&lt;-2,-2,0))</f>
        <v>-2</v>
      </c>
      <c r="AW42" s="244" t="n">
        <f aca="false">IF(AND(AU42&gt;=0,AU42&lt;=2),AU42,IF(AU42&gt;2,2,0))</f>
        <v>0</v>
      </c>
      <c r="AX42" s="245" t="n">
        <f aca="false">IF(AU42&gt;2,(AU42-2)*13.66,0)</f>
        <v>0</v>
      </c>
      <c r="AY42" s="245" t="n">
        <f aca="false">IF(AU42&lt;-2,(ABS(AU42)-2)*100,0)</f>
        <v>200</v>
      </c>
      <c r="AZ42" s="246" t="n">
        <f aca="false">AV42+AW42</f>
        <v>-2</v>
      </c>
      <c r="BA42" s="247" t="n">
        <f aca="false">AX42+AY42</f>
        <v>200</v>
      </c>
      <c r="BJ42" s="53" t="s">
        <v>144</v>
      </c>
      <c r="BK42" s="256" t="n">
        <f aca="false">A1</f>
        <v>36963</v>
      </c>
      <c r="BL42" s="255" t="n">
        <v>0</v>
      </c>
      <c r="BM42" s="249"/>
      <c r="BR42" s="235"/>
      <c r="BS42" s="142"/>
      <c r="BT42" s="142"/>
      <c r="BU42" s="98"/>
      <c r="BV42" s="52"/>
      <c r="BW42" s="250"/>
      <c r="BX42" s="52"/>
      <c r="BY42" s="52"/>
      <c r="BZ42" s="98"/>
      <c r="CA42" s="52"/>
      <c r="CB42" s="250"/>
      <c r="CC42" s="7"/>
      <c r="CD42" s="7"/>
      <c r="CE42" s="7"/>
      <c r="CF42" s="7"/>
      <c r="CG42" s="7"/>
      <c r="CH42" s="7"/>
      <c r="CI42" s="7"/>
      <c r="CJ42" s="8"/>
      <c r="CK42" s="257"/>
      <c r="CL42" s="249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</row>
    <row r="43" customFormat="false" ht="15" hidden="false" customHeight="false" outlineLevel="0" collapsed="false">
      <c r="A43" s="7"/>
      <c r="B43" s="7"/>
      <c r="C43" s="7"/>
      <c r="D43" s="7"/>
      <c r="E43" s="253"/>
      <c r="F43" s="253"/>
      <c r="G43" s="254"/>
      <c r="H43" s="253"/>
      <c r="I43" s="253"/>
      <c r="J43" s="253"/>
      <c r="K43" s="254"/>
      <c r="L43" s="253"/>
      <c r="M43" s="253"/>
      <c r="N43" s="253"/>
      <c r="O43" s="253"/>
      <c r="P43" s="7"/>
      <c r="Q43" s="7"/>
      <c r="R43" s="7"/>
      <c r="S43" s="7"/>
      <c r="T43" s="7"/>
      <c r="U43" s="7"/>
      <c r="V43" s="7"/>
      <c r="W43" s="7"/>
      <c r="X43" s="7"/>
      <c r="Y43" s="7"/>
      <c r="AE43" s="224"/>
      <c r="AF43" s="52"/>
      <c r="AG43" s="52" t="s">
        <v>118</v>
      </c>
      <c r="AH43" s="225"/>
      <c r="AJ43" s="224"/>
      <c r="AK43" s="52"/>
      <c r="AL43" s="52" t="s">
        <v>118</v>
      </c>
      <c r="AM43" s="225"/>
      <c r="AS43" s="241"/>
      <c r="AT43" s="242" t="n">
        <f aca="false">AT12</f>
        <v>4</v>
      </c>
      <c r="AU43" s="242" t="n">
        <f aca="false">AS43-AT43</f>
        <v>-4</v>
      </c>
      <c r="AV43" s="243" t="n">
        <f aca="false">IF(AND(AU43&lt;=0,AU43&gt;=-2),AU43,IF(AU43&lt;-2,-2,0))</f>
        <v>-2</v>
      </c>
      <c r="AW43" s="244" t="n">
        <f aca="false">IF(AND(AU43&gt;=0,AU43&lt;=2),AU43,IF(AU43&gt;2,2,0))</f>
        <v>0</v>
      </c>
      <c r="AX43" s="245" t="n">
        <f aca="false">IF(AU43&gt;2,(AU43-2)*13.66,0)</f>
        <v>0</v>
      </c>
      <c r="AY43" s="245" t="n">
        <f aca="false">IF(AU43&lt;-2,(ABS(AU43)-2)*100,0)</f>
        <v>200</v>
      </c>
      <c r="AZ43" s="246" t="n">
        <f aca="false">AV43+AW43</f>
        <v>-2</v>
      </c>
      <c r="BA43" s="247" t="n">
        <f aca="false">AX43+AY43</f>
        <v>200</v>
      </c>
      <c r="BJ43" s="53" t="s">
        <v>145</v>
      </c>
      <c r="BK43" s="52"/>
      <c r="BL43" s="255" t="n">
        <f aca="false">SUM(BL39:BL42)</f>
        <v>0</v>
      </c>
      <c r="BM43" s="249"/>
      <c r="BR43" s="235"/>
      <c r="BS43" s="142"/>
      <c r="BT43" s="142"/>
      <c r="BU43" s="98"/>
      <c r="BV43" s="52"/>
      <c r="BW43" s="176"/>
      <c r="BX43" s="52"/>
      <c r="BY43" s="52"/>
      <c r="BZ43" s="98"/>
      <c r="CA43" s="52"/>
      <c r="CB43" s="176"/>
      <c r="CC43" s="7"/>
      <c r="CD43" s="7"/>
      <c r="CE43" s="7"/>
      <c r="CF43" s="7"/>
      <c r="CG43" s="7"/>
      <c r="CH43" s="7"/>
      <c r="CI43" s="7"/>
      <c r="CJ43" s="8"/>
      <c r="CK43" s="7"/>
      <c r="CL43" s="249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</row>
    <row r="44" customFormat="false" ht="15" hidden="false" customHeight="false" outlineLevel="0" collapsed="false">
      <c r="A44" s="7"/>
      <c r="B44" s="7"/>
      <c r="C44" s="7"/>
      <c r="D44" s="7"/>
      <c r="E44" s="253"/>
      <c r="F44" s="253"/>
      <c r="G44" s="254"/>
      <c r="H44" s="253"/>
      <c r="I44" s="254"/>
      <c r="J44" s="253"/>
      <c r="K44" s="254"/>
      <c r="L44" s="253"/>
      <c r="M44" s="254"/>
      <c r="N44" s="254"/>
      <c r="O44" s="254"/>
      <c r="P44" s="7"/>
      <c r="Q44" s="7"/>
      <c r="R44" s="7"/>
      <c r="S44" s="7"/>
      <c r="T44" s="7"/>
      <c r="U44" s="7"/>
      <c r="V44" s="7"/>
      <c r="W44" s="7"/>
      <c r="X44" s="7"/>
      <c r="Y44" s="7"/>
      <c r="AE44" s="224" t="s">
        <v>125</v>
      </c>
      <c r="AF44" s="52" t="s">
        <v>146</v>
      </c>
      <c r="AG44" s="52" t="s">
        <v>126</v>
      </c>
      <c r="AH44" s="225" t="s">
        <v>119</v>
      </c>
      <c r="AJ44" s="224" t="s">
        <v>125</v>
      </c>
      <c r="AK44" s="52" t="s">
        <v>146</v>
      </c>
      <c r="AL44" s="52" t="s">
        <v>126</v>
      </c>
      <c r="AM44" s="225" t="s">
        <v>119</v>
      </c>
      <c r="AS44" s="241"/>
      <c r="AT44" s="242" t="n">
        <f aca="false">AT13</f>
        <v>4</v>
      </c>
      <c r="AU44" s="242" t="n">
        <f aca="false">AS44-AT44</f>
        <v>-4</v>
      </c>
      <c r="AV44" s="243" t="n">
        <f aca="false">IF(AND(AU44&lt;=0,AU44&gt;=-2),AU44,IF(AU44&lt;-2,-2,0))</f>
        <v>-2</v>
      </c>
      <c r="AW44" s="244" t="n">
        <f aca="false">IF(AND(AU44&gt;=0,AU44&lt;=2),AU44,IF(AU44&gt;2,2,0))</f>
        <v>0</v>
      </c>
      <c r="AX44" s="245" t="n">
        <f aca="false">IF(AU44&gt;2,(AU44-2)*13.66,0)</f>
        <v>0</v>
      </c>
      <c r="AY44" s="245" t="n">
        <f aca="false">IF(AU44&lt;-2,(ABS(AU44)-2)*100,0)</f>
        <v>200</v>
      </c>
      <c r="AZ44" s="246" t="n">
        <f aca="false">AV44+AW44</f>
        <v>-2</v>
      </c>
      <c r="BA44" s="247" t="n">
        <f aca="false">AX44+AY44</f>
        <v>200</v>
      </c>
      <c r="BJ44" s="183"/>
      <c r="BK44" s="52"/>
      <c r="BL44" s="251"/>
      <c r="BM44" s="252"/>
      <c r="BR44" s="235"/>
      <c r="BS44" s="142"/>
      <c r="BT44" s="142"/>
      <c r="BU44" s="52"/>
      <c r="BV44" s="52"/>
      <c r="BW44" s="52"/>
      <c r="BX44" s="52"/>
      <c r="BY44" s="52"/>
      <c r="BZ44" s="52"/>
      <c r="CA44" s="52"/>
      <c r="CB44" s="52"/>
      <c r="CC44" s="7"/>
      <c r="CD44" s="7"/>
      <c r="CE44" s="7"/>
      <c r="CF44" s="7"/>
      <c r="CG44" s="7"/>
      <c r="CH44" s="7"/>
      <c r="CI44" s="7"/>
      <c r="CJ44" s="7"/>
      <c r="CK44" s="7"/>
      <c r="CL44" s="252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</row>
    <row r="45" customFormat="false" ht="15.75" hidden="false" customHeight="false" outlineLevel="0" collapsed="false">
      <c r="A45" s="7"/>
      <c r="B45" s="7"/>
      <c r="C45" s="7"/>
      <c r="D45" s="7"/>
      <c r="E45" s="253"/>
      <c r="F45" s="253"/>
      <c r="G45" s="253"/>
      <c r="H45" s="253"/>
      <c r="I45" s="253"/>
      <c r="J45" s="253"/>
      <c r="K45" s="253"/>
      <c r="L45" s="253"/>
      <c r="M45" s="253"/>
      <c r="N45" s="253"/>
      <c r="O45" s="253"/>
      <c r="P45" s="7"/>
      <c r="Q45" s="7"/>
      <c r="R45" s="7"/>
      <c r="S45" s="7"/>
      <c r="T45" s="7"/>
      <c r="U45" s="7"/>
      <c r="V45" s="7"/>
      <c r="W45" s="7"/>
      <c r="X45" s="7"/>
      <c r="Y45" s="7"/>
      <c r="AE45" s="258" t="s">
        <v>137</v>
      </c>
      <c r="AF45" s="259" t="s">
        <v>137</v>
      </c>
      <c r="AG45" s="259" t="s">
        <v>138</v>
      </c>
      <c r="AH45" s="260" t="s">
        <v>138</v>
      </c>
      <c r="AJ45" s="224" t="s">
        <v>137</v>
      </c>
      <c r="AK45" s="52" t="s">
        <v>137</v>
      </c>
      <c r="AL45" s="52" t="s">
        <v>138</v>
      </c>
      <c r="AM45" s="225" t="s">
        <v>138</v>
      </c>
      <c r="AS45" s="241"/>
      <c r="AT45" s="242" t="n">
        <f aca="false">AT14</f>
        <v>4</v>
      </c>
      <c r="AU45" s="242" t="n">
        <f aca="false">AS45-AT45</f>
        <v>-4</v>
      </c>
      <c r="AV45" s="243" t="n">
        <f aca="false">IF(AND(AU45&lt;=0,AU45&gt;=-2),AU45,IF(AU45&lt;-2,-2,0))</f>
        <v>-2</v>
      </c>
      <c r="AW45" s="244" t="n">
        <f aca="false">IF(AND(AU45&gt;=0,AU45&lt;=2),AU45,IF(AU45&gt;2,2,0))</f>
        <v>0</v>
      </c>
      <c r="AX45" s="245" t="n">
        <f aca="false">IF(AU45&gt;2,(AU45-2)*13.66,0)</f>
        <v>0</v>
      </c>
      <c r="AY45" s="245" t="n">
        <f aca="false">IF(AU45&lt;-2,(ABS(AU45)-2)*100,0)</f>
        <v>200</v>
      </c>
      <c r="AZ45" s="246" t="n">
        <f aca="false">AV45+AW45</f>
        <v>-2</v>
      </c>
      <c r="BA45" s="247" t="n">
        <f aca="false">AX45+AY45</f>
        <v>200</v>
      </c>
      <c r="BJ45" s="53" t="s">
        <v>147</v>
      </c>
      <c r="BK45" s="98"/>
      <c r="BL45" s="255" t="n">
        <v>0</v>
      </c>
      <c r="BM45" s="249"/>
      <c r="BR45" s="235"/>
      <c r="BS45" s="142"/>
      <c r="BT45" s="142"/>
      <c r="BU45" s="98"/>
      <c r="BV45" s="52"/>
      <c r="BW45" s="52"/>
      <c r="BX45" s="52"/>
      <c r="BY45" s="52"/>
      <c r="BZ45" s="52"/>
      <c r="CA45" s="98"/>
      <c r="CB45" s="52"/>
      <c r="CC45" s="7"/>
      <c r="CD45" s="7"/>
      <c r="CE45" s="7"/>
      <c r="CF45" s="7"/>
      <c r="CG45" s="7"/>
      <c r="CH45" s="7"/>
      <c r="CI45" s="7"/>
      <c r="CJ45" s="8"/>
      <c r="CK45" s="8"/>
      <c r="CL45" s="249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</row>
    <row r="46" customFormat="false" ht="15.75" hidden="false" customHeight="false" outlineLevel="0" collapsed="false">
      <c r="A46" s="7"/>
      <c r="B46" s="7"/>
      <c r="C46" s="7"/>
      <c r="D46" s="7"/>
      <c r="E46" s="253"/>
      <c r="F46" s="253"/>
      <c r="G46" s="253"/>
      <c r="H46" s="253"/>
      <c r="I46" s="253"/>
      <c r="J46" s="253"/>
      <c r="K46" s="253"/>
      <c r="L46" s="253"/>
      <c r="M46" s="253"/>
      <c r="N46" s="253"/>
      <c r="O46" s="253"/>
      <c r="P46" s="7"/>
      <c r="Q46" s="7"/>
      <c r="R46" s="7"/>
      <c r="S46" s="7"/>
      <c r="T46" s="7"/>
      <c r="U46" s="7"/>
      <c r="V46" s="7"/>
      <c r="W46" s="7"/>
      <c r="X46" s="7"/>
      <c r="Y46" s="7"/>
      <c r="AE46" s="261" t="n">
        <f aca="false">AE39</f>
        <v>0</v>
      </c>
      <c r="AF46" s="262" t="n">
        <f aca="false">AF39</f>
        <v>0</v>
      </c>
      <c r="AG46" s="263" t="e">
        <f aca="true">(INDIRECT(TEXT((DAY($A$1)-1),"0")&amp;"!AG46"))+AG39</f>
        <v>#REF!</v>
      </c>
      <c r="AH46" s="263" t="e">
        <f aca="true">(INDIRECT(TEXT((DAY($A$1)-1),"0")&amp;"!AH46"))+AH39</f>
        <v>#REF!</v>
      </c>
      <c r="AJ46" s="261" t="n">
        <f aca="false">AJ39</f>
        <v>0</v>
      </c>
      <c r="AK46" s="262" t="n">
        <f aca="false">AK39</f>
        <v>0</v>
      </c>
      <c r="AL46" s="264" t="e">
        <f aca="true">(INDIRECT(TEXT((DAY($A$1)-1),"0")&amp;"!AH46"))+AL39</f>
        <v>#REF!</v>
      </c>
      <c r="AM46" s="265" t="e">
        <f aca="true">(INDIRECT(TEXT((DAY($A$1)-1),"0")&amp;"!Am46"))+AM39</f>
        <v>#REF!</v>
      </c>
      <c r="AS46" s="241"/>
      <c r="AT46" s="242" t="n">
        <f aca="false">AT15</f>
        <v>4</v>
      </c>
      <c r="AU46" s="242" t="n">
        <f aca="false">AS46-AT46</f>
        <v>-4</v>
      </c>
      <c r="AV46" s="243" t="n">
        <f aca="false">IF(AND(AU46&lt;=0,AU46&gt;=-2),AU46,IF(AU46&lt;-2,-2,0))</f>
        <v>-2</v>
      </c>
      <c r="AW46" s="244" t="n">
        <f aca="false">IF(AND(AU46&gt;=0,AU46&lt;=2),AU46,IF(AU46&gt;2,2,0))</f>
        <v>0</v>
      </c>
      <c r="AX46" s="245" t="n">
        <f aca="false">IF(AU46&gt;2,(AU46-2)*13.66,0)</f>
        <v>0</v>
      </c>
      <c r="AY46" s="245" t="n">
        <f aca="false">IF(AU46&lt;-2,(ABS(AU46)-2)*100,0)</f>
        <v>200</v>
      </c>
      <c r="AZ46" s="246" t="n">
        <f aca="false">AV46+AW46</f>
        <v>-2</v>
      </c>
      <c r="BA46" s="247" t="n">
        <f aca="false">AX46+AY46</f>
        <v>200</v>
      </c>
      <c r="BJ46" s="53" t="s">
        <v>148</v>
      </c>
      <c r="BK46" s="256" t="n">
        <f aca="false">BK42</f>
        <v>36963</v>
      </c>
      <c r="BL46" s="266" t="n">
        <f aca="false">AT31*J7/1000</f>
        <v>0</v>
      </c>
      <c r="BM46" s="249"/>
      <c r="BR46" s="235"/>
      <c r="BS46" s="142"/>
      <c r="BT46" s="142"/>
      <c r="BU46" s="98"/>
      <c r="BV46" s="52"/>
      <c r="BW46" s="249"/>
      <c r="BX46" s="249"/>
      <c r="BY46" s="52"/>
      <c r="BZ46" s="52"/>
      <c r="CA46" s="52"/>
      <c r="CB46" s="52"/>
      <c r="CC46" s="7"/>
      <c r="CD46" s="7"/>
      <c r="CE46" s="7"/>
      <c r="CF46" s="7"/>
      <c r="CG46" s="7"/>
      <c r="CH46" s="7"/>
      <c r="CI46" s="7"/>
      <c r="CJ46" s="8"/>
      <c r="CK46" s="257"/>
      <c r="CL46" s="249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</row>
    <row r="47" customFormat="false" ht="15" hidden="false" customHeight="false" outlineLevel="0" collapsed="false">
      <c r="A47" s="7"/>
      <c r="B47" s="7"/>
      <c r="C47" s="7"/>
      <c r="D47" s="7"/>
      <c r="E47" s="253"/>
      <c r="F47" s="253"/>
      <c r="G47" s="253"/>
      <c r="H47" s="253"/>
      <c r="I47" s="253"/>
      <c r="J47" s="253"/>
      <c r="K47" s="253"/>
      <c r="L47" s="253"/>
      <c r="M47" s="253"/>
      <c r="N47" s="253"/>
      <c r="O47" s="253"/>
      <c r="P47" s="7"/>
      <c r="Q47" s="7"/>
      <c r="R47" s="7"/>
      <c r="S47" s="7"/>
      <c r="T47" s="7"/>
      <c r="U47" s="7"/>
      <c r="V47" s="7"/>
      <c r="W47" s="7"/>
      <c r="X47" s="7"/>
      <c r="Y47" s="7"/>
      <c r="AS47" s="241"/>
      <c r="AT47" s="242" t="n">
        <f aca="false">AT16</f>
        <v>4</v>
      </c>
      <c r="AU47" s="242" t="n">
        <f aca="false">AS47-AT47</f>
        <v>-4</v>
      </c>
      <c r="AV47" s="243" t="n">
        <f aca="false">IF(AND(AU47&lt;=0,AU47&gt;=-2),AU47,IF(AU47&lt;-2,-2,0))</f>
        <v>-2</v>
      </c>
      <c r="AW47" s="244" t="n">
        <f aca="false">IF(AND(AU47&gt;=0,AU47&lt;=2),AU47,IF(AU47&gt;2,2,0))</f>
        <v>0</v>
      </c>
      <c r="AX47" s="245" t="n">
        <f aca="false">IF(AU47&gt;2,(AU47-2)*13.66,0)</f>
        <v>0</v>
      </c>
      <c r="AY47" s="245" t="n">
        <f aca="false">IF(AU47&lt;-2,(ABS(AU47)-2)*100,0)</f>
        <v>200</v>
      </c>
      <c r="AZ47" s="246" t="n">
        <f aca="false">AV47+AW47</f>
        <v>-2</v>
      </c>
      <c r="BA47" s="247" t="n">
        <f aca="false">AX47+AY47</f>
        <v>200</v>
      </c>
      <c r="BJ47" s="53" t="s">
        <v>149</v>
      </c>
      <c r="BK47" s="98"/>
      <c r="BL47" s="255" t="n">
        <f aca="false">SUM(BL45:BL46)</f>
        <v>0</v>
      </c>
      <c r="BM47" s="249"/>
      <c r="BR47" s="235"/>
      <c r="BS47" s="142"/>
      <c r="BT47" s="142"/>
      <c r="BU47" s="52"/>
      <c r="BV47" s="52"/>
      <c r="BW47" s="252"/>
      <c r="BX47" s="252"/>
      <c r="BY47" s="52"/>
      <c r="BZ47" s="52"/>
      <c r="CA47" s="52"/>
      <c r="CB47" s="52"/>
      <c r="CC47" s="7"/>
      <c r="CD47" s="7"/>
      <c r="CE47" s="7"/>
      <c r="CF47" s="7"/>
      <c r="CG47" s="7"/>
      <c r="CH47" s="7"/>
      <c r="CI47" s="7"/>
      <c r="CJ47" s="8"/>
      <c r="CK47" s="8"/>
      <c r="CL47" s="249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</row>
    <row r="48" customFormat="false" ht="15" hidden="false" customHeight="false" outlineLevel="0" collapsed="false">
      <c r="A48" s="7"/>
      <c r="B48" s="7"/>
      <c r="C48" s="7"/>
      <c r="D48" s="7"/>
      <c r="E48" s="253"/>
      <c r="F48" s="253"/>
      <c r="G48" s="254"/>
      <c r="H48" s="253"/>
      <c r="I48" s="254"/>
      <c r="J48" s="253"/>
      <c r="K48" s="254"/>
      <c r="L48" s="253"/>
      <c r="M48" s="254"/>
      <c r="N48" s="253"/>
      <c r="O48" s="253"/>
      <c r="P48" s="7"/>
      <c r="Q48" s="7"/>
      <c r="R48" s="7"/>
      <c r="S48" s="7"/>
      <c r="T48" s="7"/>
      <c r="U48" s="7"/>
      <c r="V48" s="7"/>
      <c r="W48" s="7"/>
      <c r="X48" s="7"/>
      <c r="Y48" s="7"/>
      <c r="AS48" s="241"/>
      <c r="AT48" s="242" t="n">
        <f aca="false">AT17</f>
        <v>4</v>
      </c>
      <c r="AU48" s="242" t="n">
        <f aca="false">AS48-AT48</f>
        <v>-4</v>
      </c>
      <c r="AV48" s="243" t="n">
        <f aca="false">IF(AND(AU48&lt;=0,AU48&gt;=-2),AU48,IF(AU48&lt;-2,-2,0))</f>
        <v>-2</v>
      </c>
      <c r="AW48" s="244" t="n">
        <f aca="false">IF(AND(AU48&gt;=0,AU48&lt;=2),AU48,IF(AU48&gt;2,2,0))</f>
        <v>0</v>
      </c>
      <c r="AX48" s="245" t="n">
        <f aca="false">IF(AU48&gt;2,(AU48-2)*13.66,0)</f>
        <v>0</v>
      </c>
      <c r="AY48" s="245" t="n">
        <f aca="false">IF(AU48&lt;-2,(ABS(AU48)-2)*100,0)</f>
        <v>200</v>
      </c>
      <c r="AZ48" s="246" t="n">
        <f aca="false">AV48+AW48</f>
        <v>-2</v>
      </c>
      <c r="BA48" s="247" t="n">
        <f aca="false">AX48+AY48</f>
        <v>200</v>
      </c>
      <c r="BJ48" s="183"/>
      <c r="BK48" s="52"/>
      <c r="BL48" s="251"/>
      <c r="BM48" s="252"/>
      <c r="BR48" s="235"/>
      <c r="BS48" s="142"/>
      <c r="BT48" s="142"/>
      <c r="BU48" s="98"/>
      <c r="BV48" s="98"/>
      <c r="BW48" s="249"/>
      <c r="BX48" s="249"/>
      <c r="BY48" s="52"/>
      <c r="BZ48" s="52"/>
      <c r="CA48" s="52"/>
      <c r="CB48" s="52"/>
      <c r="CC48" s="7"/>
      <c r="CD48" s="7"/>
      <c r="CE48" s="7"/>
      <c r="CF48" s="7"/>
      <c r="CG48" s="7"/>
      <c r="CH48" s="7"/>
      <c r="CI48" s="7"/>
      <c r="CJ48" s="7"/>
      <c r="CK48" s="7"/>
      <c r="CL48" s="252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</row>
    <row r="49" customFormat="false" ht="15" hidden="false" customHeight="false" outlineLevel="0" collapsed="false">
      <c r="A49" s="7"/>
      <c r="B49" s="7"/>
      <c r="C49" s="7"/>
      <c r="D49" s="7"/>
      <c r="E49" s="253"/>
      <c r="F49" s="253"/>
      <c r="G49" s="254"/>
      <c r="H49" s="253"/>
      <c r="I49" s="254"/>
      <c r="J49" s="253"/>
      <c r="K49" s="254"/>
      <c r="L49" s="253"/>
      <c r="M49" s="254"/>
      <c r="N49" s="253"/>
      <c r="O49" s="253"/>
      <c r="P49" s="7"/>
      <c r="Q49" s="7"/>
      <c r="R49" s="7"/>
      <c r="S49" s="7"/>
      <c r="T49" s="7"/>
      <c r="U49" s="7"/>
      <c r="V49" s="7"/>
      <c r="W49" s="7"/>
      <c r="X49" s="7"/>
      <c r="Y49" s="7"/>
      <c r="AS49" s="241"/>
      <c r="AT49" s="242" t="n">
        <f aca="false">AT18</f>
        <v>4</v>
      </c>
      <c r="AU49" s="242" t="n">
        <f aca="false">AS49-AT49</f>
        <v>-4</v>
      </c>
      <c r="AV49" s="243" t="n">
        <f aca="false">IF(AND(AU49&lt;=0,AU49&gt;=-2),AU49,IF(AU49&lt;-2,-2,0))</f>
        <v>-2</v>
      </c>
      <c r="AW49" s="244" t="n">
        <f aca="false">IF(AND(AU49&gt;=0,AU49&lt;=2),AU49,IF(AU49&gt;2,2,0))</f>
        <v>0</v>
      </c>
      <c r="AX49" s="245" t="n">
        <f aca="false">IF(AU49&gt;2,(AU49-2)*13.66,0)</f>
        <v>0</v>
      </c>
      <c r="AY49" s="245" t="n">
        <f aca="false">IF(AU49&lt;-2,(ABS(AU49)-2)*100,0)</f>
        <v>200</v>
      </c>
      <c r="AZ49" s="246" t="n">
        <f aca="false">AV49+AW49</f>
        <v>-2</v>
      </c>
      <c r="BA49" s="247" t="n">
        <f aca="false">AX49+AY49</f>
        <v>200</v>
      </c>
      <c r="BJ49" s="140" t="s">
        <v>150</v>
      </c>
      <c r="BK49" s="141"/>
      <c r="BL49" s="267" t="n">
        <f aca="false">BL43-BL47</f>
        <v>0</v>
      </c>
      <c r="BM49" s="249"/>
      <c r="BR49" s="235"/>
      <c r="BS49" s="142"/>
      <c r="BT49" s="142"/>
      <c r="BU49" s="98"/>
      <c r="BV49" s="256"/>
      <c r="BW49" s="249"/>
      <c r="BX49" s="249"/>
      <c r="BY49" s="52"/>
      <c r="BZ49" s="52"/>
      <c r="CA49" s="52"/>
      <c r="CB49" s="52"/>
      <c r="CC49" s="7"/>
      <c r="CD49" s="7"/>
      <c r="CE49" s="7"/>
      <c r="CF49" s="7"/>
      <c r="CG49" s="7"/>
      <c r="CH49" s="7"/>
      <c r="CI49" s="7"/>
      <c r="CJ49" s="8"/>
      <c r="CK49" s="7"/>
      <c r="CL49" s="249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</row>
    <row r="50" customFormat="false" ht="15" hidden="false" customHeight="false" outlineLevel="0" collapsed="false">
      <c r="A50" s="7"/>
      <c r="B50" s="7"/>
      <c r="C50" s="7"/>
      <c r="D50" s="7"/>
      <c r="E50" s="253"/>
      <c r="F50" s="253"/>
      <c r="G50" s="253"/>
      <c r="H50" s="253"/>
      <c r="I50" s="253"/>
      <c r="J50" s="253"/>
      <c r="K50" s="254"/>
      <c r="L50" s="253"/>
      <c r="M50" s="253"/>
      <c r="N50" s="253"/>
      <c r="O50" s="253"/>
      <c r="P50" s="7"/>
      <c r="Q50" s="7"/>
      <c r="R50" s="7"/>
      <c r="S50" s="7"/>
      <c r="T50" s="7"/>
      <c r="U50" s="7"/>
      <c r="V50" s="7"/>
      <c r="W50" s="7"/>
      <c r="X50" s="7"/>
      <c r="Y50" s="7"/>
      <c r="AS50" s="241"/>
      <c r="AT50" s="242" t="n">
        <f aca="false">AT19</f>
        <v>4</v>
      </c>
      <c r="AU50" s="242" t="n">
        <f aca="false">AS50-AT50</f>
        <v>-4</v>
      </c>
      <c r="AV50" s="243" t="n">
        <f aca="false">IF(AND(AU50&lt;=0,AU50&gt;=-2),AU50,IF(AU50&lt;-2,-2,0))</f>
        <v>-2</v>
      </c>
      <c r="AW50" s="244" t="n">
        <f aca="false">IF(AND(AU50&gt;=0,AU50&lt;=2),AU50,IF(AU50&gt;2,2,0))</f>
        <v>0</v>
      </c>
      <c r="AX50" s="245" t="n">
        <f aca="false">IF(AU50&gt;2,(AU50-2)*13.66,0)</f>
        <v>0</v>
      </c>
      <c r="AY50" s="245" t="n">
        <f aca="false">IF(AU50&lt;-2,(ABS(AU50)-2)*100,0)</f>
        <v>200</v>
      </c>
      <c r="AZ50" s="246" t="n">
        <f aca="false">AV50+AW50</f>
        <v>-2</v>
      </c>
      <c r="BA50" s="247" t="n">
        <f aca="false">AX50+AY50</f>
        <v>200</v>
      </c>
      <c r="BJ50" s="140"/>
      <c r="BK50" s="141"/>
      <c r="BL50" s="267"/>
      <c r="BM50" s="249"/>
      <c r="BR50" s="235"/>
      <c r="BS50" s="142"/>
      <c r="BT50" s="142"/>
      <c r="BU50" s="98"/>
      <c r="BV50" s="52"/>
      <c r="BW50" s="249"/>
      <c r="BX50" s="249"/>
      <c r="BY50" s="52"/>
      <c r="BZ50" s="52"/>
      <c r="CA50" s="52"/>
      <c r="CB50" s="52"/>
      <c r="CC50" s="7"/>
      <c r="CD50" s="7"/>
      <c r="CE50" s="7"/>
      <c r="CF50" s="7"/>
      <c r="CG50" s="7"/>
      <c r="CH50" s="7"/>
      <c r="CI50" s="7"/>
      <c r="CJ50" s="8"/>
      <c r="CK50" s="7"/>
      <c r="CL50" s="249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</row>
    <row r="51" customFormat="false" ht="15" hidden="false" customHeight="false" outlineLevel="0" collapsed="false">
      <c r="A51" s="7"/>
      <c r="B51" s="7"/>
      <c r="C51" s="7"/>
      <c r="D51" s="7"/>
      <c r="E51" s="253"/>
      <c r="F51" s="253"/>
      <c r="G51" s="253"/>
      <c r="H51" s="253"/>
      <c r="I51" s="254"/>
      <c r="J51" s="253"/>
      <c r="K51" s="254"/>
      <c r="L51" s="253"/>
      <c r="M51" s="254"/>
      <c r="N51" s="254"/>
      <c r="O51" s="254"/>
      <c r="P51" s="7"/>
      <c r="Q51" s="7"/>
      <c r="R51" s="7"/>
      <c r="S51" s="7"/>
      <c r="T51" s="7"/>
      <c r="U51" s="7"/>
      <c r="V51" s="7"/>
      <c r="W51" s="7"/>
      <c r="X51" s="7"/>
      <c r="Y51" s="7"/>
      <c r="AS51" s="241"/>
      <c r="AT51" s="242" t="n">
        <f aca="false">AT20</f>
        <v>4</v>
      </c>
      <c r="AU51" s="242" t="n">
        <f aca="false">AS51-AT51</f>
        <v>-4</v>
      </c>
      <c r="AV51" s="243" t="n">
        <f aca="false">IF(AND(AU51&lt;=0,AU51&gt;=-2),AU51,IF(AU51&lt;-2,-2,0))</f>
        <v>-2</v>
      </c>
      <c r="AW51" s="244" t="n">
        <f aca="false">IF(AND(AU51&gt;=0,AU51&lt;=2),AU51,IF(AU51&gt;2,2,0))</f>
        <v>0</v>
      </c>
      <c r="AX51" s="245" t="n">
        <f aca="false">IF(AU51&gt;2,(AU51-2)*13.66,0)</f>
        <v>0</v>
      </c>
      <c r="AY51" s="245" t="n">
        <f aca="false">IF(AU51&lt;-2,(ABS(AU51)-2)*100,0)</f>
        <v>200</v>
      </c>
      <c r="AZ51" s="246" t="n">
        <f aca="false">AV51+AW51</f>
        <v>-2</v>
      </c>
      <c r="BA51" s="247" t="n">
        <f aca="false">AX51+AY51</f>
        <v>200</v>
      </c>
      <c r="BR51" s="235"/>
      <c r="BS51" s="142"/>
      <c r="BT51" s="142"/>
      <c r="BU51" s="52"/>
      <c r="BV51" s="52"/>
      <c r="BW51" s="252"/>
      <c r="BX51" s="252"/>
      <c r="BY51" s="52"/>
      <c r="BZ51" s="52"/>
      <c r="CA51" s="52"/>
      <c r="CB51" s="52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</row>
    <row r="52" customFormat="false" ht="12.75" hidden="false" customHeight="false" outlineLevel="0" collapsed="false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AS52" s="241"/>
      <c r="AT52" s="242" t="n">
        <f aca="false">AT21</f>
        <v>4</v>
      </c>
      <c r="AU52" s="242" t="n">
        <f aca="false">AS52-AT52</f>
        <v>-4</v>
      </c>
      <c r="AV52" s="243" t="n">
        <f aca="false">IF(AND(AU52&lt;=0,AU52&gt;=-2),AU52,IF(AU52&lt;-2,-2,0))</f>
        <v>-2</v>
      </c>
      <c r="AW52" s="244" t="n">
        <f aca="false">IF(AND(AU52&gt;=0,AU52&lt;=2),AU52,IF(AU52&gt;2,2,0))</f>
        <v>0</v>
      </c>
      <c r="AX52" s="245" t="n">
        <f aca="false">IF(AU52&gt;2,(AU52-2)*13.66,0)</f>
        <v>0</v>
      </c>
      <c r="AY52" s="245" t="n">
        <f aca="false">IF(AU52&lt;-2,(ABS(AU52)-2)*100,0)</f>
        <v>200</v>
      </c>
      <c r="AZ52" s="246" t="n">
        <f aca="false">AV52+AW52</f>
        <v>-2</v>
      </c>
      <c r="BA52" s="247" t="n">
        <f aca="false">AX52+AY52</f>
        <v>200</v>
      </c>
      <c r="BR52" s="235"/>
      <c r="BS52" s="142"/>
      <c r="BT52" s="142"/>
      <c r="BU52" s="98"/>
      <c r="BV52" s="98"/>
      <c r="BW52" s="249"/>
      <c r="BX52" s="249"/>
      <c r="BY52" s="52"/>
      <c r="BZ52" s="52"/>
      <c r="CA52" s="52"/>
      <c r="CB52" s="52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</row>
    <row r="53" customFormat="false" ht="15.75" hidden="false" customHeight="false" outlineLevel="0" collapsed="false">
      <c r="A53" s="7"/>
      <c r="B53" s="7"/>
      <c r="C53" s="7"/>
      <c r="D53" s="7"/>
      <c r="E53" s="7"/>
      <c r="F53" s="7"/>
      <c r="G53" s="7"/>
      <c r="H53" s="22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AS53" s="241"/>
      <c r="AT53" s="242" t="n">
        <f aca="false">AT22</f>
        <v>4</v>
      </c>
      <c r="AU53" s="242" t="n">
        <f aca="false">AS53-AT53</f>
        <v>-4</v>
      </c>
      <c r="AV53" s="243" t="n">
        <f aca="false">IF(AND(AU53&lt;=0,AU53&gt;=-2),AU53,IF(AU53&lt;-2,-2,0))</f>
        <v>-2</v>
      </c>
      <c r="AW53" s="244" t="n">
        <f aca="false">IF(AND(AU53&gt;=0,AU53&lt;=2),AU53,IF(AU53&gt;2,2,0))</f>
        <v>0</v>
      </c>
      <c r="AX53" s="245" t="n">
        <f aca="false">IF(AU53&gt;2,(AU53-2)*13.66,0)</f>
        <v>0</v>
      </c>
      <c r="AY53" s="245" t="n">
        <f aca="false">IF(AU53&lt;-2,(ABS(AU53)-2)*100,0)</f>
        <v>200</v>
      </c>
      <c r="AZ53" s="246" t="n">
        <f aca="false">AV53+AW53</f>
        <v>-2</v>
      </c>
      <c r="BA53" s="247" t="n">
        <f aca="false">AX53+AY53</f>
        <v>200</v>
      </c>
      <c r="BR53" s="235"/>
      <c r="BS53" s="142"/>
      <c r="BT53" s="142"/>
      <c r="BU53" s="98"/>
      <c r="BV53" s="256"/>
      <c r="BW53" s="268"/>
      <c r="BX53" s="249"/>
      <c r="BY53" s="52"/>
      <c r="BZ53" s="52"/>
      <c r="CA53" s="52"/>
      <c r="CB53" s="52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</row>
    <row r="54" customFormat="false" ht="15.75" hidden="false" customHeight="false" outlineLevel="0" collapsed="false">
      <c r="A54" s="7"/>
      <c r="B54" s="7"/>
      <c r="C54" s="7"/>
      <c r="D54" s="7"/>
      <c r="E54" s="7"/>
      <c r="F54" s="7"/>
      <c r="G54" s="7"/>
      <c r="H54" s="227"/>
      <c r="I54" s="227"/>
      <c r="J54" s="227"/>
      <c r="K54" s="22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AS54" s="241"/>
      <c r="AT54" s="242" t="n">
        <f aca="false">AT23</f>
        <v>4</v>
      </c>
      <c r="AU54" s="242" t="n">
        <f aca="false">AS54-AT54</f>
        <v>-4</v>
      </c>
      <c r="AV54" s="243" t="n">
        <f aca="false">IF(AND(AU54&lt;=0,AU54&gt;=-2),AU54,IF(AU54&lt;-2,-2,0))</f>
        <v>-2</v>
      </c>
      <c r="AW54" s="244" t="n">
        <f aca="false">IF(AND(AU54&gt;=0,AU54&lt;=2),AU54,IF(AU54&gt;2,2,0))</f>
        <v>0</v>
      </c>
      <c r="AX54" s="245" t="n">
        <f aca="false">IF(AU54&gt;2,(AU54-2)*13.66,0)</f>
        <v>0</v>
      </c>
      <c r="AY54" s="245" t="n">
        <f aca="false">IF(AU54&lt;-2,(ABS(AU54)-2)*100,0)</f>
        <v>200</v>
      </c>
      <c r="AZ54" s="246" t="n">
        <f aca="false">AV54+AW54</f>
        <v>-2</v>
      </c>
      <c r="BA54" s="247" t="n">
        <f aca="false">AX54+AY54</f>
        <v>200</v>
      </c>
      <c r="BR54" s="235"/>
      <c r="BS54" s="142"/>
      <c r="BT54" s="142"/>
      <c r="BU54" s="98"/>
      <c r="BV54" s="98"/>
      <c r="BW54" s="249"/>
      <c r="BX54" s="249"/>
      <c r="BY54" s="52"/>
      <c r="BZ54" s="52"/>
      <c r="CA54" s="52"/>
      <c r="CB54" s="52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</row>
    <row r="55" customFormat="false" ht="15.75" hidden="false" customHeight="false" outlineLevel="0" collapsed="false">
      <c r="A55" s="7"/>
      <c r="B55" s="7"/>
      <c r="C55" s="7"/>
      <c r="D55" s="7"/>
      <c r="E55" s="227"/>
      <c r="F55" s="227"/>
      <c r="G55" s="7"/>
      <c r="H55" s="227"/>
      <c r="I55" s="227"/>
      <c r="J55" s="7"/>
      <c r="K55" s="227"/>
      <c r="L55" s="7"/>
      <c r="M55" s="7"/>
      <c r="N55" s="22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AS55" s="241"/>
      <c r="AT55" s="242" t="n">
        <f aca="false">AT24</f>
        <v>4</v>
      </c>
      <c r="AU55" s="242" t="n">
        <f aca="false">AS55-AT55</f>
        <v>-4</v>
      </c>
      <c r="AV55" s="243" t="n">
        <f aca="false">IF(AND(AU55&lt;=0,AU55&gt;=-2),AU55,IF(AU55&lt;-2,-2,0))</f>
        <v>-2</v>
      </c>
      <c r="AW55" s="244" t="n">
        <f aca="false">IF(AND(AU55&gt;=0,AU55&lt;=2),AU55,IF(AU55&gt;2,2,0))</f>
        <v>0</v>
      </c>
      <c r="AX55" s="245" t="n">
        <f aca="false">IF(AU55&gt;2,(AU55-2)*13.66,0)</f>
        <v>0</v>
      </c>
      <c r="AY55" s="245" t="n">
        <f aca="false">IF(AU55&lt;-2,(ABS(AU55)-2)*100,0)</f>
        <v>200</v>
      </c>
      <c r="AZ55" s="246" t="n">
        <f aca="false">AV55+AW55</f>
        <v>-2</v>
      </c>
      <c r="BA55" s="247" t="n">
        <f aca="false">AX55+AY55</f>
        <v>200</v>
      </c>
      <c r="BR55" s="235"/>
      <c r="BS55" s="142"/>
      <c r="BT55" s="142"/>
      <c r="BU55" s="52"/>
      <c r="BV55" s="52"/>
      <c r="BW55" s="252"/>
      <c r="BX55" s="252"/>
      <c r="BY55" s="52"/>
      <c r="BZ55" s="52"/>
      <c r="CA55" s="52"/>
      <c r="CB55" s="52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</row>
    <row r="56" customFormat="false" ht="15.75" hidden="false" customHeight="false" outlineLevel="0" collapsed="false">
      <c r="A56" s="7"/>
      <c r="B56" s="7"/>
      <c r="C56" s="7"/>
      <c r="D56" s="7"/>
      <c r="E56" s="227"/>
      <c r="F56" s="7"/>
      <c r="G56" s="7"/>
      <c r="H56" s="7"/>
      <c r="I56" s="7"/>
      <c r="J56" s="7"/>
      <c r="K56" s="269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AS56" s="241"/>
      <c r="AT56" s="242" t="n">
        <f aca="false">AT25</f>
        <v>4</v>
      </c>
      <c r="AU56" s="242" t="n">
        <f aca="false">AS56-AT56</f>
        <v>-4</v>
      </c>
      <c r="AV56" s="243" t="n">
        <f aca="false">IF(AND(AU56&lt;=0,AU56&gt;=-2),AU56,IF(AU56&lt;-2,-2,0))</f>
        <v>-2</v>
      </c>
      <c r="AW56" s="244" t="n">
        <f aca="false">IF(AND(AU56&gt;=0,AU56&lt;=2),AU56,IF(AU56&gt;2,2,0))</f>
        <v>0</v>
      </c>
      <c r="AX56" s="245" t="n">
        <f aca="false">IF(AU56&gt;2,(AU56-2)*13.66,0)</f>
        <v>0</v>
      </c>
      <c r="AY56" s="245" t="n">
        <f aca="false">IF(AU56&lt;-2,(ABS(AU56)-2)*100,0)</f>
        <v>200</v>
      </c>
      <c r="AZ56" s="246" t="n">
        <f aca="false">AV56+AW56</f>
        <v>-2</v>
      </c>
      <c r="BA56" s="247" t="n">
        <f aca="false">AX56+AY56</f>
        <v>200</v>
      </c>
      <c r="BR56" s="235"/>
      <c r="BS56" s="142"/>
      <c r="BT56" s="142"/>
      <c r="BU56" s="98"/>
      <c r="BV56" s="52"/>
      <c r="BW56" s="249"/>
      <c r="BX56" s="249"/>
      <c r="BY56" s="52"/>
      <c r="BZ56" s="52"/>
      <c r="CA56" s="52"/>
      <c r="CB56" s="52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</row>
    <row r="57" customFormat="false" ht="15" hidden="false" customHeight="false" outlineLevel="0" collapsed="false">
      <c r="A57" s="7"/>
      <c r="B57" s="7"/>
      <c r="C57" s="7"/>
      <c r="D57" s="7"/>
      <c r="E57" s="253"/>
      <c r="F57" s="253"/>
      <c r="G57" s="7"/>
      <c r="H57" s="254"/>
      <c r="I57" s="7"/>
      <c r="J57" s="253"/>
      <c r="K57" s="270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AS57" s="241"/>
      <c r="AT57" s="242" t="n">
        <f aca="false">AT26</f>
        <v>4</v>
      </c>
      <c r="AU57" s="242" t="n">
        <f aca="false">AS57-AT57</f>
        <v>-4</v>
      </c>
      <c r="AV57" s="243" t="n">
        <f aca="false">IF(AND(AU57&lt;=0,AU57&gt;=-2),AU57,IF(AU57&lt;-2,-2,0))</f>
        <v>-2</v>
      </c>
      <c r="AW57" s="244" t="n">
        <f aca="false">IF(AND(AU57&gt;=0,AU57&lt;=2),AU57,IF(AU57&gt;2,2,0))</f>
        <v>0</v>
      </c>
      <c r="AX57" s="245" t="n">
        <f aca="false">IF(AU57&gt;2,(AU57-2)*13.66,0)</f>
        <v>0</v>
      </c>
      <c r="AY57" s="245" t="n">
        <f aca="false">IF(AU57&lt;-2,(ABS(AU57)-2)*100,0)</f>
        <v>200</v>
      </c>
      <c r="AZ57" s="246" t="n">
        <f aca="false">AV57+AW57</f>
        <v>-2</v>
      </c>
      <c r="BA57" s="247" t="n">
        <f aca="false">AX57+AY57</f>
        <v>200</v>
      </c>
      <c r="BR57" s="235"/>
      <c r="BS57" s="142"/>
      <c r="BT57" s="142"/>
      <c r="BU57" s="98"/>
      <c r="BV57" s="52"/>
      <c r="BW57" s="249"/>
      <c r="BX57" s="249"/>
      <c r="BY57" s="52"/>
      <c r="BZ57" s="52"/>
      <c r="CA57" s="52"/>
      <c r="CB57" s="52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</row>
    <row r="58" customFormat="false" ht="15.75" hidden="false" customHeight="false" outlineLevel="0" collapsed="false">
      <c r="A58" s="7"/>
      <c r="B58" s="7"/>
      <c r="C58" s="7"/>
      <c r="D58" s="7"/>
      <c r="E58" s="253"/>
      <c r="F58" s="253"/>
      <c r="G58" s="7"/>
      <c r="H58" s="254"/>
      <c r="I58" s="7"/>
      <c r="J58" s="7"/>
      <c r="K58" s="269"/>
      <c r="L58" s="7"/>
      <c r="M58" s="7"/>
      <c r="N58" s="271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AS58" s="241"/>
      <c r="AT58" s="242" t="n">
        <f aca="false">AT27</f>
        <v>4</v>
      </c>
      <c r="AU58" s="242" t="n">
        <f aca="false">AS58-AT58</f>
        <v>-4</v>
      </c>
      <c r="AV58" s="243" t="n">
        <f aca="false">IF(AND(AU58&lt;=0,AU58&gt;=-2),AU58,IF(AU58&lt;-2,-2,0))</f>
        <v>-2</v>
      </c>
      <c r="AW58" s="244" t="n">
        <f aca="false">IF(AND(AU58&gt;=0,AU58&lt;=2),AU58,IF(AU58&gt;2,2,0))</f>
        <v>0</v>
      </c>
      <c r="AX58" s="245" t="n">
        <f aca="false">IF(AU58&gt;2,(AU58-2)*13.66,0)</f>
        <v>0</v>
      </c>
      <c r="AY58" s="245" t="n">
        <f aca="false">IF(AU58&lt;-2,(ABS(AU58)-2)*100,0)</f>
        <v>200</v>
      </c>
      <c r="AZ58" s="246" t="n">
        <f aca="false">AV58+AW58</f>
        <v>-2</v>
      </c>
      <c r="BA58" s="247" t="n">
        <f aca="false">AX58+AY58</f>
        <v>200</v>
      </c>
      <c r="BR58" s="235"/>
      <c r="BS58" s="142"/>
      <c r="BT58" s="142"/>
      <c r="BU58" s="272"/>
      <c r="BV58" s="272"/>
      <c r="BW58" s="270"/>
      <c r="BX58" s="270"/>
      <c r="BY58" s="273"/>
      <c r="BZ58" s="269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</row>
    <row r="59" customFormat="false" ht="15" hidden="false" customHeight="false" outlineLevel="0" collapsed="false">
      <c r="A59" s="7"/>
      <c r="B59" s="7"/>
      <c r="C59" s="7"/>
      <c r="D59" s="7"/>
      <c r="E59" s="253"/>
      <c r="F59" s="7"/>
      <c r="G59" s="7"/>
      <c r="H59" s="254"/>
      <c r="I59" s="7"/>
      <c r="J59" s="7"/>
      <c r="K59" s="274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AS59" s="241"/>
      <c r="AT59" s="242" t="n">
        <f aca="false">AT28</f>
        <v>4</v>
      </c>
      <c r="AU59" s="242" t="n">
        <f aca="false">AS59-AT59</f>
        <v>-4</v>
      </c>
      <c r="AV59" s="243" t="n">
        <f aca="false">IF(AND(AU59&lt;=0,AU59&gt;=-2),AU59,IF(AU59&lt;-2,-2,0))</f>
        <v>-2</v>
      </c>
      <c r="AW59" s="244" t="n">
        <f aca="false">IF(AND(AU59&gt;=0,AU59&lt;=2),AU59,IF(AU59&gt;2,2,0))</f>
        <v>0</v>
      </c>
      <c r="AX59" s="245" t="n">
        <f aca="false">IF(AU59&gt;2,(AU59-2)*13.66,0)</f>
        <v>0</v>
      </c>
      <c r="AY59" s="245" t="n">
        <f aca="false">IF(AU59&lt;-2,(ABS(AU59)-2)*100,0)</f>
        <v>200</v>
      </c>
      <c r="AZ59" s="246" t="n">
        <f aca="false">AV59+AW59</f>
        <v>-2</v>
      </c>
      <c r="BA59" s="247" t="n">
        <f aca="false">AX59+AY59</f>
        <v>200</v>
      </c>
      <c r="BR59" s="235"/>
      <c r="BS59" s="142"/>
      <c r="BT59" s="142"/>
      <c r="BU59" s="272"/>
      <c r="BV59" s="272"/>
      <c r="BW59" s="270"/>
      <c r="BX59" s="270"/>
      <c r="BY59" s="273"/>
      <c r="BZ59" s="269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</row>
    <row r="60" customFormat="false" ht="15" hidden="false" customHeight="false" outlineLevel="0" collapsed="false">
      <c r="A60" s="7"/>
      <c r="B60" s="7"/>
      <c r="C60" s="7"/>
      <c r="D60" s="7"/>
      <c r="E60" s="253"/>
      <c r="F60" s="7"/>
      <c r="G60" s="7"/>
      <c r="H60" s="274"/>
      <c r="I60" s="7"/>
      <c r="J60" s="7"/>
      <c r="K60" s="269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AS60" s="241"/>
      <c r="AT60" s="242" t="n">
        <f aca="false">AT29</f>
        <v>4</v>
      </c>
      <c r="AU60" s="242" t="n">
        <f aca="false">AS60-AT60</f>
        <v>-4</v>
      </c>
      <c r="AV60" s="243" t="n">
        <f aca="false">IF(AND(AU60&lt;=0,AU60&gt;=-2),AU60,IF(AU60&lt;-2,-2,0))</f>
        <v>-2</v>
      </c>
      <c r="AW60" s="244" t="n">
        <f aca="false">IF(AND(AU60&gt;=0,AU60&lt;=2),AU60,IF(AU60&gt;2,2,0))</f>
        <v>0</v>
      </c>
      <c r="AX60" s="245" t="n">
        <f aca="false">IF(AU60&gt;2,(AU60-2)*13.66,0)</f>
        <v>0</v>
      </c>
      <c r="AY60" s="245" t="n">
        <f aca="false">IF(AU60&lt;-2,(ABS(AU60)-2)*100,0)</f>
        <v>200</v>
      </c>
      <c r="AZ60" s="246" t="n">
        <f aca="false">AV60+AW60</f>
        <v>-2</v>
      </c>
      <c r="BA60" s="247" t="n">
        <f aca="false">AX60+AY60</f>
        <v>200</v>
      </c>
      <c r="BR60" s="235"/>
      <c r="BS60" s="142"/>
      <c r="BT60" s="142"/>
      <c r="BU60" s="272"/>
      <c r="BV60" s="272"/>
      <c r="BW60" s="270"/>
      <c r="BX60" s="270"/>
      <c r="BY60" s="273"/>
      <c r="BZ60" s="269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</row>
    <row r="61" customFormat="false" ht="15.75" hidden="false" customHeight="false" outlineLevel="0" collapsed="false">
      <c r="A61" s="7"/>
      <c r="B61" s="7"/>
      <c r="C61" s="7"/>
      <c r="D61" s="7"/>
      <c r="E61" s="254"/>
      <c r="F61" s="7"/>
      <c r="G61" s="7"/>
      <c r="H61" s="274"/>
      <c r="I61" s="7"/>
      <c r="J61" s="7"/>
      <c r="K61" s="274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AS61" s="275"/>
      <c r="AT61" s="276" t="n">
        <f aca="false">AT30</f>
        <v>4</v>
      </c>
      <c r="AU61" s="276" t="n">
        <f aca="false">AS61-AT61</f>
        <v>-4</v>
      </c>
      <c r="AV61" s="277" t="n">
        <f aca="false">IF(AND(AU61&lt;=0,AU61&gt;=-2),AU61,IF(AU61&lt;-2,-2,0))</f>
        <v>-2</v>
      </c>
      <c r="AW61" s="278" t="n">
        <f aca="false">IF(AND(AU61&gt;=0,AU61&lt;=2),AU61,IF(AU61&gt;2,2,0))</f>
        <v>0</v>
      </c>
      <c r="AX61" s="279" t="n">
        <f aca="false">IF(AU61&gt;2,(AU61-2)*13.66,0)</f>
        <v>0</v>
      </c>
      <c r="AY61" s="279" t="n">
        <f aca="false">IF(AU61&lt;-2,(ABS(AU61)-2)*100,0)</f>
        <v>200</v>
      </c>
      <c r="AZ61" s="280" t="n">
        <f aca="false">AV61+AW61</f>
        <v>-2</v>
      </c>
      <c r="BA61" s="281" t="n">
        <f aca="false">AX61+AY61</f>
        <v>200</v>
      </c>
      <c r="BR61" s="235"/>
      <c r="BS61" s="142"/>
      <c r="BT61" s="142"/>
      <c r="BU61" s="272"/>
      <c r="BV61" s="272"/>
      <c r="BW61" s="270"/>
      <c r="BX61" s="270"/>
      <c r="BY61" s="273"/>
      <c r="BZ61" s="269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</row>
    <row r="62" customFormat="false" ht="15.75" hidden="false" customHeight="false" outlineLevel="0" collapsed="false">
      <c r="A62" s="7"/>
      <c r="B62" s="7"/>
      <c r="C62" s="7"/>
      <c r="D62" s="7"/>
      <c r="E62" s="254"/>
      <c r="F62" s="7"/>
      <c r="G62" s="7"/>
      <c r="H62" s="282"/>
      <c r="I62" s="7"/>
      <c r="J62" s="7"/>
      <c r="K62" s="269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AT62" s="283" t="n">
        <f aca="false">AT31</f>
        <v>96</v>
      </c>
      <c r="BR62" s="7"/>
      <c r="BS62" s="142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</row>
    <row r="63" customFormat="false" ht="15.75" hidden="false" customHeight="false" outlineLevel="0" collapsed="false">
      <c r="A63" s="7"/>
      <c r="B63" s="7"/>
      <c r="C63" s="7"/>
      <c r="D63" s="7"/>
      <c r="E63" s="254"/>
      <c r="F63" s="7"/>
      <c r="G63" s="7"/>
      <c r="H63" s="7"/>
      <c r="I63" s="7"/>
      <c r="J63" s="7"/>
      <c r="K63" s="274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AX63" s="0" t="s">
        <v>151</v>
      </c>
      <c r="AZ63" s="284" t="n">
        <f aca="false">SUM(AZ38:AZ62)</f>
        <v>-48</v>
      </c>
      <c r="BA63" s="285" t="n">
        <f aca="false">SUM(BA38:BA62)</f>
        <v>4800</v>
      </c>
      <c r="BR63" s="7"/>
      <c r="BS63" s="7"/>
      <c r="BT63" s="7"/>
      <c r="BU63" s="7"/>
      <c r="BV63" s="7"/>
      <c r="BW63" s="7"/>
      <c r="BX63" s="7"/>
      <c r="BY63" s="273"/>
      <c r="BZ63" s="269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</row>
    <row r="64" customFormat="false" ht="12.75" hidden="false" customHeight="false" outlineLevel="0" collapsed="false">
      <c r="A64" s="7"/>
      <c r="B64" s="7"/>
      <c r="C64" s="7"/>
      <c r="D64" s="7"/>
      <c r="E64" s="7"/>
      <c r="F64" s="7"/>
      <c r="G64" s="7"/>
      <c r="H64" s="7"/>
      <c r="I64" s="7"/>
      <c r="J64" s="7"/>
      <c r="K64" s="269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</row>
    <row r="65" customFormat="false" ht="12.75" hidden="false" customHeight="false" outlineLevel="0" collapsed="false">
      <c r="A65" s="7"/>
      <c r="B65" s="7"/>
      <c r="C65" s="7"/>
      <c r="D65" s="7"/>
      <c r="E65" s="7"/>
      <c r="F65" s="7"/>
      <c r="G65" s="7"/>
      <c r="H65" s="7"/>
      <c r="I65" s="7"/>
      <c r="J65" s="7"/>
      <c r="K65" s="274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</row>
    <row r="66" customFormat="false" ht="12.75" hidden="false" customHeight="false" outlineLevel="0" collapsed="false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</row>
    <row r="67" customFormat="false" ht="12.75" hidden="false" customHeight="false" outlineLevel="0" collapsed="false">
      <c r="A67" s="286"/>
      <c r="B67" s="287"/>
      <c r="C67" s="287"/>
      <c r="D67" s="287"/>
      <c r="E67" s="287"/>
      <c r="F67" s="287"/>
      <c r="G67" s="287"/>
      <c r="H67" s="287"/>
      <c r="I67" s="287"/>
      <c r="J67" s="287"/>
      <c r="K67" s="287"/>
      <c r="L67" s="287"/>
      <c r="M67" s="287"/>
      <c r="N67" s="287"/>
      <c r="O67" s="287"/>
      <c r="P67" s="287"/>
      <c r="Q67" s="287"/>
      <c r="R67" s="287"/>
      <c r="S67" s="287"/>
      <c r="T67" s="287"/>
      <c r="U67" s="287"/>
      <c r="V67" s="7"/>
      <c r="W67" s="7"/>
      <c r="X67" s="7"/>
      <c r="Y67" s="7"/>
    </row>
    <row r="68" customFormat="false" ht="12.75" hidden="false" customHeight="false" outlineLevel="0" collapsed="false">
      <c r="A68" s="288"/>
      <c r="B68" s="9"/>
      <c r="C68" s="10"/>
      <c r="D68" s="10"/>
      <c r="E68" s="10"/>
      <c r="F68" s="288"/>
      <c r="G68" s="288"/>
      <c r="H68" s="12"/>
      <c r="I68" s="12"/>
      <c r="J68" s="288"/>
      <c r="K68" s="288"/>
      <c r="L68" s="288"/>
      <c r="M68" s="289"/>
      <c r="N68" s="288"/>
      <c r="O68" s="289"/>
      <c r="P68" s="287"/>
      <c r="Q68" s="289"/>
      <c r="R68" s="289"/>
      <c r="S68" s="289"/>
      <c r="T68" s="289"/>
      <c r="U68" s="287"/>
      <c r="V68" s="7"/>
      <c r="W68" s="7"/>
      <c r="X68" s="7"/>
      <c r="Y68" s="7"/>
    </row>
    <row r="69" customFormat="false" ht="12.75" hidden="false" customHeight="false" outlineLevel="0" collapsed="false">
      <c r="A69" s="287"/>
      <c r="B69" s="9"/>
      <c r="C69" s="290"/>
      <c r="D69" s="291"/>
      <c r="E69" s="290"/>
      <c r="F69" s="289"/>
      <c r="G69" s="289"/>
      <c r="H69" s="289"/>
      <c r="I69" s="289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7"/>
      <c r="W69" s="7"/>
      <c r="X69" s="7"/>
      <c r="Y69" s="7"/>
    </row>
    <row r="70" customFormat="false" ht="12.75" hidden="false" customHeight="false" outlineLevel="0" collapsed="false">
      <c r="A70" s="293"/>
      <c r="B70" s="9"/>
      <c r="C70" s="291"/>
      <c r="D70" s="291"/>
      <c r="E70" s="290"/>
      <c r="F70" s="289"/>
      <c r="G70" s="289"/>
      <c r="H70" s="289"/>
      <c r="I70" s="289"/>
      <c r="J70" s="289"/>
      <c r="K70" s="289"/>
      <c r="L70" s="289"/>
      <c r="M70" s="289"/>
      <c r="N70" s="289"/>
      <c r="O70" s="289"/>
      <c r="P70" s="289"/>
      <c r="Q70" s="289"/>
      <c r="R70" s="289"/>
      <c r="S70" s="289"/>
      <c r="T70" s="289"/>
      <c r="U70" s="289"/>
      <c r="V70" s="7"/>
      <c r="W70" s="7"/>
      <c r="X70" s="7"/>
      <c r="Y70" s="7"/>
    </row>
    <row r="71" customFormat="false" ht="12.75" hidden="false" customHeight="false" outlineLevel="0" collapsed="false">
      <c r="A71" s="287"/>
      <c r="B71" s="9"/>
      <c r="C71" s="291"/>
      <c r="D71" s="291"/>
      <c r="E71" s="10"/>
      <c r="F71" s="206"/>
      <c r="G71" s="294"/>
      <c r="H71" s="294"/>
      <c r="I71" s="289"/>
      <c r="J71" s="289"/>
      <c r="K71" s="294"/>
      <c r="L71" s="294"/>
      <c r="M71" s="294"/>
      <c r="N71" s="295"/>
      <c r="O71" s="294"/>
      <c r="P71" s="296"/>
      <c r="Q71" s="294"/>
      <c r="R71" s="294"/>
      <c r="S71" s="294"/>
      <c r="T71" s="294"/>
      <c r="U71" s="289"/>
      <c r="V71" s="7"/>
      <c r="W71" s="7"/>
      <c r="X71" s="7"/>
      <c r="Y71" s="7"/>
    </row>
    <row r="72" customFormat="false" ht="12.75" hidden="false" customHeight="false" outlineLevel="0" collapsed="false">
      <c r="A72" s="287"/>
      <c r="B72" s="297"/>
      <c r="C72" s="298"/>
      <c r="D72" s="298"/>
      <c r="E72" s="298"/>
      <c r="F72" s="299"/>
      <c r="G72" s="299"/>
      <c r="H72" s="299"/>
      <c r="I72" s="299"/>
      <c r="J72" s="298"/>
      <c r="K72" s="299"/>
      <c r="L72" s="299"/>
      <c r="M72" s="299"/>
      <c r="N72" s="300"/>
      <c r="O72" s="299"/>
      <c r="P72" s="300"/>
      <c r="Q72" s="299"/>
      <c r="R72" s="300"/>
      <c r="S72" s="301"/>
      <c r="T72" s="299"/>
      <c r="U72" s="299"/>
      <c r="V72" s="7"/>
      <c r="W72" s="7"/>
      <c r="X72" s="7"/>
      <c r="Y72" s="7"/>
    </row>
    <row r="73" customFormat="false" ht="12.75" hidden="false" customHeight="false" outlineLevel="0" collapsed="false">
      <c r="A73" s="287"/>
      <c r="B73" s="9"/>
      <c r="C73" s="290"/>
      <c r="D73" s="290"/>
      <c r="E73" s="290"/>
      <c r="F73" s="302"/>
      <c r="G73" s="302"/>
      <c r="H73" s="302"/>
      <c r="I73" s="302"/>
      <c r="J73" s="290"/>
      <c r="K73" s="303"/>
      <c r="L73" s="303"/>
      <c r="M73" s="303"/>
      <c r="N73" s="303"/>
      <c r="O73" s="303"/>
      <c r="P73" s="303"/>
      <c r="Q73" s="303"/>
      <c r="R73" s="303"/>
      <c r="S73" s="303"/>
      <c r="T73" s="303"/>
      <c r="U73" s="304"/>
      <c r="V73" s="7"/>
      <c r="W73" s="7"/>
      <c r="X73" s="7"/>
      <c r="Y73" s="7"/>
    </row>
    <row r="74" customFormat="false" ht="12.75" hidden="false" customHeight="false" outlineLevel="0" collapsed="false">
      <c r="A74" s="287"/>
      <c r="B74" s="9"/>
      <c r="C74" s="290"/>
      <c r="D74" s="290"/>
      <c r="E74" s="290"/>
      <c r="F74" s="302"/>
      <c r="G74" s="302"/>
      <c r="H74" s="302"/>
      <c r="I74" s="302"/>
      <c r="J74" s="290"/>
      <c r="K74" s="303"/>
      <c r="L74" s="303"/>
      <c r="M74" s="303"/>
      <c r="N74" s="303"/>
      <c r="O74" s="303"/>
      <c r="P74" s="303"/>
      <c r="Q74" s="303"/>
      <c r="R74" s="303"/>
      <c r="S74" s="303"/>
      <c r="T74" s="303"/>
      <c r="U74" s="304"/>
      <c r="V74" s="7"/>
      <c r="W74" s="7"/>
      <c r="X74" s="7"/>
      <c r="Y74" s="7"/>
    </row>
    <row r="75" customFormat="false" ht="12.75" hidden="false" customHeight="false" outlineLevel="0" collapsed="false">
      <c r="A75" s="305"/>
      <c r="B75" s="9"/>
      <c r="C75" s="290"/>
      <c r="D75" s="290"/>
      <c r="E75" s="290"/>
      <c r="F75" s="302"/>
      <c r="G75" s="302"/>
      <c r="H75" s="302"/>
      <c r="I75" s="302"/>
      <c r="J75" s="290"/>
      <c r="K75" s="303"/>
      <c r="L75" s="303"/>
      <c r="M75" s="303"/>
      <c r="N75" s="303"/>
      <c r="O75" s="303"/>
      <c r="P75" s="303"/>
      <c r="Q75" s="303"/>
      <c r="R75" s="303"/>
      <c r="S75" s="303"/>
      <c r="T75" s="303"/>
      <c r="U75" s="304"/>
      <c r="V75" s="7"/>
      <c r="W75" s="7"/>
      <c r="X75" s="7"/>
      <c r="Y75" s="7"/>
    </row>
    <row r="76" customFormat="false" ht="12.75" hidden="false" customHeight="false" outlineLevel="0" collapsed="false">
      <c r="A76" s="287"/>
      <c r="B76" s="9"/>
      <c r="C76" s="290"/>
      <c r="D76" s="290"/>
      <c r="E76" s="290"/>
      <c r="F76" s="302"/>
      <c r="G76" s="302"/>
      <c r="H76" s="302"/>
      <c r="I76" s="302"/>
      <c r="J76" s="290"/>
      <c r="K76" s="303"/>
      <c r="L76" s="303"/>
      <c r="M76" s="303"/>
      <c r="N76" s="303"/>
      <c r="O76" s="303"/>
      <c r="P76" s="303"/>
      <c r="Q76" s="303"/>
      <c r="R76" s="303"/>
      <c r="S76" s="303"/>
      <c r="T76" s="303"/>
      <c r="U76" s="304"/>
      <c r="V76" s="7"/>
      <c r="W76" s="7"/>
      <c r="X76" s="7"/>
      <c r="Y76" s="7"/>
    </row>
    <row r="77" customFormat="false" ht="12.75" hidden="false" customHeight="false" outlineLevel="0" collapsed="false">
      <c r="A77" s="287"/>
      <c r="B77" s="9"/>
      <c r="C77" s="290"/>
      <c r="D77" s="290"/>
      <c r="E77" s="290"/>
      <c r="F77" s="302"/>
      <c r="G77" s="302"/>
      <c r="H77" s="302"/>
      <c r="I77" s="302"/>
      <c r="J77" s="290"/>
      <c r="K77" s="303"/>
      <c r="L77" s="303"/>
      <c r="M77" s="303"/>
      <c r="N77" s="303"/>
      <c r="O77" s="303"/>
      <c r="P77" s="303"/>
      <c r="Q77" s="303"/>
      <c r="R77" s="303"/>
      <c r="S77" s="303"/>
      <c r="T77" s="303"/>
      <c r="U77" s="304"/>
      <c r="V77" s="7"/>
      <c r="W77" s="7"/>
      <c r="X77" s="7"/>
      <c r="Y77" s="7"/>
    </row>
    <row r="78" customFormat="false" ht="12.75" hidden="false" customHeight="false" outlineLevel="0" collapsed="false">
      <c r="A78" s="287"/>
      <c r="B78" s="9"/>
      <c r="C78" s="290"/>
      <c r="D78" s="290"/>
      <c r="E78" s="290"/>
      <c r="F78" s="302"/>
      <c r="G78" s="302"/>
      <c r="H78" s="302"/>
      <c r="I78" s="302"/>
      <c r="J78" s="290"/>
      <c r="K78" s="303"/>
      <c r="L78" s="303"/>
      <c r="M78" s="303"/>
      <c r="N78" s="303"/>
      <c r="O78" s="303"/>
      <c r="P78" s="303"/>
      <c r="Q78" s="303"/>
      <c r="R78" s="303"/>
      <c r="S78" s="303"/>
      <c r="T78" s="303"/>
      <c r="U78" s="304"/>
      <c r="V78" s="7"/>
      <c r="W78" s="7"/>
      <c r="X78" s="7"/>
      <c r="Y78" s="7"/>
    </row>
    <row r="79" customFormat="false" ht="12.75" hidden="false" customHeight="false" outlineLevel="0" collapsed="false">
      <c r="A79" s="287"/>
      <c r="B79" s="9"/>
      <c r="C79" s="290"/>
      <c r="D79" s="290"/>
      <c r="E79" s="290"/>
      <c r="F79" s="302"/>
      <c r="G79" s="302"/>
      <c r="H79" s="302"/>
      <c r="I79" s="302"/>
      <c r="J79" s="290"/>
      <c r="K79" s="303"/>
      <c r="L79" s="303"/>
      <c r="M79" s="303"/>
      <c r="N79" s="303"/>
      <c r="O79" s="303"/>
      <c r="P79" s="303"/>
      <c r="Q79" s="303"/>
      <c r="R79" s="303"/>
      <c r="S79" s="303"/>
      <c r="T79" s="303"/>
      <c r="U79" s="304"/>
      <c r="V79" s="7"/>
      <c r="W79" s="7"/>
      <c r="X79" s="7"/>
      <c r="Y79" s="7"/>
    </row>
    <row r="80" customFormat="false" ht="12.75" hidden="false" customHeight="false" outlineLevel="0" collapsed="false">
      <c r="A80" s="287"/>
      <c r="B80" s="9"/>
      <c r="C80" s="290"/>
      <c r="D80" s="290"/>
      <c r="E80" s="290"/>
      <c r="F80" s="302"/>
      <c r="G80" s="302"/>
      <c r="H80" s="302"/>
      <c r="I80" s="302"/>
      <c r="J80" s="290"/>
      <c r="K80" s="303"/>
      <c r="L80" s="303"/>
      <c r="M80" s="303"/>
      <c r="N80" s="303"/>
      <c r="O80" s="303"/>
      <c r="P80" s="303"/>
      <c r="Q80" s="303"/>
      <c r="R80" s="303"/>
      <c r="S80" s="303"/>
      <c r="T80" s="303"/>
      <c r="U80" s="304"/>
      <c r="V80" s="7"/>
      <c r="W80" s="7"/>
      <c r="X80" s="7"/>
      <c r="Y80" s="7"/>
    </row>
    <row r="81" customFormat="false" ht="12.75" hidden="false" customHeight="false" outlineLevel="0" collapsed="false">
      <c r="A81" s="287"/>
      <c r="B81" s="9"/>
      <c r="C81" s="290"/>
      <c r="D81" s="290"/>
      <c r="E81" s="290"/>
      <c r="F81" s="302"/>
      <c r="G81" s="302"/>
      <c r="H81" s="302"/>
      <c r="I81" s="302"/>
      <c r="J81" s="290"/>
      <c r="K81" s="303"/>
      <c r="L81" s="303"/>
      <c r="M81" s="303"/>
      <c r="N81" s="303"/>
      <c r="O81" s="303"/>
      <c r="P81" s="303"/>
      <c r="Q81" s="303"/>
      <c r="R81" s="303"/>
      <c r="S81" s="303"/>
      <c r="T81" s="303"/>
      <c r="U81" s="304"/>
      <c r="V81" s="7"/>
      <c r="W81" s="7"/>
      <c r="X81" s="7"/>
      <c r="Y81" s="7"/>
    </row>
    <row r="82" customFormat="false" ht="12.75" hidden="false" customHeight="false" outlineLevel="0" collapsed="false">
      <c r="A82" s="287"/>
      <c r="B82" s="9"/>
      <c r="C82" s="290"/>
      <c r="D82" s="290"/>
      <c r="E82" s="290"/>
      <c r="F82" s="302"/>
      <c r="G82" s="302"/>
      <c r="H82" s="302"/>
      <c r="I82" s="302"/>
      <c r="J82" s="290"/>
      <c r="K82" s="303"/>
      <c r="L82" s="303"/>
      <c r="M82" s="303"/>
      <c r="N82" s="303"/>
      <c r="O82" s="303"/>
      <c r="P82" s="303"/>
      <c r="Q82" s="303"/>
      <c r="R82" s="303"/>
      <c r="S82" s="303"/>
      <c r="T82" s="303"/>
      <c r="U82" s="304"/>
      <c r="V82" s="7"/>
      <c r="W82" s="8"/>
      <c r="X82" s="7"/>
      <c r="Y82" s="8"/>
    </row>
    <row r="83" customFormat="false" ht="12.75" hidden="false" customHeight="false" outlineLevel="0" collapsed="false">
      <c r="A83" s="287"/>
      <c r="B83" s="9"/>
      <c r="C83" s="290"/>
      <c r="D83" s="290"/>
      <c r="E83" s="290"/>
      <c r="F83" s="302"/>
      <c r="G83" s="302"/>
      <c r="H83" s="302"/>
      <c r="I83" s="302"/>
      <c r="J83" s="290"/>
      <c r="K83" s="303"/>
      <c r="L83" s="303"/>
      <c r="M83" s="303"/>
      <c r="N83" s="303"/>
      <c r="O83" s="303"/>
      <c r="P83" s="303"/>
      <c r="Q83" s="303"/>
      <c r="R83" s="303"/>
      <c r="S83" s="303"/>
      <c r="T83" s="303"/>
      <c r="U83" s="304"/>
      <c r="V83" s="7"/>
      <c r="W83" s="7"/>
      <c r="X83" s="7"/>
      <c r="Y83" s="7"/>
    </row>
    <row r="84" customFormat="false" ht="12.75" hidden="false" customHeight="false" outlineLevel="0" collapsed="false">
      <c r="A84" s="287"/>
      <c r="B84" s="9"/>
      <c r="C84" s="290"/>
      <c r="D84" s="290"/>
      <c r="E84" s="290"/>
      <c r="F84" s="302"/>
      <c r="G84" s="302"/>
      <c r="H84" s="302"/>
      <c r="I84" s="302"/>
      <c r="J84" s="290"/>
      <c r="K84" s="303"/>
      <c r="L84" s="303"/>
      <c r="M84" s="303"/>
      <c r="N84" s="303"/>
      <c r="O84" s="303"/>
      <c r="P84" s="303"/>
      <c r="Q84" s="303"/>
      <c r="R84" s="303"/>
      <c r="S84" s="303"/>
      <c r="T84" s="303"/>
      <c r="U84" s="304"/>
      <c r="V84" s="7"/>
      <c r="W84" s="7"/>
      <c r="X84" s="7"/>
      <c r="Y84" s="7"/>
    </row>
    <row r="85" customFormat="false" ht="12.75" hidden="false" customHeight="false" outlineLevel="0" collapsed="false">
      <c r="A85" s="287"/>
      <c r="B85" s="9"/>
      <c r="C85" s="290"/>
      <c r="D85" s="290"/>
      <c r="E85" s="290"/>
      <c r="F85" s="302"/>
      <c r="G85" s="302"/>
      <c r="H85" s="302"/>
      <c r="I85" s="302"/>
      <c r="J85" s="290"/>
      <c r="K85" s="303"/>
      <c r="L85" s="303"/>
      <c r="M85" s="303"/>
      <c r="N85" s="303"/>
      <c r="O85" s="303"/>
      <c r="P85" s="303"/>
      <c r="Q85" s="303"/>
      <c r="R85" s="303"/>
      <c r="S85" s="303"/>
      <c r="T85" s="303"/>
      <c r="U85" s="304"/>
      <c r="V85" s="7"/>
      <c r="W85" s="7"/>
      <c r="X85" s="7"/>
      <c r="Y85" s="7"/>
    </row>
    <row r="86" customFormat="false" ht="12.75" hidden="false" customHeight="false" outlineLevel="0" collapsed="false">
      <c r="A86" s="287"/>
      <c r="B86" s="9"/>
      <c r="C86" s="290"/>
      <c r="D86" s="290"/>
      <c r="E86" s="290"/>
      <c r="F86" s="302"/>
      <c r="G86" s="302"/>
      <c r="H86" s="302"/>
      <c r="I86" s="302"/>
      <c r="J86" s="290"/>
      <c r="K86" s="303"/>
      <c r="L86" s="303"/>
      <c r="M86" s="303"/>
      <c r="N86" s="303"/>
      <c r="O86" s="303"/>
      <c r="P86" s="303"/>
      <c r="Q86" s="303"/>
      <c r="R86" s="303"/>
      <c r="S86" s="303"/>
      <c r="T86" s="303"/>
      <c r="U86" s="304"/>
      <c r="V86" s="7"/>
      <c r="W86" s="7"/>
      <c r="X86" s="7"/>
      <c r="Y86" s="7"/>
    </row>
    <row r="87" customFormat="false" ht="12.75" hidden="false" customHeight="false" outlineLevel="0" collapsed="false">
      <c r="A87" s="287"/>
      <c r="B87" s="9"/>
      <c r="C87" s="290"/>
      <c r="D87" s="290"/>
      <c r="E87" s="290"/>
      <c r="F87" s="302"/>
      <c r="G87" s="302"/>
      <c r="H87" s="302"/>
      <c r="I87" s="302"/>
      <c r="J87" s="290"/>
      <c r="K87" s="303"/>
      <c r="L87" s="303"/>
      <c r="M87" s="303"/>
      <c r="N87" s="303"/>
      <c r="O87" s="303"/>
      <c r="P87" s="303"/>
      <c r="Q87" s="303"/>
      <c r="R87" s="303"/>
      <c r="S87" s="303"/>
      <c r="T87" s="303"/>
      <c r="U87" s="304"/>
      <c r="V87" s="7"/>
      <c r="W87" s="7"/>
      <c r="X87" s="7"/>
      <c r="Y87" s="7"/>
      <c r="AH87" s="6"/>
    </row>
    <row r="88" customFormat="false" ht="12.75" hidden="false" customHeight="false" outlineLevel="0" collapsed="false">
      <c r="A88" s="287"/>
      <c r="B88" s="9"/>
      <c r="C88" s="290"/>
      <c r="D88" s="290"/>
      <c r="E88" s="290"/>
      <c r="F88" s="302"/>
      <c r="G88" s="302"/>
      <c r="H88" s="302"/>
      <c r="I88" s="302"/>
      <c r="J88" s="290"/>
      <c r="K88" s="303"/>
      <c r="L88" s="303"/>
      <c r="M88" s="303"/>
      <c r="N88" s="303"/>
      <c r="O88" s="303"/>
      <c r="P88" s="303"/>
      <c r="Q88" s="303"/>
      <c r="R88" s="303"/>
      <c r="S88" s="303"/>
      <c r="T88" s="303"/>
      <c r="U88" s="304"/>
      <c r="V88" s="7"/>
      <c r="W88" s="7"/>
      <c r="X88" s="7"/>
      <c r="Y88" s="7"/>
    </row>
    <row r="89" customFormat="false" ht="12.75" hidden="false" customHeight="false" outlineLevel="0" collapsed="false">
      <c r="A89" s="287"/>
      <c r="B89" s="9"/>
      <c r="C89" s="290"/>
      <c r="D89" s="290"/>
      <c r="E89" s="290"/>
      <c r="F89" s="302"/>
      <c r="G89" s="302"/>
      <c r="H89" s="302"/>
      <c r="I89" s="302"/>
      <c r="J89" s="290"/>
      <c r="K89" s="303"/>
      <c r="L89" s="303"/>
      <c r="M89" s="303"/>
      <c r="N89" s="303"/>
      <c r="O89" s="303"/>
      <c r="P89" s="303"/>
      <c r="Q89" s="303"/>
      <c r="R89" s="303"/>
      <c r="S89" s="303"/>
      <c r="T89" s="303"/>
      <c r="U89" s="304"/>
      <c r="V89" s="7"/>
      <c r="W89" s="7"/>
      <c r="X89" s="7"/>
      <c r="Y89" s="7"/>
    </row>
    <row r="90" customFormat="false" ht="12.75" hidden="false" customHeight="false" outlineLevel="0" collapsed="false">
      <c r="A90" s="287"/>
      <c r="B90" s="9"/>
      <c r="C90" s="290"/>
      <c r="D90" s="290"/>
      <c r="E90" s="290"/>
      <c r="F90" s="302"/>
      <c r="G90" s="302"/>
      <c r="H90" s="302"/>
      <c r="I90" s="302"/>
      <c r="J90" s="290"/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4"/>
      <c r="V90" s="7"/>
      <c r="W90" s="7"/>
      <c r="X90" s="7"/>
      <c r="Y90" s="7"/>
    </row>
    <row r="91" customFormat="false" ht="12.75" hidden="false" customHeight="false" outlineLevel="0" collapsed="false">
      <c r="A91" s="287"/>
      <c r="B91" s="9"/>
      <c r="C91" s="290"/>
      <c r="D91" s="290"/>
      <c r="E91" s="290"/>
      <c r="F91" s="302"/>
      <c r="G91" s="302"/>
      <c r="H91" s="302"/>
      <c r="I91" s="302"/>
      <c r="J91" s="290"/>
      <c r="K91" s="303"/>
      <c r="L91" s="303"/>
      <c r="M91" s="303"/>
      <c r="N91" s="303"/>
      <c r="O91" s="303"/>
      <c r="P91" s="303"/>
      <c r="Q91" s="303"/>
      <c r="R91" s="303"/>
      <c r="S91" s="303"/>
      <c r="T91" s="303"/>
      <c r="U91" s="304"/>
      <c r="V91" s="7"/>
      <c r="W91" s="7"/>
      <c r="X91" s="7"/>
      <c r="Y91" s="7"/>
    </row>
    <row r="92" customFormat="false" ht="12.75" hidden="false" customHeight="false" outlineLevel="0" collapsed="false">
      <c r="A92" s="287"/>
      <c r="B92" s="9"/>
      <c r="C92" s="290"/>
      <c r="D92" s="290"/>
      <c r="E92" s="290"/>
      <c r="F92" s="302"/>
      <c r="G92" s="302"/>
      <c r="H92" s="302"/>
      <c r="I92" s="302"/>
      <c r="J92" s="290"/>
      <c r="K92" s="303"/>
      <c r="L92" s="303"/>
      <c r="M92" s="303"/>
      <c r="N92" s="303"/>
      <c r="O92" s="303"/>
      <c r="P92" s="303"/>
      <c r="Q92" s="303"/>
      <c r="R92" s="303"/>
      <c r="S92" s="303"/>
      <c r="T92" s="303"/>
      <c r="U92" s="304"/>
      <c r="V92" s="7"/>
      <c r="W92" s="7"/>
      <c r="X92" s="7"/>
      <c r="Y92" s="7"/>
    </row>
    <row r="93" customFormat="false" ht="12.75" hidden="false" customHeight="false" outlineLevel="0" collapsed="false">
      <c r="A93" s="287"/>
      <c r="B93" s="9"/>
      <c r="C93" s="290"/>
      <c r="D93" s="290"/>
      <c r="E93" s="290"/>
      <c r="F93" s="302"/>
      <c r="G93" s="302"/>
      <c r="H93" s="302"/>
      <c r="I93" s="302"/>
      <c r="J93" s="290"/>
      <c r="K93" s="303"/>
      <c r="L93" s="303"/>
      <c r="M93" s="303"/>
      <c r="N93" s="303"/>
      <c r="O93" s="303"/>
      <c r="P93" s="303"/>
      <c r="Q93" s="303"/>
      <c r="R93" s="303"/>
      <c r="S93" s="303"/>
      <c r="T93" s="303"/>
      <c r="U93" s="304"/>
      <c r="V93" s="7"/>
      <c r="W93" s="7"/>
      <c r="X93" s="7"/>
      <c r="Y93" s="7"/>
    </row>
    <row r="94" customFormat="false" ht="12.75" hidden="false" customHeight="false" outlineLevel="0" collapsed="false">
      <c r="A94" s="287"/>
      <c r="B94" s="9"/>
      <c r="C94" s="290"/>
      <c r="D94" s="290"/>
      <c r="E94" s="290"/>
      <c r="F94" s="302"/>
      <c r="G94" s="302"/>
      <c r="H94" s="302"/>
      <c r="I94" s="302"/>
      <c r="J94" s="290"/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304"/>
      <c r="V94" s="7"/>
      <c r="W94" s="7"/>
      <c r="X94" s="7"/>
      <c r="Y94" s="7"/>
    </row>
    <row r="95" customFormat="false" ht="12.75" hidden="false" customHeight="false" outlineLevel="0" collapsed="false">
      <c r="A95" s="287"/>
      <c r="B95" s="9"/>
      <c r="C95" s="290"/>
      <c r="D95" s="290"/>
      <c r="E95" s="290"/>
      <c r="F95" s="302"/>
      <c r="G95" s="302"/>
      <c r="H95" s="302"/>
      <c r="I95" s="302"/>
      <c r="J95" s="290"/>
      <c r="K95" s="303"/>
      <c r="L95" s="303"/>
      <c r="M95" s="303"/>
      <c r="N95" s="303"/>
      <c r="O95" s="303"/>
      <c r="P95" s="303"/>
      <c r="Q95" s="303"/>
      <c r="R95" s="303"/>
      <c r="S95" s="303"/>
      <c r="T95" s="303"/>
      <c r="U95" s="304"/>
      <c r="V95" s="7"/>
      <c r="W95" s="7"/>
      <c r="X95" s="7"/>
      <c r="Y95" s="7"/>
    </row>
    <row r="96" customFormat="false" ht="12.75" hidden="false" customHeight="false" outlineLevel="0" collapsed="false">
      <c r="A96" s="287"/>
      <c r="B96" s="9"/>
      <c r="C96" s="290"/>
      <c r="D96" s="290"/>
      <c r="E96" s="290"/>
      <c r="F96" s="302"/>
      <c r="G96" s="302"/>
      <c r="H96" s="302"/>
      <c r="I96" s="302"/>
      <c r="J96" s="290"/>
      <c r="K96" s="303"/>
      <c r="L96" s="303"/>
      <c r="M96" s="303"/>
      <c r="N96" s="303"/>
      <c r="O96" s="303"/>
      <c r="P96" s="303"/>
      <c r="Q96" s="303"/>
      <c r="R96" s="303"/>
      <c r="S96" s="303"/>
      <c r="T96" s="303"/>
      <c r="U96" s="304"/>
      <c r="V96" s="7"/>
      <c r="W96" s="7"/>
      <c r="X96" s="7"/>
      <c r="Y96" s="7"/>
    </row>
    <row r="97" customFormat="false" ht="12.75" hidden="false" customHeight="false" outlineLevel="0" collapsed="false">
      <c r="A97" s="287"/>
      <c r="B97" s="9"/>
      <c r="C97" s="290"/>
      <c r="D97" s="290"/>
      <c r="E97" s="291"/>
      <c r="F97" s="287"/>
      <c r="G97" s="287"/>
      <c r="H97" s="287"/>
      <c r="I97" s="287"/>
      <c r="J97" s="287"/>
      <c r="K97" s="287"/>
      <c r="L97" s="287"/>
      <c r="M97" s="287"/>
      <c r="N97" s="287"/>
      <c r="O97" s="287"/>
      <c r="P97" s="287"/>
      <c r="Q97" s="287"/>
      <c r="R97" s="287"/>
      <c r="S97" s="287"/>
      <c r="T97" s="287"/>
      <c r="U97" s="287"/>
      <c r="V97" s="7"/>
      <c r="W97" s="7"/>
      <c r="X97" s="7"/>
      <c r="Y97" s="7"/>
    </row>
    <row r="98" customFormat="false" ht="12.75" hidden="false" customHeight="false" outlineLevel="0" collapsed="false">
      <c r="A98" s="287"/>
      <c r="B98" s="287"/>
      <c r="C98" s="287"/>
      <c r="D98" s="287"/>
      <c r="E98" s="287"/>
      <c r="F98" s="287"/>
      <c r="G98" s="287"/>
      <c r="H98" s="287"/>
      <c r="I98" s="287"/>
      <c r="J98" s="287"/>
      <c r="K98" s="287"/>
      <c r="L98" s="287"/>
      <c r="M98" s="287"/>
      <c r="N98" s="287"/>
      <c r="O98" s="287"/>
      <c r="P98" s="287"/>
      <c r="Q98" s="287"/>
      <c r="R98" s="287"/>
      <c r="S98" s="287"/>
      <c r="T98" s="287"/>
      <c r="U98" s="287"/>
      <c r="V98" s="7"/>
      <c r="W98" s="7"/>
      <c r="X98" s="7"/>
      <c r="Y98" s="7"/>
    </row>
    <row r="99" customFormat="false" ht="12.75" hidden="false" customHeight="false" outlineLevel="0" collapsed="false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customFormat="false" ht="12.75" hidden="false" customHeight="false" outlineLevel="0" collapsed="false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customFormat="false" ht="12.75" hidden="false" customHeight="false" outlineLevel="0" collapsed="false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customFormat="false" ht="12.75" hidden="false" customHeight="false" outlineLevel="0" collapsed="false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customFormat="false" ht="12.75" hidden="false" customHeight="false" outlineLevel="0" collapsed="false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customFormat="false" ht="12.75" hidden="false" customHeight="false" outlineLevel="0" collapsed="false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customFormat="false" ht="12.75" hidden="false" customHeight="false" outlineLevel="0" collapsed="false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customFormat="false" ht="12.75" hidden="false" customHeight="false" outlineLevel="0" collapsed="false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customFormat="false" ht="12.75" hidden="false" customHeight="false" outlineLevel="0" collapsed="false">
      <c r="A107" s="7"/>
      <c r="B107" s="7"/>
      <c r="C107" s="7"/>
      <c r="D107" s="7"/>
      <c r="E107" s="287"/>
      <c r="F107" s="287"/>
      <c r="G107" s="287"/>
      <c r="H107" s="287"/>
      <c r="I107" s="287"/>
      <c r="J107" s="287"/>
      <c r="K107" s="287"/>
      <c r="L107" s="287"/>
      <c r="M107" s="287"/>
      <c r="N107" s="287"/>
      <c r="O107" s="287"/>
      <c r="P107" s="287"/>
      <c r="Q107" s="287"/>
      <c r="R107" s="287"/>
      <c r="S107" s="287"/>
      <c r="T107" s="287"/>
      <c r="U107" s="287"/>
      <c r="V107" s="287"/>
      <c r="W107" s="287"/>
      <c r="X107" s="287"/>
      <c r="Y107" s="7"/>
    </row>
    <row r="108" customFormat="false" ht="12.75" hidden="false" customHeight="false" outlineLevel="0" collapsed="false">
      <c r="A108" s="7"/>
      <c r="B108" s="7"/>
      <c r="C108" s="7"/>
      <c r="D108" s="7"/>
      <c r="E108" s="9"/>
      <c r="F108" s="10"/>
      <c r="G108" s="10"/>
      <c r="H108" s="10"/>
      <c r="I108" s="288"/>
      <c r="J108" s="288"/>
      <c r="K108" s="12"/>
      <c r="L108" s="12"/>
      <c r="M108" s="288"/>
      <c r="N108" s="288"/>
      <c r="O108" s="288"/>
      <c r="P108" s="289"/>
      <c r="Q108" s="288"/>
      <c r="R108" s="289"/>
      <c r="S108" s="287"/>
      <c r="T108" s="289"/>
      <c r="U108" s="289"/>
      <c r="V108" s="289"/>
      <c r="W108" s="289"/>
      <c r="X108" s="287"/>
      <c r="Y108" s="7"/>
    </row>
    <row r="109" customFormat="false" ht="12.75" hidden="false" customHeight="false" outlineLevel="0" collapsed="false">
      <c r="A109" s="7"/>
      <c r="B109" s="7"/>
      <c r="C109" s="7"/>
      <c r="D109" s="7"/>
      <c r="E109" s="9"/>
      <c r="F109" s="290"/>
      <c r="G109" s="291"/>
      <c r="H109" s="290"/>
      <c r="I109" s="289"/>
      <c r="J109" s="289"/>
      <c r="K109" s="289"/>
      <c r="L109" s="289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7"/>
    </row>
    <row r="110" customFormat="false" ht="12.75" hidden="false" customHeight="false" outlineLevel="0" collapsed="false">
      <c r="A110" s="7"/>
      <c r="B110" s="7"/>
      <c r="C110" s="7"/>
      <c r="D110" s="7"/>
      <c r="E110" s="9"/>
      <c r="F110" s="291"/>
      <c r="G110" s="291"/>
      <c r="H110" s="290"/>
      <c r="I110" s="289"/>
      <c r="J110" s="289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89"/>
      <c r="Y110" s="7"/>
    </row>
    <row r="111" customFormat="false" ht="12.75" hidden="false" customHeight="false" outlineLevel="0" collapsed="false">
      <c r="A111" s="7"/>
      <c r="B111" s="7"/>
      <c r="C111" s="7"/>
      <c r="D111" s="7"/>
      <c r="E111" s="9"/>
      <c r="F111" s="291"/>
      <c r="G111" s="291"/>
      <c r="H111" s="10"/>
      <c r="I111" s="206"/>
      <c r="J111" s="294"/>
      <c r="K111" s="294"/>
      <c r="L111" s="289"/>
      <c r="M111" s="289"/>
      <c r="N111" s="294"/>
      <c r="O111" s="294"/>
      <c r="P111" s="294"/>
      <c r="Q111" s="295"/>
      <c r="R111" s="294"/>
      <c r="S111" s="296"/>
      <c r="T111" s="294"/>
      <c r="U111" s="294"/>
      <c r="V111" s="294"/>
      <c r="W111" s="294"/>
      <c r="X111" s="289"/>
      <c r="Y111" s="7"/>
    </row>
    <row r="112" customFormat="false" ht="12.75" hidden="false" customHeight="false" outlineLevel="0" collapsed="false">
      <c r="A112" s="7"/>
      <c r="B112" s="7"/>
      <c r="C112" s="7"/>
      <c r="D112" s="7"/>
      <c r="E112" s="297"/>
      <c r="F112" s="298"/>
      <c r="G112" s="298"/>
      <c r="H112" s="298"/>
      <c r="I112" s="299"/>
      <c r="J112" s="299"/>
      <c r="K112" s="299"/>
      <c r="L112" s="299"/>
      <c r="M112" s="298"/>
      <c r="N112" s="299"/>
      <c r="O112" s="299"/>
      <c r="P112" s="299"/>
      <c r="Q112" s="300"/>
      <c r="R112" s="299"/>
      <c r="S112" s="300"/>
      <c r="T112" s="299"/>
      <c r="U112" s="300"/>
      <c r="V112" s="301"/>
      <c r="W112" s="299"/>
      <c r="X112" s="299"/>
      <c r="Y112" s="7"/>
    </row>
    <row r="113" customFormat="false" ht="12.75" hidden="false" customHeight="false" outlineLevel="0" collapsed="false">
      <c r="A113" s="7"/>
      <c r="B113" s="7"/>
      <c r="C113" s="7"/>
      <c r="D113" s="7"/>
      <c r="E113" s="9"/>
      <c r="F113" s="290"/>
      <c r="G113" s="290"/>
      <c r="H113" s="290"/>
      <c r="I113" s="302"/>
      <c r="J113" s="302"/>
      <c r="K113" s="302"/>
      <c r="L113" s="302"/>
      <c r="M113" s="290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  <c r="X113" s="304"/>
      <c r="Y113" s="7"/>
    </row>
    <row r="114" customFormat="false" ht="12.75" hidden="false" customHeight="false" outlineLevel="0" collapsed="false">
      <c r="A114" s="7"/>
      <c r="B114" s="7"/>
      <c r="C114" s="7"/>
      <c r="D114" s="7"/>
      <c r="E114" s="9"/>
      <c r="F114" s="290"/>
      <c r="G114" s="290"/>
      <c r="H114" s="290"/>
      <c r="I114" s="302"/>
      <c r="J114" s="302"/>
      <c r="K114" s="302"/>
      <c r="L114" s="302"/>
      <c r="M114" s="290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  <c r="X114" s="304"/>
      <c r="Y114" s="7"/>
    </row>
    <row r="115" customFormat="false" ht="12.75" hidden="false" customHeight="false" outlineLevel="0" collapsed="false">
      <c r="A115" s="7"/>
      <c r="B115" s="7"/>
      <c r="C115" s="7"/>
      <c r="D115" s="7"/>
      <c r="E115" s="9"/>
      <c r="F115" s="290"/>
      <c r="G115" s="290"/>
      <c r="H115" s="290"/>
      <c r="I115" s="302"/>
      <c r="J115" s="302"/>
      <c r="K115" s="302"/>
      <c r="L115" s="302"/>
      <c r="M115" s="290"/>
      <c r="N115" s="303"/>
      <c r="O115" s="303"/>
      <c r="P115" s="303"/>
      <c r="Q115" s="303"/>
      <c r="R115" s="303"/>
      <c r="S115" s="303"/>
      <c r="T115" s="303"/>
      <c r="U115" s="303"/>
      <c r="V115" s="303"/>
      <c r="W115" s="303"/>
      <c r="X115" s="304"/>
      <c r="Y115" s="7"/>
    </row>
    <row r="116" customFormat="false" ht="12.75" hidden="false" customHeight="false" outlineLevel="0" collapsed="false">
      <c r="A116" s="7"/>
      <c r="B116" s="7"/>
      <c r="C116" s="7"/>
      <c r="D116" s="7"/>
      <c r="E116" s="9"/>
      <c r="F116" s="290"/>
      <c r="G116" s="290"/>
      <c r="H116" s="290"/>
      <c r="I116" s="302"/>
      <c r="J116" s="302"/>
      <c r="K116" s="302"/>
      <c r="L116" s="302"/>
      <c r="M116" s="290"/>
      <c r="N116" s="303"/>
      <c r="O116" s="303"/>
      <c r="P116" s="303"/>
      <c r="Q116" s="303"/>
      <c r="R116" s="303"/>
      <c r="S116" s="303"/>
      <c r="T116" s="303"/>
      <c r="U116" s="303"/>
      <c r="V116" s="303"/>
      <c r="W116" s="303"/>
      <c r="X116" s="304"/>
      <c r="Y116" s="7"/>
    </row>
    <row r="117" customFormat="false" ht="12.75" hidden="false" customHeight="false" outlineLevel="0" collapsed="false">
      <c r="A117" s="7"/>
      <c r="B117" s="7"/>
      <c r="C117" s="7"/>
      <c r="D117" s="7"/>
      <c r="E117" s="9"/>
      <c r="F117" s="290"/>
      <c r="G117" s="290"/>
      <c r="H117" s="290"/>
      <c r="I117" s="302"/>
      <c r="J117" s="302"/>
      <c r="K117" s="302"/>
      <c r="L117" s="302"/>
      <c r="M117" s="290"/>
      <c r="N117" s="303"/>
      <c r="O117" s="303"/>
      <c r="P117" s="303"/>
      <c r="Q117" s="303"/>
      <c r="R117" s="303"/>
      <c r="S117" s="303"/>
      <c r="T117" s="303"/>
      <c r="U117" s="303"/>
      <c r="V117" s="303"/>
      <c r="W117" s="303"/>
      <c r="X117" s="304"/>
      <c r="Y117" s="7"/>
    </row>
    <row r="118" customFormat="false" ht="12.75" hidden="false" customHeight="false" outlineLevel="0" collapsed="false">
      <c r="A118" s="7"/>
      <c r="B118" s="7"/>
      <c r="C118" s="7"/>
      <c r="D118" s="7"/>
      <c r="E118" s="9"/>
      <c r="F118" s="290"/>
      <c r="G118" s="290"/>
      <c r="H118" s="290"/>
      <c r="I118" s="302"/>
      <c r="J118" s="302"/>
      <c r="K118" s="302"/>
      <c r="L118" s="302"/>
      <c r="M118" s="290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  <c r="X118" s="304"/>
      <c r="Y118" s="7"/>
    </row>
    <row r="119" customFormat="false" ht="12.75" hidden="false" customHeight="false" outlineLevel="0" collapsed="false">
      <c r="A119" s="7"/>
      <c r="B119" s="7"/>
      <c r="C119" s="7"/>
      <c r="D119" s="7"/>
      <c r="E119" s="9"/>
      <c r="F119" s="290"/>
      <c r="G119" s="290"/>
      <c r="H119" s="290"/>
      <c r="I119" s="302"/>
      <c r="J119" s="302"/>
      <c r="K119" s="302"/>
      <c r="L119" s="302"/>
      <c r="M119" s="290"/>
      <c r="N119" s="303"/>
      <c r="O119" s="303"/>
      <c r="P119" s="303"/>
      <c r="Q119" s="303"/>
      <c r="R119" s="303"/>
      <c r="S119" s="303"/>
      <c r="T119" s="303"/>
      <c r="U119" s="303"/>
      <c r="V119" s="303"/>
      <c r="W119" s="303"/>
      <c r="X119" s="304"/>
      <c r="Y119" s="7"/>
    </row>
    <row r="120" customFormat="false" ht="12.75" hidden="false" customHeight="false" outlineLevel="0" collapsed="false">
      <c r="A120" s="7"/>
      <c r="B120" s="7"/>
      <c r="C120" s="7"/>
      <c r="D120" s="7"/>
      <c r="E120" s="9"/>
      <c r="F120" s="290"/>
      <c r="G120" s="290"/>
      <c r="H120" s="290"/>
      <c r="I120" s="302"/>
      <c r="J120" s="302"/>
      <c r="K120" s="302"/>
      <c r="L120" s="302"/>
      <c r="M120" s="290"/>
      <c r="N120" s="303"/>
      <c r="O120" s="303"/>
      <c r="P120" s="303"/>
      <c r="Q120" s="303"/>
      <c r="R120" s="303"/>
      <c r="S120" s="303"/>
      <c r="T120" s="303"/>
      <c r="U120" s="303"/>
      <c r="V120" s="303"/>
      <c r="W120" s="303"/>
      <c r="X120" s="304"/>
      <c r="Y120" s="7"/>
    </row>
    <row r="121" customFormat="false" ht="12.75" hidden="false" customHeight="false" outlineLevel="0" collapsed="false">
      <c r="A121" s="7"/>
      <c r="B121" s="7"/>
      <c r="C121" s="7"/>
      <c r="D121" s="7"/>
      <c r="E121" s="9"/>
      <c r="F121" s="290"/>
      <c r="G121" s="290"/>
      <c r="H121" s="290"/>
      <c r="I121" s="302"/>
      <c r="J121" s="302"/>
      <c r="K121" s="302"/>
      <c r="L121" s="302"/>
      <c r="M121" s="290"/>
      <c r="N121" s="303"/>
      <c r="O121" s="303"/>
      <c r="P121" s="303"/>
      <c r="Q121" s="303"/>
      <c r="R121" s="303"/>
      <c r="S121" s="303"/>
      <c r="T121" s="303"/>
      <c r="U121" s="303"/>
      <c r="V121" s="303"/>
      <c r="W121" s="303"/>
      <c r="X121" s="304"/>
      <c r="Y121" s="7"/>
    </row>
    <row r="122" customFormat="false" ht="12.75" hidden="false" customHeight="false" outlineLevel="0" collapsed="false">
      <c r="A122" s="7"/>
      <c r="B122" s="7"/>
      <c r="C122" s="7"/>
      <c r="D122" s="7"/>
      <c r="E122" s="9"/>
      <c r="F122" s="290"/>
      <c r="G122" s="290"/>
      <c r="H122" s="290"/>
      <c r="I122" s="302"/>
      <c r="J122" s="302"/>
      <c r="K122" s="302"/>
      <c r="L122" s="302"/>
      <c r="M122" s="290"/>
      <c r="N122" s="303"/>
      <c r="O122" s="303"/>
      <c r="P122" s="303"/>
      <c r="Q122" s="303"/>
      <c r="R122" s="303"/>
      <c r="S122" s="303"/>
      <c r="T122" s="303"/>
      <c r="U122" s="303"/>
      <c r="V122" s="303"/>
      <c r="W122" s="303"/>
      <c r="X122" s="304"/>
      <c r="Y122" s="7"/>
    </row>
    <row r="123" customFormat="false" ht="12.75" hidden="false" customHeight="false" outlineLevel="0" collapsed="false">
      <c r="A123" s="7"/>
      <c r="B123" s="7"/>
      <c r="C123" s="7"/>
      <c r="D123" s="7"/>
      <c r="E123" s="9"/>
      <c r="F123" s="290"/>
      <c r="G123" s="290"/>
      <c r="H123" s="290"/>
      <c r="I123" s="302"/>
      <c r="J123" s="302"/>
      <c r="K123" s="302"/>
      <c r="L123" s="302"/>
      <c r="M123" s="290"/>
      <c r="N123" s="303"/>
      <c r="O123" s="303"/>
      <c r="P123" s="303"/>
      <c r="Q123" s="303"/>
      <c r="R123" s="303"/>
      <c r="S123" s="303"/>
      <c r="T123" s="303"/>
      <c r="U123" s="303"/>
      <c r="V123" s="303"/>
      <c r="W123" s="303"/>
      <c r="X123" s="304"/>
      <c r="Y123" s="7"/>
    </row>
    <row r="124" customFormat="false" ht="12.75" hidden="false" customHeight="false" outlineLevel="0" collapsed="false">
      <c r="A124" s="7"/>
      <c r="B124" s="7"/>
      <c r="C124" s="7"/>
      <c r="D124" s="7"/>
      <c r="E124" s="9"/>
      <c r="F124" s="290"/>
      <c r="G124" s="290"/>
      <c r="H124" s="290"/>
      <c r="I124" s="302"/>
      <c r="J124" s="302"/>
      <c r="K124" s="302"/>
      <c r="L124" s="302"/>
      <c r="M124" s="290"/>
      <c r="N124" s="303"/>
      <c r="O124" s="303"/>
      <c r="P124" s="303"/>
      <c r="Q124" s="303"/>
      <c r="R124" s="303"/>
      <c r="S124" s="303"/>
      <c r="T124" s="303"/>
      <c r="U124" s="303"/>
      <c r="V124" s="303"/>
      <c r="W124" s="303"/>
      <c r="X124" s="304"/>
      <c r="Y124" s="7"/>
    </row>
    <row r="125" customFormat="false" ht="12.75" hidden="false" customHeight="false" outlineLevel="0" collapsed="false">
      <c r="A125" s="7"/>
      <c r="B125" s="7"/>
      <c r="C125" s="7"/>
      <c r="D125" s="7"/>
      <c r="E125" s="9"/>
      <c r="F125" s="290"/>
      <c r="G125" s="290"/>
      <c r="H125" s="290"/>
      <c r="I125" s="302"/>
      <c r="J125" s="302"/>
      <c r="K125" s="302"/>
      <c r="L125" s="302"/>
      <c r="M125" s="290"/>
      <c r="N125" s="303"/>
      <c r="O125" s="303"/>
      <c r="P125" s="303"/>
      <c r="Q125" s="303"/>
      <c r="R125" s="303"/>
      <c r="S125" s="303"/>
      <c r="T125" s="303"/>
      <c r="U125" s="303"/>
      <c r="V125" s="303"/>
      <c r="W125" s="303"/>
      <c r="X125" s="304"/>
      <c r="Y125" s="7"/>
    </row>
    <row r="126" customFormat="false" ht="12.75" hidden="false" customHeight="false" outlineLevel="0" collapsed="false">
      <c r="A126" s="7"/>
      <c r="B126" s="7"/>
      <c r="C126" s="7"/>
      <c r="D126" s="7"/>
      <c r="E126" s="9"/>
      <c r="F126" s="290"/>
      <c r="G126" s="290"/>
      <c r="H126" s="290"/>
      <c r="I126" s="302"/>
      <c r="J126" s="302"/>
      <c r="K126" s="302"/>
      <c r="L126" s="302"/>
      <c r="M126" s="290"/>
      <c r="N126" s="303"/>
      <c r="O126" s="303"/>
      <c r="P126" s="303"/>
      <c r="Q126" s="303"/>
      <c r="R126" s="303"/>
      <c r="S126" s="303"/>
      <c r="T126" s="303"/>
      <c r="U126" s="303"/>
      <c r="V126" s="303"/>
      <c r="W126" s="303"/>
      <c r="X126" s="304"/>
      <c r="Y126" s="7"/>
    </row>
    <row r="127" customFormat="false" ht="12.75" hidden="false" customHeight="false" outlineLevel="0" collapsed="false">
      <c r="A127" s="7"/>
      <c r="B127" s="7"/>
      <c r="C127" s="7"/>
      <c r="D127" s="7"/>
      <c r="E127" s="9"/>
      <c r="F127" s="290"/>
      <c r="G127" s="290"/>
      <c r="H127" s="290"/>
      <c r="I127" s="302"/>
      <c r="J127" s="302"/>
      <c r="K127" s="302"/>
      <c r="L127" s="302"/>
      <c r="M127" s="290"/>
      <c r="N127" s="303"/>
      <c r="O127" s="303"/>
      <c r="P127" s="303"/>
      <c r="Q127" s="303"/>
      <c r="R127" s="303"/>
      <c r="S127" s="303"/>
      <c r="T127" s="303"/>
      <c r="U127" s="303"/>
      <c r="V127" s="303"/>
      <c r="W127" s="303"/>
      <c r="X127" s="304"/>
      <c r="Y127" s="7"/>
    </row>
    <row r="128" customFormat="false" ht="12.75" hidden="false" customHeight="false" outlineLevel="0" collapsed="false">
      <c r="A128" s="7"/>
      <c r="B128" s="7"/>
      <c r="C128" s="7"/>
      <c r="D128" s="7"/>
      <c r="E128" s="9"/>
      <c r="F128" s="290"/>
      <c r="G128" s="290"/>
      <c r="H128" s="290"/>
      <c r="I128" s="302"/>
      <c r="J128" s="302"/>
      <c r="K128" s="302"/>
      <c r="L128" s="302"/>
      <c r="M128" s="290"/>
      <c r="N128" s="303"/>
      <c r="O128" s="303"/>
      <c r="P128" s="303"/>
      <c r="Q128" s="303"/>
      <c r="R128" s="303"/>
      <c r="S128" s="303"/>
      <c r="T128" s="303"/>
      <c r="U128" s="303"/>
      <c r="V128" s="303"/>
      <c r="W128" s="303"/>
      <c r="X128" s="304"/>
      <c r="Y128" s="7"/>
    </row>
    <row r="129" customFormat="false" ht="12.75" hidden="false" customHeight="false" outlineLevel="0" collapsed="false">
      <c r="A129" s="7"/>
      <c r="B129" s="7"/>
      <c r="C129" s="7"/>
      <c r="D129" s="7"/>
      <c r="E129" s="9"/>
      <c r="F129" s="290"/>
      <c r="G129" s="290"/>
      <c r="H129" s="290"/>
      <c r="I129" s="302"/>
      <c r="J129" s="302"/>
      <c r="K129" s="302"/>
      <c r="L129" s="302"/>
      <c r="M129" s="290"/>
      <c r="N129" s="303"/>
      <c r="O129" s="303"/>
      <c r="P129" s="303"/>
      <c r="Q129" s="303"/>
      <c r="R129" s="303"/>
      <c r="S129" s="303"/>
      <c r="T129" s="303"/>
      <c r="U129" s="303"/>
      <c r="V129" s="303"/>
      <c r="W129" s="303"/>
      <c r="X129" s="304"/>
      <c r="Y129" s="7"/>
    </row>
    <row r="130" customFormat="false" ht="12.75" hidden="false" customHeight="false" outlineLevel="0" collapsed="false">
      <c r="A130" s="7"/>
      <c r="B130" s="7"/>
      <c r="C130" s="7"/>
      <c r="D130" s="7"/>
      <c r="E130" s="9"/>
      <c r="F130" s="290"/>
      <c r="G130" s="290"/>
      <c r="H130" s="290"/>
      <c r="I130" s="302"/>
      <c r="J130" s="302"/>
      <c r="K130" s="302"/>
      <c r="L130" s="302"/>
      <c r="M130" s="290"/>
      <c r="N130" s="303"/>
      <c r="O130" s="303"/>
      <c r="P130" s="303"/>
      <c r="Q130" s="303"/>
      <c r="R130" s="303"/>
      <c r="S130" s="303"/>
      <c r="T130" s="303"/>
      <c r="U130" s="303"/>
      <c r="V130" s="303"/>
      <c r="W130" s="303"/>
      <c r="X130" s="304"/>
      <c r="Y130" s="7"/>
    </row>
    <row r="131" customFormat="false" ht="12.75" hidden="false" customHeight="false" outlineLevel="0" collapsed="false">
      <c r="A131" s="7"/>
      <c r="B131" s="7"/>
      <c r="C131" s="7"/>
      <c r="D131" s="7"/>
      <c r="E131" s="9"/>
      <c r="F131" s="290"/>
      <c r="G131" s="290"/>
      <c r="H131" s="290"/>
      <c r="I131" s="302"/>
      <c r="J131" s="302"/>
      <c r="K131" s="302"/>
      <c r="L131" s="302"/>
      <c r="M131" s="290"/>
      <c r="N131" s="303"/>
      <c r="O131" s="303"/>
      <c r="P131" s="303"/>
      <c r="Q131" s="303"/>
      <c r="R131" s="303"/>
      <c r="S131" s="303"/>
      <c r="T131" s="303"/>
      <c r="U131" s="303"/>
      <c r="V131" s="303"/>
      <c r="W131" s="303"/>
      <c r="X131" s="304"/>
      <c r="Y131" s="7"/>
    </row>
    <row r="132" customFormat="false" ht="12.75" hidden="false" customHeight="false" outlineLevel="0" collapsed="false">
      <c r="A132" s="7"/>
      <c r="B132" s="7"/>
      <c r="C132" s="7"/>
      <c r="D132" s="7"/>
      <c r="E132" s="9"/>
      <c r="F132" s="290"/>
      <c r="G132" s="290"/>
      <c r="H132" s="290"/>
      <c r="I132" s="302"/>
      <c r="J132" s="302"/>
      <c r="K132" s="302"/>
      <c r="L132" s="302"/>
      <c r="M132" s="290"/>
      <c r="N132" s="303"/>
      <c r="O132" s="303"/>
      <c r="P132" s="303"/>
      <c r="Q132" s="303"/>
      <c r="R132" s="303"/>
      <c r="S132" s="303"/>
      <c r="T132" s="303"/>
      <c r="U132" s="303"/>
      <c r="V132" s="303"/>
      <c r="W132" s="303"/>
      <c r="X132" s="304"/>
      <c r="Y132" s="7"/>
    </row>
    <row r="133" customFormat="false" ht="12.75" hidden="false" customHeight="false" outlineLevel="0" collapsed="false">
      <c r="A133" s="7"/>
      <c r="B133" s="7"/>
      <c r="C133" s="7"/>
      <c r="D133" s="7"/>
      <c r="E133" s="9"/>
      <c r="F133" s="290"/>
      <c r="G133" s="290"/>
      <c r="H133" s="290"/>
      <c r="I133" s="302"/>
      <c r="J133" s="302"/>
      <c r="K133" s="302"/>
      <c r="L133" s="302"/>
      <c r="M133" s="290"/>
      <c r="N133" s="303"/>
      <c r="O133" s="303"/>
      <c r="P133" s="303"/>
      <c r="Q133" s="303"/>
      <c r="R133" s="303"/>
      <c r="S133" s="303"/>
      <c r="T133" s="303"/>
      <c r="U133" s="303"/>
      <c r="V133" s="303"/>
      <c r="W133" s="303"/>
      <c r="X133" s="304"/>
      <c r="Y133" s="7"/>
    </row>
    <row r="134" customFormat="false" ht="12.75" hidden="false" customHeight="false" outlineLevel="0" collapsed="false">
      <c r="A134" s="7"/>
      <c r="B134" s="7"/>
      <c r="C134" s="7"/>
      <c r="D134" s="7"/>
      <c r="E134" s="9"/>
      <c r="F134" s="290"/>
      <c r="G134" s="290"/>
      <c r="H134" s="290"/>
      <c r="I134" s="302"/>
      <c r="J134" s="302"/>
      <c r="K134" s="302"/>
      <c r="L134" s="302"/>
      <c r="M134" s="290"/>
      <c r="N134" s="303"/>
      <c r="O134" s="303"/>
      <c r="P134" s="303"/>
      <c r="Q134" s="303"/>
      <c r="R134" s="303"/>
      <c r="S134" s="303"/>
      <c r="T134" s="303"/>
      <c r="U134" s="303"/>
      <c r="V134" s="303"/>
      <c r="W134" s="303"/>
      <c r="X134" s="304"/>
      <c r="Y134" s="7"/>
    </row>
    <row r="135" customFormat="false" ht="12.75" hidden="false" customHeight="false" outlineLevel="0" collapsed="false">
      <c r="A135" s="7"/>
      <c r="B135" s="7"/>
      <c r="C135" s="7"/>
      <c r="D135" s="7"/>
      <c r="E135" s="9"/>
      <c r="F135" s="290"/>
      <c r="G135" s="290"/>
      <c r="H135" s="290"/>
      <c r="I135" s="302"/>
      <c r="J135" s="302"/>
      <c r="K135" s="302"/>
      <c r="L135" s="302"/>
      <c r="M135" s="290"/>
      <c r="N135" s="303"/>
      <c r="O135" s="303"/>
      <c r="P135" s="303"/>
      <c r="Q135" s="303"/>
      <c r="R135" s="303"/>
      <c r="S135" s="303"/>
      <c r="T135" s="303"/>
      <c r="U135" s="303"/>
      <c r="V135" s="303"/>
      <c r="W135" s="303"/>
      <c r="X135" s="304"/>
      <c r="Y135" s="7"/>
    </row>
    <row r="136" customFormat="false" ht="12.75" hidden="false" customHeight="false" outlineLevel="0" collapsed="false">
      <c r="A136" s="7"/>
      <c r="B136" s="7"/>
      <c r="C136" s="7"/>
      <c r="D136" s="7"/>
      <c r="E136" s="9"/>
      <c r="F136" s="290"/>
      <c r="G136" s="290"/>
      <c r="H136" s="290"/>
      <c r="I136" s="302"/>
      <c r="J136" s="302"/>
      <c r="K136" s="302"/>
      <c r="L136" s="302"/>
      <c r="M136" s="290"/>
      <c r="N136" s="303"/>
      <c r="O136" s="303"/>
      <c r="P136" s="303"/>
      <c r="Q136" s="303"/>
      <c r="R136" s="303"/>
      <c r="S136" s="303"/>
      <c r="T136" s="303"/>
      <c r="U136" s="303"/>
      <c r="V136" s="303"/>
      <c r="W136" s="303"/>
      <c r="X136" s="304"/>
      <c r="Y136" s="7"/>
    </row>
    <row r="137" customFormat="false" ht="12.75" hidden="false" customHeight="false" outlineLevel="0" collapsed="false">
      <c r="A137" s="7"/>
      <c r="B137" s="7"/>
      <c r="C137" s="7"/>
      <c r="D137" s="7"/>
      <c r="E137" s="9"/>
      <c r="F137" s="290"/>
      <c r="G137" s="290"/>
      <c r="H137" s="291"/>
      <c r="I137" s="287"/>
      <c r="J137" s="287"/>
      <c r="K137" s="287"/>
      <c r="L137" s="287"/>
      <c r="M137" s="287"/>
      <c r="N137" s="287"/>
      <c r="O137" s="287"/>
      <c r="P137" s="287"/>
      <c r="Q137" s="287"/>
      <c r="R137" s="287"/>
      <c r="S137" s="287"/>
      <c r="T137" s="287"/>
      <c r="U137" s="287"/>
      <c r="V137" s="287"/>
      <c r="W137" s="287"/>
      <c r="X137" s="287"/>
      <c r="Y137" s="7"/>
    </row>
    <row r="138" customFormat="false" ht="12.75" hidden="false" customHeight="false" outlineLevel="0" collapsed="false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customFormat="false" ht="12.75" hidden="false" customHeight="false" outlineLevel="0" collapsed="false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customFormat="false" ht="12.75" hidden="false" customHeight="false" outlineLevel="0" collapsed="false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customFormat="false" ht="12.75" hidden="false" customHeight="false" outlineLevel="0" collapsed="false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customFormat="false" ht="12.75" hidden="false" customHeight="false" outlineLevel="0" collapsed="false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customFormat="false" ht="12.75" hidden="false" customHeight="false" outlineLevel="0" collapsed="false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customFormat="false" ht="12.75" hidden="false" customHeight="false" outlineLevel="0" collapsed="false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customFormat="false" ht="12.75" hidden="false" customHeight="false" outlineLevel="0" collapsed="false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</sheetData>
  <mergeCells count="13">
    <mergeCell ref="AQ1:AR1"/>
    <mergeCell ref="BC1:BD1"/>
    <mergeCell ref="W3:AB3"/>
    <mergeCell ref="AD3:AL3"/>
    <mergeCell ref="BF3:BH3"/>
    <mergeCell ref="CE3:CG3"/>
    <mergeCell ref="F4:I4"/>
    <mergeCell ref="AK4:AM4"/>
    <mergeCell ref="AN4:AP4"/>
    <mergeCell ref="AK5:AM5"/>
    <mergeCell ref="AN5:AP5"/>
    <mergeCell ref="F69:I69"/>
    <mergeCell ref="I109:L109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Y145"/>
  <sheetViews>
    <sheetView showFormulas="false" showGridLines="true" showRowColHeaders="true" showZeros="true" rightToLeft="false" tabSelected="false" showOutlineSymbols="true" defaultGridColor="true" view="normal" topLeftCell="AC1" colorId="64" zoomScale="75" zoomScaleNormal="75" zoomScalePageLayoutView="100" workbookViewId="0">
      <selection pane="topLeft" activeCell="X7" activeCellId="0" sqref="X7:X3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9.99"/>
    <col collapsed="false" customWidth="true" hidden="false" outlineLevel="0" max="4" min="4" style="0" width="10.56"/>
    <col collapsed="false" customWidth="true" hidden="false" outlineLevel="0" max="5" min="5" style="0" width="13.85"/>
    <col collapsed="false" customWidth="true" hidden="false" outlineLevel="0" max="6" min="6" style="0" width="13.41"/>
    <col collapsed="false" customWidth="true" hidden="false" outlineLevel="0" max="7" min="7" style="0" width="11.99"/>
    <col collapsed="false" customWidth="true" hidden="false" outlineLevel="0" max="8" min="8" style="0" width="14.28"/>
    <col collapsed="false" customWidth="true" hidden="false" outlineLevel="0" max="9" min="9" style="0" width="15.85"/>
    <col collapsed="false" customWidth="true" hidden="false" outlineLevel="0" max="10" min="10" style="0" width="11.56"/>
    <col collapsed="false" customWidth="true" hidden="false" outlineLevel="0" max="11" min="11" style="0" width="19.56"/>
    <col collapsed="false" customWidth="true" hidden="false" outlineLevel="0" max="12" min="12" style="0" width="16.56"/>
    <col collapsed="false" customWidth="true" hidden="false" outlineLevel="0" max="13" min="13" style="0" width="18.41"/>
    <col collapsed="false" customWidth="true" hidden="false" outlineLevel="0" max="14" min="14" style="0" width="19.99"/>
    <col collapsed="false" customWidth="true" hidden="false" outlineLevel="0" max="15" min="15" style="0" width="14.56"/>
    <col collapsed="false" customWidth="true" hidden="false" outlineLevel="0" max="16" min="16" style="0" width="11.56"/>
    <col collapsed="false" customWidth="true" hidden="false" outlineLevel="0" max="17" min="17" style="0" width="12.14"/>
    <col collapsed="false" customWidth="true" hidden="false" outlineLevel="0" max="19" min="18" style="0" width="12.85"/>
    <col collapsed="false" customWidth="true" hidden="false" outlineLevel="0" max="20" min="20" style="0" width="13.56"/>
    <col collapsed="false" customWidth="true" hidden="false" outlineLevel="0" max="21" min="21" style="0" width="15.13"/>
    <col collapsed="false" customWidth="true" hidden="false" outlineLevel="0" max="22" min="22" style="0" width="13.14"/>
    <col collapsed="false" customWidth="true" hidden="false" outlineLevel="0" max="23" min="23" style="0" width="12.56"/>
    <col collapsed="false" customWidth="true" hidden="false" outlineLevel="0" max="24" min="24" style="0" width="12.28"/>
    <col collapsed="false" customWidth="true" hidden="false" outlineLevel="0" max="25" min="25" style="0" width="13.85"/>
    <col collapsed="false" customWidth="true" hidden="false" outlineLevel="0" max="26" min="26" style="0" width="12.56"/>
    <col collapsed="false" customWidth="true" hidden="false" outlineLevel="0" max="27" min="27" style="0" width="13.99"/>
    <col collapsed="false" customWidth="true" hidden="false" outlineLevel="0" max="28" min="28" style="0" width="14.14"/>
    <col collapsed="false" customWidth="true" hidden="false" outlineLevel="0" max="29" min="29" style="0" width="14.28"/>
    <col collapsed="false" customWidth="true" hidden="false" outlineLevel="0" max="30" min="30" style="0" width="15.13"/>
    <col collapsed="false" customWidth="true" hidden="false" outlineLevel="0" max="31" min="31" style="0" width="13.14"/>
    <col collapsed="false" customWidth="true" hidden="false" outlineLevel="0" max="32" min="32" style="0" width="12.56"/>
    <col collapsed="false" customWidth="true" hidden="false" outlineLevel="0" max="33" min="33" style="0" width="12.28"/>
    <col collapsed="false" customWidth="true" hidden="false" outlineLevel="0" max="34" min="34" style="0" width="12.7"/>
    <col collapsed="false" customWidth="true" hidden="false" outlineLevel="0" max="35" min="35" style="0" width="10.99"/>
    <col collapsed="false" customWidth="true" hidden="false" outlineLevel="0" max="36" min="36" style="0" width="15.41"/>
    <col collapsed="false" customWidth="true" hidden="false" outlineLevel="0" max="37" min="37" style="0" width="13.14"/>
    <col collapsed="false" customWidth="true" hidden="false" outlineLevel="0" max="38" min="38" style="0" width="14.56"/>
    <col collapsed="false" customWidth="true" hidden="false" outlineLevel="0" max="39" min="39" style="0" width="14.85"/>
    <col collapsed="false" customWidth="true" hidden="false" outlineLevel="0" max="40" min="40" style="0" width="11.13"/>
    <col collapsed="false" customWidth="true" hidden="false" outlineLevel="0" max="41" min="41" style="0" width="14.28"/>
    <col collapsed="false" customWidth="true" hidden="false" outlineLevel="0" max="42" min="42" style="0" width="14.41"/>
    <col collapsed="false" customWidth="true" hidden="false" outlineLevel="0" max="43" min="43" style="0" width="13.99"/>
    <col collapsed="false" customWidth="true" hidden="false" outlineLevel="0" max="44" min="44" style="0" width="14.28"/>
    <col collapsed="false" customWidth="true" hidden="false" outlineLevel="0" max="45" min="45" style="0" width="16.84"/>
    <col collapsed="false" customWidth="true" hidden="false" outlineLevel="0" max="46" min="46" style="0" width="17.28"/>
    <col collapsed="false" customWidth="true" hidden="false" outlineLevel="0" max="47" min="47" style="0" width="16.56"/>
    <col collapsed="false" customWidth="true" hidden="false" outlineLevel="0" max="48" min="48" style="0" width="17.14"/>
    <col collapsed="false" customWidth="true" hidden="false" outlineLevel="0" max="49" min="49" style="0" width="14.28"/>
    <col collapsed="false" customWidth="true" hidden="false" outlineLevel="0" max="50" min="50" style="0" width="14.85"/>
    <col collapsed="false" customWidth="true" hidden="false" outlineLevel="0" max="51" min="51" style="0" width="17.7"/>
    <col collapsed="false" customWidth="true" hidden="false" outlineLevel="0" max="52" min="52" style="0" width="13.99"/>
    <col collapsed="false" customWidth="true" hidden="false" outlineLevel="0" max="53" min="53" style="0" width="15.13"/>
    <col collapsed="false" customWidth="true" hidden="false" outlineLevel="0" max="54" min="54" style="0" width="14.99"/>
    <col collapsed="false" customWidth="true" hidden="false" outlineLevel="0" max="55" min="55" style="0" width="15.7"/>
    <col collapsed="false" customWidth="true" hidden="false" outlineLevel="0" max="56" min="56" style="0" width="15.85"/>
    <col collapsed="false" customWidth="true" hidden="false" outlineLevel="0" max="58" min="57" style="0" width="14.99"/>
    <col collapsed="false" customWidth="true" hidden="false" outlineLevel="0" max="59" min="59" style="0" width="13.56"/>
    <col collapsed="false" customWidth="true" hidden="false" outlineLevel="0" max="60" min="60" style="0" width="14.99"/>
    <col collapsed="false" customWidth="true" hidden="false" outlineLevel="0" max="61" min="61" style="0" width="16.84"/>
    <col collapsed="false" customWidth="true" hidden="false" outlineLevel="0" max="62" min="62" style="0" width="16.42"/>
    <col collapsed="false" customWidth="true" hidden="false" outlineLevel="0" max="63" min="63" style="0" width="16.7"/>
    <col collapsed="false" customWidth="true" hidden="false" outlineLevel="0" max="64" min="64" style="0" width="13.28"/>
    <col collapsed="false" customWidth="true" hidden="false" outlineLevel="0" max="66" min="66" style="0" width="10.99"/>
    <col collapsed="false" customWidth="true" hidden="false" outlineLevel="0" max="67" min="67" style="0" width="16.99"/>
    <col collapsed="false" customWidth="true" hidden="false" outlineLevel="0" max="69" min="69" style="0" width="14.85"/>
  </cols>
  <sheetData>
    <row r="1" customFormat="false" ht="20.25" hidden="false" customHeight="false" outlineLevel="0" collapsed="false">
      <c r="A1" s="1" t="n">
        <f aca="true">DATE(YEAR($A$4),MONTH($A$4),DAY(RIGHT(CELL("filename",A2),2)))</f>
        <v>36962</v>
      </c>
      <c r="K1" s="2" t="s">
        <v>0</v>
      </c>
      <c r="L1" s="2"/>
      <c r="N1" s="2"/>
      <c r="AQ1" s="3" t="n">
        <f aca="false">A1</f>
        <v>36962</v>
      </c>
      <c r="AR1" s="3"/>
      <c r="BC1" s="3" t="n">
        <f aca="false">A1</f>
        <v>36962</v>
      </c>
      <c r="BD1" s="3"/>
    </row>
    <row r="2" customFormat="false" ht="13.5" hidden="false" customHeight="false" outlineLevel="0" collapsed="false"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 t="s">
        <v>1</v>
      </c>
      <c r="N2" s="4"/>
      <c r="O2" s="4" t="s">
        <v>1</v>
      </c>
      <c r="P2" s="4"/>
      <c r="Q2" s="4" t="s">
        <v>1</v>
      </c>
      <c r="R2" s="4" t="s">
        <v>1</v>
      </c>
      <c r="S2" s="4" t="s">
        <v>1</v>
      </c>
      <c r="T2" s="4" t="s">
        <v>1</v>
      </c>
      <c r="U2" s="4"/>
      <c r="AB2" s="5"/>
      <c r="BH2" s="6"/>
      <c r="BJ2" s="6" t="s">
        <v>2</v>
      </c>
      <c r="BO2" s="6" t="s">
        <v>3</v>
      </c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8"/>
      <c r="CJ2" s="7"/>
      <c r="CK2" s="7"/>
      <c r="CL2" s="7"/>
      <c r="CM2" s="7"/>
      <c r="CN2" s="8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</row>
    <row r="3" customFormat="false" ht="13.5" hidden="false" customHeight="false" outlineLevel="0" collapsed="false">
      <c r="B3" s="9" t="s">
        <v>4</v>
      </c>
      <c r="C3" s="10"/>
      <c r="D3" s="10"/>
      <c r="E3" s="10"/>
      <c r="F3" s="11"/>
      <c r="G3" s="11"/>
      <c r="H3" s="12"/>
      <c r="I3" s="12"/>
      <c r="J3" s="11"/>
      <c r="K3" s="11"/>
      <c r="L3" s="11"/>
      <c r="M3" s="13" t="n">
        <v>2.52</v>
      </c>
      <c r="N3" s="11"/>
      <c r="O3" s="13" t="n">
        <v>0</v>
      </c>
      <c r="P3" s="14" t="n">
        <v>22.8</v>
      </c>
      <c r="Q3" s="13" t="n">
        <v>0</v>
      </c>
      <c r="R3" s="13" t="n">
        <v>0</v>
      </c>
      <c r="S3" s="13" t="n">
        <v>0</v>
      </c>
      <c r="T3" s="13" t="n">
        <v>0</v>
      </c>
      <c r="U3" s="4"/>
      <c r="W3" s="15" t="s">
        <v>5</v>
      </c>
      <c r="X3" s="15"/>
      <c r="Y3" s="15"/>
      <c r="Z3" s="15"/>
      <c r="AA3" s="15"/>
      <c r="AB3" s="15"/>
      <c r="AD3" s="16" t="s">
        <v>6</v>
      </c>
      <c r="AE3" s="16"/>
      <c r="AF3" s="16"/>
      <c r="AG3" s="16"/>
      <c r="AH3" s="16"/>
      <c r="AI3" s="16"/>
      <c r="AJ3" s="16"/>
      <c r="AK3" s="16"/>
      <c r="AL3" s="16"/>
      <c r="AM3" s="17"/>
      <c r="AN3" s="17"/>
      <c r="AO3" s="17"/>
      <c r="AP3" s="18"/>
      <c r="AQ3" s="19"/>
      <c r="AR3" s="20"/>
      <c r="AS3" s="21" t="s">
        <v>7</v>
      </c>
      <c r="AT3" s="22"/>
      <c r="AU3" s="22"/>
      <c r="AV3" s="22"/>
      <c r="AW3" s="22"/>
      <c r="AX3" s="22"/>
      <c r="AY3" s="22"/>
      <c r="AZ3" s="22"/>
      <c r="BA3" s="22"/>
      <c r="BB3" s="22"/>
      <c r="BC3" s="23"/>
      <c r="BF3" s="24" t="s">
        <v>8</v>
      </c>
      <c r="BG3" s="24"/>
      <c r="BH3" s="24"/>
      <c r="BJ3" s="25" t="s">
        <v>9</v>
      </c>
      <c r="BK3" s="26"/>
      <c r="BL3" s="27" t="n">
        <f aca="false">BD31</f>
        <v>17476.4928</v>
      </c>
      <c r="BM3" s="6"/>
      <c r="BO3" s="25" t="s">
        <v>9</v>
      </c>
      <c r="BP3" s="26"/>
      <c r="BQ3" s="27" t="e">
        <f aca="true">(INDIRECT(TEXT((DAY($A$1)-1),"0")&amp;"!Bq3"))+BL3</f>
        <v>#REF!</v>
      </c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7"/>
      <c r="CD3" s="7"/>
      <c r="CE3" s="28"/>
      <c r="CF3" s="28"/>
      <c r="CG3" s="28"/>
      <c r="CH3" s="7"/>
      <c r="CI3" s="8"/>
      <c r="CJ3" s="7"/>
      <c r="CK3" s="29"/>
      <c r="CL3" s="8"/>
      <c r="CM3" s="7"/>
      <c r="CN3" s="8"/>
      <c r="CO3" s="7"/>
      <c r="CP3" s="29"/>
      <c r="CQ3" s="7"/>
      <c r="CR3" s="7"/>
      <c r="CS3" s="7"/>
      <c r="CT3" s="7"/>
      <c r="CU3" s="7"/>
      <c r="CV3" s="7"/>
      <c r="CW3" s="7"/>
      <c r="CX3" s="7"/>
      <c r="CY3" s="7"/>
    </row>
    <row r="4" customFormat="false" ht="13.5" hidden="false" customHeight="false" outlineLevel="0" collapsed="false">
      <c r="A4" s="30" t="n">
        <f aca="false">'1'!A4</f>
        <v>36951</v>
      </c>
      <c r="B4" s="31"/>
      <c r="C4" s="32"/>
      <c r="D4" s="33" t="s">
        <v>10</v>
      </c>
      <c r="E4" s="34"/>
      <c r="F4" s="35" t="s">
        <v>11</v>
      </c>
      <c r="G4" s="35"/>
      <c r="H4" s="35"/>
      <c r="I4" s="35"/>
      <c r="J4" s="36" t="s">
        <v>12</v>
      </c>
      <c r="K4" s="37"/>
      <c r="L4" s="38"/>
      <c r="M4" s="36" t="s">
        <v>13</v>
      </c>
      <c r="N4" s="37"/>
      <c r="O4" s="37"/>
      <c r="P4" s="39"/>
      <c r="Q4" s="37"/>
      <c r="R4" s="37"/>
      <c r="S4" s="38"/>
      <c r="T4" s="36"/>
      <c r="U4" s="38"/>
      <c r="W4" s="40" t="s">
        <v>14</v>
      </c>
      <c r="X4" s="40"/>
      <c r="Y4" s="40" t="s">
        <v>14</v>
      </c>
      <c r="Z4" s="41"/>
      <c r="AA4" s="42" t="s">
        <v>15</v>
      </c>
      <c r="AB4" s="40"/>
      <c r="AC4" s="43" t="s">
        <v>16</v>
      </c>
      <c r="AE4" s="44" t="s">
        <v>17</v>
      </c>
      <c r="AF4" s="44" t="s">
        <v>17</v>
      </c>
      <c r="AG4" s="44"/>
      <c r="AH4" s="45"/>
      <c r="AI4" s="26" t="s">
        <v>18</v>
      </c>
      <c r="AJ4" s="46"/>
      <c r="AK4" s="47" t="s">
        <v>18</v>
      </c>
      <c r="AL4" s="47"/>
      <c r="AM4" s="47"/>
      <c r="AN4" s="47" t="s">
        <v>19</v>
      </c>
      <c r="AO4" s="47"/>
      <c r="AP4" s="47"/>
      <c r="AQ4" s="48" t="s">
        <v>20</v>
      </c>
      <c r="AR4" s="48" t="s">
        <v>21</v>
      </c>
      <c r="AS4" s="49"/>
      <c r="AT4" s="50" t="s">
        <v>21</v>
      </c>
      <c r="AU4" s="50" t="s">
        <v>22</v>
      </c>
      <c r="AV4" s="50" t="s">
        <v>21</v>
      </c>
      <c r="AW4" s="50" t="s">
        <v>11</v>
      </c>
      <c r="AX4" s="50" t="s">
        <v>23</v>
      </c>
      <c r="AY4" s="50" t="s">
        <v>24</v>
      </c>
      <c r="AZ4" s="50" t="s">
        <v>25</v>
      </c>
      <c r="BA4" s="50" t="s">
        <v>16</v>
      </c>
      <c r="BB4" s="50" t="s">
        <v>26</v>
      </c>
      <c r="BC4" s="50" t="s">
        <v>27</v>
      </c>
      <c r="BD4" s="50" t="s">
        <v>28</v>
      </c>
      <c r="BE4" s="51"/>
      <c r="BF4" s="40" t="s">
        <v>29</v>
      </c>
      <c r="BG4" s="40" t="s">
        <v>30</v>
      </c>
      <c r="BH4" s="40" t="s">
        <v>31</v>
      </c>
      <c r="BI4" s="52"/>
      <c r="BJ4" s="53" t="s">
        <v>32</v>
      </c>
      <c r="BK4" s="52"/>
      <c r="BL4" s="54"/>
      <c r="BO4" s="53" t="s">
        <v>32</v>
      </c>
      <c r="BP4" s="52"/>
      <c r="BQ4" s="54" t="e">
        <f aca="true">(INDIRECT(TEXT((DAY($A$1)-1),"0")&amp;"!BK4"))+BL4</f>
        <v>#REF!</v>
      </c>
      <c r="BR4" s="55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55"/>
      <c r="CE4" s="28"/>
      <c r="CF4" s="28"/>
      <c r="CG4" s="28"/>
      <c r="CH4" s="7"/>
      <c r="CI4" s="8"/>
      <c r="CJ4" s="7"/>
      <c r="CK4" s="29"/>
      <c r="CL4" s="7"/>
      <c r="CM4" s="7"/>
      <c r="CN4" s="8"/>
      <c r="CO4" s="7"/>
      <c r="CP4" s="29"/>
      <c r="CQ4" s="7"/>
      <c r="CR4" s="7"/>
      <c r="CS4" s="7"/>
      <c r="CT4" s="7"/>
      <c r="CU4" s="7"/>
      <c r="CV4" s="7"/>
      <c r="CW4" s="7"/>
      <c r="CX4" s="7"/>
      <c r="CY4" s="7"/>
    </row>
    <row r="5" customFormat="false" ht="12.75" hidden="false" customHeight="false" outlineLevel="0" collapsed="false">
      <c r="B5" s="56"/>
      <c r="C5" s="57" t="s">
        <v>33</v>
      </c>
      <c r="D5" s="57" t="s">
        <v>34</v>
      </c>
      <c r="E5" s="58"/>
      <c r="F5" s="59" t="s">
        <v>35</v>
      </c>
      <c r="G5" s="60" t="s">
        <v>36</v>
      </c>
      <c r="H5" s="60" t="s">
        <v>37</v>
      </c>
      <c r="I5" s="61" t="s">
        <v>38</v>
      </c>
      <c r="J5" s="59" t="s">
        <v>39</v>
      </c>
      <c r="K5" s="60" t="s">
        <v>23</v>
      </c>
      <c r="L5" s="61" t="s">
        <v>40</v>
      </c>
      <c r="M5" s="59" t="s">
        <v>25</v>
      </c>
      <c r="N5" s="60" t="s">
        <v>25</v>
      </c>
      <c r="O5" s="60" t="s">
        <v>41</v>
      </c>
      <c r="P5" s="60" t="s">
        <v>42</v>
      </c>
      <c r="Q5" s="60" t="s">
        <v>43</v>
      </c>
      <c r="R5" s="60" t="s">
        <v>43</v>
      </c>
      <c r="S5" s="61" t="s">
        <v>44</v>
      </c>
      <c r="T5" s="59" t="s">
        <v>45</v>
      </c>
      <c r="U5" s="62" t="s">
        <v>46</v>
      </c>
      <c r="W5" s="50" t="s">
        <v>24</v>
      </c>
      <c r="X5" s="50"/>
      <c r="Y5" s="50" t="s">
        <v>24</v>
      </c>
      <c r="Z5" s="63"/>
      <c r="AA5" s="64" t="s">
        <v>24</v>
      </c>
      <c r="AB5" s="65"/>
      <c r="AC5" s="66" t="s">
        <v>47</v>
      </c>
      <c r="AE5" s="67" t="s">
        <v>48</v>
      </c>
      <c r="AF5" s="67" t="s">
        <v>48</v>
      </c>
      <c r="AG5" s="67"/>
      <c r="AH5" s="68"/>
      <c r="AI5" s="52" t="s">
        <v>49</v>
      </c>
      <c r="AJ5" s="69"/>
      <c r="AK5" s="70" t="s">
        <v>49</v>
      </c>
      <c r="AL5" s="70"/>
      <c r="AM5" s="70"/>
      <c r="AN5" s="70" t="s">
        <v>49</v>
      </c>
      <c r="AO5" s="70"/>
      <c r="AP5" s="70"/>
      <c r="AQ5" s="71" t="s">
        <v>50</v>
      </c>
      <c r="AR5" s="71" t="s">
        <v>51</v>
      </c>
      <c r="AS5" s="49"/>
      <c r="AT5" s="50" t="s">
        <v>52</v>
      </c>
      <c r="AU5" s="50" t="s">
        <v>53</v>
      </c>
      <c r="AV5" s="50" t="s">
        <v>54</v>
      </c>
      <c r="AW5" s="50" t="s">
        <v>55</v>
      </c>
      <c r="AX5" s="50"/>
      <c r="AY5" s="50" t="s">
        <v>56</v>
      </c>
      <c r="AZ5" s="50" t="s">
        <v>57</v>
      </c>
      <c r="BA5" s="50" t="s">
        <v>47</v>
      </c>
      <c r="BB5" s="50" t="s">
        <v>58</v>
      </c>
      <c r="BC5" s="50"/>
      <c r="BD5" s="50" t="s">
        <v>59</v>
      </c>
      <c r="BE5" s="51"/>
      <c r="BF5" s="72" t="s">
        <v>60</v>
      </c>
      <c r="BG5" s="72" t="n">
        <v>0.8</v>
      </c>
      <c r="BH5" s="72" t="n">
        <v>0.2</v>
      </c>
      <c r="BI5" s="52"/>
      <c r="BJ5" s="53" t="s">
        <v>61</v>
      </c>
      <c r="BK5" s="52"/>
      <c r="BL5" s="73" t="n">
        <f aca="false">BL3-BL4</f>
        <v>17476.4928</v>
      </c>
      <c r="BO5" s="53" t="s">
        <v>61</v>
      </c>
      <c r="BP5" s="52"/>
      <c r="BQ5" s="73" t="e">
        <f aca="false">BQ3-BQ4</f>
        <v>#REF!</v>
      </c>
      <c r="BR5" s="55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55"/>
      <c r="CE5" s="74"/>
      <c r="CF5" s="74"/>
      <c r="CG5" s="74"/>
      <c r="CH5" s="7"/>
      <c r="CI5" s="8"/>
      <c r="CJ5" s="7"/>
      <c r="CK5" s="29"/>
      <c r="CL5" s="7"/>
      <c r="CM5" s="7"/>
      <c r="CN5" s="8"/>
      <c r="CO5" s="7"/>
      <c r="CP5" s="29"/>
      <c r="CQ5" s="7"/>
      <c r="CR5" s="7"/>
      <c r="CS5" s="7"/>
      <c r="CT5" s="7"/>
      <c r="CU5" s="7"/>
      <c r="CV5" s="7"/>
      <c r="CW5" s="7"/>
      <c r="CX5" s="7"/>
      <c r="CY5" s="7"/>
    </row>
    <row r="6" customFormat="false" ht="17.25" hidden="false" customHeight="true" outlineLevel="0" collapsed="false">
      <c r="B6" s="75"/>
      <c r="C6" s="76" t="s">
        <v>62</v>
      </c>
      <c r="D6" s="76" t="s">
        <v>63</v>
      </c>
      <c r="E6" s="77" t="s">
        <v>64</v>
      </c>
      <c r="F6" s="78" t="n">
        <f aca="false">Variables!C2</f>
        <v>0</v>
      </c>
      <c r="G6" s="79" t="n">
        <v>0</v>
      </c>
      <c r="H6" s="79" t="n">
        <v>0</v>
      </c>
      <c r="I6" s="80" t="s">
        <v>65</v>
      </c>
      <c r="J6" s="81" t="s">
        <v>66</v>
      </c>
      <c r="K6" s="79" t="n">
        <v>0</v>
      </c>
      <c r="L6" s="82" t="s">
        <v>65</v>
      </c>
      <c r="M6" s="83" t="n">
        <v>0</v>
      </c>
      <c r="N6" s="84" t="s">
        <v>67</v>
      </c>
      <c r="O6" s="85" t="n">
        <v>0</v>
      </c>
      <c r="P6" s="84" t="n">
        <v>0.019</v>
      </c>
      <c r="Q6" s="85" t="n">
        <v>0</v>
      </c>
      <c r="R6" s="85" t="s">
        <v>67</v>
      </c>
      <c r="S6" s="82" t="s">
        <v>68</v>
      </c>
      <c r="T6" s="86" t="n">
        <v>0</v>
      </c>
      <c r="U6" s="87" t="s">
        <v>69</v>
      </c>
      <c r="W6" s="88" t="s">
        <v>62</v>
      </c>
      <c r="X6" s="89"/>
      <c r="Y6" s="88" t="s">
        <v>62</v>
      </c>
      <c r="Z6" s="90"/>
      <c r="AA6" s="91" t="s">
        <v>62</v>
      </c>
      <c r="AB6" s="92"/>
      <c r="AC6" s="93" t="s">
        <v>70</v>
      </c>
      <c r="AD6" s="94" t="s">
        <v>71</v>
      </c>
      <c r="AE6" s="67" t="s">
        <v>72</v>
      </c>
      <c r="AF6" s="67" t="s">
        <v>73</v>
      </c>
      <c r="AG6" s="67"/>
      <c r="AH6" s="95" t="s">
        <v>72</v>
      </c>
      <c r="AI6" s="309" t="s">
        <v>50</v>
      </c>
      <c r="AJ6" s="310" t="s">
        <v>74</v>
      </c>
      <c r="AK6" s="67" t="s">
        <v>72</v>
      </c>
      <c r="AL6" s="51" t="s">
        <v>50</v>
      </c>
      <c r="AM6" s="49" t="s">
        <v>74</v>
      </c>
      <c r="AN6" s="311" t="s">
        <v>72</v>
      </c>
      <c r="AO6" s="312" t="s">
        <v>50</v>
      </c>
      <c r="AP6" s="49" t="s">
        <v>74</v>
      </c>
      <c r="AQ6" s="96" t="s">
        <v>75</v>
      </c>
      <c r="AR6" s="96" t="s">
        <v>76</v>
      </c>
      <c r="AS6" s="49"/>
      <c r="AT6" s="97" t="s">
        <v>76</v>
      </c>
      <c r="AU6" s="97" t="s">
        <v>77</v>
      </c>
      <c r="AV6" s="97" t="s">
        <v>70</v>
      </c>
      <c r="AW6" s="97" t="s">
        <v>78</v>
      </c>
      <c r="AX6" s="97" t="s">
        <v>70</v>
      </c>
      <c r="AY6" s="97" t="s">
        <v>70</v>
      </c>
      <c r="AZ6" s="97" t="s">
        <v>70</v>
      </c>
      <c r="BA6" s="97" t="s">
        <v>70</v>
      </c>
      <c r="BB6" s="97" t="s">
        <v>70</v>
      </c>
      <c r="BC6" s="97" t="s">
        <v>70</v>
      </c>
      <c r="BD6" s="97" t="s">
        <v>79</v>
      </c>
      <c r="BE6" s="52"/>
      <c r="BF6" s="92" t="s">
        <v>70</v>
      </c>
      <c r="BG6" s="92" t="s">
        <v>80</v>
      </c>
      <c r="BH6" s="92" t="s">
        <v>80</v>
      </c>
      <c r="BI6" s="98"/>
      <c r="BJ6" s="53" t="s">
        <v>32</v>
      </c>
      <c r="BK6" s="52"/>
      <c r="BL6" s="99"/>
      <c r="BM6" s="6"/>
      <c r="BN6" s="6"/>
      <c r="BO6" s="53" t="s">
        <v>32</v>
      </c>
      <c r="BP6" s="52"/>
      <c r="BQ6" s="99" t="e">
        <f aca="true">-ABS(INDIRECT(TEXT((DAY($A$1)-1),"0")&amp;"!BK6"))+BL6</f>
        <v>#REF!</v>
      </c>
      <c r="BR6" s="55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7"/>
      <c r="CE6" s="100"/>
      <c r="CF6" s="100"/>
      <c r="CG6" s="100"/>
      <c r="CH6" s="8"/>
      <c r="CI6" s="8"/>
      <c r="CJ6" s="7"/>
      <c r="CK6" s="101"/>
      <c r="CL6" s="8"/>
      <c r="CM6" s="8"/>
      <c r="CN6" s="8"/>
      <c r="CO6" s="7"/>
      <c r="CP6" s="101"/>
      <c r="CQ6" s="7"/>
      <c r="CR6" s="7"/>
      <c r="CS6" s="7"/>
      <c r="CT6" s="7"/>
      <c r="CU6" s="7"/>
      <c r="CV6" s="7"/>
      <c r="CW6" s="7"/>
      <c r="CX6" s="7"/>
      <c r="CY6" s="7"/>
    </row>
    <row r="7" customFormat="false" ht="13.5" hidden="false" customHeight="false" outlineLevel="0" collapsed="false">
      <c r="B7" s="102" t="s">
        <v>71</v>
      </c>
      <c r="C7" s="103" t="n">
        <v>4</v>
      </c>
      <c r="D7" s="104" t="n">
        <v>0</v>
      </c>
      <c r="E7" s="105" t="s">
        <v>62</v>
      </c>
      <c r="F7" s="106" t="s">
        <v>81</v>
      </c>
      <c r="G7" s="107" t="s">
        <v>81</v>
      </c>
      <c r="H7" s="107" t="s">
        <v>81</v>
      </c>
      <c r="I7" s="108" t="s">
        <v>81</v>
      </c>
      <c r="J7" s="109" t="n">
        <v>0</v>
      </c>
      <c r="K7" s="110" t="s">
        <v>82</v>
      </c>
      <c r="L7" s="111" t="s">
        <v>83</v>
      </c>
      <c r="M7" s="112" t="s">
        <v>82</v>
      </c>
      <c r="N7" s="113" t="n">
        <v>0.03</v>
      </c>
      <c r="O7" s="114" t="s">
        <v>83</v>
      </c>
      <c r="P7" s="113" t="s">
        <v>83</v>
      </c>
      <c r="Q7" s="114" t="s">
        <v>83</v>
      </c>
      <c r="R7" s="113" t="n">
        <v>0</v>
      </c>
      <c r="S7" s="115" t="n">
        <v>0</v>
      </c>
      <c r="T7" s="106" t="s">
        <v>82</v>
      </c>
      <c r="U7" s="111" t="s">
        <v>82</v>
      </c>
      <c r="W7" s="116" t="n">
        <v>4</v>
      </c>
      <c r="X7" s="117" t="n">
        <v>2.52</v>
      </c>
      <c r="Y7" s="118"/>
      <c r="Z7" s="41"/>
      <c r="AA7" s="119"/>
      <c r="AB7" s="120"/>
      <c r="AC7" s="121" t="n">
        <f aca="false">(W7*X7)+(Y7*Z7)+(AA7*AB7)</f>
        <v>10.08</v>
      </c>
      <c r="AD7" s="122" t="n">
        <v>100</v>
      </c>
      <c r="AE7" s="123" t="n">
        <v>0</v>
      </c>
      <c r="AF7" s="124" t="n">
        <v>0</v>
      </c>
      <c r="AG7" s="125"/>
      <c r="AH7" s="126"/>
      <c r="AI7" s="127"/>
      <c r="AJ7" s="128"/>
      <c r="AK7" s="129" t="n">
        <v>4</v>
      </c>
      <c r="AL7" s="41" t="n">
        <v>185</v>
      </c>
      <c r="AM7" s="46" t="s">
        <v>156</v>
      </c>
      <c r="AN7" s="130"/>
      <c r="AO7" s="131"/>
      <c r="AP7" s="132"/>
      <c r="AQ7" s="132" t="e">
        <f aca="false" t="array" ref="AQ7:AQ7">SUM(IF(AND(AJ7&lt;&gt;"pac",AJ7&lt;&gt;""),AI7),IF(AND(AM7&lt;&gt;"pac",AM7&lt;&gt;""),AL7),IF(AND(AN7&lt;&gt;"pac",AN7&lt;&gt;""),AO7))/SUM(IF(AND(AJ7&lt;&gt;"pac",AJ7&lt;&gt;""),1),IF(AND(AM7&lt;&gt;"pac",AM7&lt;&gt;""),1),IF(AND(AN7&lt;&gt;"pac",AN7&lt;&gt;""),1))</f>
        <v>#DIV/0!</v>
      </c>
      <c r="AR7" s="132" t="n">
        <f aca="false" t="array" ref="AR7:AR7">SUM(IF(AND(AJ7&lt;&gt;"pac",AJ7&lt;&gt;""),AH7),IF(AND(AM7&lt;&gt;"pac",AM7&lt;&gt;""),AK7),IF(AND(AP7&lt;&gt;"pac",AP7&lt;&gt;""),AN7))</f>
        <v>0</v>
      </c>
      <c r="AS7" s="133"/>
      <c r="AT7" s="134" t="n">
        <f aca="false">SUM(AE7,AG7,AH7,AN7,AK7)</f>
        <v>4</v>
      </c>
      <c r="AU7" s="135" t="n">
        <f aca="false">AV7/AT7</f>
        <v>185</v>
      </c>
      <c r="AV7" s="136" t="n">
        <f aca="false">SUM(AE7*AF7)+(AH7*AI7)+(AN7*AO7)+(AK7*AL7)</f>
        <v>740</v>
      </c>
      <c r="AW7" s="137" t="n">
        <f aca="false">AT7*(F8+G8+H8)*J8/1000</f>
        <v>0</v>
      </c>
      <c r="AX7" s="137" t="n">
        <f aca="false">K8*AT7</f>
        <v>0</v>
      </c>
      <c r="AY7" s="137" t="n">
        <f aca="false">L8*(AE8+AG8)</f>
        <v>0</v>
      </c>
      <c r="AZ7" s="136" t="n">
        <f aca="false">P8</f>
        <v>1.7328</v>
      </c>
      <c r="BA7" s="137" t="n">
        <f aca="false">AC7</f>
        <v>10.08</v>
      </c>
      <c r="BB7" s="137" t="n">
        <f aca="false">T8*AT8</f>
        <v>0</v>
      </c>
      <c r="BC7" s="137"/>
      <c r="BD7" s="137" t="n">
        <f aca="false">AV7-SUM(AW7:BC7)</f>
        <v>728.1872</v>
      </c>
      <c r="BE7" s="138"/>
      <c r="BF7" s="139" t="n">
        <f aca="false">BD7</f>
        <v>728.1872</v>
      </c>
      <c r="BG7" s="139" t="n">
        <f aca="false">BF7*$BG$5</f>
        <v>582.54976</v>
      </c>
      <c r="BH7" s="139" t="n">
        <f aca="false">BF7*$BH$5</f>
        <v>145.63744</v>
      </c>
      <c r="BI7" s="52"/>
      <c r="BJ7" s="140" t="s">
        <v>84</v>
      </c>
      <c r="BK7" s="141"/>
      <c r="BL7" s="54" t="n">
        <f aca="false">BL5+BL6</f>
        <v>17476.4928</v>
      </c>
      <c r="BO7" s="140" t="s">
        <v>84</v>
      </c>
      <c r="BP7" s="141"/>
      <c r="BQ7" s="54" t="e">
        <f aca="false">BQ5+BQ6</f>
        <v>#REF!</v>
      </c>
      <c r="BR7" s="55"/>
      <c r="BS7" s="142"/>
      <c r="BT7" s="143"/>
      <c r="BU7" s="144"/>
      <c r="BV7" s="138"/>
      <c r="BW7" s="138"/>
      <c r="BX7" s="138"/>
      <c r="BY7" s="144"/>
      <c r="BZ7" s="138"/>
      <c r="CA7" s="138"/>
      <c r="CB7" s="138"/>
      <c r="CC7" s="138"/>
      <c r="CD7" s="138"/>
      <c r="CE7" s="145"/>
      <c r="CF7" s="145"/>
      <c r="CG7" s="145"/>
      <c r="CH7" s="7"/>
      <c r="CI7" s="8"/>
      <c r="CJ7" s="7"/>
      <c r="CK7" s="29"/>
      <c r="CL7" s="7"/>
      <c r="CM7" s="7"/>
      <c r="CN7" s="8"/>
      <c r="CO7" s="7"/>
      <c r="CP7" s="29"/>
      <c r="CQ7" s="7"/>
      <c r="CR7" s="7"/>
      <c r="CS7" s="7"/>
      <c r="CT7" s="7"/>
      <c r="CU7" s="7"/>
      <c r="CV7" s="7"/>
      <c r="CW7" s="7"/>
      <c r="CX7" s="7"/>
      <c r="CY7" s="7"/>
    </row>
    <row r="8" customFormat="false" ht="12.75" hidden="false" customHeight="false" outlineLevel="0" collapsed="false">
      <c r="B8" s="75" t="n">
        <v>100</v>
      </c>
      <c r="C8" s="146" t="n">
        <f aca="false">C7</f>
        <v>4</v>
      </c>
      <c r="D8" s="147" t="n">
        <f aca="false">D7</f>
        <v>0</v>
      </c>
      <c r="E8" s="148" t="n">
        <f aca="false">C8-D7</f>
        <v>4</v>
      </c>
      <c r="F8" s="149" t="n">
        <f aca="false">$F$6</f>
        <v>0</v>
      </c>
      <c r="G8" s="150" t="n">
        <f aca="false">$G$6</f>
        <v>0</v>
      </c>
      <c r="H8" s="151" t="n">
        <f aca="false">$H$6</f>
        <v>0</v>
      </c>
      <c r="I8" s="152" t="n">
        <f aca="false">F8+G8+H8</f>
        <v>0</v>
      </c>
      <c r="J8" s="153" t="n">
        <f aca="false">$J$7</f>
        <v>0</v>
      </c>
      <c r="K8" s="154" t="n">
        <f aca="false">$K$6</f>
        <v>0</v>
      </c>
      <c r="L8" s="155" t="n">
        <f aca="false">((I8*J8/1000)+K8)</f>
        <v>0</v>
      </c>
      <c r="M8" s="156" t="n">
        <f aca="false">$M$68</f>
        <v>0</v>
      </c>
      <c r="N8" s="157" t="e">
        <f aca="false">$N$7*AQ7*AR7</f>
        <v>#DIV/0!</v>
      </c>
      <c r="O8" s="156" t="n">
        <f aca="false">$O$68</f>
        <v>0</v>
      </c>
      <c r="P8" s="158" t="n">
        <f aca="false">(AT7*$P$6)*$P$3</f>
        <v>1.7328</v>
      </c>
      <c r="Q8" s="154" t="n">
        <f aca="false">$Q$68</f>
        <v>0</v>
      </c>
      <c r="R8" s="154" t="n">
        <v>0</v>
      </c>
      <c r="S8" s="155" t="n">
        <v>0</v>
      </c>
      <c r="T8" s="156" t="n">
        <f aca="false">$T$6</f>
        <v>0</v>
      </c>
      <c r="U8" s="159" t="e">
        <f aca="false">(N8/E8)+SUM(L8:M8)</f>
        <v>#DIV/0!</v>
      </c>
      <c r="W8" s="116" t="n">
        <v>4</v>
      </c>
      <c r="X8" s="117" t="n">
        <v>2.52</v>
      </c>
      <c r="Y8" s="160"/>
      <c r="Z8" s="63"/>
      <c r="AA8" s="161"/>
      <c r="AB8" s="120"/>
      <c r="AC8" s="162" t="n">
        <f aca="false">(W8*X8)+(Y8*Z8)+(AA8*AB8)</f>
        <v>10.08</v>
      </c>
      <c r="AD8" s="163" t="n">
        <v>200</v>
      </c>
      <c r="AE8" s="164" t="n">
        <v>0</v>
      </c>
      <c r="AF8" s="165" t="n">
        <v>0</v>
      </c>
      <c r="AG8" s="166"/>
      <c r="AH8" s="167"/>
      <c r="AI8" s="168"/>
      <c r="AJ8" s="169"/>
      <c r="AK8" s="170" t="n">
        <v>4</v>
      </c>
      <c r="AL8" s="63" t="n">
        <v>185</v>
      </c>
      <c r="AM8" s="171" t="s">
        <v>156</v>
      </c>
      <c r="AN8" s="172"/>
      <c r="AO8" s="173"/>
      <c r="AP8" s="133"/>
      <c r="AQ8" s="133" t="e">
        <f aca="false" t="array" ref="AQ8:AQ8">SUM(IF(AND(AJ8&lt;&gt;"pac",AJ8&lt;&gt;""),AI8),IF(AND(AM8&lt;&gt;"pac",AM8&lt;&gt;""),AL8),IF(AND(AN8&lt;&gt;"pac",AN8&lt;&gt;""),AO8))/SUM(IF(AND(AJ8&lt;&gt;"pac",AJ8&lt;&gt;""),1),IF(AND(AM8&lt;&gt;"pac",AM8&lt;&gt;""),1),IF(AND(AN8&lt;&gt;"pac",AN8&lt;&gt;""),1))</f>
        <v>#DIV/0!</v>
      </c>
      <c r="AR8" s="133" t="n">
        <f aca="false" t="array" ref="AR8:AR8">SUM(IF(AND(AJ8&lt;&gt;"pac",AJ8&lt;&gt;""),AH8),IF(AND(AM8&lt;&gt;"pac",AM8&lt;&gt;""),AK8),IF(AND(AP8&lt;&gt;"pac",AP8&lt;&gt;""),AN8))</f>
        <v>0</v>
      </c>
      <c r="AS8" s="133"/>
      <c r="AT8" s="134" t="n">
        <f aca="false">SUM(AE8,AG8,AH8,AN8,AK8)</f>
        <v>4</v>
      </c>
      <c r="AU8" s="135" t="n">
        <f aca="false">AV8/AT8</f>
        <v>185</v>
      </c>
      <c r="AV8" s="136" t="n">
        <f aca="false">SUM(AE8*AF8)+(AH8*AI8)+(AN8*AO8)+(AK8*AL8)</f>
        <v>740</v>
      </c>
      <c r="AW8" s="137" t="n">
        <f aca="false">AT8*(F9+G9+H9)*J9/1000</f>
        <v>0</v>
      </c>
      <c r="AX8" s="137" t="n">
        <f aca="false">K9*AT8</f>
        <v>0</v>
      </c>
      <c r="AY8" s="137" t="n">
        <f aca="false">L9*(AE9+AG9)</f>
        <v>0</v>
      </c>
      <c r="AZ8" s="136" t="n">
        <f aca="false">P9</f>
        <v>1.7328</v>
      </c>
      <c r="BA8" s="137" t="n">
        <f aca="false">AC8</f>
        <v>10.08</v>
      </c>
      <c r="BB8" s="137" t="n">
        <f aca="false">T9*AT9</f>
        <v>0</v>
      </c>
      <c r="BC8" s="137"/>
      <c r="BD8" s="137" t="n">
        <f aca="false">AV8-SUM(AW8:BC8)</f>
        <v>728.1872</v>
      </c>
      <c r="BE8" s="138"/>
      <c r="BF8" s="139" t="n">
        <f aca="false">BD8</f>
        <v>728.1872</v>
      </c>
      <c r="BG8" s="139" t="n">
        <f aca="false">BF8*$BG$5</f>
        <v>582.54976</v>
      </c>
      <c r="BH8" s="139" t="n">
        <f aca="false">BF8*$BH$5</f>
        <v>145.63744</v>
      </c>
      <c r="BI8" s="52"/>
      <c r="BR8" s="55"/>
      <c r="BS8" s="142"/>
      <c r="BT8" s="143"/>
      <c r="BU8" s="144"/>
      <c r="BV8" s="138"/>
      <c r="BW8" s="138"/>
      <c r="BX8" s="138"/>
      <c r="BY8" s="144"/>
      <c r="BZ8" s="138"/>
      <c r="CA8" s="138"/>
      <c r="CB8" s="138"/>
      <c r="CC8" s="138"/>
      <c r="CD8" s="138"/>
      <c r="CE8" s="145"/>
      <c r="CF8" s="145"/>
      <c r="CG8" s="145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</row>
    <row r="9" customFormat="false" ht="12.75" hidden="false" customHeight="false" outlineLevel="0" collapsed="false">
      <c r="B9" s="75" t="n">
        <v>200</v>
      </c>
      <c r="C9" s="146" t="n">
        <f aca="false">C8</f>
        <v>4</v>
      </c>
      <c r="D9" s="147" t="n">
        <f aca="false">D8</f>
        <v>0</v>
      </c>
      <c r="E9" s="174" t="n">
        <f aca="false">C9-D8</f>
        <v>4</v>
      </c>
      <c r="F9" s="149" t="n">
        <f aca="false">$F$6</f>
        <v>0</v>
      </c>
      <c r="G9" s="175" t="n">
        <f aca="false">$G$6</f>
        <v>0</v>
      </c>
      <c r="H9" s="151" t="n">
        <f aca="false">$H$6</f>
        <v>0</v>
      </c>
      <c r="I9" s="152" t="n">
        <f aca="false">F9+G9+H9</f>
        <v>0</v>
      </c>
      <c r="J9" s="153" t="n">
        <f aca="false">$J$7</f>
        <v>0</v>
      </c>
      <c r="K9" s="154" t="n">
        <f aca="false">$K$6</f>
        <v>0</v>
      </c>
      <c r="L9" s="155" t="n">
        <f aca="false">((I9*J9/1000)+K9)</f>
        <v>0</v>
      </c>
      <c r="M9" s="156" t="n">
        <f aca="false">$M$68</f>
        <v>0</v>
      </c>
      <c r="N9" s="157" t="e">
        <f aca="false">$N$7*AQ8*AR8</f>
        <v>#DIV/0!</v>
      </c>
      <c r="O9" s="156" t="n">
        <f aca="false">$O$68</f>
        <v>0</v>
      </c>
      <c r="P9" s="158" t="n">
        <f aca="false">(AT8*$P$6)*$P$3</f>
        <v>1.7328</v>
      </c>
      <c r="Q9" s="154" t="n">
        <f aca="false">$Q$68</f>
        <v>0</v>
      </c>
      <c r="R9" s="154" t="n">
        <v>0</v>
      </c>
      <c r="S9" s="155" t="n">
        <v>0</v>
      </c>
      <c r="T9" s="156" t="n">
        <f aca="false">$T$6</f>
        <v>0</v>
      </c>
      <c r="U9" s="159" t="e">
        <f aca="false">(N9/E9)+SUM(L9:M9)</f>
        <v>#DIV/0!</v>
      </c>
      <c r="W9" s="116" t="n">
        <v>4</v>
      </c>
      <c r="X9" s="117" t="n">
        <v>2.52</v>
      </c>
      <c r="Y9" s="160"/>
      <c r="Z9" s="63"/>
      <c r="AA9" s="161"/>
      <c r="AB9" s="120"/>
      <c r="AC9" s="162" t="n">
        <f aca="false">(W9*X9)+(Y9*Z9)+(AA9*AB9)</f>
        <v>10.08</v>
      </c>
      <c r="AD9" s="163" t="n">
        <v>300</v>
      </c>
      <c r="AE9" s="164" t="n">
        <v>0</v>
      </c>
      <c r="AF9" s="165" t="n">
        <v>0</v>
      </c>
      <c r="AG9" s="166"/>
      <c r="AH9" s="167"/>
      <c r="AI9" s="168"/>
      <c r="AJ9" s="169"/>
      <c r="AK9" s="170" t="n">
        <v>4</v>
      </c>
      <c r="AL9" s="63" t="n">
        <v>185</v>
      </c>
      <c r="AM9" s="171" t="s">
        <v>156</v>
      </c>
      <c r="AN9" s="172"/>
      <c r="AO9" s="173"/>
      <c r="AP9" s="133"/>
      <c r="AQ9" s="133" t="e">
        <f aca="false" t="array" ref="AQ9:AQ9">SUM(IF(AND(AJ9&lt;&gt;"pac",AJ9&lt;&gt;""),AI9),IF(AND(AM9&lt;&gt;"pac",AM9&lt;&gt;""),AL9),IF(AND(AN9&lt;&gt;"pac",AN9&lt;&gt;""),AO9))/SUM(IF(AND(AJ9&lt;&gt;"pac",AJ9&lt;&gt;""),1),IF(AND(AM9&lt;&gt;"pac",AM9&lt;&gt;""),1),IF(AND(AN9&lt;&gt;"pac",AN9&lt;&gt;""),1))</f>
        <v>#DIV/0!</v>
      </c>
      <c r="AR9" s="133" t="n">
        <f aca="false" t="array" ref="AR9:AR9">SUM(IF(AND(AJ9&lt;&gt;"pac",AJ9&lt;&gt;""),AH9),IF(AND(AM9&lt;&gt;"pac",AM9&lt;&gt;""),AK9),IF(AND(AP9&lt;&gt;"pac",AP9&lt;&gt;""),AN9))</f>
        <v>0</v>
      </c>
      <c r="AS9" s="133"/>
      <c r="AT9" s="134" t="n">
        <f aca="false">SUM(AE9,AG9,AH9,AN9,AK9)</f>
        <v>4</v>
      </c>
      <c r="AU9" s="135" t="n">
        <f aca="false">AV9/AT9</f>
        <v>185</v>
      </c>
      <c r="AV9" s="136" t="n">
        <f aca="false">SUM(AE9*AF9)+(AH9*AI9)+(AN9*AO9)+(AK9*AL9)</f>
        <v>740</v>
      </c>
      <c r="AW9" s="137" t="n">
        <f aca="false">AT9*(F10+G10+H10)*J10/1000</f>
        <v>0</v>
      </c>
      <c r="AX9" s="137" t="n">
        <f aca="false">K10*AT9</f>
        <v>0</v>
      </c>
      <c r="AY9" s="137" t="n">
        <f aca="false">L10*(AE10+AG10)</f>
        <v>0</v>
      </c>
      <c r="AZ9" s="136" t="n">
        <f aca="false">P10</f>
        <v>1.7328</v>
      </c>
      <c r="BA9" s="137" t="n">
        <f aca="false">AC9</f>
        <v>10.08</v>
      </c>
      <c r="BB9" s="137" t="n">
        <f aca="false">T10*AT10</f>
        <v>0</v>
      </c>
      <c r="BC9" s="137"/>
      <c r="BD9" s="137" t="n">
        <f aca="false">AV9-SUM(AW9:BC9)</f>
        <v>728.1872</v>
      </c>
      <c r="BE9" s="138"/>
      <c r="BF9" s="139" t="n">
        <f aca="false">BD9</f>
        <v>728.1872</v>
      </c>
      <c r="BG9" s="139" t="n">
        <f aca="false">BF9*$BG$5</f>
        <v>582.54976</v>
      </c>
      <c r="BH9" s="139" t="n">
        <f aca="false">BF9*$BH$5</f>
        <v>145.63744</v>
      </c>
      <c r="BI9" s="52"/>
      <c r="BR9" s="55"/>
      <c r="BS9" s="142"/>
      <c r="BT9" s="143"/>
      <c r="BU9" s="98"/>
      <c r="BV9" s="52"/>
      <c r="BW9" s="52"/>
      <c r="BX9" s="52"/>
      <c r="BY9" s="52"/>
      <c r="BZ9" s="98"/>
      <c r="CA9" s="52"/>
      <c r="CB9" s="52"/>
      <c r="CC9" s="138"/>
      <c r="CD9" s="138"/>
      <c r="CE9" s="145"/>
      <c r="CF9" s="145"/>
      <c r="CG9" s="145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</row>
    <row r="10" customFormat="false" ht="12.75" hidden="false" customHeight="false" outlineLevel="0" collapsed="false">
      <c r="B10" s="75" t="n">
        <v>300</v>
      </c>
      <c r="C10" s="146" t="n">
        <f aca="false">C9</f>
        <v>4</v>
      </c>
      <c r="D10" s="147" t="n">
        <f aca="false">D9</f>
        <v>0</v>
      </c>
      <c r="E10" s="174" t="n">
        <f aca="false">C10-D9</f>
        <v>4</v>
      </c>
      <c r="F10" s="149" t="n">
        <f aca="false">$F$6</f>
        <v>0</v>
      </c>
      <c r="G10" s="175" t="n">
        <f aca="false">$G$6</f>
        <v>0</v>
      </c>
      <c r="H10" s="151" t="n">
        <f aca="false">$H$6</f>
        <v>0</v>
      </c>
      <c r="I10" s="152" t="n">
        <f aca="false">F10+G10+H10</f>
        <v>0</v>
      </c>
      <c r="J10" s="153" t="n">
        <f aca="false">$J$7</f>
        <v>0</v>
      </c>
      <c r="K10" s="154" t="n">
        <f aca="false">$K$6</f>
        <v>0</v>
      </c>
      <c r="L10" s="155" t="n">
        <f aca="false">((I10*J10/1000)+K10)</f>
        <v>0</v>
      </c>
      <c r="M10" s="156" t="n">
        <f aca="false">$M$68</f>
        <v>0</v>
      </c>
      <c r="N10" s="157" t="e">
        <f aca="false">$N$7*AQ9*AR9</f>
        <v>#DIV/0!</v>
      </c>
      <c r="O10" s="156" t="n">
        <f aca="false">$O$68</f>
        <v>0</v>
      </c>
      <c r="P10" s="158" t="n">
        <f aca="false">(AT9*$P$6)*$P$3</f>
        <v>1.7328</v>
      </c>
      <c r="Q10" s="154" t="n">
        <f aca="false">$Q$68</f>
        <v>0</v>
      </c>
      <c r="R10" s="154" t="n">
        <v>0</v>
      </c>
      <c r="S10" s="155" t="n">
        <v>0</v>
      </c>
      <c r="T10" s="156" t="n">
        <f aca="false">$T$6</f>
        <v>0</v>
      </c>
      <c r="U10" s="159" t="e">
        <f aca="false">(N10/E10)+SUM(L10:M10)</f>
        <v>#DIV/0!</v>
      </c>
      <c r="W10" s="116" t="n">
        <v>4</v>
      </c>
      <c r="X10" s="117" t="n">
        <v>2.52</v>
      </c>
      <c r="Y10" s="160"/>
      <c r="Z10" s="63"/>
      <c r="AA10" s="161"/>
      <c r="AB10" s="120"/>
      <c r="AC10" s="162" t="n">
        <f aca="false">(W10*X10)+(Y10*Z10)+(AA10*AB10)</f>
        <v>10.08</v>
      </c>
      <c r="AD10" s="163" t="n">
        <v>400</v>
      </c>
      <c r="AE10" s="164" t="n">
        <v>0</v>
      </c>
      <c r="AF10" s="165" t="n">
        <v>0</v>
      </c>
      <c r="AG10" s="166"/>
      <c r="AH10" s="167"/>
      <c r="AI10" s="168"/>
      <c r="AJ10" s="169"/>
      <c r="AK10" s="170" t="n">
        <v>4</v>
      </c>
      <c r="AL10" s="63" t="n">
        <v>185</v>
      </c>
      <c r="AM10" s="171" t="s">
        <v>156</v>
      </c>
      <c r="AN10" s="172"/>
      <c r="AO10" s="173"/>
      <c r="AP10" s="133"/>
      <c r="AQ10" s="133" t="e">
        <f aca="false" t="array" ref="AQ10:AQ10">SUM(IF(AND(AJ10&lt;&gt;"pac",AJ10&lt;&gt;""),AI10),IF(AND(AM10&lt;&gt;"pac",AM10&lt;&gt;""),AL10),IF(AND(AN10&lt;&gt;"pac",AN10&lt;&gt;""),AO10))/SUM(IF(AND(AJ10&lt;&gt;"pac",AJ10&lt;&gt;""),1),IF(AND(AM10&lt;&gt;"pac",AM10&lt;&gt;""),1),IF(AND(AN10&lt;&gt;"pac",AN10&lt;&gt;""),1))</f>
        <v>#DIV/0!</v>
      </c>
      <c r="AR10" s="133" t="n">
        <f aca="false" t="array" ref="AR10:AR10">SUM(IF(AND(AJ10&lt;&gt;"pac",AJ10&lt;&gt;""),AH10),IF(AND(AM10&lt;&gt;"pac",AM10&lt;&gt;""),AK10),IF(AND(AP10&lt;&gt;"pac",AP10&lt;&gt;""),AN10))</f>
        <v>0</v>
      </c>
      <c r="AS10" s="133"/>
      <c r="AT10" s="134" t="n">
        <f aca="false">SUM(AE10,AG10,AH10,AN10,AK10)</f>
        <v>4</v>
      </c>
      <c r="AU10" s="135" t="n">
        <f aca="false">AV10/AT10</f>
        <v>185</v>
      </c>
      <c r="AV10" s="136" t="n">
        <f aca="false">SUM(AE10*AF10)+(AH10*AI10)+(AN10*AO10)+(AK10*AL10)</f>
        <v>740</v>
      </c>
      <c r="AW10" s="137" t="n">
        <f aca="false">AT10*(F11+G11+H11)*J11/1000</f>
        <v>0</v>
      </c>
      <c r="AX10" s="137" t="n">
        <f aca="false">K11*AT10</f>
        <v>0</v>
      </c>
      <c r="AY10" s="137" t="n">
        <f aca="false">L11*(AE11+AG11)</f>
        <v>0</v>
      </c>
      <c r="AZ10" s="136" t="n">
        <f aca="false">P11</f>
        <v>1.7328</v>
      </c>
      <c r="BA10" s="137" t="n">
        <f aca="false">AC10</f>
        <v>10.08</v>
      </c>
      <c r="BB10" s="137" t="n">
        <f aca="false">T11*AT11</f>
        <v>0</v>
      </c>
      <c r="BC10" s="137"/>
      <c r="BD10" s="137" t="n">
        <f aca="false">AV10-SUM(AW10:BC10)</f>
        <v>728.1872</v>
      </c>
      <c r="BE10" s="138"/>
      <c r="BF10" s="139" t="n">
        <f aca="false">BD10</f>
        <v>728.1872</v>
      </c>
      <c r="BG10" s="139" t="n">
        <f aca="false">BF10*$BG$5</f>
        <v>582.54976</v>
      </c>
      <c r="BH10" s="139" t="n">
        <f aca="false">BF10*$BH$5</f>
        <v>145.63744</v>
      </c>
      <c r="BI10" s="52"/>
      <c r="BJ10" s="6" t="s">
        <v>86</v>
      </c>
      <c r="BO10" s="6" t="s">
        <v>87</v>
      </c>
      <c r="BR10" s="55"/>
      <c r="BS10" s="142"/>
      <c r="BT10" s="143"/>
      <c r="BU10" s="98"/>
      <c r="BV10" s="52"/>
      <c r="BW10" s="176"/>
      <c r="BX10" s="98"/>
      <c r="BY10" s="52"/>
      <c r="BZ10" s="98"/>
      <c r="CA10" s="52"/>
      <c r="CB10" s="176"/>
      <c r="CC10" s="138"/>
      <c r="CD10" s="138"/>
      <c r="CE10" s="145"/>
      <c r="CF10" s="145"/>
      <c r="CG10" s="145"/>
      <c r="CH10" s="7"/>
      <c r="CI10" s="8"/>
      <c r="CJ10" s="7"/>
      <c r="CK10" s="7"/>
      <c r="CL10" s="7"/>
      <c r="CM10" s="7"/>
      <c r="CN10" s="8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</row>
    <row r="11" customFormat="false" ht="12.75" hidden="false" customHeight="false" outlineLevel="0" collapsed="false">
      <c r="B11" s="75" t="n">
        <v>400</v>
      </c>
      <c r="C11" s="146" t="n">
        <f aca="false">C10</f>
        <v>4</v>
      </c>
      <c r="D11" s="147" t="n">
        <f aca="false">D10</f>
        <v>0</v>
      </c>
      <c r="E11" s="174" t="n">
        <f aca="false">C11-D10</f>
        <v>4</v>
      </c>
      <c r="F11" s="149" t="n">
        <f aca="false">$F$6</f>
        <v>0</v>
      </c>
      <c r="G11" s="175" t="n">
        <f aca="false">$G$6</f>
        <v>0</v>
      </c>
      <c r="H11" s="151" t="n">
        <f aca="false">$H$6</f>
        <v>0</v>
      </c>
      <c r="I11" s="152" t="n">
        <f aca="false">F11+G11+H11</f>
        <v>0</v>
      </c>
      <c r="J11" s="153" t="n">
        <f aca="false">$J$7</f>
        <v>0</v>
      </c>
      <c r="K11" s="154" t="n">
        <f aca="false">$K$6</f>
        <v>0</v>
      </c>
      <c r="L11" s="155" t="n">
        <f aca="false">((I11*J11/1000)+K11)</f>
        <v>0</v>
      </c>
      <c r="M11" s="156" t="n">
        <f aca="false">$M$68</f>
        <v>0</v>
      </c>
      <c r="N11" s="157" t="e">
        <f aca="false">$N$7*AQ10*AR10</f>
        <v>#DIV/0!</v>
      </c>
      <c r="O11" s="156" t="n">
        <f aca="false">$O$68</f>
        <v>0</v>
      </c>
      <c r="P11" s="158" t="n">
        <f aca="false">(AT10*$P$6)*$P$3</f>
        <v>1.7328</v>
      </c>
      <c r="Q11" s="154" t="n">
        <f aca="false">$Q$68</f>
        <v>0</v>
      </c>
      <c r="R11" s="154" t="n">
        <v>0</v>
      </c>
      <c r="S11" s="155" t="n">
        <v>0</v>
      </c>
      <c r="T11" s="156" t="n">
        <f aca="false">$T$6</f>
        <v>0</v>
      </c>
      <c r="U11" s="159" t="e">
        <f aca="false">(N11/E11)+SUM(L11:M11)</f>
        <v>#DIV/0!</v>
      </c>
      <c r="W11" s="116" t="n">
        <v>4</v>
      </c>
      <c r="X11" s="117" t="n">
        <v>2.52</v>
      </c>
      <c r="Y11" s="160"/>
      <c r="Z11" s="63"/>
      <c r="AA11" s="161"/>
      <c r="AB11" s="120"/>
      <c r="AC11" s="162" t="n">
        <f aca="false">(W11*X11)+(Y11*Z11)+(AA11*AB11)</f>
        <v>10.08</v>
      </c>
      <c r="AD11" s="163" t="n">
        <v>500</v>
      </c>
      <c r="AE11" s="164" t="n">
        <v>0</v>
      </c>
      <c r="AF11" s="165" t="n">
        <v>0</v>
      </c>
      <c r="AG11" s="166"/>
      <c r="AH11" s="167"/>
      <c r="AI11" s="168"/>
      <c r="AJ11" s="169"/>
      <c r="AK11" s="170" t="n">
        <v>4</v>
      </c>
      <c r="AL11" s="63" t="n">
        <v>185</v>
      </c>
      <c r="AM11" s="171" t="s">
        <v>156</v>
      </c>
      <c r="AN11" s="172"/>
      <c r="AO11" s="173"/>
      <c r="AP11" s="133"/>
      <c r="AQ11" s="133" t="e">
        <f aca="false" t="array" ref="AQ11:AQ11">SUM(IF(AND(AJ11&lt;&gt;"pac",AJ11&lt;&gt;""),AI11),IF(AND(AM11&lt;&gt;"pac",AM11&lt;&gt;""),AL11),IF(AND(AN11&lt;&gt;"pac",AN11&lt;&gt;""),AO11))/SUM(IF(AND(AJ11&lt;&gt;"pac",AJ11&lt;&gt;""),1),IF(AND(AM11&lt;&gt;"pac",AM11&lt;&gt;""),1),IF(AND(AN11&lt;&gt;"pac",AN11&lt;&gt;""),1))</f>
        <v>#DIV/0!</v>
      </c>
      <c r="AR11" s="133" t="n">
        <f aca="false" t="array" ref="AR11:AR11">SUM(IF(AND(AJ11&lt;&gt;"pac",AJ11&lt;&gt;""),AH11),IF(AND(AM11&lt;&gt;"pac",AM11&lt;&gt;""),AK11),IF(AND(AP11&lt;&gt;"pac",AP11&lt;&gt;""),AN11))</f>
        <v>0</v>
      </c>
      <c r="AS11" s="133"/>
      <c r="AT11" s="134" t="n">
        <f aca="false">SUM(AE11,AG11,AH11,AN11,AK11)</f>
        <v>4</v>
      </c>
      <c r="AU11" s="135" t="n">
        <f aca="false">AV11/AT11</f>
        <v>185</v>
      </c>
      <c r="AV11" s="136" t="n">
        <f aca="false">SUM(AE11*AF11)+(AH11*AI11)+(AN11*AO11)+(AK11*AL11)</f>
        <v>740</v>
      </c>
      <c r="AW11" s="137" t="n">
        <f aca="false">AT11*(F12+G12+H12)*J12/1000</f>
        <v>0</v>
      </c>
      <c r="AX11" s="137" t="n">
        <f aca="false">K12*AT11</f>
        <v>0</v>
      </c>
      <c r="AY11" s="137" t="n">
        <f aca="false">L12*(AE12+AG12)</f>
        <v>0</v>
      </c>
      <c r="AZ11" s="136" t="n">
        <f aca="false">P12</f>
        <v>1.7328</v>
      </c>
      <c r="BA11" s="137" t="n">
        <f aca="false">AC11</f>
        <v>10.08</v>
      </c>
      <c r="BB11" s="137" t="n">
        <f aca="false">T12*AT12</f>
        <v>0</v>
      </c>
      <c r="BC11" s="137"/>
      <c r="BD11" s="137" t="n">
        <f aca="false">AV11-SUM(AW11:BC11)</f>
        <v>728.1872</v>
      </c>
      <c r="BE11" s="138"/>
      <c r="BF11" s="139" t="n">
        <f aca="false">BD11</f>
        <v>728.1872</v>
      </c>
      <c r="BG11" s="139" t="n">
        <f aca="false">BF11*$BG$5</f>
        <v>582.54976</v>
      </c>
      <c r="BH11" s="139" t="n">
        <f aca="false">BF11*$BH$5</f>
        <v>145.63744</v>
      </c>
      <c r="BI11" s="52"/>
      <c r="BJ11" s="25" t="s">
        <v>88</v>
      </c>
      <c r="BK11" s="26"/>
      <c r="BL11" s="27" t="n">
        <f aca="false">AV31</f>
        <v>17760</v>
      </c>
      <c r="BO11" s="25" t="s">
        <v>88</v>
      </c>
      <c r="BP11" s="26"/>
      <c r="BQ11" s="27" t="e">
        <f aca="true">(INDIRECT(TEXT((DAY($A$1)-1),"0")&amp;"!Bq11"))+BL11</f>
        <v>#REF!</v>
      </c>
      <c r="BR11" s="55"/>
      <c r="BS11" s="142"/>
      <c r="BT11" s="143"/>
      <c r="BU11" s="98"/>
      <c r="BV11" s="52"/>
      <c r="BW11" s="176"/>
      <c r="BX11" s="52"/>
      <c r="BY11" s="52"/>
      <c r="BZ11" s="98"/>
      <c r="CA11" s="52"/>
      <c r="CB11" s="176"/>
      <c r="CC11" s="138"/>
      <c r="CD11" s="138"/>
      <c r="CE11" s="145"/>
      <c r="CF11" s="145"/>
      <c r="CG11" s="145"/>
      <c r="CH11" s="7"/>
      <c r="CI11" s="8"/>
      <c r="CJ11" s="7"/>
      <c r="CK11" s="29"/>
      <c r="CL11" s="7"/>
      <c r="CM11" s="7"/>
      <c r="CN11" s="8"/>
      <c r="CO11" s="7"/>
      <c r="CP11" s="29"/>
      <c r="CQ11" s="7"/>
      <c r="CR11" s="7"/>
      <c r="CS11" s="7"/>
      <c r="CT11" s="7"/>
      <c r="CU11" s="7"/>
      <c r="CV11" s="7"/>
      <c r="CW11" s="7"/>
      <c r="CX11" s="7"/>
      <c r="CY11" s="7"/>
    </row>
    <row r="12" customFormat="false" ht="12.75" hidden="false" customHeight="false" outlineLevel="0" collapsed="false">
      <c r="B12" s="75" t="n">
        <v>500</v>
      </c>
      <c r="C12" s="146" t="n">
        <f aca="false">C11</f>
        <v>4</v>
      </c>
      <c r="D12" s="147" t="n">
        <f aca="false">D11</f>
        <v>0</v>
      </c>
      <c r="E12" s="174" t="n">
        <f aca="false">C12-D11</f>
        <v>4</v>
      </c>
      <c r="F12" s="149" t="n">
        <f aca="false">$F$6</f>
        <v>0</v>
      </c>
      <c r="G12" s="175" t="n">
        <f aca="false">$G$6</f>
        <v>0</v>
      </c>
      <c r="H12" s="151" t="n">
        <f aca="false">$H$6</f>
        <v>0</v>
      </c>
      <c r="I12" s="152" t="n">
        <f aca="false">F12+G12+H12</f>
        <v>0</v>
      </c>
      <c r="J12" s="153" t="n">
        <f aca="false">$J$7</f>
        <v>0</v>
      </c>
      <c r="K12" s="154" t="n">
        <f aca="false">$K$6</f>
        <v>0</v>
      </c>
      <c r="L12" s="155" t="n">
        <f aca="false">((I12*J12/1000)+K12)</f>
        <v>0</v>
      </c>
      <c r="M12" s="156" t="n">
        <f aca="false">$M$68</f>
        <v>0</v>
      </c>
      <c r="N12" s="157" t="e">
        <f aca="false">$N$7*AQ11*AR11</f>
        <v>#DIV/0!</v>
      </c>
      <c r="O12" s="156" t="n">
        <f aca="false">$O$68</f>
        <v>0</v>
      </c>
      <c r="P12" s="158" t="n">
        <f aca="false">(AT11*$P$6)*$P$3</f>
        <v>1.7328</v>
      </c>
      <c r="Q12" s="154" t="n">
        <f aca="false">$Q$68</f>
        <v>0</v>
      </c>
      <c r="R12" s="154" t="n">
        <v>0</v>
      </c>
      <c r="S12" s="155" t="n">
        <v>0</v>
      </c>
      <c r="T12" s="156" t="n">
        <f aca="false">$T$6</f>
        <v>0</v>
      </c>
      <c r="U12" s="159" t="e">
        <f aca="false">(N12/E12)+SUM(L12:M12)</f>
        <v>#DIV/0!</v>
      </c>
      <c r="W12" s="116" t="n">
        <v>4</v>
      </c>
      <c r="X12" s="117" t="n">
        <v>2.52</v>
      </c>
      <c r="Y12" s="160"/>
      <c r="Z12" s="63"/>
      <c r="AA12" s="161"/>
      <c r="AB12" s="120"/>
      <c r="AC12" s="162" t="n">
        <f aca="false">(W12*X12)+(Y12*Z12)+(AA12*AB12)</f>
        <v>10.08</v>
      </c>
      <c r="AD12" s="163" t="n">
        <v>600</v>
      </c>
      <c r="AE12" s="164" t="n">
        <v>0</v>
      </c>
      <c r="AF12" s="165" t="n">
        <v>0</v>
      </c>
      <c r="AG12" s="166"/>
      <c r="AH12" s="167"/>
      <c r="AI12" s="168"/>
      <c r="AJ12" s="169"/>
      <c r="AK12" s="170" t="n">
        <v>4</v>
      </c>
      <c r="AL12" s="63" t="n">
        <v>185</v>
      </c>
      <c r="AM12" s="171" t="s">
        <v>156</v>
      </c>
      <c r="AN12" s="172"/>
      <c r="AO12" s="173"/>
      <c r="AP12" s="133"/>
      <c r="AQ12" s="133" t="e">
        <f aca="false" t="array" ref="AQ12:AQ12">SUM(IF(AND(AJ12&lt;&gt;"pac",AJ12&lt;&gt;""),AI12),IF(AND(AM12&lt;&gt;"pac",AM12&lt;&gt;""),AL12),IF(AND(AN12&lt;&gt;"pac",AN12&lt;&gt;""),AO12))/SUM(IF(AND(AJ12&lt;&gt;"pac",AJ12&lt;&gt;""),1),IF(AND(AM12&lt;&gt;"pac",AM12&lt;&gt;""),1),IF(AND(AN12&lt;&gt;"pac",AN12&lt;&gt;""),1))</f>
        <v>#DIV/0!</v>
      </c>
      <c r="AR12" s="133" t="n">
        <f aca="false" t="array" ref="AR12:AR12">SUM(IF(AND(AJ12&lt;&gt;"pac",AJ12&lt;&gt;""),AH12),IF(AND(AM12&lt;&gt;"pac",AM12&lt;&gt;""),AK12),IF(AND(AP12&lt;&gt;"pac",AP12&lt;&gt;""),AN12))</f>
        <v>0</v>
      </c>
      <c r="AS12" s="133"/>
      <c r="AT12" s="134" t="n">
        <f aca="false">SUM(AE12,AG12,AH12,AN12,AK12)</f>
        <v>4</v>
      </c>
      <c r="AU12" s="135" t="n">
        <f aca="false">AV12/AT12</f>
        <v>185</v>
      </c>
      <c r="AV12" s="136" t="n">
        <f aca="false">SUM(AE12*AF12)+(AH12*AI12)+(AN12*AO12)+(AK12*AL12)</f>
        <v>740</v>
      </c>
      <c r="AW12" s="137" t="n">
        <f aca="false">AT12*(F13+G13+H13)*J13/1000</f>
        <v>0</v>
      </c>
      <c r="AX12" s="137" t="n">
        <f aca="false">K13*AT12</f>
        <v>0</v>
      </c>
      <c r="AY12" s="137" t="n">
        <f aca="false">L13*(AE13+AG13)</f>
        <v>0</v>
      </c>
      <c r="AZ12" s="136" t="n">
        <f aca="false">P13</f>
        <v>1.7328</v>
      </c>
      <c r="BA12" s="137" t="n">
        <f aca="false">AC12</f>
        <v>10.08</v>
      </c>
      <c r="BB12" s="137" t="n">
        <f aca="false">T13*AT13</f>
        <v>0</v>
      </c>
      <c r="BC12" s="137"/>
      <c r="BD12" s="137" t="n">
        <f aca="false">AV12-SUM(AW12:BC12)</f>
        <v>728.1872</v>
      </c>
      <c r="BE12" s="138"/>
      <c r="BF12" s="139" t="n">
        <f aca="false">BD12</f>
        <v>728.1872</v>
      </c>
      <c r="BG12" s="139" t="n">
        <f aca="false">BF12*$BG$5</f>
        <v>582.54976</v>
      </c>
      <c r="BH12" s="139" t="n">
        <f aca="false">BF12*$BH$5</f>
        <v>145.63744</v>
      </c>
      <c r="BI12" s="52"/>
      <c r="BJ12" s="53" t="s">
        <v>92</v>
      </c>
      <c r="BK12" s="52"/>
      <c r="BL12" s="73"/>
      <c r="BO12" s="53" t="s">
        <v>92</v>
      </c>
      <c r="BP12" s="52"/>
      <c r="BQ12" s="73"/>
      <c r="BR12" s="55"/>
      <c r="BS12" s="142"/>
      <c r="BT12" s="143"/>
      <c r="BU12" s="98"/>
      <c r="BV12" s="52"/>
      <c r="BW12" s="176"/>
      <c r="BX12" s="52"/>
      <c r="BY12" s="52"/>
      <c r="BZ12" s="98"/>
      <c r="CA12" s="52"/>
      <c r="CB12" s="176"/>
      <c r="CC12" s="138"/>
      <c r="CD12" s="138"/>
      <c r="CE12" s="145"/>
      <c r="CF12" s="145"/>
      <c r="CG12" s="145"/>
      <c r="CH12" s="7"/>
      <c r="CI12" s="8"/>
      <c r="CJ12" s="7"/>
      <c r="CK12" s="29"/>
      <c r="CL12" s="7"/>
      <c r="CM12" s="7"/>
      <c r="CN12" s="8"/>
      <c r="CO12" s="7"/>
      <c r="CP12" s="29"/>
      <c r="CQ12" s="7"/>
      <c r="CR12" s="7"/>
      <c r="CS12" s="7"/>
      <c r="CT12" s="7"/>
      <c r="CU12" s="7"/>
      <c r="CV12" s="7"/>
      <c r="CW12" s="7"/>
      <c r="CX12" s="7"/>
      <c r="CY12" s="7"/>
    </row>
    <row r="13" customFormat="false" ht="12.75" hidden="false" customHeight="false" outlineLevel="0" collapsed="false">
      <c r="B13" s="75" t="n">
        <v>600</v>
      </c>
      <c r="C13" s="146" t="n">
        <f aca="false">C12</f>
        <v>4</v>
      </c>
      <c r="D13" s="147" t="n">
        <f aca="false">D12</f>
        <v>0</v>
      </c>
      <c r="E13" s="174" t="n">
        <f aca="false">C13-D12</f>
        <v>4</v>
      </c>
      <c r="F13" s="149" t="n">
        <f aca="false">$F$6</f>
        <v>0</v>
      </c>
      <c r="G13" s="175" t="n">
        <f aca="false">$G$6</f>
        <v>0</v>
      </c>
      <c r="H13" s="151" t="n">
        <f aca="false">$H$6</f>
        <v>0</v>
      </c>
      <c r="I13" s="152" t="n">
        <f aca="false">F13+G13+H13</f>
        <v>0</v>
      </c>
      <c r="J13" s="153" t="n">
        <f aca="false">$J$7</f>
        <v>0</v>
      </c>
      <c r="K13" s="154" t="n">
        <f aca="false">$K$6</f>
        <v>0</v>
      </c>
      <c r="L13" s="155" t="n">
        <f aca="false">((I13*J13/1000)+K13)</f>
        <v>0</v>
      </c>
      <c r="M13" s="156" t="n">
        <f aca="false">$M$68</f>
        <v>0</v>
      </c>
      <c r="N13" s="157" t="e">
        <f aca="false">$N$7*AQ12*AR12</f>
        <v>#DIV/0!</v>
      </c>
      <c r="O13" s="156" t="n">
        <f aca="false">$O$68</f>
        <v>0</v>
      </c>
      <c r="P13" s="158" t="n">
        <f aca="false">(AT12*$P$6)*$P$3</f>
        <v>1.7328</v>
      </c>
      <c r="Q13" s="154" t="n">
        <f aca="false">$Q$68</f>
        <v>0</v>
      </c>
      <c r="R13" s="154" t="n">
        <v>0</v>
      </c>
      <c r="S13" s="155" t="n">
        <v>0</v>
      </c>
      <c r="T13" s="156" t="n">
        <f aca="false">$T$6</f>
        <v>0</v>
      </c>
      <c r="U13" s="159" t="e">
        <f aca="false">(N13/E13)+SUM(L13:M13)</f>
        <v>#DIV/0!</v>
      </c>
      <c r="W13" s="116" t="n">
        <v>4</v>
      </c>
      <c r="X13" s="117" t="n">
        <v>2.52</v>
      </c>
      <c r="Y13" s="160"/>
      <c r="Z13" s="63"/>
      <c r="AA13" s="161"/>
      <c r="AB13" s="120"/>
      <c r="AC13" s="162" t="n">
        <f aca="false">(W13*X13)+(Y13*Z13)+(AA13*AB13)</f>
        <v>10.08</v>
      </c>
      <c r="AD13" s="163" t="n">
        <v>700</v>
      </c>
      <c r="AE13" s="164" t="n">
        <v>0</v>
      </c>
      <c r="AF13" s="165" t="n">
        <v>0</v>
      </c>
      <c r="AG13" s="166"/>
      <c r="AH13" s="167"/>
      <c r="AI13" s="168"/>
      <c r="AJ13" s="169"/>
      <c r="AK13" s="170" t="n">
        <v>4</v>
      </c>
      <c r="AL13" s="63" t="n">
        <v>185</v>
      </c>
      <c r="AM13" s="171" t="s">
        <v>156</v>
      </c>
      <c r="AN13" s="172"/>
      <c r="AO13" s="173"/>
      <c r="AP13" s="133"/>
      <c r="AQ13" s="133" t="e">
        <f aca="false" t="array" ref="AQ13:AQ13">SUM(IF(AND(AJ13&lt;&gt;"pac",AJ13&lt;&gt;""),AI13),IF(AND(AM13&lt;&gt;"pac",AM13&lt;&gt;""),AL13),IF(AND(AN13&lt;&gt;"pac",AN13&lt;&gt;""),AO13))/SUM(IF(AND(AJ13&lt;&gt;"pac",AJ13&lt;&gt;""),1),IF(AND(AM13&lt;&gt;"pac",AM13&lt;&gt;""),1),IF(AND(AN13&lt;&gt;"pac",AN13&lt;&gt;""),1))</f>
        <v>#DIV/0!</v>
      </c>
      <c r="AR13" s="133" t="n">
        <f aca="false" t="array" ref="AR13:AR13">SUM(IF(AND(AJ13&lt;&gt;"pac",AJ13&lt;&gt;""),AH13),IF(AND(AM13&lt;&gt;"pac",AM13&lt;&gt;""),AK13),IF(AND(AP13&lt;&gt;"pac",AP13&lt;&gt;""),AN13))</f>
        <v>0</v>
      </c>
      <c r="AS13" s="133"/>
      <c r="AT13" s="134" t="n">
        <f aca="false">SUM(AE13,AG13,AH13,AN13,AK13)</f>
        <v>4</v>
      </c>
      <c r="AU13" s="135" t="n">
        <f aca="false">AV13/AT13</f>
        <v>185</v>
      </c>
      <c r="AV13" s="136" t="n">
        <f aca="false">SUM(AE13*AF13)+(AH13*AI13)+(AN13*AO13)+(AK13*AL13)</f>
        <v>740</v>
      </c>
      <c r="AW13" s="137" t="n">
        <f aca="false">AT13*(F14+G14+H14)*J14/1000</f>
        <v>0</v>
      </c>
      <c r="AX13" s="137" t="n">
        <f aca="false">K14*AT13</f>
        <v>0</v>
      </c>
      <c r="AY13" s="137" t="n">
        <f aca="false">L14*(AE14+AG14)</f>
        <v>0</v>
      </c>
      <c r="AZ13" s="136" t="n">
        <f aca="false">P14</f>
        <v>1.7328</v>
      </c>
      <c r="BA13" s="137" t="n">
        <f aca="false">AC13</f>
        <v>10.08</v>
      </c>
      <c r="BB13" s="137" t="n">
        <f aca="false">T14*AT14</f>
        <v>0</v>
      </c>
      <c r="BC13" s="137"/>
      <c r="BD13" s="137" t="n">
        <f aca="false">AV13-SUM(AW13:BC13)</f>
        <v>728.1872</v>
      </c>
      <c r="BE13" s="138"/>
      <c r="BF13" s="139" t="n">
        <f aca="false">BD13</f>
        <v>728.1872</v>
      </c>
      <c r="BG13" s="139" t="n">
        <f aca="false">BF13*$BG$5</f>
        <v>582.54976</v>
      </c>
      <c r="BH13" s="139" t="n">
        <f aca="false">BF13*$BH$5</f>
        <v>145.63744</v>
      </c>
      <c r="BI13" s="52"/>
      <c r="BJ13" s="53" t="s">
        <v>93</v>
      </c>
      <c r="BK13" s="52"/>
      <c r="BL13" s="73" t="n">
        <f aca="false">AY31+BA31</f>
        <v>241.92</v>
      </c>
      <c r="BO13" s="53" t="s">
        <v>93</v>
      </c>
      <c r="BP13" s="52"/>
      <c r="BQ13" s="73" t="e">
        <f aca="true">(INDIRECT(TEXT((DAY($A$1)-1),"0")&amp;"!Bq13"))+BL13</f>
        <v>#REF!</v>
      </c>
      <c r="BR13" s="55"/>
      <c r="BS13" s="142"/>
      <c r="BT13" s="143"/>
      <c r="BU13" s="98"/>
      <c r="BV13" s="52"/>
      <c r="BW13" s="101"/>
      <c r="BX13" s="98"/>
      <c r="BY13" s="98"/>
      <c r="BZ13" s="98"/>
      <c r="CA13" s="52"/>
      <c r="CB13" s="101"/>
      <c r="CC13" s="138"/>
      <c r="CD13" s="138"/>
      <c r="CE13" s="145"/>
      <c r="CF13" s="145"/>
      <c r="CG13" s="145"/>
      <c r="CH13" s="7"/>
      <c r="CI13" s="8"/>
      <c r="CJ13" s="7"/>
      <c r="CK13" s="29"/>
      <c r="CL13" s="7"/>
      <c r="CM13" s="7"/>
      <c r="CN13" s="8"/>
      <c r="CO13" s="7"/>
      <c r="CP13" s="29"/>
      <c r="CQ13" s="7"/>
      <c r="CR13" s="7"/>
      <c r="CS13" s="7"/>
      <c r="CT13" s="7"/>
      <c r="CU13" s="7"/>
      <c r="CV13" s="7"/>
      <c r="CW13" s="7"/>
      <c r="CX13" s="7"/>
      <c r="CY13" s="7"/>
    </row>
    <row r="14" customFormat="false" ht="12.75" hidden="false" customHeight="false" outlineLevel="0" collapsed="false">
      <c r="B14" s="75" t="n">
        <v>700</v>
      </c>
      <c r="C14" s="146" t="n">
        <f aca="false">C13</f>
        <v>4</v>
      </c>
      <c r="D14" s="147" t="n">
        <f aca="false">D13</f>
        <v>0</v>
      </c>
      <c r="E14" s="174" t="n">
        <f aca="false">C14-D13</f>
        <v>4</v>
      </c>
      <c r="F14" s="149" t="n">
        <f aca="false">$F$6</f>
        <v>0</v>
      </c>
      <c r="G14" s="175" t="n">
        <f aca="false">$G$6</f>
        <v>0</v>
      </c>
      <c r="H14" s="151" t="n">
        <f aca="false">$H$6</f>
        <v>0</v>
      </c>
      <c r="I14" s="152" t="n">
        <f aca="false">F14+G14+H14</f>
        <v>0</v>
      </c>
      <c r="J14" s="153" t="n">
        <f aca="false">$J$7</f>
        <v>0</v>
      </c>
      <c r="K14" s="154" t="n">
        <f aca="false">$K$6</f>
        <v>0</v>
      </c>
      <c r="L14" s="155" t="n">
        <f aca="false">((I14*J14/1000)+K14)</f>
        <v>0</v>
      </c>
      <c r="M14" s="156" t="n">
        <f aca="false">$M$68</f>
        <v>0</v>
      </c>
      <c r="N14" s="157" t="e">
        <f aca="false">$N$7*AQ13*AR13</f>
        <v>#DIV/0!</v>
      </c>
      <c r="O14" s="156" t="n">
        <f aca="false">$O$68</f>
        <v>0</v>
      </c>
      <c r="P14" s="158" t="n">
        <f aca="false">(AT13*$P$6)*$P$3</f>
        <v>1.7328</v>
      </c>
      <c r="Q14" s="154" t="n">
        <f aca="false">$Q$68</f>
        <v>0</v>
      </c>
      <c r="R14" s="154" t="n">
        <v>0</v>
      </c>
      <c r="S14" s="155" t="n">
        <v>0</v>
      </c>
      <c r="T14" s="156" t="n">
        <f aca="false">$T$6</f>
        <v>0</v>
      </c>
      <c r="U14" s="159" t="e">
        <f aca="false">(N14/E14)+SUM(L14:M14)</f>
        <v>#DIV/0!</v>
      </c>
      <c r="W14" s="116" t="n">
        <v>4</v>
      </c>
      <c r="X14" s="117" t="n">
        <v>2.52</v>
      </c>
      <c r="Y14" s="160"/>
      <c r="Z14" s="63"/>
      <c r="AA14" s="161"/>
      <c r="AB14" s="120"/>
      <c r="AC14" s="162" t="n">
        <f aca="false">(W14*X14)+(Y14*Z14)+(AA14*AB14)</f>
        <v>10.08</v>
      </c>
      <c r="AD14" s="163" t="n">
        <v>800</v>
      </c>
      <c r="AE14" s="164" t="n">
        <v>0</v>
      </c>
      <c r="AF14" s="165" t="n">
        <v>0</v>
      </c>
      <c r="AG14" s="166"/>
      <c r="AH14" s="167"/>
      <c r="AI14" s="168"/>
      <c r="AJ14" s="169"/>
      <c r="AK14" s="170" t="n">
        <v>4</v>
      </c>
      <c r="AL14" s="63" t="n">
        <v>185</v>
      </c>
      <c r="AM14" s="171" t="s">
        <v>156</v>
      </c>
      <c r="AN14" s="172"/>
      <c r="AO14" s="173"/>
      <c r="AP14" s="133"/>
      <c r="AQ14" s="133" t="e">
        <f aca="false" t="array" ref="AQ14:AQ14">SUM(IF(AND(AJ14&lt;&gt;"pac",AJ14&lt;&gt;""),AI14),IF(AND(AM14&lt;&gt;"pac",AM14&lt;&gt;""),AL14),IF(AND(AN14&lt;&gt;"pac",AN14&lt;&gt;""),AO14))/SUM(IF(AND(AJ14&lt;&gt;"pac",AJ14&lt;&gt;""),1),IF(AND(AM14&lt;&gt;"pac",AM14&lt;&gt;""),1),IF(AND(AN14&lt;&gt;"pac",AN14&lt;&gt;""),1))</f>
        <v>#DIV/0!</v>
      </c>
      <c r="AR14" s="133" t="n">
        <f aca="false" t="array" ref="AR14:AR14">SUM(IF(AND(AJ14&lt;&gt;"pac",AJ14&lt;&gt;""),AH14),IF(AND(AM14&lt;&gt;"pac",AM14&lt;&gt;""),AK14),IF(AND(AP14&lt;&gt;"pac",AP14&lt;&gt;""),AN14))</f>
        <v>0</v>
      </c>
      <c r="AS14" s="133"/>
      <c r="AT14" s="134" t="n">
        <f aca="false">SUM(AE14,AG14,AH14,AN14,AK14)</f>
        <v>4</v>
      </c>
      <c r="AU14" s="135" t="n">
        <f aca="false">AV14/AT14</f>
        <v>185</v>
      </c>
      <c r="AV14" s="136" t="n">
        <f aca="false">SUM(AE14*AF14)+(AH14*AI14)+(AN14*AO14)+(AK14*AL14)</f>
        <v>740</v>
      </c>
      <c r="AW14" s="137" t="n">
        <f aca="false">AT14*(F15+G15+H15)*J15/1000</f>
        <v>0</v>
      </c>
      <c r="AX14" s="137" t="n">
        <f aca="false">K15*AT14</f>
        <v>0</v>
      </c>
      <c r="AY14" s="137" t="n">
        <f aca="false">L15*(AE15+AG15)</f>
        <v>0</v>
      </c>
      <c r="AZ14" s="136" t="n">
        <f aca="false">P15</f>
        <v>1.7328</v>
      </c>
      <c r="BA14" s="137" t="n">
        <f aca="false">AC14</f>
        <v>10.08</v>
      </c>
      <c r="BB14" s="137" t="n">
        <f aca="false">T15*AT15</f>
        <v>0</v>
      </c>
      <c r="BC14" s="137"/>
      <c r="BD14" s="137" t="n">
        <f aca="false">AV14-SUM(AW14:BC14)</f>
        <v>728.1872</v>
      </c>
      <c r="BE14" s="138"/>
      <c r="BF14" s="139" t="n">
        <f aca="false">BD14</f>
        <v>728.1872</v>
      </c>
      <c r="BG14" s="139" t="n">
        <f aca="false">BF14*$BG$5</f>
        <v>582.54976</v>
      </c>
      <c r="BH14" s="139" t="n">
        <f aca="false">BF14*$BH$5</f>
        <v>145.63744</v>
      </c>
      <c r="BI14" s="52"/>
      <c r="BJ14" s="53" t="s">
        <v>67</v>
      </c>
      <c r="BK14" s="52"/>
      <c r="BL14" s="73" t="n">
        <f aca="false">AZ31</f>
        <v>41.5872</v>
      </c>
      <c r="BO14" s="53" t="s">
        <v>67</v>
      </c>
      <c r="BP14" s="52"/>
      <c r="BQ14" s="73" t="e">
        <f aca="true">(INDIRECT(TEXT((DAY($A$1)-1),"0")&amp;"!BQ14"))+BL14</f>
        <v>#REF!</v>
      </c>
      <c r="BR14" s="55"/>
      <c r="BS14" s="142"/>
      <c r="BT14" s="143"/>
      <c r="BU14" s="98"/>
      <c r="BV14" s="52"/>
      <c r="BW14" s="176"/>
      <c r="BX14" s="52"/>
      <c r="BY14" s="52"/>
      <c r="BZ14" s="98"/>
      <c r="CA14" s="52"/>
      <c r="CB14" s="176"/>
      <c r="CC14" s="138"/>
      <c r="CD14" s="138"/>
      <c r="CE14" s="145"/>
      <c r="CF14" s="145"/>
      <c r="CG14" s="145"/>
      <c r="CH14" s="7"/>
      <c r="CI14" s="8"/>
      <c r="CJ14" s="7"/>
      <c r="CK14" s="29"/>
      <c r="CL14" s="7"/>
      <c r="CM14" s="7"/>
      <c r="CN14" s="8"/>
      <c r="CO14" s="7"/>
      <c r="CP14" s="29"/>
      <c r="CQ14" s="7"/>
      <c r="CR14" s="7"/>
      <c r="CS14" s="7"/>
      <c r="CT14" s="7"/>
      <c r="CU14" s="7"/>
      <c r="CV14" s="7"/>
      <c r="CW14" s="7"/>
      <c r="CX14" s="7"/>
      <c r="CY14" s="7"/>
    </row>
    <row r="15" customFormat="false" ht="15" hidden="false" customHeight="false" outlineLevel="0" collapsed="false">
      <c r="B15" s="75" t="n">
        <v>800</v>
      </c>
      <c r="C15" s="146" t="n">
        <f aca="false">C14</f>
        <v>4</v>
      </c>
      <c r="D15" s="147" t="n">
        <f aca="false">D14</f>
        <v>0</v>
      </c>
      <c r="E15" s="174" t="n">
        <f aca="false">C15-D14</f>
        <v>4</v>
      </c>
      <c r="F15" s="149" t="n">
        <f aca="false">$F$6</f>
        <v>0</v>
      </c>
      <c r="G15" s="175" t="n">
        <f aca="false">$G$6</f>
        <v>0</v>
      </c>
      <c r="H15" s="151" t="n">
        <f aca="false">$H$6</f>
        <v>0</v>
      </c>
      <c r="I15" s="152" t="n">
        <f aca="false">F15+G15+H15</f>
        <v>0</v>
      </c>
      <c r="J15" s="153" t="n">
        <f aca="false">$J$7</f>
        <v>0</v>
      </c>
      <c r="K15" s="154" t="n">
        <f aca="false">$K$6</f>
        <v>0</v>
      </c>
      <c r="L15" s="155" t="n">
        <f aca="false">((I15*J15/1000)+K15)</f>
        <v>0</v>
      </c>
      <c r="M15" s="156" t="n">
        <f aca="false">$M$68</f>
        <v>0</v>
      </c>
      <c r="N15" s="157" t="e">
        <f aca="false">$N$7*AQ14*AR14</f>
        <v>#DIV/0!</v>
      </c>
      <c r="O15" s="156" t="n">
        <f aca="false">$O$68</f>
        <v>0</v>
      </c>
      <c r="P15" s="158" t="n">
        <f aca="false">(AT14*$P$6)*$P$3</f>
        <v>1.7328</v>
      </c>
      <c r="Q15" s="154" t="n">
        <f aca="false">$Q$68</f>
        <v>0</v>
      </c>
      <c r="R15" s="154" t="n">
        <v>0</v>
      </c>
      <c r="S15" s="155" t="n">
        <v>0</v>
      </c>
      <c r="T15" s="156" t="n">
        <f aca="false">$T$6</f>
        <v>0</v>
      </c>
      <c r="U15" s="159" t="e">
        <f aca="false">(N15/E15)+SUM(L15:M15)</f>
        <v>#DIV/0!</v>
      </c>
      <c r="W15" s="116" t="n">
        <v>4</v>
      </c>
      <c r="X15" s="117" t="n">
        <v>2.52</v>
      </c>
      <c r="Y15" s="160"/>
      <c r="Z15" s="63"/>
      <c r="AA15" s="161"/>
      <c r="AB15" s="120"/>
      <c r="AC15" s="162" t="n">
        <f aca="false">(W15*X15)+(Y15*Z15)+(AA15*AB15)</f>
        <v>10.08</v>
      </c>
      <c r="AD15" s="163" t="n">
        <v>900</v>
      </c>
      <c r="AE15" s="164" t="n">
        <v>0</v>
      </c>
      <c r="AF15" s="165" t="n">
        <v>0</v>
      </c>
      <c r="AG15" s="166"/>
      <c r="AH15" s="167"/>
      <c r="AI15" s="168"/>
      <c r="AJ15" s="169"/>
      <c r="AK15" s="170" t="n">
        <v>4</v>
      </c>
      <c r="AL15" s="63" t="n">
        <v>185</v>
      </c>
      <c r="AM15" s="171" t="s">
        <v>156</v>
      </c>
      <c r="AN15" s="172"/>
      <c r="AO15" s="173"/>
      <c r="AP15" s="133"/>
      <c r="AQ15" s="133" t="e">
        <f aca="false" t="array" ref="AQ15:AQ15">SUM(IF(AND(AJ15&lt;&gt;"pac",AJ15&lt;&gt;""),AI15),IF(AND(AM15&lt;&gt;"pac",AM15&lt;&gt;""),AL15),IF(AND(AN15&lt;&gt;"pac",AN15&lt;&gt;""),AO15))/SUM(IF(AND(AJ15&lt;&gt;"pac",AJ15&lt;&gt;""),1),IF(AND(AM15&lt;&gt;"pac",AM15&lt;&gt;""),1),IF(AND(AN15&lt;&gt;"pac",AN15&lt;&gt;""),1))</f>
        <v>#DIV/0!</v>
      </c>
      <c r="AR15" s="133" t="n">
        <f aca="false" t="array" ref="AR15:AR15">SUM(IF(AND(AJ15&lt;&gt;"pac",AJ15&lt;&gt;""),AH15),IF(AND(AM15&lt;&gt;"pac",AM15&lt;&gt;""),AK15),IF(AND(AP15&lt;&gt;"pac",AP15&lt;&gt;""),AN15))</f>
        <v>0</v>
      </c>
      <c r="AS15" s="133"/>
      <c r="AT15" s="134" t="n">
        <f aca="false">SUM(AE15,AG15,AH15,AN15,AK15)</f>
        <v>4</v>
      </c>
      <c r="AU15" s="135" t="n">
        <f aca="false">AV15/AT15</f>
        <v>185</v>
      </c>
      <c r="AV15" s="136" t="n">
        <f aca="false">SUM(AE15*AF15)+(AH15*AI15)+(AN15*AO15)+(AK15*AL15)</f>
        <v>740</v>
      </c>
      <c r="AW15" s="137" t="n">
        <f aca="false">AT15*(F16+G16+H16)*J16/1000</f>
        <v>0</v>
      </c>
      <c r="AX15" s="137" t="n">
        <f aca="false">K16*AT15</f>
        <v>0</v>
      </c>
      <c r="AY15" s="137" t="n">
        <f aca="false">L16*(AE16+AG16)</f>
        <v>0</v>
      </c>
      <c r="AZ15" s="136" t="n">
        <f aca="false">P16</f>
        <v>1.7328</v>
      </c>
      <c r="BA15" s="137" t="n">
        <f aca="false">AC15</f>
        <v>10.08</v>
      </c>
      <c r="BB15" s="137" t="n">
        <f aca="false">T16*AT16</f>
        <v>0</v>
      </c>
      <c r="BC15" s="137"/>
      <c r="BD15" s="137" t="n">
        <f aca="false">AV15-SUM(AW15:BC15)</f>
        <v>728.1872</v>
      </c>
      <c r="BE15" s="138"/>
      <c r="BF15" s="139" t="n">
        <f aca="false">BD15</f>
        <v>728.1872</v>
      </c>
      <c r="BG15" s="139" t="n">
        <f aca="false">BF15*$BG$5</f>
        <v>582.54976</v>
      </c>
      <c r="BH15" s="139" t="n">
        <f aca="false">BF15*$BH$5</f>
        <v>145.63744</v>
      </c>
      <c r="BI15" s="52"/>
      <c r="BJ15" s="53" t="s">
        <v>96</v>
      </c>
      <c r="BK15" s="52"/>
      <c r="BL15" s="181" t="n">
        <f aca="false">BC31</f>
        <v>0</v>
      </c>
      <c r="BO15" s="53" t="s">
        <v>96</v>
      </c>
      <c r="BP15" s="52"/>
      <c r="BQ15" s="181" t="e">
        <f aca="true">(INDIRECT(TEXT((DAY($A$1)-1),"0")&amp;"!BK15"))+BL15</f>
        <v>#REF!</v>
      </c>
      <c r="BR15" s="55"/>
      <c r="BS15" s="142"/>
      <c r="BT15" s="143"/>
      <c r="BU15" s="52"/>
      <c r="BV15" s="52"/>
      <c r="BW15" s="52"/>
      <c r="BX15" s="52"/>
      <c r="BY15" s="52"/>
      <c r="BZ15" s="52"/>
      <c r="CA15" s="52"/>
      <c r="CB15" s="52"/>
      <c r="CC15" s="138"/>
      <c r="CD15" s="138"/>
      <c r="CE15" s="145"/>
      <c r="CF15" s="145"/>
      <c r="CG15" s="145"/>
      <c r="CH15" s="7"/>
      <c r="CI15" s="8"/>
      <c r="CJ15" s="7"/>
      <c r="CK15" s="182"/>
      <c r="CL15" s="7"/>
      <c r="CM15" s="7"/>
      <c r="CN15" s="8"/>
      <c r="CO15" s="7"/>
      <c r="CP15" s="182"/>
      <c r="CQ15" s="7"/>
      <c r="CR15" s="7"/>
      <c r="CS15" s="7"/>
      <c r="CT15" s="7"/>
      <c r="CU15" s="7"/>
      <c r="CV15" s="7"/>
      <c r="CW15" s="7"/>
      <c r="CX15" s="7"/>
      <c r="CY15" s="7"/>
    </row>
    <row r="16" customFormat="false" ht="12.75" hidden="false" customHeight="false" outlineLevel="0" collapsed="false">
      <c r="B16" s="75" t="n">
        <v>900</v>
      </c>
      <c r="C16" s="146" t="n">
        <f aca="false">C15</f>
        <v>4</v>
      </c>
      <c r="D16" s="147" t="n">
        <f aca="false">D15</f>
        <v>0</v>
      </c>
      <c r="E16" s="174" t="n">
        <f aca="false">C16-D15</f>
        <v>4</v>
      </c>
      <c r="F16" s="149" t="n">
        <f aca="false">$F$6</f>
        <v>0</v>
      </c>
      <c r="G16" s="175" t="n">
        <f aca="false">$G$6</f>
        <v>0</v>
      </c>
      <c r="H16" s="151" t="n">
        <f aca="false">$H$6</f>
        <v>0</v>
      </c>
      <c r="I16" s="152" t="n">
        <f aca="false">F16+G16+H16</f>
        <v>0</v>
      </c>
      <c r="J16" s="153" t="n">
        <f aca="false">$J$7</f>
        <v>0</v>
      </c>
      <c r="K16" s="154" t="n">
        <f aca="false">$K$6</f>
        <v>0</v>
      </c>
      <c r="L16" s="155" t="n">
        <f aca="false">((I16*J16/1000)+K16)</f>
        <v>0</v>
      </c>
      <c r="M16" s="156" t="n">
        <f aca="false">$M$68</f>
        <v>0</v>
      </c>
      <c r="N16" s="157" t="e">
        <f aca="false">$N$7*AQ15*AR15</f>
        <v>#DIV/0!</v>
      </c>
      <c r="O16" s="156" t="n">
        <f aca="false">$O$68</f>
        <v>0</v>
      </c>
      <c r="P16" s="158" t="n">
        <f aca="false">(AT15*$P$6)*$P$3</f>
        <v>1.7328</v>
      </c>
      <c r="Q16" s="154" t="n">
        <f aca="false">$Q$68</f>
        <v>0</v>
      </c>
      <c r="R16" s="154" t="n">
        <v>0</v>
      </c>
      <c r="S16" s="155" t="n">
        <v>0</v>
      </c>
      <c r="T16" s="156" t="n">
        <f aca="false">$T$6</f>
        <v>0</v>
      </c>
      <c r="U16" s="159" t="e">
        <f aca="false">(N16/E16)+SUM(L16:M16)</f>
        <v>#DIV/0!</v>
      </c>
      <c r="W16" s="116" t="n">
        <v>4</v>
      </c>
      <c r="X16" s="117" t="n">
        <v>2.52</v>
      </c>
      <c r="Y16" s="160"/>
      <c r="Z16" s="63"/>
      <c r="AA16" s="161"/>
      <c r="AB16" s="120"/>
      <c r="AC16" s="162" t="n">
        <f aca="false">(W16*X16)+(Y16*Z16)+(AA16*AB16)</f>
        <v>10.08</v>
      </c>
      <c r="AD16" s="163" t="n">
        <v>1000</v>
      </c>
      <c r="AE16" s="164" t="n">
        <v>0</v>
      </c>
      <c r="AF16" s="165" t="n">
        <v>0</v>
      </c>
      <c r="AG16" s="166"/>
      <c r="AH16" s="167"/>
      <c r="AI16" s="168"/>
      <c r="AJ16" s="169"/>
      <c r="AK16" s="170" t="n">
        <v>4</v>
      </c>
      <c r="AL16" s="63" t="n">
        <v>185</v>
      </c>
      <c r="AM16" s="171" t="s">
        <v>156</v>
      </c>
      <c r="AN16" s="172"/>
      <c r="AO16" s="173"/>
      <c r="AP16" s="133"/>
      <c r="AQ16" s="133" t="e">
        <f aca="false" t="array" ref="AQ16:AQ16">SUM(IF(AND(AJ16&lt;&gt;"pac",AJ16&lt;&gt;""),AI16),IF(AND(AM16&lt;&gt;"pac",AM16&lt;&gt;""),AL16),IF(AND(AN16&lt;&gt;"pac",AN16&lt;&gt;""),AO16))/SUM(IF(AND(AJ16&lt;&gt;"pac",AJ16&lt;&gt;""),1),IF(AND(AM16&lt;&gt;"pac",AM16&lt;&gt;""),1),IF(AND(AN16&lt;&gt;"pac",AN16&lt;&gt;""),1))</f>
        <v>#DIV/0!</v>
      </c>
      <c r="AR16" s="133" t="n">
        <f aca="false" t="array" ref="AR16:AR16">SUM(IF(AND(AJ16&lt;&gt;"pac",AJ16&lt;&gt;""),AH16),IF(AND(AM16&lt;&gt;"pac",AM16&lt;&gt;""),AK16),IF(AND(AP16&lt;&gt;"pac",AP16&lt;&gt;""),AN16))</f>
        <v>0</v>
      </c>
      <c r="AS16" s="133"/>
      <c r="AT16" s="134" t="n">
        <f aca="false">SUM(AE16,AG16,AH16,AN16,AK16)</f>
        <v>4</v>
      </c>
      <c r="AU16" s="135" t="n">
        <f aca="false">AV16/AT16</f>
        <v>185</v>
      </c>
      <c r="AV16" s="136" t="n">
        <f aca="false">SUM(AE16*AF16)+(AH16*AI16)+(AN16*AO16)+(AK16*AL16)</f>
        <v>740</v>
      </c>
      <c r="AW16" s="137" t="n">
        <f aca="false">AT16*(F17+G17+H17)*J17/1000</f>
        <v>0</v>
      </c>
      <c r="AX16" s="137" t="n">
        <f aca="false">K17*AT16</f>
        <v>0</v>
      </c>
      <c r="AY16" s="137" t="n">
        <f aca="false">L17*(AE17+AG17)</f>
        <v>0</v>
      </c>
      <c r="AZ16" s="136" t="n">
        <f aca="false">P17</f>
        <v>1.7328</v>
      </c>
      <c r="BA16" s="137" t="n">
        <f aca="false">AC16</f>
        <v>10.08</v>
      </c>
      <c r="BB16" s="137" t="n">
        <f aca="false">T17*AT17</f>
        <v>0</v>
      </c>
      <c r="BC16" s="137"/>
      <c r="BD16" s="137" t="n">
        <f aca="false">AV16-SUM(AW16:BC16)</f>
        <v>728.1872</v>
      </c>
      <c r="BE16" s="138"/>
      <c r="BF16" s="139" t="n">
        <f aca="false">BD16</f>
        <v>728.1872</v>
      </c>
      <c r="BG16" s="139" t="n">
        <f aca="false">BF16*$BG$5</f>
        <v>582.54976</v>
      </c>
      <c r="BH16" s="139" t="n">
        <f aca="false">BF16*$BH$5</f>
        <v>145.63744</v>
      </c>
      <c r="BI16" s="52"/>
      <c r="BJ16" s="53" t="s">
        <v>98</v>
      </c>
      <c r="BK16" s="52"/>
      <c r="BL16" s="73" t="n">
        <f aca="false">SUM(BL13:BL15)</f>
        <v>283.5072</v>
      </c>
      <c r="BO16" s="53" t="s">
        <v>98</v>
      </c>
      <c r="BP16" s="52"/>
      <c r="BQ16" s="73" t="e">
        <f aca="true">(INDIRECT(TEXT((DAY($A$1)-1),"0")&amp;"!Bq16"))+BL16</f>
        <v>#REF!</v>
      </c>
      <c r="BR16" s="55"/>
      <c r="BS16" s="142"/>
      <c r="BT16" s="143"/>
      <c r="BU16" s="52"/>
      <c r="BV16" s="52"/>
      <c r="BW16" s="52"/>
      <c r="BX16" s="52"/>
      <c r="BY16" s="52"/>
      <c r="BZ16" s="52"/>
      <c r="CA16" s="52"/>
      <c r="CB16" s="52"/>
      <c r="CC16" s="138"/>
      <c r="CD16" s="138"/>
      <c r="CE16" s="145"/>
      <c r="CF16" s="145"/>
      <c r="CG16" s="145"/>
      <c r="CH16" s="7"/>
      <c r="CI16" s="8"/>
      <c r="CJ16" s="7"/>
      <c r="CK16" s="29"/>
      <c r="CL16" s="7"/>
      <c r="CM16" s="7"/>
      <c r="CN16" s="8"/>
      <c r="CO16" s="7"/>
      <c r="CP16" s="29"/>
      <c r="CQ16" s="7"/>
      <c r="CR16" s="7"/>
      <c r="CS16" s="7"/>
      <c r="CT16" s="7"/>
      <c r="CU16" s="7"/>
      <c r="CV16" s="7"/>
      <c r="CW16" s="7"/>
      <c r="CX16" s="7"/>
      <c r="CY16" s="7"/>
    </row>
    <row r="17" customFormat="false" ht="12.75" hidden="false" customHeight="false" outlineLevel="0" collapsed="false">
      <c r="B17" s="75" t="n">
        <v>1000</v>
      </c>
      <c r="C17" s="146" t="n">
        <f aca="false">C16</f>
        <v>4</v>
      </c>
      <c r="D17" s="147" t="n">
        <f aca="false">D16</f>
        <v>0</v>
      </c>
      <c r="E17" s="174" t="n">
        <f aca="false">C17-D16</f>
        <v>4</v>
      </c>
      <c r="F17" s="149" t="n">
        <f aca="false">$F$6</f>
        <v>0</v>
      </c>
      <c r="G17" s="175" t="n">
        <f aca="false">$G$6</f>
        <v>0</v>
      </c>
      <c r="H17" s="151" t="n">
        <f aca="false">$H$6</f>
        <v>0</v>
      </c>
      <c r="I17" s="152" t="n">
        <f aca="false">F17+G17+H17</f>
        <v>0</v>
      </c>
      <c r="J17" s="153" t="n">
        <f aca="false">$J$7</f>
        <v>0</v>
      </c>
      <c r="K17" s="154" t="n">
        <f aca="false">$K$6</f>
        <v>0</v>
      </c>
      <c r="L17" s="155" t="n">
        <f aca="false">((I17*J17/1000)+K17)</f>
        <v>0</v>
      </c>
      <c r="M17" s="156" t="n">
        <f aca="false">$M$68</f>
        <v>0</v>
      </c>
      <c r="N17" s="157" t="e">
        <f aca="false">$N$7*AQ16*AR16</f>
        <v>#DIV/0!</v>
      </c>
      <c r="O17" s="156" t="n">
        <f aca="false">$O$68</f>
        <v>0</v>
      </c>
      <c r="P17" s="158" t="n">
        <f aca="false">(AT16*$P$6)*$P$3</f>
        <v>1.7328</v>
      </c>
      <c r="Q17" s="154" t="n">
        <f aca="false">$Q$68</f>
        <v>0</v>
      </c>
      <c r="R17" s="154" t="n">
        <v>0</v>
      </c>
      <c r="S17" s="155" t="n">
        <v>0</v>
      </c>
      <c r="T17" s="156" t="n">
        <f aca="false">$T$6</f>
        <v>0</v>
      </c>
      <c r="U17" s="159" t="e">
        <f aca="false">(N17/E17)+SUM(L17:M17)</f>
        <v>#DIV/0!</v>
      </c>
      <c r="W17" s="116" t="n">
        <v>4</v>
      </c>
      <c r="X17" s="117" t="n">
        <v>2.52</v>
      </c>
      <c r="Y17" s="160"/>
      <c r="Z17" s="63"/>
      <c r="AA17" s="161"/>
      <c r="AB17" s="120"/>
      <c r="AC17" s="162" t="n">
        <f aca="false">(W17*X17)+(Y17*Z17)+(AA17*AB17)</f>
        <v>10.08</v>
      </c>
      <c r="AD17" s="163" t="n">
        <v>1100</v>
      </c>
      <c r="AE17" s="164" t="n">
        <v>0</v>
      </c>
      <c r="AF17" s="165" t="n">
        <v>0</v>
      </c>
      <c r="AG17" s="166"/>
      <c r="AH17" s="167"/>
      <c r="AI17" s="168"/>
      <c r="AJ17" s="169"/>
      <c r="AK17" s="170" t="n">
        <v>4</v>
      </c>
      <c r="AL17" s="63" t="n">
        <v>185</v>
      </c>
      <c r="AM17" s="171" t="s">
        <v>156</v>
      </c>
      <c r="AN17" s="172"/>
      <c r="AO17" s="173"/>
      <c r="AP17" s="133"/>
      <c r="AQ17" s="133" t="e">
        <f aca="false" t="array" ref="AQ17:AQ17">SUM(IF(AND(AJ17&lt;&gt;"pac",AJ17&lt;&gt;""),AI17),IF(AND(AM17&lt;&gt;"pac",AM17&lt;&gt;""),AL17),IF(AND(AN17&lt;&gt;"pac",AN17&lt;&gt;""),AO17))/SUM(IF(AND(AJ17&lt;&gt;"pac",AJ17&lt;&gt;""),1),IF(AND(AM17&lt;&gt;"pac",AM17&lt;&gt;""),1),IF(AND(AN17&lt;&gt;"pac",AN17&lt;&gt;""),1))</f>
        <v>#DIV/0!</v>
      </c>
      <c r="AR17" s="133" t="n">
        <f aca="false" t="array" ref="AR17:AR17">SUM(IF(AND(AJ17&lt;&gt;"pac",AJ17&lt;&gt;""),AH17),IF(AND(AM17&lt;&gt;"pac",AM17&lt;&gt;""),AK17),IF(AND(AP17&lt;&gt;"pac",AP17&lt;&gt;""),AN17))</f>
        <v>0</v>
      </c>
      <c r="AS17" s="133"/>
      <c r="AT17" s="134" t="n">
        <f aca="false">SUM(AE17,AG17,AH17,AN17,AK17)</f>
        <v>4</v>
      </c>
      <c r="AU17" s="135" t="n">
        <f aca="false">AV17/AT17</f>
        <v>185</v>
      </c>
      <c r="AV17" s="136" t="n">
        <f aca="false">SUM(AE17*AF17)+(AH17*AI17)+(AN17*AO17)+(AK17*AL17)</f>
        <v>740</v>
      </c>
      <c r="AW17" s="137" t="n">
        <f aca="false">AT17*(F18+G18+H18)*J18/1000</f>
        <v>0</v>
      </c>
      <c r="AX17" s="137" t="n">
        <f aca="false">K18*AT17</f>
        <v>0</v>
      </c>
      <c r="AY17" s="137" t="n">
        <f aca="false">L18*(AE18+AG18)</f>
        <v>0</v>
      </c>
      <c r="AZ17" s="136" t="n">
        <f aca="false">P18</f>
        <v>1.7328</v>
      </c>
      <c r="BA17" s="137" t="n">
        <f aca="false">AC17</f>
        <v>10.08</v>
      </c>
      <c r="BB17" s="137" t="n">
        <f aca="false">T18*AT18</f>
        <v>0</v>
      </c>
      <c r="BC17" s="137"/>
      <c r="BD17" s="137" t="n">
        <f aca="false">AV17-SUM(AW17:BC17)</f>
        <v>728.1872</v>
      </c>
      <c r="BE17" s="138"/>
      <c r="BF17" s="139" t="n">
        <f aca="false">BD17</f>
        <v>728.1872</v>
      </c>
      <c r="BG17" s="139" t="n">
        <f aca="false">BF17*$BG$5</f>
        <v>582.54976</v>
      </c>
      <c r="BH17" s="139" t="n">
        <f aca="false">BF17*$BH$5</f>
        <v>145.63744</v>
      </c>
      <c r="BI17" s="52"/>
      <c r="BJ17" s="183"/>
      <c r="BK17" s="52"/>
      <c r="BL17" s="171"/>
      <c r="BO17" s="183"/>
      <c r="BP17" s="52"/>
      <c r="BQ17" s="171"/>
      <c r="BR17" s="55"/>
      <c r="BS17" s="142"/>
      <c r="BT17" s="143"/>
      <c r="BU17" s="98"/>
      <c r="BV17" s="52"/>
      <c r="BW17" s="52"/>
      <c r="BX17" s="52"/>
      <c r="BY17" s="52"/>
      <c r="BZ17" s="98"/>
      <c r="CA17" s="52"/>
      <c r="CB17" s="52"/>
      <c r="CC17" s="138"/>
      <c r="CD17" s="138"/>
      <c r="CE17" s="145"/>
      <c r="CF17" s="145"/>
      <c r="CG17" s="145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</row>
    <row r="18" customFormat="false" ht="12.75" hidden="false" customHeight="false" outlineLevel="0" collapsed="false">
      <c r="B18" s="75" t="n">
        <v>1100</v>
      </c>
      <c r="C18" s="146" t="n">
        <f aca="false">C17</f>
        <v>4</v>
      </c>
      <c r="D18" s="147" t="n">
        <f aca="false">D17</f>
        <v>0</v>
      </c>
      <c r="E18" s="174" t="n">
        <f aca="false">C18-D17</f>
        <v>4</v>
      </c>
      <c r="F18" s="149" t="n">
        <f aca="false">$F$6</f>
        <v>0</v>
      </c>
      <c r="G18" s="175" t="n">
        <f aca="false">$G$6</f>
        <v>0</v>
      </c>
      <c r="H18" s="151" t="n">
        <f aca="false">$H$6</f>
        <v>0</v>
      </c>
      <c r="I18" s="152" t="n">
        <f aca="false">F18+G18+H18</f>
        <v>0</v>
      </c>
      <c r="J18" s="153" t="n">
        <f aca="false">$J$7</f>
        <v>0</v>
      </c>
      <c r="K18" s="154" t="n">
        <f aca="false">$K$6</f>
        <v>0</v>
      </c>
      <c r="L18" s="155" t="n">
        <f aca="false">((I18*J18/1000)+K18)</f>
        <v>0</v>
      </c>
      <c r="M18" s="156" t="n">
        <f aca="false">$M$68</f>
        <v>0</v>
      </c>
      <c r="N18" s="157" t="e">
        <f aca="false">$N$7*AQ17*AR17</f>
        <v>#DIV/0!</v>
      </c>
      <c r="O18" s="156" t="n">
        <f aca="false">$O$68</f>
        <v>0</v>
      </c>
      <c r="P18" s="158" t="n">
        <f aca="false">(AT17*$P$6)*$P$3</f>
        <v>1.7328</v>
      </c>
      <c r="Q18" s="154" t="n">
        <f aca="false">$Q$68</f>
        <v>0</v>
      </c>
      <c r="R18" s="154" t="n">
        <v>0</v>
      </c>
      <c r="S18" s="155" t="n">
        <v>0</v>
      </c>
      <c r="T18" s="156" t="n">
        <f aca="false">$T$6</f>
        <v>0</v>
      </c>
      <c r="U18" s="159" t="e">
        <f aca="false">(N18/E18)+SUM(L18:M18)</f>
        <v>#DIV/0!</v>
      </c>
      <c r="W18" s="116" t="n">
        <v>4</v>
      </c>
      <c r="X18" s="117" t="n">
        <v>2.52</v>
      </c>
      <c r="Y18" s="160"/>
      <c r="Z18" s="63"/>
      <c r="AA18" s="161"/>
      <c r="AB18" s="120"/>
      <c r="AC18" s="162" t="n">
        <f aca="false">(W18*X18)+(Y18*Z18)+(AA18*AB18)</f>
        <v>10.08</v>
      </c>
      <c r="AD18" s="163" t="n">
        <v>1200</v>
      </c>
      <c r="AE18" s="164" t="n">
        <v>0</v>
      </c>
      <c r="AF18" s="165" t="n">
        <v>0</v>
      </c>
      <c r="AG18" s="166"/>
      <c r="AH18" s="167"/>
      <c r="AI18" s="168"/>
      <c r="AJ18" s="169"/>
      <c r="AK18" s="170" t="n">
        <v>4</v>
      </c>
      <c r="AL18" s="63" t="n">
        <v>185</v>
      </c>
      <c r="AM18" s="171" t="s">
        <v>156</v>
      </c>
      <c r="AN18" s="172"/>
      <c r="AO18" s="173"/>
      <c r="AP18" s="133"/>
      <c r="AQ18" s="133" t="e">
        <f aca="false" t="array" ref="AQ18:AQ18">SUM(IF(AND(AJ18&lt;&gt;"pac",AJ18&lt;&gt;""),AI18),IF(AND(AM18&lt;&gt;"pac",AM18&lt;&gt;""),AL18),IF(AND(AN18&lt;&gt;"pac",AN18&lt;&gt;""),AO18))/SUM(IF(AND(AJ18&lt;&gt;"pac",AJ18&lt;&gt;""),1),IF(AND(AM18&lt;&gt;"pac",AM18&lt;&gt;""),1),IF(AND(AN18&lt;&gt;"pac",AN18&lt;&gt;""),1))</f>
        <v>#DIV/0!</v>
      </c>
      <c r="AR18" s="133" t="n">
        <f aca="false" t="array" ref="AR18:AR18">SUM(IF(AND(AJ18&lt;&gt;"pac",AJ18&lt;&gt;""),AH18),IF(AND(AM18&lt;&gt;"pac",AM18&lt;&gt;""),AK18),IF(AND(AP18&lt;&gt;"pac",AP18&lt;&gt;""),AN18))</f>
        <v>0</v>
      </c>
      <c r="AS18" s="133"/>
      <c r="AT18" s="134" t="n">
        <f aca="false">SUM(AE18,AG18,AH18,AN18,AK18)</f>
        <v>4</v>
      </c>
      <c r="AU18" s="135" t="n">
        <f aca="false">AV18/AT18</f>
        <v>185</v>
      </c>
      <c r="AV18" s="136" t="n">
        <f aca="false">SUM(AE18*AF18)+(AH18*AI18)+(AN18*AO18)+(AK18*AL18)</f>
        <v>740</v>
      </c>
      <c r="AW18" s="137" t="n">
        <f aca="false">AT18*(F19+G19+H19)*J19/1000</f>
        <v>0</v>
      </c>
      <c r="AX18" s="137" t="n">
        <f aca="false">K19*AT18</f>
        <v>0</v>
      </c>
      <c r="AY18" s="137" t="n">
        <f aca="false">L19*(AE19+AG19)</f>
        <v>0</v>
      </c>
      <c r="AZ18" s="136" t="n">
        <f aca="false">P19</f>
        <v>1.7328</v>
      </c>
      <c r="BA18" s="137" t="n">
        <f aca="false">AC18</f>
        <v>10.08</v>
      </c>
      <c r="BB18" s="137" t="n">
        <f aca="false">T19*AT19</f>
        <v>0</v>
      </c>
      <c r="BC18" s="137"/>
      <c r="BD18" s="137" t="n">
        <f aca="false">AV18-SUM(AW18:BC18)</f>
        <v>728.1872</v>
      </c>
      <c r="BE18" s="138"/>
      <c r="BF18" s="139" t="n">
        <f aca="false">BD18</f>
        <v>728.1872</v>
      </c>
      <c r="BG18" s="139" t="n">
        <f aca="false">BF18*$BG$5</f>
        <v>582.54976</v>
      </c>
      <c r="BH18" s="139" t="n">
        <f aca="false">BF18*$BH$5</f>
        <v>145.63744</v>
      </c>
      <c r="BI18" s="52"/>
      <c r="BJ18" s="53" t="s">
        <v>99</v>
      </c>
      <c r="BK18" s="52"/>
      <c r="BL18" s="73" t="n">
        <f aca="false">BH31</f>
        <v>3495.29856</v>
      </c>
      <c r="BO18" s="53" t="s">
        <v>99</v>
      </c>
      <c r="BP18" s="52"/>
      <c r="BQ18" s="73" t="e">
        <f aca="false">BQ7*$BH$5</f>
        <v>#REF!</v>
      </c>
      <c r="BR18" s="55"/>
      <c r="BS18" s="142"/>
      <c r="BT18" s="143"/>
      <c r="BU18" s="98"/>
      <c r="BV18" s="52"/>
      <c r="BW18" s="176"/>
      <c r="BX18" s="52"/>
      <c r="BY18" s="52"/>
      <c r="BZ18" s="98"/>
      <c r="CA18" s="52"/>
      <c r="CB18" s="176"/>
      <c r="CC18" s="138"/>
      <c r="CD18" s="138"/>
      <c r="CE18" s="145"/>
      <c r="CF18" s="145"/>
      <c r="CG18" s="145"/>
      <c r="CH18" s="7"/>
      <c r="CI18" s="8"/>
      <c r="CJ18" s="7"/>
      <c r="CK18" s="29"/>
      <c r="CL18" s="7"/>
      <c r="CM18" s="7"/>
      <c r="CN18" s="8"/>
      <c r="CO18" s="7"/>
      <c r="CP18" s="29"/>
      <c r="CQ18" s="7"/>
      <c r="CR18" s="7"/>
      <c r="CS18" s="7"/>
      <c r="CT18" s="7"/>
      <c r="CU18" s="7"/>
      <c r="CV18" s="7"/>
      <c r="CW18" s="7"/>
      <c r="CX18" s="7"/>
      <c r="CY18" s="7"/>
    </row>
    <row r="19" customFormat="false" ht="12.75" hidden="false" customHeight="false" outlineLevel="0" collapsed="false">
      <c r="B19" s="75" t="n">
        <v>1200</v>
      </c>
      <c r="C19" s="146" t="n">
        <f aca="false">C18</f>
        <v>4</v>
      </c>
      <c r="D19" s="147" t="n">
        <f aca="false">D18</f>
        <v>0</v>
      </c>
      <c r="E19" s="174" t="n">
        <f aca="false">C19-D18</f>
        <v>4</v>
      </c>
      <c r="F19" s="149" t="n">
        <f aca="false">$F$6</f>
        <v>0</v>
      </c>
      <c r="G19" s="175" t="n">
        <f aca="false">$G$6</f>
        <v>0</v>
      </c>
      <c r="H19" s="151" t="n">
        <f aca="false">$H$6</f>
        <v>0</v>
      </c>
      <c r="I19" s="152" t="n">
        <f aca="false">F19+G19+H19</f>
        <v>0</v>
      </c>
      <c r="J19" s="153" t="n">
        <f aca="false">$J$7</f>
        <v>0</v>
      </c>
      <c r="K19" s="154" t="n">
        <f aca="false">$K$6</f>
        <v>0</v>
      </c>
      <c r="L19" s="155" t="n">
        <f aca="false">((I19*J19/1000)+K19)</f>
        <v>0</v>
      </c>
      <c r="M19" s="156" t="n">
        <f aca="false">$M$68</f>
        <v>0</v>
      </c>
      <c r="N19" s="157" t="e">
        <f aca="false">$N$7*AQ18*AR18</f>
        <v>#DIV/0!</v>
      </c>
      <c r="O19" s="156" t="n">
        <f aca="false">$O$68</f>
        <v>0</v>
      </c>
      <c r="P19" s="158" t="n">
        <f aca="false">(AT18*$P$6)*$P$3</f>
        <v>1.7328</v>
      </c>
      <c r="Q19" s="154" t="n">
        <f aca="false">$Q$68</f>
        <v>0</v>
      </c>
      <c r="R19" s="154" t="n">
        <v>0</v>
      </c>
      <c r="S19" s="155" t="n">
        <v>0</v>
      </c>
      <c r="T19" s="156" t="n">
        <f aca="false">$T$6</f>
        <v>0</v>
      </c>
      <c r="U19" s="159" t="e">
        <f aca="false">(N19/E19)+SUM(L19:M19)</f>
        <v>#DIV/0!</v>
      </c>
      <c r="W19" s="116" t="n">
        <v>4</v>
      </c>
      <c r="X19" s="117" t="n">
        <v>2.52</v>
      </c>
      <c r="Y19" s="160"/>
      <c r="Z19" s="63"/>
      <c r="AA19" s="161"/>
      <c r="AB19" s="120"/>
      <c r="AC19" s="162" t="n">
        <f aca="false">(W19*X19)+(Y19*Z19)+(AA19*AB19)</f>
        <v>10.08</v>
      </c>
      <c r="AD19" s="163" t="n">
        <v>1300</v>
      </c>
      <c r="AE19" s="164" t="n">
        <v>0</v>
      </c>
      <c r="AF19" s="165" t="n">
        <v>0</v>
      </c>
      <c r="AG19" s="166"/>
      <c r="AH19" s="167"/>
      <c r="AI19" s="168"/>
      <c r="AJ19" s="169"/>
      <c r="AK19" s="170" t="n">
        <v>4</v>
      </c>
      <c r="AL19" s="63" t="n">
        <v>185</v>
      </c>
      <c r="AM19" s="171" t="s">
        <v>156</v>
      </c>
      <c r="AN19" s="172"/>
      <c r="AO19" s="173"/>
      <c r="AP19" s="133"/>
      <c r="AQ19" s="133" t="e">
        <f aca="false" t="array" ref="AQ19:AQ19">SUM(IF(AND(AJ19&lt;&gt;"pac",AJ19&lt;&gt;""),AI19),IF(AND(AM19&lt;&gt;"pac",AM19&lt;&gt;""),AL19),IF(AND(AN19&lt;&gt;"pac",AN19&lt;&gt;""),AO19))/SUM(IF(AND(AJ19&lt;&gt;"pac",AJ19&lt;&gt;""),1),IF(AND(AM19&lt;&gt;"pac",AM19&lt;&gt;""),1),IF(AND(AN19&lt;&gt;"pac",AN19&lt;&gt;""),1))</f>
        <v>#DIV/0!</v>
      </c>
      <c r="AR19" s="133" t="n">
        <f aca="false" t="array" ref="AR19:AR19">SUM(IF(AND(AJ19&lt;&gt;"pac",AJ19&lt;&gt;""),AH19),IF(AND(AM19&lt;&gt;"pac",AM19&lt;&gt;""),AK19),IF(AND(AP19&lt;&gt;"pac",AP19&lt;&gt;""),AN19))</f>
        <v>0</v>
      </c>
      <c r="AS19" s="133"/>
      <c r="AT19" s="134" t="n">
        <f aca="false">SUM(AE19,AG19,AH19,AN19,AK19)</f>
        <v>4</v>
      </c>
      <c r="AU19" s="135" t="n">
        <f aca="false">AV19/AT19</f>
        <v>185</v>
      </c>
      <c r="AV19" s="136" t="n">
        <f aca="false">SUM(AE19*AF19)+(AH19*AI19)+(AN19*AO19)+(AK19*AL19)</f>
        <v>740</v>
      </c>
      <c r="AW19" s="137" t="n">
        <f aca="false">AT19*(F20+G20+H20)*J20/1000</f>
        <v>0</v>
      </c>
      <c r="AX19" s="137" t="n">
        <f aca="false">K20*AT19</f>
        <v>0</v>
      </c>
      <c r="AY19" s="137" t="n">
        <f aca="false">L20*(AE20+AG20)</f>
        <v>0</v>
      </c>
      <c r="AZ19" s="136" t="n">
        <f aca="false">P20</f>
        <v>1.7328</v>
      </c>
      <c r="BA19" s="137" t="n">
        <f aca="false">AC19</f>
        <v>10.08</v>
      </c>
      <c r="BB19" s="137" t="n">
        <f aca="false">T20*AT20</f>
        <v>0</v>
      </c>
      <c r="BC19" s="137"/>
      <c r="BD19" s="137" t="n">
        <f aca="false">AV19-SUM(AW19:BC19)</f>
        <v>728.1872</v>
      </c>
      <c r="BE19" s="138"/>
      <c r="BF19" s="139" t="n">
        <f aca="false">BD19</f>
        <v>728.1872</v>
      </c>
      <c r="BG19" s="139" t="n">
        <f aca="false">BF19*$BG$5</f>
        <v>582.54976</v>
      </c>
      <c r="BH19" s="139" t="n">
        <f aca="false">BF19*$BH$5</f>
        <v>145.63744</v>
      </c>
      <c r="BI19" s="52"/>
      <c r="BJ19" s="53" t="s">
        <v>101</v>
      </c>
      <c r="BK19" s="52"/>
      <c r="BL19" s="73" t="n">
        <f aca="false">BB31</f>
        <v>0</v>
      </c>
      <c r="BO19" s="53" t="s">
        <v>101</v>
      </c>
      <c r="BP19" s="52"/>
      <c r="BQ19" s="73" t="e">
        <f aca="true">(INDIRECT(TEXT((DAY($A$1)-1),"0")&amp;"!BK19"))+BL19</f>
        <v>#REF!</v>
      </c>
      <c r="BR19" s="55"/>
      <c r="BS19" s="142"/>
      <c r="BT19" s="143"/>
      <c r="BU19" s="98"/>
      <c r="BV19" s="52"/>
      <c r="BW19" s="176"/>
      <c r="BX19" s="52"/>
      <c r="BY19" s="52"/>
      <c r="BZ19" s="98"/>
      <c r="CA19" s="52"/>
      <c r="CB19" s="176"/>
      <c r="CC19" s="138"/>
      <c r="CD19" s="138"/>
      <c r="CE19" s="145"/>
      <c r="CF19" s="145"/>
      <c r="CG19" s="145"/>
      <c r="CH19" s="7"/>
      <c r="CI19" s="8"/>
      <c r="CJ19" s="7"/>
      <c r="CK19" s="29"/>
      <c r="CL19" s="7"/>
      <c r="CM19" s="7"/>
      <c r="CN19" s="8"/>
      <c r="CO19" s="7"/>
      <c r="CP19" s="29"/>
      <c r="CQ19" s="7"/>
      <c r="CR19" s="7"/>
      <c r="CS19" s="7"/>
      <c r="CT19" s="7"/>
      <c r="CU19" s="7"/>
      <c r="CV19" s="7"/>
      <c r="CW19" s="7"/>
      <c r="CX19" s="7"/>
      <c r="CY19" s="7"/>
    </row>
    <row r="20" customFormat="false" ht="12.75" hidden="false" customHeight="false" outlineLevel="0" collapsed="false">
      <c r="B20" s="75" t="n">
        <v>1300</v>
      </c>
      <c r="C20" s="146" t="n">
        <f aca="false">C19</f>
        <v>4</v>
      </c>
      <c r="D20" s="147" t="n">
        <f aca="false">D19</f>
        <v>0</v>
      </c>
      <c r="E20" s="174" t="n">
        <f aca="false">C20-D19</f>
        <v>4</v>
      </c>
      <c r="F20" s="149" t="n">
        <f aca="false">$F$6</f>
        <v>0</v>
      </c>
      <c r="G20" s="175" t="n">
        <f aca="false">$G$6</f>
        <v>0</v>
      </c>
      <c r="H20" s="151" t="n">
        <f aca="false">$H$6</f>
        <v>0</v>
      </c>
      <c r="I20" s="152" t="n">
        <f aca="false">F20+G20+H20</f>
        <v>0</v>
      </c>
      <c r="J20" s="153" t="n">
        <f aca="false">$J$7</f>
        <v>0</v>
      </c>
      <c r="K20" s="154" t="n">
        <f aca="false">$K$6</f>
        <v>0</v>
      </c>
      <c r="L20" s="155" t="n">
        <f aca="false">((I20*J20/1000)+K20)</f>
        <v>0</v>
      </c>
      <c r="M20" s="156" t="n">
        <f aca="false">$M$68</f>
        <v>0</v>
      </c>
      <c r="N20" s="157" t="e">
        <f aca="false">$N$7*AQ19*AR19</f>
        <v>#DIV/0!</v>
      </c>
      <c r="O20" s="156" t="n">
        <f aca="false">$O$68</f>
        <v>0</v>
      </c>
      <c r="P20" s="158" t="n">
        <f aca="false">(AT19*$P$6)*$P$3</f>
        <v>1.7328</v>
      </c>
      <c r="Q20" s="154" t="n">
        <f aca="false">$Q$68</f>
        <v>0</v>
      </c>
      <c r="R20" s="154" t="n">
        <v>0</v>
      </c>
      <c r="S20" s="155" t="n">
        <v>0</v>
      </c>
      <c r="T20" s="156" t="n">
        <f aca="false">$T$6</f>
        <v>0</v>
      </c>
      <c r="U20" s="159" t="e">
        <f aca="false">(N20/E20)+SUM(L20:M20)</f>
        <v>#DIV/0!</v>
      </c>
      <c r="W20" s="116" t="n">
        <v>4</v>
      </c>
      <c r="X20" s="117" t="n">
        <v>2.52</v>
      </c>
      <c r="Y20" s="160"/>
      <c r="Z20" s="63"/>
      <c r="AA20" s="161"/>
      <c r="AB20" s="120"/>
      <c r="AC20" s="162" t="n">
        <f aca="false">(W20*X20)+(Y20*Z20)+(AA20*AB20)</f>
        <v>10.08</v>
      </c>
      <c r="AD20" s="163" t="n">
        <v>1400</v>
      </c>
      <c r="AE20" s="164" t="n">
        <v>0</v>
      </c>
      <c r="AF20" s="165" t="n">
        <v>0</v>
      </c>
      <c r="AG20" s="166"/>
      <c r="AH20" s="167"/>
      <c r="AI20" s="168"/>
      <c r="AJ20" s="169"/>
      <c r="AK20" s="170" t="n">
        <v>4</v>
      </c>
      <c r="AL20" s="63" t="n">
        <v>185</v>
      </c>
      <c r="AM20" s="171" t="s">
        <v>156</v>
      </c>
      <c r="AN20" s="172"/>
      <c r="AO20" s="173"/>
      <c r="AP20" s="133"/>
      <c r="AQ20" s="133" t="e">
        <f aca="false" t="array" ref="AQ20:AQ20">SUM(IF(AND(AJ20&lt;&gt;"pac",AJ20&lt;&gt;""),AI20),IF(AND(AM20&lt;&gt;"pac",AM20&lt;&gt;""),AL20),IF(AND(AN20&lt;&gt;"pac",AN20&lt;&gt;""),AO20))/SUM(IF(AND(AJ20&lt;&gt;"pac",AJ20&lt;&gt;""),1),IF(AND(AM20&lt;&gt;"pac",AM20&lt;&gt;""),1),IF(AND(AN20&lt;&gt;"pac",AN20&lt;&gt;""),1))</f>
        <v>#DIV/0!</v>
      </c>
      <c r="AR20" s="133" t="n">
        <f aca="false" t="array" ref="AR20:AR20">SUM(IF(AND(AJ20&lt;&gt;"pac",AJ20&lt;&gt;""),AH20),IF(AND(AM20&lt;&gt;"pac",AM20&lt;&gt;""),AK20),IF(AND(AP20&lt;&gt;"pac",AP20&lt;&gt;""),AN20))</f>
        <v>0</v>
      </c>
      <c r="AS20" s="133"/>
      <c r="AT20" s="134" t="n">
        <f aca="false">SUM(AE20,AG20,AH20,AN20,AK20)</f>
        <v>4</v>
      </c>
      <c r="AU20" s="135" t="n">
        <f aca="false">AV20/AT20</f>
        <v>185</v>
      </c>
      <c r="AV20" s="136" t="n">
        <f aca="false">SUM(AE20*AF20)+(AH20*AI20)+(AN20*AO20)+(AK20*AL20)</f>
        <v>740</v>
      </c>
      <c r="AW20" s="137" t="n">
        <f aca="false">AT20*(F21+G21+H21)*J21/1000</f>
        <v>0</v>
      </c>
      <c r="AX20" s="137" t="n">
        <f aca="false">K21*AT20</f>
        <v>0</v>
      </c>
      <c r="AY20" s="137" t="n">
        <f aca="false">L21*(AE21+AG21)</f>
        <v>0</v>
      </c>
      <c r="AZ20" s="136" t="n">
        <f aca="false">P21</f>
        <v>1.7328</v>
      </c>
      <c r="BA20" s="137" t="n">
        <f aca="false">AC20</f>
        <v>10.08</v>
      </c>
      <c r="BB20" s="137" t="n">
        <f aca="false">T21*AT21</f>
        <v>0</v>
      </c>
      <c r="BC20" s="137"/>
      <c r="BD20" s="137" t="n">
        <f aca="false">AV20-SUM(AW20:BC20)</f>
        <v>728.1872</v>
      </c>
      <c r="BE20" s="138"/>
      <c r="BF20" s="139" t="n">
        <f aca="false">BD20</f>
        <v>728.1872</v>
      </c>
      <c r="BG20" s="139" t="n">
        <f aca="false">BF20*$BG$5</f>
        <v>582.54976</v>
      </c>
      <c r="BH20" s="139" t="n">
        <f aca="false">BF20*$BH$5</f>
        <v>145.63744</v>
      </c>
      <c r="BI20" s="52"/>
      <c r="BJ20" s="53" t="s">
        <v>32</v>
      </c>
      <c r="BK20" s="52"/>
      <c r="BL20" s="73" t="n">
        <f aca="false">BL6</f>
        <v>0</v>
      </c>
      <c r="BO20" s="183"/>
      <c r="BP20" s="52"/>
      <c r="BQ20" s="171"/>
      <c r="BR20" s="55"/>
      <c r="BS20" s="142"/>
      <c r="BT20" s="143"/>
      <c r="BU20" s="98"/>
      <c r="BV20" s="52"/>
      <c r="BW20" s="176"/>
      <c r="BX20" s="52"/>
      <c r="BY20" s="52"/>
      <c r="BZ20" s="98"/>
      <c r="CA20" s="52"/>
      <c r="CB20" s="176"/>
      <c r="CC20" s="138"/>
      <c r="CD20" s="138"/>
      <c r="CE20" s="145"/>
      <c r="CF20" s="145"/>
      <c r="CG20" s="145"/>
      <c r="CH20" s="7"/>
      <c r="CI20" s="8"/>
      <c r="CJ20" s="7"/>
      <c r="CK20" s="29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</row>
    <row r="21" customFormat="false" ht="12.75" hidden="false" customHeight="false" outlineLevel="0" collapsed="false">
      <c r="B21" s="75" t="n">
        <v>1400</v>
      </c>
      <c r="C21" s="146" t="n">
        <f aca="false">C20</f>
        <v>4</v>
      </c>
      <c r="D21" s="147" t="n">
        <f aca="false">D20</f>
        <v>0</v>
      </c>
      <c r="E21" s="174" t="n">
        <f aca="false">C21-D20</f>
        <v>4</v>
      </c>
      <c r="F21" s="149" t="n">
        <f aca="false">$F$6</f>
        <v>0</v>
      </c>
      <c r="G21" s="175" t="n">
        <f aca="false">$G$6</f>
        <v>0</v>
      </c>
      <c r="H21" s="151" t="n">
        <f aca="false">$H$6</f>
        <v>0</v>
      </c>
      <c r="I21" s="152" t="n">
        <f aca="false">F21+G21+H21</f>
        <v>0</v>
      </c>
      <c r="J21" s="153" t="n">
        <f aca="false">$J$7</f>
        <v>0</v>
      </c>
      <c r="K21" s="154" t="n">
        <f aca="false">$K$6</f>
        <v>0</v>
      </c>
      <c r="L21" s="155" t="n">
        <f aca="false">((I21*J21/1000)+K21)</f>
        <v>0</v>
      </c>
      <c r="M21" s="156" t="n">
        <f aca="false">$M$68</f>
        <v>0</v>
      </c>
      <c r="N21" s="157" t="e">
        <f aca="false">$N$7*AQ20*AR20</f>
        <v>#DIV/0!</v>
      </c>
      <c r="O21" s="156" t="n">
        <f aca="false">$O$68</f>
        <v>0</v>
      </c>
      <c r="P21" s="158" t="n">
        <f aca="false">(AT20*$P$6)*$P$3</f>
        <v>1.7328</v>
      </c>
      <c r="Q21" s="154" t="n">
        <f aca="false">$Q$68</f>
        <v>0</v>
      </c>
      <c r="R21" s="154" t="n">
        <v>0</v>
      </c>
      <c r="S21" s="155" t="n">
        <v>0</v>
      </c>
      <c r="T21" s="156" t="n">
        <f aca="false">$T$6</f>
        <v>0</v>
      </c>
      <c r="U21" s="159" t="e">
        <f aca="false">(N21/E21)+SUM(L21:M21)</f>
        <v>#DIV/0!</v>
      </c>
      <c r="W21" s="116" t="n">
        <v>4</v>
      </c>
      <c r="X21" s="117" t="n">
        <v>2.52</v>
      </c>
      <c r="Y21" s="160"/>
      <c r="Z21" s="63"/>
      <c r="AA21" s="161"/>
      <c r="AB21" s="120"/>
      <c r="AC21" s="162" t="n">
        <f aca="false">(W21*X21)+(Y21*Z21)+(AA21*AB21)</f>
        <v>10.08</v>
      </c>
      <c r="AD21" s="163" t="n">
        <v>1500</v>
      </c>
      <c r="AE21" s="164" t="n">
        <v>0</v>
      </c>
      <c r="AF21" s="165" t="n">
        <v>0</v>
      </c>
      <c r="AG21" s="166"/>
      <c r="AH21" s="167"/>
      <c r="AI21" s="168"/>
      <c r="AJ21" s="169"/>
      <c r="AK21" s="170" t="n">
        <v>4</v>
      </c>
      <c r="AL21" s="63" t="n">
        <v>185</v>
      </c>
      <c r="AM21" s="171" t="s">
        <v>156</v>
      </c>
      <c r="AN21" s="172"/>
      <c r="AO21" s="173"/>
      <c r="AP21" s="133"/>
      <c r="AQ21" s="133" t="e">
        <f aca="false" t="array" ref="AQ21:AQ21">SUM(IF(AND(AJ21&lt;&gt;"pac",AJ21&lt;&gt;""),AI21),IF(AND(AM21&lt;&gt;"pac",AM21&lt;&gt;""),AL21),IF(AND(AN21&lt;&gt;"pac",AN21&lt;&gt;""),AO21))/SUM(IF(AND(AJ21&lt;&gt;"pac",AJ21&lt;&gt;""),1),IF(AND(AM21&lt;&gt;"pac",AM21&lt;&gt;""),1),IF(AND(AN21&lt;&gt;"pac",AN21&lt;&gt;""),1))</f>
        <v>#DIV/0!</v>
      </c>
      <c r="AR21" s="133" t="n">
        <f aca="false" t="array" ref="AR21:AR21">SUM(IF(AND(AJ21&lt;&gt;"pac",AJ21&lt;&gt;""),AH21),IF(AND(AM21&lt;&gt;"pac",AM21&lt;&gt;""),AK21),IF(AND(AP21&lt;&gt;"pac",AP21&lt;&gt;""),AN21))</f>
        <v>0</v>
      </c>
      <c r="AS21" s="133"/>
      <c r="AT21" s="134" t="n">
        <f aca="false">SUM(AE21,AG21,AH21,AN21,AK21)</f>
        <v>4</v>
      </c>
      <c r="AU21" s="135" t="n">
        <f aca="false">AV21/AT21</f>
        <v>185</v>
      </c>
      <c r="AV21" s="136" t="n">
        <f aca="false">SUM(AE21*AF21)+(AH21*AI21)+(AN21*AO21)+(AK21*AL21)</f>
        <v>740</v>
      </c>
      <c r="AW21" s="137" t="n">
        <f aca="false">AT21*(F22+G22+H22)*J22/1000</f>
        <v>0</v>
      </c>
      <c r="AX21" s="137" t="n">
        <f aca="false">K22*AT21</f>
        <v>0</v>
      </c>
      <c r="AY21" s="137" t="n">
        <f aca="false">L22*(AE22+AG22)</f>
        <v>0</v>
      </c>
      <c r="AZ21" s="136" t="n">
        <f aca="false">P22</f>
        <v>1.7328</v>
      </c>
      <c r="BA21" s="137" t="n">
        <f aca="false">AC21</f>
        <v>10.08</v>
      </c>
      <c r="BB21" s="137" t="n">
        <f aca="false">T22*AT22</f>
        <v>0</v>
      </c>
      <c r="BC21" s="137"/>
      <c r="BD21" s="137" t="n">
        <f aca="false">AV21-SUM(AW21:BC21)</f>
        <v>728.1872</v>
      </c>
      <c r="BE21" s="138"/>
      <c r="BF21" s="139" t="n">
        <f aca="false">BD21</f>
        <v>728.1872</v>
      </c>
      <c r="BG21" s="139" t="n">
        <f aca="false">BF21*$BG$5</f>
        <v>582.54976</v>
      </c>
      <c r="BH21" s="139" t="n">
        <f aca="false">BF21*$BH$5</f>
        <v>145.63744</v>
      </c>
      <c r="BI21" s="52"/>
      <c r="BJ21" s="140" t="s">
        <v>103</v>
      </c>
      <c r="BK21" s="141"/>
      <c r="BL21" s="54" t="n">
        <f aca="false">BL11-BL16-BL18-BL19+BL20</f>
        <v>13981.19424</v>
      </c>
      <c r="BO21" s="140" t="s">
        <v>104</v>
      </c>
      <c r="BP21" s="141"/>
      <c r="BQ21" s="54" t="e">
        <f aca="false">BQ11-BQ16-BQ18-BQ19</f>
        <v>#REF!</v>
      </c>
      <c r="BR21" s="55"/>
      <c r="BS21" s="142"/>
      <c r="BT21" s="143"/>
      <c r="BU21" s="98"/>
      <c r="BV21" s="52"/>
      <c r="BW21" s="176"/>
      <c r="BX21" s="52"/>
      <c r="BY21" s="52"/>
      <c r="BZ21" s="98"/>
      <c r="CA21" s="52"/>
      <c r="CB21" s="176"/>
      <c r="CC21" s="138"/>
      <c r="CD21" s="138"/>
      <c r="CE21" s="145"/>
      <c r="CF21" s="145"/>
      <c r="CG21" s="145"/>
      <c r="CH21" s="7"/>
      <c r="CI21" s="8"/>
      <c r="CJ21" s="7"/>
      <c r="CK21" s="29"/>
      <c r="CL21" s="7"/>
      <c r="CM21" s="7"/>
      <c r="CN21" s="8"/>
      <c r="CO21" s="7"/>
      <c r="CP21" s="29"/>
      <c r="CQ21" s="7"/>
      <c r="CR21" s="7"/>
      <c r="CS21" s="7"/>
      <c r="CT21" s="7"/>
      <c r="CU21" s="7"/>
      <c r="CV21" s="7"/>
      <c r="CW21" s="7"/>
      <c r="CX21" s="7"/>
      <c r="CY21" s="7"/>
    </row>
    <row r="22" customFormat="false" ht="15" hidden="false" customHeight="false" outlineLevel="0" collapsed="false">
      <c r="B22" s="75" t="n">
        <v>1500</v>
      </c>
      <c r="C22" s="146" t="n">
        <f aca="false">C21</f>
        <v>4</v>
      </c>
      <c r="D22" s="147" t="n">
        <f aca="false">D21</f>
        <v>0</v>
      </c>
      <c r="E22" s="174" t="n">
        <f aca="false">C22-D21</f>
        <v>4</v>
      </c>
      <c r="F22" s="149" t="n">
        <f aca="false">$F$6</f>
        <v>0</v>
      </c>
      <c r="G22" s="175" t="n">
        <f aca="false">$G$6</f>
        <v>0</v>
      </c>
      <c r="H22" s="151" t="n">
        <f aca="false">$H$6</f>
        <v>0</v>
      </c>
      <c r="I22" s="152" t="n">
        <f aca="false">F22+G22+H22</f>
        <v>0</v>
      </c>
      <c r="J22" s="153" t="n">
        <f aca="false">$J$7</f>
        <v>0</v>
      </c>
      <c r="K22" s="154" t="n">
        <f aca="false">$K$6</f>
        <v>0</v>
      </c>
      <c r="L22" s="155" t="n">
        <f aca="false">((I22*J22/1000)+K22)</f>
        <v>0</v>
      </c>
      <c r="M22" s="156" t="n">
        <f aca="false">$M$68</f>
        <v>0</v>
      </c>
      <c r="N22" s="157" t="e">
        <f aca="false">$N$7*AQ21*AR21</f>
        <v>#DIV/0!</v>
      </c>
      <c r="O22" s="156" t="n">
        <f aca="false">$O$68</f>
        <v>0</v>
      </c>
      <c r="P22" s="158" t="n">
        <f aca="false">(AT21*$P$6)*$P$3</f>
        <v>1.7328</v>
      </c>
      <c r="Q22" s="154" t="n">
        <f aca="false">$Q$68</f>
        <v>0</v>
      </c>
      <c r="R22" s="154" t="n">
        <v>0</v>
      </c>
      <c r="S22" s="155" t="n">
        <v>0</v>
      </c>
      <c r="T22" s="156" t="n">
        <f aca="false">$T$6</f>
        <v>0</v>
      </c>
      <c r="U22" s="159" t="e">
        <f aca="false">(N22/E22)+SUM(L22:M22)</f>
        <v>#DIV/0!</v>
      </c>
      <c r="W22" s="116" t="n">
        <v>4</v>
      </c>
      <c r="X22" s="117" t="n">
        <v>2.52</v>
      </c>
      <c r="Y22" s="160"/>
      <c r="Z22" s="63"/>
      <c r="AA22" s="161"/>
      <c r="AB22" s="120"/>
      <c r="AC22" s="162" t="n">
        <f aca="false">(W22*X22)+(Y22*Z22)+(AA22*AB22)</f>
        <v>10.08</v>
      </c>
      <c r="AD22" s="163" t="n">
        <v>1600</v>
      </c>
      <c r="AE22" s="164" t="n">
        <v>0</v>
      </c>
      <c r="AF22" s="165" t="n">
        <v>0</v>
      </c>
      <c r="AG22" s="166"/>
      <c r="AH22" s="167"/>
      <c r="AI22" s="168"/>
      <c r="AJ22" s="169"/>
      <c r="AK22" s="170" t="n">
        <v>4</v>
      </c>
      <c r="AL22" s="63" t="n">
        <v>185</v>
      </c>
      <c r="AM22" s="171" t="s">
        <v>156</v>
      </c>
      <c r="AN22" s="172"/>
      <c r="AO22" s="173"/>
      <c r="AP22" s="133"/>
      <c r="AQ22" s="133" t="e">
        <f aca="false" t="array" ref="AQ22:AQ22">SUM(IF(AND(AJ22&lt;&gt;"pac",AJ22&lt;&gt;""),AI22),IF(AND(AM22&lt;&gt;"pac",AM22&lt;&gt;""),AL22),IF(AND(AN22&lt;&gt;"pac",AN22&lt;&gt;""),AO22))/SUM(IF(AND(AJ22&lt;&gt;"pac",AJ22&lt;&gt;""),1),IF(AND(AM22&lt;&gt;"pac",AM22&lt;&gt;""),1),IF(AND(AN22&lt;&gt;"pac",AN22&lt;&gt;""),1))</f>
        <v>#DIV/0!</v>
      </c>
      <c r="AR22" s="133" t="n">
        <f aca="false" t="array" ref="AR22:AR22">SUM(IF(AND(AJ22&lt;&gt;"pac",AJ22&lt;&gt;""),AH22),IF(AND(AM22&lt;&gt;"pac",AM22&lt;&gt;""),AK22),IF(AND(AP22&lt;&gt;"pac",AP22&lt;&gt;""),AN22))</f>
        <v>0</v>
      </c>
      <c r="AS22" s="133"/>
      <c r="AT22" s="134" t="n">
        <f aca="false">SUM(AE22,AG22,AH22,AN22,AK22)</f>
        <v>4</v>
      </c>
      <c r="AU22" s="135" t="n">
        <f aca="false">AV22/AT22</f>
        <v>185</v>
      </c>
      <c r="AV22" s="136" t="n">
        <f aca="false">SUM(AE22*AF22)+(AH22*AI22)+(AN22*AO22)+(AK22*AL22)</f>
        <v>740</v>
      </c>
      <c r="AW22" s="137" t="n">
        <f aca="false">AT22*(F23+G23+H23)*J23/1000</f>
        <v>0</v>
      </c>
      <c r="AX22" s="137" t="n">
        <f aca="false">K23*AT22</f>
        <v>0</v>
      </c>
      <c r="AY22" s="137" t="n">
        <f aca="false">L23*(AE23+AG23)</f>
        <v>0</v>
      </c>
      <c r="AZ22" s="136" t="n">
        <f aca="false">P23</f>
        <v>1.7328</v>
      </c>
      <c r="BA22" s="137" t="n">
        <f aca="false">AC22</f>
        <v>10.08</v>
      </c>
      <c r="BB22" s="137" t="n">
        <f aca="false">T23*AT23</f>
        <v>0</v>
      </c>
      <c r="BC22" s="137"/>
      <c r="BD22" s="137" t="n">
        <f aca="false">AV22-SUM(AW22:BC22)</f>
        <v>728.1872</v>
      </c>
      <c r="BE22" s="138"/>
      <c r="BF22" s="139" t="n">
        <f aca="false">BD22</f>
        <v>728.1872</v>
      </c>
      <c r="BG22" s="139" t="n">
        <f aca="false">BF22*$BG$5</f>
        <v>582.54976</v>
      </c>
      <c r="BH22" s="139" t="n">
        <f aca="false">BF22*$BH$5</f>
        <v>145.63744</v>
      </c>
      <c r="BI22" s="52"/>
      <c r="BR22" s="55"/>
      <c r="BS22" s="142"/>
      <c r="BT22" s="143"/>
      <c r="BU22" s="98"/>
      <c r="BV22" s="52"/>
      <c r="BW22" s="185"/>
      <c r="BX22" s="52"/>
      <c r="BY22" s="52"/>
      <c r="BZ22" s="98"/>
      <c r="CA22" s="52"/>
      <c r="CB22" s="185"/>
      <c r="CC22" s="138"/>
      <c r="CD22" s="138"/>
      <c r="CE22" s="145"/>
      <c r="CF22" s="145"/>
      <c r="CG22" s="145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</row>
    <row r="23" customFormat="false" ht="12.75" hidden="false" customHeight="false" outlineLevel="0" collapsed="false">
      <c r="B23" s="75" t="n">
        <v>1600</v>
      </c>
      <c r="C23" s="146" t="n">
        <f aca="false">C22</f>
        <v>4</v>
      </c>
      <c r="D23" s="147" t="n">
        <f aca="false">D22</f>
        <v>0</v>
      </c>
      <c r="E23" s="174" t="n">
        <f aca="false">C23-D22</f>
        <v>4</v>
      </c>
      <c r="F23" s="149" t="n">
        <f aca="false">$F$6</f>
        <v>0</v>
      </c>
      <c r="G23" s="175" t="n">
        <f aca="false">$G$6</f>
        <v>0</v>
      </c>
      <c r="H23" s="151" t="n">
        <f aca="false">$H$6</f>
        <v>0</v>
      </c>
      <c r="I23" s="152" t="n">
        <f aca="false">F23+G23+H23</f>
        <v>0</v>
      </c>
      <c r="J23" s="153" t="n">
        <f aca="false">$J$7</f>
        <v>0</v>
      </c>
      <c r="K23" s="154" t="n">
        <f aca="false">$K$6</f>
        <v>0</v>
      </c>
      <c r="L23" s="155" t="n">
        <f aca="false">((I23*J23/1000)+K23)</f>
        <v>0</v>
      </c>
      <c r="M23" s="156" t="n">
        <f aca="false">$M$68</f>
        <v>0</v>
      </c>
      <c r="N23" s="157" t="e">
        <f aca="false">$N$7*AQ22*AR22</f>
        <v>#DIV/0!</v>
      </c>
      <c r="O23" s="156" t="n">
        <f aca="false">$O$68</f>
        <v>0</v>
      </c>
      <c r="P23" s="158" t="n">
        <f aca="false">(AT22*$P$6)*$P$3</f>
        <v>1.7328</v>
      </c>
      <c r="Q23" s="154" t="n">
        <f aca="false">$Q$68</f>
        <v>0</v>
      </c>
      <c r="R23" s="154" t="n">
        <v>0</v>
      </c>
      <c r="S23" s="155" t="n">
        <v>0</v>
      </c>
      <c r="T23" s="156" t="n">
        <f aca="false">$T$6</f>
        <v>0</v>
      </c>
      <c r="U23" s="159" t="e">
        <f aca="false">(N23/E23)+SUM(L23:M23)</f>
        <v>#DIV/0!</v>
      </c>
      <c r="W23" s="116" t="n">
        <v>4</v>
      </c>
      <c r="X23" s="117" t="n">
        <v>2.52</v>
      </c>
      <c r="Y23" s="160"/>
      <c r="Z23" s="63"/>
      <c r="AA23" s="161"/>
      <c r="AB23" s="120"/>
      <c r="AC23" s="162" t="n">
        <f aca="false">(W23*X23)+(Y23*Z23)+(AA23*AB23)</f>
        <v>10.08</v>
      </c>
      <c r="AD23" s="163" t="n">
        <v>1700</v>
      </c>
      <c r="AE23" s="164" t="n">
        <v>0</v>
      </c>
      <c r="AF23" s="165" t="n">
        <v>0</v>
      </c>
      <c r="AG23" s="166"/>
      <c r="AH23" s="167"/>
      <c r="AI23" s="168"/>
      <c r="AJ23" s="169"/>
      <c r="AK23" s="170" t="n">
        <v>4</v>
      </c>
      <c r="AL23" s="63" t="n">
        <v>185</v>
      </c>
      <c r="AM23" s="171" t="s">
        <v>156</v>
      </c>
      <c r="AN23" s="172"/>
      <c r="AO23" s="173"/>
      <c r="AP23" s="133"/>
      <c r="AQ23" s="133" t="e">
        <f aca="false" t="array" ref="AQ23:AQ23">SUM(IF(AND(AJ23&lt;&gt;"pac",AJ23&lt;&gt;""),AI23),IF(AND(AM23&lt;&gt;"pac",AM23&lt;&gt;""),AL23),IF(AND(AN23&lt;&gt;"pac",AN23&lt;&gt;""),AO23))/SUM(IF(AND(AJ23&lt;&gt;"pac",AJ23&lt;&gt;""),1),IF(AND(AM23&lt;&gt;"pac",AM23&lt;&gt;""),1),IF(AND(AN23&lt;&gt;"pac",AN23&lt;&gt;""),1))</f>
        <v>#DIV/0!</v>
      </c>
      <c r="AR23" s="133" t="n">
        <f aca="false" t="array" ref="AR23:AR23">SUM(IF(AND(AJ23&lt;&gt;"pac",AJ23&lt;&gt;""),AH23),IF(AND(AM23&lt;&gt;"pac",AM23&lt;&gt;""),AK23),IF(AND(AP23&lt;&gt;"pac",AP23&lt;&gt;""),AN23))</f>
        <v>0</v>
      </c>
      <c r="AS23" s="133"/>
      <c r="AT23" s="134" t="n">
        <f aca="false">SUM(AE23,AG23,AH23,AN23,AK23)</f>
        <v>4</v>
      </c>
      <c r="AU23" s="135" t="n">
        <f aca="false">AV23/AT23</f>
        <v>185</v>
      </c>
      <c r="AV23" s="136" t="n">
        <f aca="false">SUM(AE23*AF23)+(AH23*AI23)+(AN23*AO23)+(AK23*AL23)</f>
        <v>740</v>
      </c>
      <c r="AW23" s="137" t="n">
        <f aca="false">AT23*(F24+G24+H24)*J24/1000</f>
        <v>0</v>
      </c>
      <c r="AX23" s="137" t="n">
        <f aca="false">K24*AT23</f>
        <v>0</v>
      </c>
      <c r="AY23" s="137" t="n">
        <f aca="false">L24*(AE24+AG24)</f>
        <v>0</v>
      </c>
      <c r="AZ23" s="136" t="n">
        <f aca="false">P24</f>
        <v>1.7328</v>
      </c>
      <c r="BA23" s="137" t="n">
        <f aca="false">AC23</f>
        <v>10.08</v>
      </c>
      <c r="BB23" s="137" t="n">
        <f aca="false">T24*AT24</f>
        <v>0</v>
      </c>
      <c r="BC23" s="137"/>
      <c r="BD23" s="137" t="n">
        <f aca="false">AV23-SUM(AW23:BC23)</f>
        <v>728.1872</v>
      </c>
      <c r="BE23" s="138"/>
      <c r="BF23" s="139" t="n">
        <f aca="false">BD23</f>
        <v>728.1872</v>
      </c>
      <c r="BG23" s="139" t="n">
        <f aca="false">BF23*$BG$5</f>
        <v>582.54976</v>
      </c>
      <c r="BH23" s="139" t="n">
        <f aca="false">BF23*$BH$5</f>
        <v>145.63744</v>
      </c>
      <c r="BI23" s="52"/>
      <c r="BR23" s="55"/>
      <c r="BS23" s="142"/>
      <c r="BT23" s="143"/>
      <c r="BU23" s="98"/>
      <c r="BV23" s="52"/>
      <c r="BW23" s="176"/>
      <c r="BX23" s="52"/>
      <c r="BY23" s="52"/>
      <c r="BZ23" s="98"/>
      <c r="CA23" s="52"/>
      <c r="CB23" s="176"/>
      <c r="CC23" s="138"/>
      <c r="CD23" s="138"/>
      <c r="CE23" s="145"/>
      <c r="CF23" s="145"/>
      <c r="CG23" s="145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</row>
    <row r="24" customFormat="false" ht="12.75" hidden="false" customHeight="false" outlineLevel="0" collapsed="false">
      <c r="B24" s="75" t="n">
        <v>1700</v>
      </c>
      <c r="C24" s="146" t="n">
        <f aca="false">C23</f>
        <v>4</v>
      </c>
      <c r="D24" s="147" t="n">
        <f aca="false">D23</f>
        <v>0</v>
      </c>
      <c r="E24" s="174" t="n">
        <f aca="false">C24-D23</f>
        <v>4</v>
      </c>
      <c r="F24" s="149" t="n">
        <f aca="false">$F$6</f>
        <v>0</v>
      </c>
      <c r="G24" s="175" t="n">
        <f aca="false">$G$6</f>
        <v>0</v>
      </c>
      <c r="H24" s="151" t="n">
        <f aca="false">$H$6</f>
        <v>0</v>
      </c>
      <c r="I24" s="152" t="n">
        <f aca="false">F24+G24+H24</f>
        <v>0</v>
      </c>
      <c r="J24" s="153" t="n">
        <f aca="false">$J$7</f>
        <v>0</v>
      </c>
      <c r="K24" s="154" t="n">
        <f aca="false">$K$6</f>
        <v>0</v>
      </c>
      <c r="L24" s="155" t="n">
        <f aca="false">((I24*J24/1000)+K24)</f>
        <v>0</v>
      </c>
      <c r="M24" s="156" t="n">
        <f aca="false">$M$68</f>
        <v>0</v>
      </c>
      <c r="N24" s="157" t="e">
        <f aca="false">$N$7*AQ23*AR23</f>
        <v>#DIV/0!</v>
      </c>
      <c r="O24" s="156" t="n">
        <f aca="false">$O$68</f>
        <v>0</v>
      </c>
      <c r="P24" s="158" t="n">
        <f aca="false">(AT23*$P$6)*$P$3</f>
        <v>1.7328</v>
      </c>
      <c r="Q24" s="154" t="n">
        <f aca="false">$Q$68</f>
        <v>0</v>
      </c>
      <c r="R24" s="154" t="n">
        <v>0</v>
      </c>
      <c r="S24" s="155" t="n">
        <v>0</v>
      </c>
      <c r="T24" s="156" t="n">
        <f aca="false">$T$6</f>
        <v>0</v>
      </c>
      <c r="U24" s="159" t="e">
        <f aca="false">(N24/E24)+SUM(L24:M24)</f>
        <v>#DIV/0!</v>
      </c>
      <c r="W24" s="116" t="n">
        <v>4</v>
      </c>
      <c r="X24" s="117" t="n">
        <v>2.52</v>
      </c>
      <c r="Y24" s="160"/>
      <c r="Z24" s="63"/>
      <c r="AA24" s="161"/>
      <c r="AB24" s="120"/>
      <c r="AC24" s="162" t="n">
        <f aca="false">(W24*X24)+(Y24*Z24)+(AA24*AB24)</f>
        <v>10.08</v>
      </c>
      <c r="AD24" s="163" t="n">
        <v>1800</v>
      </c>
      <c r="AE24" s="164" t="n">
        <v>0</v>
      </c>
      <c r="AF24" s="165" t="n">
        <v>0</v>
      </c>
      <c r="AG24" s="166"/>
      <c r="AH24" s="167"/>
      <c r="AI24" s="168"/>
      <c r="AJ24" s="169"/>
      <c r="AK24" s="170" t="n">
        <v>4</v>
      </c>
      <c r="AL24" s="63" t="n">
        <v>185</v>
      </c>
      <c r="AM24" s="171" t="s">
        <v>156</v>
      </c>
      <c r="AN24" s="172"/>
      <c r="AO24" s="173"/>
      <c r="AP24" s="133"/>
      <c r="AQ24" s="133" t="e">
        <f aca="false" t="array" ref="AQ24:AQ24">SUM(IF(AND(AJ24&lt;&gt;"pac",AJ24&lt;&gt;""),AI24),IF(AND(AM24&lt;&gt;"pac",AM24&lt;&gt;""),AL24),IF(AND(AN24&lt;&gt;"pac",AN24&lt;&gt;""),AO24))/SUM(IF(AND(AJ24&lt;&gt;"pac",AJ24&lt;&gt;""),1),IF(AND(AM24&lt;&gt;"pac",AM24&lt;&gt;""),1),IF(AND(AN24&lt;&gt;"pac",AN24&lt;&gt;""),1))</f>
        <v>#DIV/0!</v>
      </c>
      <c r="AR24" s="133" t="n">
        <f aca="false" t="array" ref="AR24:AR24">SUM(IF(AND(AJ24&lt;&gt;"pac",AJ24&lt;&gt;""),AH24),IF(AND(AM24&lt;&gt;"pac",AM24&lt;&gt;""),AK24),IF(AND(AP24&lt;&gt;"pac",AP24&lt;&gt;""),AN24))</f>
        <v>0</v>
      </c>
      <c r="AS24" s="133"/>
      <c r="AT24" s="134" t="n">
        <f aca="false">SUM(AE24,AG24,AH24,AN24,AK24)</f>
        <v>4</v>
      </c>
      <c r="AU24" s="135" t="n">
        <f aca="false">AV24/AT24</f>
        <v>185</v>
      </c>
      <c r="AV24" s="136" t="n">
        <f aca="false">SUM(AE24*AF24)+(AH24*AI24)+(AN24*AO24)+(AK24*AL24)</f>
        <v>740</v>
      </c>
      <c r="AW24" s="137" t="n">
        <f aca="false">AT24*(F25+G25+H25)*J25/1000</f>
        <v>0</v>
      </c>
      <c r="AX24" s="137" t="n">
        <f aca="false">K25*AT24</f>
        <v>0</v>
      </c>
      <c r="AY24" s="137" t="n">
        <f aca="false">L25*(AE25+AG25)</f>
        <v>0</v>
      </c>
      <c r="AZ24" s="136" t="n">
        <f aca="false">P25</f>
        <v>1.7328</v>
      </c>
      <c r="BA24" s="137" t="n">
        <f aca="false">AC24</f>
        <v>10.08</v>
      </c>
      <c r="BB24" s="137" t="n">
        <f aca="false">T25*AT25</f>
        <v>0</v>
      </c>
      <c r="BC24" s="137"/>
      <c r="BD24" s="137" t="n">
        <f aca="false">AV24-SUM(AW24:BC24)</f>
        <v>728.1872</v>
      </c>
      <c r="BE24" s="138"/>
      <c r="BF24" s="139" t="n">
        <f aca="false">BD24</f>
        <v>728.1872</v>
      </c>
      <c r="BG24" s="139" t="n">
        <f aca="false">BF24*$BG$5</f>
        <v>582.54976</v>
      </c>
      <c r="BH24" s="139" t="n">
        <f aca="false">BF24*$BH$5</f>
        <v>145.63744</v>
      </c>
      <c r="BI24" s="52"/>
      <c r="BJ24" s="6" t="s">
        <v>105</v>
      </c>
      <c r="BO24" s="6" t="s">
        <v>106</v>
      </c>
      <c r="BR24" s="55"/>
      <c r="BS24" s="142"/>
      <c r="BT24" s="143"/>
      <c r="BU24" s="52"/>
      <c r="BV24" s="52"/>
      <c r="BW24" s="52"/>
      <c r="BX24" s="52"/>
      <c r="BY24" s="52"/>
      <c r="BZ24" s="52"/>
      <c r="CA24" s="52"/>
      <c r="CB24" s="52"/>
      <c r="CC24" s="138"/>
      <c r="CD24" s="138"/>
      <c r="CE24" s="145"/>
      <c r="CF24" s="145"/>
      <c r="CG24" s="145"/>
      <c r="CH24" s="7"/>
      <c r="CI24" s="8"/>
      <c r="CJ24" s="7"/>
      <c r="CK24" s="7"/>
      <c r="CL24" s="7"/>
      <c r="CM24" s="7"/>
      <c r="CN24" s="8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</row>
    <row r="25" customFormat="false" ht="12.75" hidden="false" customHeight="false" outlineLevel="0" collapsed="false">
      <c r="B25" s="75" t="n">
        <v>1800</v>
      </c>
      <c r="C25" s="146" t="n">
        <f aca="false">C24</f>
        <v>4</v>
      </c>
      <c r="D25" s="147" t="n">
        <f aca="false">D24</f>
        <v>0</v>
      </c>
      <c r="E25" s="174" t="n">
        <f aca="false">C25-D24</f>
        <v>4</v>
      </c>
      <c r="F25" s="149" t="n">
        <f aca="false">$F$6</f>
        <v>0</v>
      </c>
      <c r="G25" s="175" t="n">
        <f aca="false">$G$6</f>
        <v>0</v>
      </c>
      <c r="H25" s="151" t="n">
        <f aca="false">$H$6</f>
        <v>0</v>
      </c>
      <c r="I25" s="152" t="n">
        <f aca="false">F25+G25+H25</f>
        <v>0</v>
      </c>
      <c r="J25" s="153" t="n">
        <f aca="false">$J$7</f>
        <v>0</v>
      </c>
      <c r="K25" s="154" t="n">
        <f aca="false">$K$6</f>
        <v>0</v>
      </c>
      <c r="L25" s="155" t="n">
        <f aca="false">((I25*J25/1000)+K25)</f>
        <v>0</v>
      </c>
      <c r="M25" s="156" t="n">
        <f aca="false">$M$68</f>
        <v>0</v>
      </c>
      <c r="N25" s="157" t="e">
        <f aca="false">$N$7*AQ24*AR24</f>
        <v>#DIV/0!</v>
      </c>
      <c r="O25" s="156" t="n">
        <f aca="false">$O$68</f>
        <v>0</v>
      </c>
      <c r="P25" s="158" t="n">
        <f aca="false">(AT24*$P$6)*$P$3</f>
        <v>1.7328</v>
      </c>
      <c r="Q25" s="154" t="n">
        <f aca="false">$Q$68</f>
        <v>0</v>
      </c>
      <c r="R25" s="154" t="n">
        <v>0</v>
      </c>
      <c r="S25" s="155" t="n">
        <v>0</v>
      </c>
      <c r="T25" s="156" t="n">
        <f aca="false">$T$6</f>
        <v>0</v>
      </c>
      <c r="U25" s="159" t="e">
        <f aca="false">(N25/E25)+SUM(L25:M25)</f>
        <v>#DIV/0!</v>
      </c>
      <c r="W25" s="116" t="n">
        <v>4</v>
      </c>
      <c r="X25" s="117" t="n">
        <v>2.52</v>
      </c>
      <c r="Y25" s="160"/>
      <c r="Z25" s="63"/>
      <c r="AA25" s="161"/>
      <c r="AB25" s="120"/>
      <c r="AC25" s="162" t="n">
        <f aca="false">(W25*X25)+(Y25*Z25)+(AA25*AB25)</f>
        <v>10.08</v>
      </c>
      <c r="AD25" s="163" t="n">
        <v>1900</v>
      </c>
      <c r="AE25" s="164" t="n">
        <v>0</v>
      </c>
      <c r="AF25" s="165" t="n">
        <v>0</v>
      </c>
      <c r="AG25" s="166"/>
      <c r="AH25" s="167"/>
      <c r="AI25" s="168"/>
      <c r="AJ25" s="169"/>
      <c r="AK25" s="170" t="n">
        <v>4</v>
      </c>
      <c r="AL25" s="63" t="n">
        <v>185</v>
      </c>
      <c r="AM25" s="171" t="s">
        <v>156</v>
      </c>
      <c r="AN25" s="172"/>
      <c r="AO25" s="173"/>
      <c r="AP25" s="133"/>
      <c r="AQ25" s="133" t="e">
        <f aca="false" t="array" ref="AQ25:AQ25">SUM(IF(AND(AJ25&lt;&gt;"pac",AJ25&lt;&gt;""),AI25),IF(AND(AM25&lt;&gt;"pac",AM25&lt;&gt;""),AL25),IF(AND(AN25&lt;&gt;"pac",AN25&lt;&gt;""),AO25))/SUM(IF(AND(AJ25&lt;&gt;"pac",AJ25&lt;&gt;""),1),IF(AND(AM25&lt;&gt;"pac",AM25&lt;&gt;""),1),IF(AND(AN25&lt;&gt;"pac",AN25&lt;&gt;""),1))</f>
        <v>#DIV/0!</v>
      </c>
      <c r="AR25" s="133" t="n">
        <f aca="false" t="array" ref="AR25:AR25">SUM(IF(AND(AJ25&lt;&gt;"pac",AJ25&lt;&gt;""),AH25),IF(AND(AM25&lt;&gt;"pac",AM25&lt;&gt;""),AK25),IF(AND(AP25&lt;&gt;"pac",AP25&lt;&gt;""),AN25))</f>
        <v>0</v>
      </c>
      <c r="AS25" s="133"/>
      <c r="AT25" s="134" t="n">
        <f aca="false">SUM(AE25,AG25,AH25,AN25,AK25)</f>
        <v>4</v>
      </c>
      <c r="AU25" s="135" t="n">
        <f aca="false">AV25/AT25</f>
        <v>185</v>
      </c>
      <c r="AV25" s="136" t="n">
        <f aca="false">SUM(AE25*AF25)+(AH25*AI25)+(AN25*AO25)+(AK25*AL25)</f>
        <v>740</v>
      </c>
      <c r="AW25" s="137" t="n">
        <f aca="false">AT25*(F26+G26+H26)*J26/1000</f>
        <v>0</v>
      </c>
      <c r="AX25" s="137" t="n">
        <f aca="false">K26*AT25</f>
        <v>0</v>
      </c>
      <c r="AY25" s="137" t="n">
        <f aca="false">L26*(AE26+AG26)</f>
        <v>0</v>
      </c>
      <c r="AZ25" s="136" t="n">
        <f aca="false">P26</f>
        <v>1.7328</v>
      </c>
      <c r="BA25" s="137" t="n">
        <f aca="false">AC25</f>
        <v>10.08</v>
      </c>
      <c r="BB25" s="137" t="n">
        <f aca="false">T26*AT26</f>
        <v>0</v>
      </c>
      <c r="BC25" s="137"/>
      <c r="BD25" s="137" t="n">
        <f aca="false">AV25-SUM(AW25:BC25)</f>
        <v>728.1872</v>
      </c>
      <c r="BE25" s="138"/>
      <c r="BF25" s="139" t="n">
        <f aca="false">BD25</f>
        <v>728.1872</v>
      </c>
      <c r="BG25" s="139" t="n">
        <f aca="false">BF25*$BG$5</f>
        <v>582.54976</v>
      </c>
      <c r="BH25" s="139" t="n">
        <f aca="false">BF25*$BH$5</f>
        <v>145.63744</v>
      </c>
      <c r="BI25" s="52"/>
      <c r="BJ25" s="25" t="s">
        <v>107</v>
      </c>
      <c r="BK25" s="26"/>
      <c r="BL25" s="27" t="n">
        <f aca="false">BL21</f>
        <v>13981.19424</v>
      </c>
      <c r="BO25" s="25" t="s">
        <v>107</v>
      </c>
      <c r="BP25" s="26"/>
      <c r="BQ25" s="27" t="e">
        <f aca="true">(INDIRECT(TEXT((DAY($A$1)-1),"0")&amp;"!Bq25"))+BL25</f>
        <v>#REF!</v>
      </c>
      <c r="BR25" s="55"/>
      <c r="BS25" s="142"/>
      <c r="BT25" s="143"/>
      <c r="BU25" s="98"/>
      <c r="BV25" s="52"/>
      <c r="BW25" s="176"/>
      <c r="BX25" s="52"/>
      <c r="BY25" s="52"/>
      <c r="BZ25" s="98"/>
      <c r="CA25" s="52"/>
      <c r="CB25" s="176"/>
      <c r="CC25" s="138"/>
      <c r="CD25" s="138"/>
      <c r="CE25" s="145"/>
      <c r="CF25" s="145"/>
      <c r="CG25" s="145"/>
      <c r="CH25" s="7"/>
      <c r="CI25" s="8"/>
      <c r="CJ25" s="7"/>
      <c r="CK25" s="29"/>
      <c r="CL25" s="7"/>
      <c r="CM25" s="7"/>
      <c r="CN25" s="8"/>
      <c r="CO25" s="7"/>
      <c r="CP25" s="29"/>
      <c r="CQ25" s="7"/>
      <c r="CR25" s="7"/>
      <c r="CS25" s="7"/>
      <c r="CT25" s="7"/>
      <c r="CU25" s="7"/>
      <c r="CV25" s="7"/>
      <c r="CW25" s="7"/>
      <c r="CX25" s="7"/>
      <c r="CY25" s="7"/>
    </row>
    <row r="26" customFormat="false" ht="12.75" hidden="false" customHeight="false" outlineLevel="0" collapsed="false">
      <c r="B26" s="75" t="n">
        <v>1900</v>
      </c>
      <c r="C26" s="146" t="n">
        <f aca="false">C25</f>
        <v>4</v>
      </c>
      <c r="D26" s="147" t="n">
        <f aca="false">D25</f>
        <v>0</v>
      </c>
      <c r="E26" s="174" t="n">
        <f aca="false">C26-D25</f>
        <v>4</v>
      </c>
      <c r="F26" s="149" t="n">
        <f aca="false">$F$6</f>
        <v>0</v>
      </c>
      <c r="G26" s="175" t="n">
        <f aca="false">$G$6</f>
        <v>0</v>
      </c>
      <c r="H26" s="151" t="n">
        <f aca="false">$H$6</f>
        <v>0</v>
      </c>
      <c r="I26" s="152" t="n">
        <f aca="false">F26+G26+H26</f>
        <v>0</v>
      </c>
      <c r="J26" s="153" t="n">
        <f aca="false">$J$7</f>
        <v>0</v>
      </c>
      <c r="K26" s="154" t="n">
        <f aca="false">$K$6</f>
        <v>0</v>
      </c>
      <c r="L26" s="155" t="n">
        <f aca="false">((I26*J26/1000)+K26)</f>
        <v>0</v>
      </c>
      <c r="M26" s="156" t="n">
        <f aca="false">$M$68</f>
        <v>0</v>
      </c>
      <c r="N26" s="157" t="e">
        <f aca="false">$N$7*AQ25*AR25</f>
        <v>#DIV/0!</v>
      </c>
      <c r="O26" s="156" t="n">
        <f aca="false">$O$68</f>
        <v>0</v>
      </c>
      <c r="P26" s="158" t="n">
        <f aca="false">(AT25*$P$6)*$P$3</f>
        <v>1.7328</v>
      </c>
      <c r="Q26" s="154" t="n">
        <f aca="false">$Q$68</f>
        <v>0</v>
      </c>
      <c r="R26" s="154" t="n">
        <v>0</v>
      </c>
      <c r="S26" s="155" t="n">
        <v>0</v>
      </c>
      <c r="T26" s="156" t="n">
        <f aca="false">$T$6</f>
        <v>0</v>
      </c>
      <c r="U26" s="159" t="e">
        <f aca="false">(N26/E26)+SUM(L26:M26)</f>
        <v>#DIV/0!</v>
      </c>
      <c r="W26" s="116" t="n">
        <v>4</v>
      </c>
      <c r="X26" s="117" t="n">
        <v>2.52</v>
      </c>
      <c r="Y26" s="160"/>
      <c r="Z26" s="63"/>
      <c r="AA26" s="161"/>
      <c r="AB26" s="120"/>
      <c r="AC26" s="162" t="n">
        <f aca="false">(W26*X26)+(Y26*Z26)+(AA26*AB26)</f>
        <v>10.08</v>
      </c>
      <c r="AD26" s="163" t="n">
        <v>2000</v>
      </c>
      <c r="AE26" s="164" t="n">
        <v>0</v>
      </c>
      <c r="AF26" s="165" t="n">
        <v>0</v>
      </c>
      <c r="AG26" s="166"/>
      <c r="AH26" s="167"/>
      <c r="AI26" s="168"/>
      <c r="AJ26" s="169"/>
      <c r="AK26" s="170" t="n">
        <v>4</v>
      </c>
      <c r="AL26" s="63" t="n">
        <v>185</v>
      </c>
      <c r="AM26" s="171" t="s">
        <v>156</v>
      </c>
      <c r="AN26" s="172"/>
      <c r="AO26" s="173"/>
      <c r="AP26" s="133"/>
      <c r="AQ26" s="133" t="e">
        <f aca="false" t="array" ref="AQ26:AQ26">SUM(IF(AND(AJ26&lt;&gt;"pac",AJ26&lt;&gt;""),AI26),IF(AND(AM26&lt;&gt;"pac",AM26&lt;&gt;""),AL26),IF(AND(AN26&lt;&gt;"pac",AN26&lt;&gt;""),AO26))/SUM(IF(AND(AJ26&lt;&gt;"pac",AJ26&lt;&gt;""),1),IF(AND(AM26&lt;&gt;"pac",AM26&lt;&gt;""),1),IF(AND(AN26&lt;&gt;"pac",AN26&lt;&gt;""),1))</f>
        <v>#DIV/0!</v>
      </c>
      <c r="AR26" s="133" t="n">
        <f aca="false" t="array" ref="AR26:AR26">SUM(IF(AND(AJ26&lt;&gt;"pac",AJ26&lt;&gt;""),AH26),IF(AND(AM26&lt;&gt;"pac",AM26&lt;&gt;""),AK26),IF(AND(AP26&lt;&gt;"pac",AP26&lt;&gt;""),AN26))</f>
        <v>0</v>
      </c>
      <c r="AS26" s="133"/>
      <c r="AT26" s="134" t="n">
        <f aca="false">SUM(AE26,AG26,AH26,AN26,AK26)</f>
        <v>4</v>
      </c>
      <c r="AU26" s="135" t="n">
        <f aca="false">AV26/AT26</f>
        <v>185</v>
      </c>
      <c r="AV26" s="136" t="n">
        <f aca="false">SUM(AE26*AF26)+(AH26*AI26)+(AN26*AO26)+(AK26*AL26)</f>
        <v>740</v>
      </c>
      <c r="AW26" s="137" t="n">
        <f aca="false">AT26*(F27+G27+H27)*J27/1000</f>
        <v>0</v>
      </c>
      <c r="AX26" s="137" t="n">
        <f aca="false">K27*AT26</f>
        <v>0</v>
      </c>
      <c r="AY26" s="137" t="n">
        <f aca="false">L27*(AE27+AG27)</f>
        <v>0</v>
      </c>
      <c r="AZ26" s="136" t="n">
        <f aca="false">P27</f>
        <v>1.7328</v>
      </c>
      <c r="BA26" s="137" t="n">
        <f aca="false">AC26</f>
        <v>10.08</v>
      </c>
      <c r="BB26" s="137" t="n">
        <f aca="false">T27*AT27</f>
        <v>0</v>
      </c>
      <c r="BC26" s="137"/>
      <c r="BD26" s="137" t="n">
        <f aca="false">AV26-SUM(AW26:BC26)</f>
        <v>728.1872</v>
      </c>
      <c r="BE26" s="138"/>
      <c r="BF26" s="139" t="n">
        <f aca="false">BD26</f>
        <v>728.1872</v>
      </c>
      <c r="BG26" s="139" t="n">
        <f aca="false">BF26*$BG$5</f>
        <v>582.54976</v>
      </c>
      <c r="BH26" s="139" t="n">
        <f aca="false">BF26*$BH$5</f>
        <v>145.63744</v>
      </c>
      <c r="BI26" s="52"/>
      <c r="BJ26" s="183"/>
      <c r="BK26" s="52"/>
      <c r="BL26" s="171"/>
      <c r="BO26" s="183"/>
      <c r="BP26" s="52"/>
      <c r="BQ26" s="171"/>
      <c r="BR26" s="55"/>
      <c r="BS26" s="142"/>
      <c r="BT26" s="143"/>
      <c r="BU26" s="98"/>
      <c r="BV26" s="52"/>
      <c r="BW26" s="176"/>
      <c r="BX26" s="52"/>
      <c r="BY26" s="52"/>
      <c r="BZ26" s="98"/>
      <c r="CA26" s="52"/>
      <c r="CB26" s="176"/>
      <c r="CC26" s="138"/>
      <c r="CD26" s="138"/>
      <c r="CE26" s="145"/>
      <c r="CF26" s="145"/>
      <c r="CG26" s="145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</row>
    <row r="27" customFormat="false" ht="12.75" hidden="false" customHeight="false" outlineLevel="0" collapsed="false">
      <c r="B27" s="75" t="n">
        <v>2000</v>
      </c>
      <c r="C27" s="146" t="n">
        <f aca="false">C26</f>
        <v>4</v>
      </c>
      <c r="D27" s="147" t="n">
        <f aca="false">D26</f>
        <v>0</v>
      </c>
      <c r="E27" s="174" t="n">
        <f aca="false">C27-D26</f>
        <v>4</v>
      </c>
      <c r="F27" s="149" t="n">
        <f aca="false">$F$6</f>
        <v>0</v>
      </c>
      <c r="G27" s="175" t="n">
        <f aca="false">$G$6</f>
        <v>0</v>
      </c>
      <c r="H27" s="151" t="n">
        <f aca="false">$H$6</f>
        <v>0</v>
      </c>
      <c r="I27" s="152" t="n">
        <f aca="false">F27+G27+H27</f>
        <v>0</v>
      </c>
      <c r="J27" s="153" t="n">
        <f aca="false">$J$7</f>
        <v>0</v>
      </c>
      <c r="K27" s="154" t="n">
        <f aca="false">$K$6</f>
        <v>0</v>
      </c>
      <c r="L27" s="155" t="n">
        <f aca="false">((I27*J27/1000)+K27)</f>
        <v>0</v>
      </c>
      <c r="M27" s="156" t="n">
        <f aca="false">$M$68</f>
        <v>0</v>
      </c>
      <c r="N27" s="157" t="e">
        <f aca="false">$N$7*AQ26*AR26</f>
        <v>#DIV/0!</v>
      </c>
      <c r="O27" s="156" t="n">
        <f aca="false">$O$68</f>
        <v>0</v>
      </c>
      <c r="P27" s="158" t="n">
        <f aca="false">(AT26*$P$6)*$P$3</f>
        <v>1.7328</v>
      </c>
      <c r="Q27" s="154" t="n">
        <f aca="false">$Q$68</f>
        <v>0</v>
      </c>
      <c r="R27" s="154" t="n">
        <v>0</v>
      </c>
      <c r="S27" s="155" t="n">
        <v>0</v>
      </c>
      <c r="T27" s="156" t="n">
        <f aca="false">$T$6</f>
        <v>0</v>
      </c>
      <c r="U27" s="159" t="e">
        <f aca="false">(N27/E27)+SUM(L27:M27)</f>
        <v>#DIV/0!</v>
      </c>
      <c r="W27" s="116" t="n">
        <v>4</v>
      </c>
      <c r="X27" s="117" t="n">
        <v>2.52</v>
      </c>
      <c r="Y27" s="160"/>
      <c r="Z27" s="63"/>
      <c r="AA27" s="161"/>
      <c r="AB27" s="120"/>
      <c r="AC27" s="162" t="n">
        <f aca="false">(W27*X27)+(Y27*Z27)+(AA27*AB27)</f>
        <v>10.08</v>
      </c>
      <c r="AD27" s="163" t="n">
        <v>2100</v>
      </c>
      <c r="AE27" s="164" t="n">
        <v>0</v>
      </c>
      <c r="AF27" s="165" t="n">
        <v>0</v>
      </c>
      <c r="AG27" s="166"/>
      <c r="AH27" s="167"/>
      <c r="AI27" s="168"/>
      <c r="AJ27" s="169"/>
      <c r="AK27" s="170" t="n">
        <v>4</v>
      </c>
      <c r="AL27" s="63" t="n">
        <v>185</v>
      </c>
      <c r="AM27" s="171" t="s">
        <v>156</v>
      </c>
      <c r="AN27" s="172"/>
      <c r="AO27" s="173"/>
      <c r="AP27" s="133"/>
      <c r="AQ27" s="133" t="e">
        <f aca="false" t="array" ref="AQ27:AQ27">SUM(IF(AND(AJ27&lt;&gt;"pac",AJ27&lt;&gt;""),AI27),IF(AND(AM27&lt;&gt;"pac",AM27&lt;&gt;""),AL27),IF(AND(AN27&lt;&gt;"pac",AN27&lt;&gt;""),AO27))/SUM(IF(AND(AJ27&lt;&gt;"pac",AJ27&lt;&gt;""),1),IF(AND(AM27&lt;&gt;"pac",AM27&lt;&gt;""),1),IF(AND(AN27&lt;&gt;"pac",AN27&lt;&gt;""),1))</f>
        <v>#DIV/0!</v>
      </c>
      <c r="AR27" s="133" t="n">
        <f aca="false" t="array" ref="AR27:AR27">SUM(IF(AND(AJ27&lt;&gt;"pac",AJ27&lt;&gt;""),AH27),IF(AND(AM27&lt;&gt;"pac",AM27&lt;&gt;""),AK27),IF(AND(AP27&lt;&gt;"pac",AP27&lt;&gt;""),AN27))</f>
        <v>0</v>
      </c>
      <c r="AS27" s="133"/>
      <c r="AT27" s="134" t="n">
        <f aca="false">SUM(AE27,AG27,AH27,AN27,AK27)</f>
        <v>4</v>
      </c>
      <c r="AU27" s="135" t="n">
        <f aca="false">AV27/AT27</f>
        <v>185</v>
      </c>
      <c r="AV27" s="136" t="n">
        <f aca="false">SUM(AE27*AF27)+(AH27*AI27)+(AN27*AO27)+(AK27*AL27)</f>
        <v>740</v>
      </c>
      <c r="AW27" s="137" t="n">
        <f aca="false">AT27*(F28+G28+H28)*J28/1000</f>
        <v>0</v>
      </c>
      <c r="AX27" s="137" t="n">
        <f aca="false">K28*AT27</f>
        <v>0</v>
      </c>
      <c r="AY27" s="137" t="n">
        <f aca="false">L28*(AE28+AG28)</f>
        <v>0</v>
      </c>
      <c r="AZ27" s="136" t="n">
        <f aca="false">P28</f>
        <v>1.7328</v>
      </c>
      <c r="BA27" s="137" t="n">
        <f aca="false">AC27</f>
        <v>10.08</v>
      </c>
      <c r="BB27" s="137" t="n">
        <f aca="false">T28*AT28</f>
        <v>0</v>
      </c>
      <c r="BC27" s="137"/>
      <c r="BD27" s="137" t="n">
        <f aca="false">AV27-SUM(AW27:BC27)</f>
        <v>728.1872</v>
      </c>
      <c r="BE27" s="138"/>
      <c r="BF27" s="139" t="n">
        <f aca="false">BD27</f>
        <v>728.1872</v>
      </c>
      <c r="BG27" s="139" t="n">
        <f aca="false">BF27*$BG$5</f>
        <v>582.54976</v>
      </c>
      <c r="BH27" s="139" t="n">
        <f aca="false">BF27*$BH$5</f>
        <v>145.63744</v>
      </c>
      <c r="BI27" s="52"/>
      <c r="BJ27" s="53" t="s">
        <v>32</v>
      </c>
      <c r="BK27" s="52"/>
      <c r="BL27" s="73" t="n">
        <f aca="false">BL4</f>
        <v>0</v>
      </c>
      <c r="BO27" s="53" t="s">
        <v>32</v>
      </c>
      <c r="BP27" s="52"/>
      <c r="BQ27" s="73" t="e">
        <f aca="true">(INDIRECT(TEXT((DAY($A$1)-1),"0")&amp;"!BK27"))+BL27</f>
        <v>#REF!</v>
      </c>
      <c r="BR27" s="55"/>
      <c r="BS27" s="142"/>
      <c r="BT27" s="143"/>
      <c r="BU27" s="98"/>
      <c r="BV27" s="52"/>
      <c r="BW27" s="176"/>
      <c r="BX27" s="52"/>
      <c r="BY27" s="52"/>
      <c r="BZ27" s="52"/>
      <c r="CA27" s="52"/>
      <c r="CB27" s="52"/>
      <c r="CC27" s="138"/>
      <c r="CD27" s="138"/>
      <c r="CE27" s="145"/>
      <c r="CF27" s="145"/>
      <c r="CG27" s="145"/>
      <c r="CH27" s="7"/>
      <c r="CI27" s="8"/>
      <c r="CJ27" s="7"/>
      <c r="CK27" s="29"/>
      <c r="CL27" s="7"/>
      <c r="CM27" s="7"/>
      <c r="CN27" s="8"/>
      <c r="CO27" s="7"/>
      <c r="CP27" s="29"/>
      <c r="CQ27" s="7"/>
      <c r="CR27" s="7"/>
      <c r="CS27" s="7"/>
      <c r="CT27" s="7"/>
      <c r="CU27" s="7"/>
      <c r="CV27" s="7"/>
      <c r="CW27" s="7"/>
      <c r="CX27" s="7"/>
      <c r="CY27" s="7"/>
    </row>
    <row r="28" customFormat="false" ht="12.75" hidden="false" customHeight="false" outlineLevel="0" collapsed="false">
      <c r="B28" s="75" t="n">
        <v>2100</v>
      </c>
      <c r="C28" s="146" t="n">
        <f aca="false">C27</f>
        <v>4</v>
      </c>
      <c r="D28" s="147" t="n">
        <f aca="false">D27</f>
        <v>0</v>
      </c>
      <c r="E28" s="174" t="n">
        <f aca="false">C28-D27</f>
        <v>4</v>
      </c>
      <c r="F28" s="149" t="n">
        <f aca="false">$F$6</f>
        <v>0</v>
      </c>
      <c r="G28" s="175" t="n">
        <f aca="false">$G$6</f>
        <v>0</v>
      </c>
      <c r="H28" s="151" t="n">
        <f aca="false">$H$6</f>
        <v>0</v>
      </c>
      <c r="I28" s="152" t="n">
        <f aca="false">F28+G28+H28</f>
        <v>0</v>
      </c>
      <c r="J28" s="153" t="n">
        <f aca="false">$J$7</f>
        <v>0</v>
      </c>
      <c r="K28" s="154" t="n">
        <f aca="false">$K$6</f>
        <v>0</v>
      </c>
      <c r="L28" s="155" t="n">
        <f aca="false">((I28*J28/1000)+K28)</f>
        <v>0</v>
      </c>
      <c r="M28" s="156" t="n">
        <f aca="false">$M$68</f>
        <v>0</v>
      </c>
      <c r="N28" s="157" t="e">
        <f aca="false">$N$7*AQ27*AR27</f>
        <v>#DIV/0!</v>
      </c>
      <c r="O28" s="156" t="n">
        <f aca="false">$O$68</f>
        <v>0</v>
      </c>
      <c r="P28" s="158" t="n">
        <f aca="false">(AT27*$P$6)*$P$3</f>
        <v>1.7328</v>
      </c>
      <c r="Q28" s="154" t="n">
        <f aca="false">$Q$68</f>
        <v>0</v>
      </c>
      <c r="R28" s="154" t="n">
        <v>0</v>
      </c>
      <c r="S28" s="155" t="n">
        <v>0</v>
      </c>
      <c r="T28" s="156" t="n">
        <v>0</v>
      </c>
      <c r="U28" s="159" t="e">
        <f aca="false">(N28/E28)+SUM(L28:M28)</f>
        <v>#DIV/0!</v>
      </c>
      <c r="W28" s="116" t="n">
        <v>4</v>
      </c>
      <c r="X28" s="117" t="n">
        <v>2.52</v>
      </c>
      <c r="Y28" s="160"/>
      <c r="Z28" s="63"/>
      <c r="AA28" s="161"/>
      <c r="AB28" s="120"/>
      <c r="AC28" s="162" t="n">
        <f aca="false">(W28*X28)+(Y28*Z28)+(AA28*AB28)</f>
        <v>10.08</v>
      </c>
      <c r="AD28" s="163" t="n">
        <v>2200</v>
      </c>
      <c r="AE28" s="164" t="n">
        <v>0</v>
      </c>
      <c r="AF28" s="165" t="n">
        <v>0</v>
      </c>
      <c r="AG28" s="166"/>
      <c r="AH28" s="167"/>
      <c r="AI28" s="168"/>
      <c r="AJ28" s="169"/>
      <c r="AK28" s="170" t="n">
        <v>4</v>
      </c>
      <c r="AL28" s="63" t="n">
        <v>185</v>
      </c>
      <c r="AM28" s="171" t="s">
        <v>156</v>
      </c>
      <c r="AN28" s="172"/>
      <c r="AO28" s="173"/>
      <c r="AP28" s="133"/>
      <c r="AQ28" s="133" t="e">
        <f aca="false" t="array" ref="AQ28:AQ28">SUM(IF(AND(AJ28&lt;&gt;"pac",AJ28&lt;&gt;""),AI28),IF(AND(AM28&lt;&gt;"pac",AM28&lt;&gt;""),AL28),IF(AND(AN28&lt;&gt;"pac",AN28&lt;&gt;""),AO28))/SUM(IF(AND(AJ28&lt;&gt;"pac",AJ28&lt;&gt;""),1),IF(AND(AM28&lt;&gt;"pac",AM28&lt;&gt;""),1),IF(AND(AN28&lt;&gt;"pac",AN28&lt;&gt;""),1))</f>
        <v>#DIV/0!</v>
      </c>
      <c r="AR28" s="133" t="n">
        <f aca="false" t="array" ref="AR28:AR28">SUM(IF(AND(AJ28&lt;&gt;"pac",AJ28&lt;&gt;""),AH28),IF(AND(AM28&lt;&gt;"pac",AM28&lt;&gt;""),AK28),IF(AND(AP28&lt;&gt;"pac",AP28&lt;&gt;""),AN28))</f>
        <v>0</v>
      </c>
      <c r="AS28" s="133"/>
      <c r="AT28" s="134" t="n">
        <f aca="false">SUM(AE28,AG28,AH28,AN28,AK28)</f>
        <v>4</v>
      </c>
      <c r="AU28" s="135" t="n">
        <f aca="false">AV28/AT28</f>
        <v>185</v>
      </c>
      <c r="AV28" s="136" t="n">
        <f aca="false">SUM(AE28*AF28)+(AH28*AI28)+(AN28*AO28)+(AK28*AL28)</f>
        <v>740</v>
      </c>
      <c r="AW28" s="137" t="n">
        <f aca="false">AT28*(F29+G29+H29)*J29/1000</f>
        <v>0</v>
      </c>
      <c r="AX28" s="137" t="n">
        <f aca="false">K29*AT28</f>
        <v>0</v>
      </c>
      <c r="AY28" s="137" t="n">
        <f aca="false">L29*(AE29+AG29)</f>
        <v>0</v>
      </c>
      <c r="AZ28" s="136" t="n">
        <f aca="false">P29</f>
        <v>1.7328</v>
      </c>
      <c r="BA28" s="137" t="n">
        <f aca="false">AC28</f>
        <v>10.08</v>
      </c>
      <c r="BB28" s="137" t="n">
        <f aca="false">T29*AT29</f>
        <v>0</v>
      </c>
      <c r="BC28" s="137"/>
      <c r="BD28" s="137" t="n">
        <f aca="false">AV28-SUM(AW28:BC28)</f>
        <v>728.1872</v>
      </c>
      <c r="BE28" s="138"/>
      <c r="BF28" s="139" t="n">
        <f aca="false">BD28</f>
        <v>728.1872</v>
      </c>
      <c r="BG28" s="139" t="n">
        <f aca="false">BF28*$BG$5</f>
        <v>582.54976</v>
      </c>
      <c r="BH28" s="139" t="n">
        <f aca="false">BF28*$BH$5</f>
        <v>145.63744</v>
      </c>
      <c r="BI28" s="52"/>
      <c r="BJ28" s="53"/>
      <c r="BK28" s="52"/>
      <c r="BL28" s="73"/>
      <c r="BO28" s="53"/>
      <c r="BP28" s="52"/>
      <c r="BQ28" s="73"/>
      <c r="BR28" s="55"/>
      <c r="BS28" s="142"/>
      <c r="BT28" s="143"/>
      <c r="BU28" s="98"/>
      <c r="BV28" s="52"/>
      <c r="BW28" s="176"/>
      <c r="BX28" s="52"/>
      <c r="BY28" s="52"/>
      <c r="BZ28" s="98"/>
      <c r="CA28" s="52"/>
      <c r="CB28" s="176"/>
      <c r="CC28" s="138"/>
      <c r="CD28" s="138"/>
      <c r="CE28" s="145"/>
      <c r="CF28" s="145"/>
      <c r="CG28" s="145"/>
      <c r="CH28" s="7"/>
      <c r="CI28" s="8"/>
      <c r="CJ28" s="7"/>
      <c r="CK28" s="29"/>
      <c r="CL28" s="7"/>
      <c r="CM28" s="7"/>
      <c r="CN28" s="8"/>
      <c r="CO28" s="7"/>
      <c r="CP28" s="29"/>
      <c r="CQ28" s="7"/>
      <c r="CR28" s="7"/>
      <c r="CS28" s="7"/>
      <c r="CT28" s="7"/>
      <c r="CU28" s="7"/>
      <c r="CV28" s="7"/>
      <c r="CW28" s="7"/>
      <c r="CX28" s="7"/>
      <c r="CY28" s="7"/>
    </row>
    <row r="29" customFormat="false" ht="12.75" hidden="false" customHeight="false" outlineLevel="0" collapsed="false">
      <c r="B29" s="75" t="n">
        <v>2200</v>
      </c>
      <c r="C29" s="146" t="n">
        <f aca="false">C28</f>
        <v>4</v>
      </c>
      <c r="D29" s="147" t="n">
        <f aca="false">D28</f>
        <v>0</v>
      </c>
      <c r="E29" s="174" t="n">
        <f aca="false">C29-D28</f>
        <v>4</v>
      </c>
      <c r="F29" s="149" t="n">
        <f aca="false">$F$6</f>
        <v>0</v>
      </c>
      <c r="G29" s="175" t="n">
        <f aca="false">$G$6</f>
        <v>0</v>
      </c>
      <c r="H29" s="151" t="n">
        <f aca="false">$H$6</f>
        <v>0</v>
      </c>
      <c r="I29" s="152" t="n">
        <f aca="false">F29+G29+H29</f>
        <v>0</v>
      </c>
      <c r="J29" s="153" t="n">
        <f aca="false">$J$7</f>
        <v>0</v>
      </c>
      <c r="K29" s="154" t="n">
        <f aca="false">$K$6</f>
        <v>0</v>
      </c>
      <c r="L29" s="155" t="n">
        <f aca="false">((I29*J29/1000)+K29)</f>
        <v>0</v>
      </c>
      <c r="M29" s="156" t="n">
        <f aca="false">$M$68</f>
        <v>0</v>
      </c>
      <c r="N29" s="157" t="e">
        <f aca="false">$N$7*AQ28*AR28</f>
        <v>#DIV/0!</v>
      </c>
      <c r="O29" s="156" t="n">
        <f aca="false">$O$68</f>
        <v>0</v>
      </c>
      <c r="P29" s="158" t="n">
        <f aca="false">(AT28*$P$6)*$P$3</f>
        <v>1.7328</v>
      </c>
      <c r="Q29" s="154" t="n">
        <f aca="false">$Q$68</f>
        <v>0</v>
      </c>
      <c r="R29" s="154" t="n">
        <v>0</v>
      </c>
      <c r="S29" s="155" t="n">
        <v>0</v>
      </c>
      <c r="T29" s="156" t="n">
        <v>0</v>
      </c>
      <c r="U29" s="159" t="e">
        <f aca="false">(N29/E29)+SUM(L29:M29)</f>
        <v>#DIV/0!</v>
      </c>
      <c r="W29" s="116" t="n">
        <v>4</v>
      </c>
      <c r="X29" s="117" t="n">
        <v>2.52</v>
      </c>
      <c r="Y29" s="160"/>
      <c r="Z29" s="63"/>
      <c r="AA29" s="161"/>
      <c r="AB29" s="120"/>
      <c r="AC29" s="162" t="n">
        <f aca="false">(W29*X29)+(Y29*Z29)+(AA29*AB29)</f>
        <v>10.08</v>
      </c>
      <c r="AD29" s="163" t="n">
        <v>2300</v>
      </c>
      <c r="AE29" s="164" t="n">
        <v>0</v>
      </c>
      <c r="AF29" s="165" t="n">
        <v>0</v>
      </c>
      <c r="AG29" s="166"/>
      <c r="AH29" s="167"/>
      <c r="AI29" s="168"/>
      <c r="AJ29" s="169"/>
      <c r="AK29" s="170" t="n">
        <v>4</v>
      </c>
      <c r="AL29" s="63" t="n">
        <v>185</v>
      </c>
      <c r="AM29" s="171" t="s">
        <v>156</v>
      </c>
      <c r="AN29" s="172"/>
      <c r="AO29" s="173"/>
      <c r="AP29" s="133"/>
      <c r="AQ29" s="133" t="e">
        <f aca="false" t="array" ref="AQ29:AQ29">SUM(IF(AND(AJ29&lt;&gt;"pac",AJ29&lt;&gt;""),AI29),IF(AND(AM29&lt;&gt;"pac",AM29&lt;&gt;""),AL29),IF(AND(AN29&lt;&gt;"pac",AN29&lt;&gt;""),AO29))/SUM(IF(AND(AJ29&lt;&gt;"pac",AJ29&lt;&gt;""),1),IF(AND(AM29&lt;&gt;"pac",AM29&lt;&gt;""),1),IF(AND(AN29&lt;&gt;"pac",AN29&lt;&gt;""),1))</f>
        <v>#DIV/0!</v>
      </c>
      <c r="AR29" s="133" t="n">
        <f aca="false" t="array" ref="AR29:AR29">SUM(IF(AND(AJ29&lt;&gt;"pac",AJ29&lt;&gt;""),AH29),IF(AND(AM29&lt;&gt;"pac",AM29&lt;&gt;""),AK29),IF(AND(AP29&lt;&gt;"pac",AP29&lt;&gt;""),AN29))</f>
        <v>0</v>
      </c>
      <c r="AS29" s="133"/>
      <c r="AT29" s="134" t="n">
        <f aca="false">SUM(AE29,AG29,AH29,AN29,AK29)</f>
        <v>4</v>
      </c>
      <c r="AU29" s="135" t="n">
        <f aca="false">AV29/AT29</f>
        <v>185</v>
      </c>
      <c r="AV29" s="136" t="n">
        <f aca="false">SUM(AE29*AF29)+(AH29*AI29)+(AN29*AO29)+(AK29*AL29)</f>
        <v>740</v>
      </c>
      <c r="AW29" s="137" t="n">
        <f aca="false">AT29*(F30+G30+H30)*J30/1000</f>
        <v>0</v>
      </c>
      <c r="AX29" s="137" t="n">
        <f aca="false">K30*AT29</f>
        <v>0</v>
      </c>
      <c r="AY29" s="137" t="n">
        <f aca="false">L30*(AE30+AG30)</f>
        <v>0</v>
      </c>
      <c r="AZ29" s="136" t="n">
        <f aca="false">P30</f>
        <v>1.7328</v>
      </c>
      <c r="BA29" s="137" t="n">
        <f aca="false">AC29</f>
        <v>10.08</v>
      </c>
      <c r="BB29" s="137" t="n">
        <f aca="false">T30*AT30</f>
        <v>0</v>
      </c>
      <c r="BC29" s="137"/>
      <c r="BD29" s="137" t="n">
        <f aca="false">AV29-SUM(AW29:BC29)</f>
        <v>728.1872</v>
      </c>
      <c r="BE29" s="138"/>
      <c r="BF29" s="139" t="n">
        <f aca="false">BD29</f>
        <v>728.1872</v>
      </c>
      <c r="BG29" s="139" t="n">
        <f aca="false">BF29*$BG$5</f>
        <v>582.54976</v>
      </c>
      <c r="BH29" s="139" t="n">
        <f aca="false">BF29*$BH$5</f>
        <v>145.63744</v>
      </c>
      <c r="BI29" s="52"/>
      <c r="BJ29" s="53" t="s">
        <v>109</v>
      </c>
      <c r="BK29" s="52"/>
      <c r="BL29" s="73" t="n">
        <f aca="false">BL25-BL27</f>
        <v>13981.19424</v>
      </c>
      <c r="BO29" s="53" t="s">
        <v>109</v>
      </c>
      <c r="BP29" s="52"/>
      <c r="BQ29" s="73" t="e">
        <f aca="false">BQ25-BQ27</f>
        <v>#REF!</v>
      </c>
      <c r="BR29" s="55"/>
      <c r="BS29" s="142"/>
      <c r="BT29" s="143"/>
      <c r="BU29" s="52"/>
      <c r="BV29" s="52"/>
      <c r="BW29" s="52"/>
      <c r="BX29" s="52"/>
      <c r="BY29" s="52"/>
      <c r="BZ29" s="52"/>
      <c r="CA29" s="52"/>
      <c r="CB29" s="52"/>
      <c r="CC29" s="138"/>
      <c r="CD29" s="138"/>
      <c r="CE29" s="145"/>
      <c r="CF29" s="145"/>
      <c r="CG29" s="145"/>
      <c r="CH29" s="7"/>
      <c r="CI29" s="8"/>
      <c r="CJ29" s="7"/>
      <c r="CK29" s="29"/>
      <c r="CL29" s="7"/>
      <c r="CM29" s="7"/>
      <c r="CN29" s="8"/>
      <c r="CO29" s="7"/>
      <c r="CP29" s="29"/>
      <c r="CQ29" s="7"/>
      <c r="CR29" s="7"/>
      <c r="CS29" s="7"/>
      <c r="CT29" s="7"/>
      <c r="CU29" s="7"/>
      <c r="CV29" s="7"/>
      <c r="CW29" s="7"/>
      <c r="CX29" s="7"/>
      <c r="CY29" s="7"/>
    </row>
    <row r="30" customFormat="false" ht="12.75" hidden="false" customHeight="false" outlineLevel="0" collapsed="false">
      <c r="B30" s="75" t="n">
        <v>2300</v>
      </c>
      <c r="C30" s="146" t="n">
        <f aca="false">C29</f>
        <v>4</v>
      </c>
      <c r="D30" s="147" t="n">
        <f aca="false">D29</f>
        <v>0</v>
      </c>
      <c r="E30" s="174" t="n">
        <f aca="false">C30-D29</f>
        <v>4</v>
      </c>
      <c r="F30" s="149" t="n">
        <f aca="false">$F$6</f>
        <v>0</v>
      </c>
      <c r="G30" s="175" t="n">
        <f aca="false">$G$6</f>
        <v>0</v>
      </c>
      <c r="H30" s="151" t="n">
        <f aca="false">$H$6</f>
        <v>0</v>
      </c>
      <c r="I30" s="152" t="n">
        <f aca="false">F30+G30+H30</f>
        <v>0</v>
      </c>
      <c r="J30" s="153" t="n">
        <f aca="false">$J$7</f>
        <v>0</v>
      </c>
      <c r="K30" s="154" t="n">
        <f aca="false">$K$6</f>
        <v>0</v>
      </c>
      <c r="L30" s="155" t="n">
        <f aca="false">((I30*J30/1000)+K30)</f>
        <v>0</v>
      </c>
      <c r="M30" s="156" t="n">
        <f aca="false">$M$68</f>
        <v>0</v>
      </c>
      <c r="N30" s="157" t="e">
        <f aca="false">$N$7*AQ29*AR29</f>
        <v>#DIV/0!</v>
      </c>
      <c r="O30" s="156" t="n">
        <f aca="false">$O$68</f>
        <v>0</v>
      </c>
      <c r="P30" s="158" t="n">
        <f aca="false">(AT29*$P$6)*$P$3</f>
        <v>1.7328</v>
      </c>
      <c r="Q30" s="154" t="n">
        <f aca="false">$Q$68</f>
        <v>0</v>
      </c>
      <c r="R30" s="154" t="n">
        <v>0</v>
      </c>
      <c r="S30" s="155" t="n">
        <v>0</v>
      </c>
      <c r="T30" s="156" t="n">
        <f aca="false">$T$6</f>
        <v>0</v>
      </c>
      <c r="U30" s="159" t="e">
        <f aca="false">(N30/E30)+SUM(L30:M30)</f>
        <v>#DIV/0!</v>
      </c>
      <c r="W30" s="116" t="n">
        <v>4</v>
      </c>
      <c r="X30" s="117" t="n">
        <v>2.52</v>
      </c>
      <c r="Y30" s="160"/>
      <c r="Z30" s="90"/>
      <c r="AA30" s="186"/>
      <c r="AB30" s="187"/>
      <c r="AC30" s="188" t="n">
        <f aca="false">(W30*X30)+(Y30*Z30)+(AA30*AB30)</f>
        <v>10.08</v>
      </c>
      <c r="AD30" s="189" t="n">
        <v>2400</v>
      </c>
      <c r="AE30" s="190" t="n">
        <v>0</v>
      </c>
      <c r="AF30" s="191" t="n">
        <v>0</v>
      </c>
      <c r="AG30" s="192"/>
      <c r="AH30" s="167"/>
      <c r="AI30" s="168"/>
      <c r="AJ30" s="169"/>
      <c r="AK30" s="170" t="n">
        <v>4</v>
      </c>
      <c r="AL30" s="90" t="n">
        <v>185</v>
      </c>
      <c r="AM30" s="194" t="s">
        <v>156</v>
      </c>
      <c r="AN30" s="172"/>
      <c r="AO30" s="173"/>
      <c r="AP30" s="195"/>
      <c r="AQ30" s="195" t="e">
        <f aca="false" t="array" ref="AQ30:AQ30">SUM(IF(AND(AJ30&lt;&gt;"pac",AJ30&lt;&gt;""),AI30),IF(AND(AM30&lt;&gt;"pac",AM30&lt;&gt;""),AL30),IF(AND(AN30&lt;&gt;"pac",AN30&lt;&gt;""),AO30))/SUM(IF(AND(AJ30&lt;&gt;"pac",AJ30&lt;&gt;""),1),IF(AND(AM30&lt;&gt;"pac",AM30&lt;&gt;""),1),IF(AND(AN30&lt;&gt;"pac",AN30&lt;&gt;""),1))</f>
        <v>#DIV/0!</v>
      </c>
      <c r="AR30" s="195" t="n">
        <f aca="false" t="array" ref="AR30:AR30">SUM(IF(AND(AJ30&lt;&gt;"pac",AJ30&lt;&gt;""),AH30),IF(AND(AM30&lt;&gt;"pac",AM30&lt;&gt;""),AK30),IF(AND(AP30&lt;&gt;"pac",AP30&lt;&gt;""),AN30))</f>
        <v>0</v>
      </c>
      <c r="AS30" s="55"/>
      <c r="AT30" s="134" t="n">
        <f aca="false">SUM(AE30,AG30,AH30,AN30,AK30)</f>
        <v>4</v>
      </c>
      <c r="AU30" s="135" t="n">
        <f aca="false">AV30/AT30</f>
        <v>185</v>
      </c>
      <c r="AV30" s="136" t="n">
        <f aca="false">SUM(AE30*AF30)+(AH30*AI30)+(AN30*AO30)+(AK30*AL30)</f>
        <v>740</v>
      </c>
      <c r="AW30" s="137" t="n">
        <f aca="false">AT30*(F31+G31+H31)*J31/1000</f>
        <v>0</v>
      </c>
      <c r="AX30" s="137" t="n">
        <f aca="false">K31*AT30</f>
        <v>0</v>
      </c>
      <c r="AY30" s="137" t="n">
        <f aca="false">L31*(AE31+AG31)</f>
        <v>0</v>
      </c>
      <c r="AZ30" s="136" t="n">
        <f aca="false">P31</f>
        <v>1.7328</v>
      </c>
      <c r="BA30" s="137" t="n">
        <f aca="false">AC30</f>
        <v>10.08</v>
      </c>
      <c r="BB30" s="137" t="n">
        <f aca="false">T31*AT31</f>
        <v>0</v>
      </c>
      <c r="BC30" s="137"/>
      <c r="BD30" s="137" t="n">
        <f aca="false">AV30-SUM(AW30:BC30)</f>
        <v>728.1872</v>
      </c>
      <c r="BE30" s="138"/>
      <c r="BF30" s="139" t="n">
        <f aca="false">BD30</f>
        <v>728.1872</v>
      </c>
      <c r="BG30" s="139" t="n">
        <f aca="false">BF30*$BG$5</f>
        <v>582.54976</v>
      </c>
      <c r="BH30" s="139" t="n">
        <f aca="false">BF30*$BH$5</f>
        <v>145.63744</v>
      </c>
      <c r="BI30" s="52"/>
      <c r="BJ30" s="53"/>
      <c r="BK30" s="52"/>
      <c r="BL30" s="73"/>
      <c r="BO30" s="53"/>
      <c r="BP30" s="52"/>
      <c r="BQ30" s="73"/>
      <c r="BR30" s="55"/>
      <c r="BS30" s="142"/>
      <c r="BT30" s="143"/>
      <c r="BU30" s="52"/>
      <c r="BV30" s="52"/>
      <c r="BW30" s="52"/>
      <c r="BX30" s="52"/>
      <c r="BY30" s="52"/>
      <c r="BZ30" s="52"/>
      <c r="CA30" s="52"/>
      <c r="CB30" s="52"/>
      <c r="CC30" s="138"/>
      <c r="CD30" s="138"/>
      <c r="CE30" s="145"/>
      <c r="CF30" s="145"/>
      <c r="CG30" s="145"/>
      <c r="CH30" s="7"/>
      <c r="CI30" s="8"/>
      <c r="CJ30" s="7"/>
      <c r="CK30" s="29"/>
      <c r="CL30" s="7"/>
      <c r="CM30" s="7"/>
      <c r="CN30" s="8"/>
      <c r="CO30" s="7"/>
      <c r="CP30" s="29"/>
      <c r="CQ30" s="7"/>
      <c r="CR30" s="7"/>
      <c r="CS30" s="7"/>
      <c r="CT30" s="7"/>
      <c r="CU30" s="7"/>
      <c r="CV30" s="7"/>
      <c r="CW30" s="7"/>
      <c r="CX30" s="7"/>
      <c r="CY30" s="7"/>
    </row>
    <row r="31" customFormat="false" ht="13.5" hidden="false" customHeight="false" outlineLevel="0" collapsed="false">
      <c r="B31" s="75" t="n">
        <v>2400</v>
      </c>
      <c r="C31" s="146" t="n">
        <f aca="false">C30</f>
        <v>4</v>
      </c>
      <c r="D31" s="147" t="n">
        <f aca="false">D30</f>
        <v>0</v>
      </c>
      <c r="E31" s="174" t="n">
        <f aca="false">C31-D30</f>
        <v>4</v>
      </c>
      <c r="F31" s="149" t="n">
        <f aca="false">$F$6</f>
        <v>0</v>
      </c>
      <c r="G31" s="196" t="n">
        <f aca="false">$G$6</f>
        <v>0</v>
      </c>
      <c r="H31" s="151" t="n">
        <f aca="false">$H$6</f>
        <v>0</v>
      </c>
      <c r="I31" s="152" t="n">
        <f aca="false">F31+G31+H31</f>
        <v>0</v>
      </c>
      <c r="J31" s="153" t="n">
        <f aca="false">$J$7</f>
        <v>0</v>
      </c>
      <c r="K31" s="154" t="n">
        <f aca="false">$K$6</f>
        <v>0</v>
      </c>
      <c r="L31" s="155" t="n">
        <f aca="false">((I31*J31/1000)+K31)</f>
        <v>0</v>
      </c>
      <c r="M31" s="156" t="n">
        <f aca="false">$M$68</f>
        <v>0</v>
      </c>
      <c r="N31" s="157" t="e">
        <f aca="false">$N$7*AQ30*AR30</f>
        <v>#DIV/0!</v>
      </c>
      <c r="O31" s="156" t="n">
        <f aca="false">$O$68</f>
        <v>0</v>
      </c>
      <c r="P31" s="158" t="n">
        <f aca="false">(AT30*$P$6)*$P$3</f>
        <v>1.7328</v>
      </c>
      <c r="Q31" s="154" t="n">
        <f aca="false">$Q$68</f>
        <v>0</v>
      </c>
      <c r="R31" s="154" t="n">
        <v>0</v>
      </c>
      <c r="S31" s="155" t="n">
        <v>0</v>
      </c>
      <c r="T31" s="156" t="n">
        <f aca="false">$T$6</f>
        <v>0</v>
      </c>
      <c r="U31" s="159" t="e">
        <f aca="false">(N31/E31)+SUM(L31:M31)</f>
        <v>#DIV/0!</v>
      </c>
      <c r="W31" s="197" t="n">
        <f aca="false">SUM(W7:W30)</f>
        <v>96</v>
      </c>
      <c r="X31" s="26"/>
      <c r="Y31" s="197" t="n">
        <f aca="false">SUM(Y7:Y30)</f>
        <v>0</v>
      </c>
      <c r="AA31" s="195" t="n">
        <f aca="false">SUM(AA7:AA30)</f>
        <v>0</v>
      </c>
      <c r="AB31" s="176"/>
      <c r="AD31" s="51"/>
      <c r="AE31" s="198" t="n">
        <f aca="false">SUM(AE7:AE30)</f>
        <v>0</v>
      </c>
      <c r="AF31" s="51"/>
      <c r="AG31" s="199"/>
      <c r="AH31" s="200" t="n">
        <f aca="false">SUM(AH7:AH30)</f>
        <v>0</v>
      </c>
      <c r="AI31" s="199"/>
      <c r="AJ31" s="51"/>
      <c r="AK31" s="201" t="n">
        <f aca="false">SUM(AK7:AK30)</f>
        <v>96</v>
      </c>
      <c r="AL31" s="52"/>
      <c r="AM31" s="51"/>
      <c r="AN31" s="313" t="n">
        <f aca="false">SUM(AN7:AN30)</f>
        <v>0</v>
      </c>
      <c r="AO31" s="26"/>
      <c r="AP31" s="52"/>
      <c r="AT31" s="202" t="n">
        <f aca="false">SUM(AT7:AT30)</f>
        <v>96</v>
      </c>
      <c r="AU31" s="203" t="n">
        <f aca="false">AV31/AT31</f>
        <v>185</v>
      </c>
      <c r="AV31" s="203" t="n">
        <f aca="false">SUM(AV7:AV30)</f>
        <v>17760</v>
      </c>
      <c r="AW31" s="203" t="n">
        <f aca="false">SUM(AW7:AW30)</f>
        <v>0</v>
      </c>
      <c r="AX31" s="203" t="n">
        <f aca="false">SUM(AX7:AX30)</f>
        <v>0</v>
      </c>
      <c r="AY31" s="203" t="n">
        <f aca="false">SUM(AY7:AY30)</f>
        <v>0</v>
      </c>
      <c r="AZ31" s="203" t="n">
        <f aca="false">SUM(AZ7:AZ30)</f>
        <v>41.5872</v>
      </c>
      <c r="BA31" s="204" t="n">
        <f aca="false">SUM(BA7:BA30)</f>
        <v>241.92</v>
      </c>
      <c r="BB31" s="204" t="n">
        <f aca="false">SUM(BB7:BB30)</f>
        <v>0</v>
      </c>
      <c r="BC31" s="204" t="n">
        <f aca="false">SUM(BC7:BC30)</f>
        <v>0</v>
      </c>
      <c r="BD31" s="204" t="n">
        <f aca="false">SUM(BD7:BD30)</f>
        <v>17476.4928</v>
      </c>
      <c r="BF31" s="205" t="n">
        <f aca="false">SUM(BF7:BF30)</f>
        <v>17476.4928</v>
      </c>
      <c r="BG31" s="205" t="n">
        <f aca="false">SUM(BG7:BG30)</f>
        <v>13981.19424</v>
      </c>
      <c r="BH31" s="205" t="n">
        <f aca="false">SUM(BH7:BH30)</f>
        <v>3495.29856</v>
      </c>
      <c r="BJ31" s="53" t="s">
        <v>110</v>
      </c>
      <c r="BK31" s="52"/>
      <c r="BL31" s="171"/>
      <c r="BO31" s="53" t="s">
        <v>110</v>
      </c>
      <c r="BP31" s="52"/>
      <c r="BQ31" s="171"/>
      <c r="BR31" s="7"/>
      <c r="BS31" s="28"/>
      <c r="BT31" s="206"/>
      <c r="BU31" s="98"/>
      <c r="BV31" s="52"/>
      <c r="BW31" s="52"/>
      <c r="BX31" s="52"/>
      <c r="BY31" s="52"/>
      <c r="BZ31" s="98"/>
      <c r="CA31" s="52"/>
      <c r="CB31" s="52"/>
      <c r="CC31" s="101"/>
      <c r="CD31" s="7"/>
      <c r="CE31" s="29"/>
      <c r="CF31" s="29"/>
      <c r="CG31" s="29"/>
      <c r="CH31" s="7"/>
      <c r="CI31" s="8"/>
      <c r="CJ31" s="7"/>
      <c r="CK31" s="7"/>
      <c r="CL31" s="7"/>
      <c r="CM31" s="7"/>
      <c r="CN31" s="8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</row>
    <row r="32" customFormat="false" ht="13.5" hidden="false" customHeight="false" outlineLevel="0" collapsed="false">
      <c r="B32" s="207"/>
      <c r="C32" s="208"/>
      <c r="D32" s="208"/>
      <c r="E32" s="209" t="n">
        <f aca="false">SUM(E8:E31)</f>
        <v>96</v>
      </c>
      <c r="F32" s="210"/>
      <c r="G32" s="211"/>
      <c r="H32" s="210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BJ32" s="53" t="s">
        <v>111</v>
      </c>
      <c r="BK32" s="52"/>
      <c r="BL32" s="212" t="n">
        <f aca="false">AW31</f>
        <v>0</v>
      </c>
      <c r="BO32" s="53" t="s">
        <v>111</v>
      </c>
      <c r="BP32" s="52"/>
      <c r="BQ32" s="213" t="e">
        <f aca="true">(INDIRECT(TEXT((DAY($A$1)-1),"0")&amp;"!BQ32"))+BL32</f>
        <v>#REF!</v>
      </c>
      <c r="BR32" s="7"/>
      <c r="BS32" s="7"/>
      <c r="BT32" s="7"/>
      <c r="BU32" s="98"/>
      <c r="BV32" s="52"/>
      <c r="BW32" s="176"/>
      <c r="BX32" s="52"/>
      <c r="BY32" s="52"/>
      <c r="BZ32" s="98"/>
      <c r="CA32" s="52"/>
      <c r="CB32" s="176"/>
      <c r="CC32" s="7"/>
      <c r="CD32" s="7"/>
      <c r="CE32" s="7"/>
      <c r="CF32" s="7"/>
      <c r="CG32" s="7"/>
      <c r="CH32" s="7"/>
      <c r="CI32" s="8"/>
      <c r="CJ32" s="7"/>
      <c r="CK32" s="214"/>
      <c r="CL32" s="7"/>
      <c r="CM32" s="7"/>
      <c r="CN32" s="8"/>
      <c r="CO32" s="7"/>
      <c r="CP32" s="215"/>
      <c r="CQ32" s="7"/>
      <c r="CR32" s="7"/>
      <c r="CS32" s="7"/>
      <c r="CT32" s="7"/>
      <c r="CU32" s="7"/>
      <c r="CV32" s="7"/>
      <c r="CW32" s="7"/>
      <c r="CX32" s="7"/>
      <c r="CY32" s="7"/>
    </row>
    <row r="33" customFormat="false" ht="12.75" hidden="false" customHeight="false" outlineLevel="0" collapsed="false">
      <c r="P33" s="52"/>
      <c r="V33" s="52"/>
      <c r="AI33" s="216"/>
      <c r="AJ33" s="216"/>
      <c r="AK33" s="218"/>
      <c r="BJ33" s="53" t="s">
        <v>112</v>
      </c>
      <c r="BK33" s="52"/>
      <c r="BL33" s="213" t="n">
        <f aca="false">AX31</f>
        <v>0</v>
      </c>
      <c r="BO33" s="53" t="s">
        <v>112</v>
      </c>
      <c r="BP33" s="52"/>
      <c r="BQ33" s="213" t="e">
        <f aca="true">(INDIRECT(TEXT((DAY($A$1)-1),"0")&amp;"!BQ33"))+BL33</f>
        <v>#REF!</v>
      </c>
      <c r="BR33" s="7"/>
      <c r="BS33" s="7"/>
      <c r="BT33" s="7"/>
      <c r="BU33" s="52"/>
      <c r="BV33" s="52"/>
      <c r="BW33" s="52"/>
      <c r="BX33" s="52"/>
      <c r="BY33" s="52"/>
      <c r="BZ33" s="52"/>
      <c r="CA33" s="52"/>
      <c r="CB33" s="52"/>
      <c r="CC33" s="7"/>
      <c r="CD33" s="7"/>
      <c r="CE33" s="7"/>
      <c r="CF33" s="7"/>
      <c r="CG33" s="7"/>
      <c r="CH33" s="7"/>
      <c r="CI33" s="8"/>
      <c r="CJ33" s="7"/>
      <c r="CK33" s="215"/>
      <c r="CL33" s="7"/>
      <c r="CM33" s="7"/>
      <c r="CN33" s="8"/>
      <c r="CO33" s="7"/>
      <c r="CP33" s="215"/>
      <c r="CQ33" s="7"/>
      <c r="CR33" s="7"/>
      <c r="CS33" s="7"/>
      <c r="CT33" s="7"/>
      <c r="CU33" s="7"/>
      <c r="CV33" s="7"/>
      <c r="CW33" s="7"/>
      <c r="CX33" s="7"/>
      <c r="CY33" s="7"/>
    </row>
    <row r="34" customFormat="false" ht="13.5" hidden="false" customHeight="false" outlineLevel="0" collapsed="false">
      <c r="P34" s="52"/>
      <c r="AC34" s="217"/>
      <c r="AI34" s="218"/>
      <c r="AJ34" s="218"/>
      <c r="AK34" s="218"/>
      <c r="BJ34" s="53"/>
      <c r="BK34" s="52"/>
      <c r="BL34" s="171"/>
      <c r="BO34" s="183"/>
      <c r="BP34" s="52"/>
      <c r="BQ34" s="219"/>
      <c r="BR34" s="7"/>
      <c r="BS34" s="7"/>
      <c r="BT34" s="7"/>
      <c r="BU34" s="98"/>
      <c r="BV34" s="52"/>
      <c r="BW34" s="176"/>
      <c r="BX34" s="52"/>
      <c r="BY34" s="52"/>
      <c r="BZ34" s="98"/>
      <c r="CA34" s="52"/>
      <c r="CB34" s="176"/>
      <c r="CC34" s="7"/>
      <c r="CD34" s="7"/>
      <c r="CE34" s="7"/>
      <c r="CF34" s="7"/>
      <c r="CG34" s="7"/>
      <c r="CH34" s="7"/>
      <c r="CI34" s="8"/>
      <c r="CJ34" s="7"/>
      <c r="CK34" s="7"/>
      <c r="CL34" s="7"/>
      <c r="CM34" s="7"/>
      <c r="CN34" s="7"/>
      <c r="CO34" s="7"/>
      <c r="CP34" s="8"/>
      <c r="CQ34" s="7"/>
      <c r="CR34" s="7"/>
      <c r="CS34" s="7"/>
      <c r="CT34" s="7"/>
      <c r="CU34" s="7"/>
      <c r="CV34" s="7"/>
      <c r="CW34" s="7"/>
      <c r="CX34" s="7"/>
      <c r="CY34" s="7"/>
    </row>
    <row r="35" customFormat="false" ht="12.75" hidden="false" customHeight="false" outlineLevel="0" collapsed="false">
      <c r="P35" s="52"/>
      <c r="AE35" s="220" t="s">
        <v>113</v>
      </c>
      <c r="AF35" s="221" t="s">
        <v>114</v>
      </c>
      <c r="AG35" s="221"/>
      <c r="AH35" s="222"/>
      <c r="AJ35" s="220" t="s">
        <v>113</v>
      </c>
      <c r="AK35" s="221" t="s">
        <v>115</v>
      </c>
      <c r="AL35" s="221"/>
      <c r="AM35" s="222"/>
      <c r="BJ35" s="140" t="s">
        <v>116</v>
      </c>
      <c r="BK35" s="141"/>
      <c r="BL35" s="223" t="n">
        <f aca="false">BL25-BL27-BL32-BL33</f>
        <v>13981.19424</v>
      </c>
      <c r="BO35" s="140" t="s">
        <v>117</v>
      </c>
      <c r="BP35" s="141"/>
      <c r="BQ35" s="223" t="e">
        <f aca="false">BQ29-SUM(BQ32:BQ33)</f>
        <v>#REF!</v>
      </c>
      <c r="BR35" s="7"/>
      <c r="BS35" s="7"/>
      <c r="BT35" s="7"/>
      <c r="BU35" s="98"/>
      <c r="BV35" s="52"/>
      <c r="BW35" s="176"/>
      <c r="BX35" s="52"/>
      <c r="BY35" s="52"/>
      <c r="BZ35" s="98"/>
      <c r="CA35" s="52"/>
      <c r="CB35" s="176"/>
      <c r="CC35" s="7"/>
      <c r="CD35" s="7"/>
      <c r="CE35" s="7"/>
      <c r="CF35" s="7"/>
      <c r="CG35" s="7"/>
      <c r="CH35" s="7"/>
      <c r="CI35" s="8"/>
      <c r="CJ35" s="7"/>
      <c r="CK35" s="215"/>
      <c r="CL35" s="7"/>
      <c r="CM35" s="7"/>
      <c r="CN35" s="8"/>
      <c r="CO35" s="7"/>
      <c r="CP35" s="215"/>
      <c r="CQ35" s="7"/>
      <c r="CR35" s="7"/>
      <c r="CS35" s="7"/>
      <c r="CT35" s="7"/>
      <c r="CU35" s="7"/>
      <c r="CV35" s="7"/>
      <c r="CW35" s="7"/>
      <c r="CX35" s="7"/>
      <c r="CY35" s="7"/>
    </row>
    <row r="36" customFormat="false" ht="12.75" hidden="false" customHeight="false" outlineLevel="0" collapsed="false">
      <c r="P36" s="52"/>
      <c r="AE36" s="224"/>
      <c r="AF36" s="52"/>
      <c r="AG36" s="52" t="s">
        <v>118</v>
      </c>
      <c r="AH36" s="225" t="s">
        <v>119</v>
      </c>
      <c r="AJ36" s="224"/>
      <c r="AK36" s="52"/>
      <c r="AL36" s="52" t="s">
        <v>118</v>
      </c>
      <c r="AM36" s="225" t="s">
        <v>119</v>
      </c>
      <c r="AV36" s="226" t="s">
        <v>120</v>
      </c>
      <c r="AW36" s="226" t="s">
        <v>121</v>
      </c>
      <c r="AX36" s="226" t="s">
        <v>122</v>
      </c>
      <c r="AY36" s="226" t="s">
        <v>123</v>
      </c>
      <c r="AZ36" s="226" t="s">
        <v>124</v>
      </c>
      <c r="BA36" s="226" t="s">
        <v>46</v>
      </c>
      <c r="BF36" s="98"/>
      <c r="BG36" s="52"/>
      <c r="BH36" s="176"/>
      <c r="BJ36" s="98"/>
      <c r="BK36" s="52"/>
      <c r="BL36" s="176"/>
      <c r="BO36" s="98"/>
      <c r="BP36" s="52"/>
      <c r="BQ36" s="176"/>
      <c r="BR36" s="7"/>
      <c r="BS36" s="7"/>
      <c r="BT36" s="7"/>
      <c r="BU36" s="98"/>
      <c r="BV36" s="52"/>
      <c r="BW36" s="176"/>
      <c r="BX36" s="52"/>
      <c r="BY36" s="52"/>
      <c r="BZ36" s="98"/>
      <c r="CA36" s="52"/>
      <c r="CB36" s="176"/>
      <c r="CC36" s="7"/>
      <c r="CD36" s="7"/>
      <c r="CE36" s="8"/>
      <c r="CF36" s="7"/>
      <c r="CG36" s="29"/>
      <c r="CH36" s="7"/>
      <c r="CI36" s="8"/>
      <c r="CJ36" s="7"/>
      <c r="CK36" s="29"/>
      <c r="CL36" s="7"/>
      <c r="CM36" s="7"/>
      <c r="CN36" s="8"/>
      <c r="CO36" s="7"/>
      <c r="CP36" s="29"/>
      <c r="CQ36" s="7"/>
      <c r="CR36" s="7"/>
      <c r="CS36" s="7"/>
      <c r="CT36" s="7"/>
      <c r="CU36" s="7"/>
      <c r="CV36" s="7"/>
      <c r="CW36" s="7"/>
      <c r="CX36" s="7"/>
      <c r="CY36" s="7"/>
    </row>
    <row r="37" customFormat="false" ht="16.5" hidden="false" customHeight="false" outlineLevel="0" collapsed="false">
      <c r="A37" s="7"/>
      <c r="B37" s="7"/>
      <c r="C37" s="7"/>
      <c r="D37" s="7"/>
      <c r="E37" s="7"/>
      <c r="F37" s="7"/>
      <c r="G37" s="7"/>
      <c r="H37" s="227"/>
      <c r="I37" s="227"/>
      <c r="J37" s="227"/>
      <c r="K37" s="227"/>
      <c r="L37" s="7"/>
      <c r="M37" s="7"/>
      <c r="N37" s="7"/>
      <c r="O37" s="7"/>
      <c r="P37" s="100"/>
      <c r="Q37" s="7"/>
      <c r="R37" s="7"/>
      <c r="S37" s="7"/>
      <c r="T37" s="7"/>
      <c r="U37" s="7"/>
      <c r="V37" s="7"/>
      <c r="W37" s="7"/>
      <c r="X37" s="7"/>
      <c r="Y37" s="7"/>
      <c r="AE37" s="224" t="s">
        <v>125</v>
      </c>
      <c r="AF37" s="52"/>
      <c r="AG37" s="52" t="s">
        <v>126</v>
      </c>
      <c r="AH37" s="225" t="s">
        <v>127</v>
      </c>
      <c r="AJ37" s="224" t="s">
        <v>125</v>
      </c>
      <c r="AK37" s="52"/>
      <c r="AL37" s="52" t="s">
        <v>128</v>
      </c>
      <c r="AM37" s="225" t="s">
        <v>129</v>
      </c>
      <c r="AS37" s="226" t="s">
        <v>130</v>
      </c>
      <c r="AT37" s="226" t="s">
        <v>131</v>
      </c>
      <c r="AU37" s="226" t="s">
        <v>132</v>
      </c>
      <c r="AV37" s="226" t="s">
        <v>133</v>
      </c>
      <c r="AW37" s="226" t="s">
        <v>133</v>
      </c>
      <c r="AX37" s="226" t="s">
        <v>134</v>
      </c>
      <c r="AY37" s="226" t="s">
        <v>134</v>
      </c>
      <c r="AZ37" s="226" t="s">
        <v>135</v>
      </c>
      <c r="BA37" s="0" t="s">
        <v>136</v>
      </c>
      <c r="BR37" s="55"/>
      <c r="BS37" s="55"/>
      <c r="BT37" s="55"/>
      <c r="BU37" s="98"/>
      <c r="BV37" s="52"/>
      <c r="BW37" s="176"/>
      <c r="BX37" s="52"/>
      <c r="BY37" s="52"/>
      <c r="BZ37" s="98"/>
      <c r="CA37" s="52"/>
      <c r="CB37" s="176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</row>
    <row r="38" customFormat="false" ht="12.75" hidden="false" customHeight="false" outlineLevel="0" collapsed="false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AE38" s="224" t="s">
        <v>137</v>
      </c>
      <c r="AF38" s="52"/>
      <c r="AG38" s="52" t="s">
        <v>138</v>
      </c>
      <c r="AH38" s="225" t="s">
        <v>138</v>
      </c>
      <c r="AJ38" s="224" t="s">
        <v>137</v>
      </c>
      <c r="AK38" s="52"/>
      <c r="AL38" s="52" t="s">
        <v>83</v>
      </c>
      <c r="AM38" s="225" t="s">
        <v>82</v>
      </c>
      <c r="AS38" s="228"/>
      <c r="AT38" s="229" t="n">
        <f aca="false">AT7</f>
        <v>4</v>
      </c>
      <c r="AU38" s="229" t="n">
        <f aca="false">AS38-AT38</f>
        <v>-4</v>
      </c>
      <c r="AV38" s="230" t="n">
        <f aca="false">IF(AND(AU38&lt;=0,AU38&gt;=-2),AU38,IF(AU38&lt;-2,-2,0))</f>
        <v>-2</v>
      </c>
      <c r="AW38" s="231" t="n">
        <f aca="false">IF(AND(AU38&gt;=0,AU38&lt;=2),AU38,IF(AU38&gt;2,2,0))</f>
        <v>0</v>
      </c>
      <c r="AX38" s="232" t="n">
        <f aca="false">IF(AU38&gt;2,(AU38-2)*13.66,0)</f>
        <v>0</v>
      </c>
      <c r="AY38" s="232" t="n">
        <f aca="false">IF(AU38&lt;-2,(ABS(AU38)-2)*100,0)</f>
        <v>200</v>
      </c>
      <c r="AZ38" s="233" t="n">
        <f aca="false">AV38+AW38</f>
        <v>-2</v>
      </c>
      <c r="BA38" s="234" t="n">
        <f aca="false">AX38+AY38</f>
        <v>200</v>
      </c>
      <c r="BB38" s="142"/>
      <c r="BJ38" s="6" t="s">
        <v>139</v>
      </c>
      <c r="BP38" s="6" t="s">
        <v>140</v>
      </c>
      <c r="BR38" s="235"/>
      <c r="BS38" s="142"/>
      <c r="BT38" s="142"/>
      <c r="BU38" s="98"/>
      <c r="BV38" s="52"/>
      <c r="BW38" s="52"/>
      <c r="BX38" s="52"/>
      <c r="BY38" s="52"/>
      <c r="BZ38" s="98"/>
      <c r="CA38" s="52"/>
      <c r="CB38" s="52"/>
      <c r="CC38" s="7"/>
      <c r="CD38" s="7"/>
      <c r="CE38" s="7"/>
      <c r="CF38" s="7"/>
      <c r="CG38" s="7"/>
      <c r="CH38" s="7"/>
      <c r="CI38" s="7"/>
      <c r="CJ38" s="8"/>
      <c r="CK38" s="7"/>
      <c r="CL38" s="7"/>
      <c r="CM38" s="7"/>
      <c r="CN38" s="7"/>
      <c r="CO38" s="8"/>
      <c r="CP38" s="7"/>
      <c r="CQ38" s="7"/>
      <c r="CR38" s="7"/>
      <c r="CS38" s="7"/>
      <c r="CT38" s="7"/>
      <c r="CU38" s="7"/>
      <c r="CV38" s="7"/>
      <c r="CW38" s="7"/>
      <c r="CX38" s="7"/>
      <c r="CY38" s="7"/>
    </row>
    <row r="39" customFormat="false" ht="13.5" hidden="false" customHeight="false" outlineLevel="0" collapsed="false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AE39" s="236" t="n">
        <f aca="false">AE31</f>
        <v>0</v>
      </c>
      <c r="AF39" s="237" t="n">
        <f aca="false">AG31</f>
        <v>0</v>
      </c>
      <c r="AG39" s="237" t="n">
        <f aca="false">AH31+AK31</f>
        <v>96</v>
      </c>
      <c r="AH39" s="238" t="n">
        <f aca="false">AN31</f>
        <v>0</v>
      </c>
      <c r="AJ39" s="236" t="n">
        <f aca="false">AJ31</f>
        <v>0</v>
      </c>
      <c r="AK39" s="237" t="n">
        <f aca="false">AL31</f>
        <v>0</v>
      </c>
      <c r="AL39" s="239" t="n">
        <f aca="false">AVERAGE(AL7:AL30,AI7:AI30)</f>
        <v>185</v>
      </c>
      <c r="AM39" s="240" t="e">
        <f aca="false">AVERAGE(AO7:AO30)</f>
        <v>#DIV/0!</v>
      </c>
      <c r="AS39" s="241"/>
      <c r="AT39" s="242" t="n">
        <f aca="false">AT8</f>
        <v>4</v>
      </c>
      <c r="AU39" s="242" t="n">
        <f aca="false">AS39-AT39</f>
        <v>-4</v>
      </c>
      <c r="AV39" s="243" t="n">
        <f aca="false">IF(AND(AU39&lt;=0,AU39&gt;=-2),AU39,IF(AU39&lt;-2,-2,0))</f>
        <v>-2</v>
      </c>
      <c r="AW39" s="244" t="n">
        <f aca="false">IF(AND(AU39&gt;=0,AU39&lt;=2),AU39,IF(AU39&gt;2,2,0))</f>
        <v>0</v>
      </c>
      <c r="AX39" s="245" t="n">
        <f aca="false">IF(AU39&gt;2,(AU39-2)*13.66,0)</f>
        <v>0</v>
      </c>
      <c r="AY39" s="245" t="n">
        <f aca="false">IF(AU39&lt;-2,(ABS(AU39)-2)*100,0)</f>
        <v>200</v>
      </c>
      <c r="AZ39" s="246" t="n">
        <f aca="false">AV39+AW39</f>
        <v>-2</v>
      </c>
      <c r="BA39" s="247" t="n">
        <f aca="false">AX39+AY39</f>
        <v>200</v>
      </c>
      <c r="BJ39" s="25" t="s">
        <v>141</v>
      </c>
      <c r="BK39" s="26"/>
      <c r="BL39" s="248" t="n">
        <v>0</v>
      </c>
      <c r="BM39" s="249"/>
      <c r="BR39" s="235"/>
      <c r="BS39" s="142"/>
      <c r="BT39" s="142"/>
      <c r="BU39" s="98"/>
      <c r="BV39" s="52"/>
      <c r="BW39" s="214"/>
      <c r="BX39" s="52"/>
      <c r="BY39" s="52"/>
      <c r="BZ39" s="98"/>
      <c r="CA39" s="52"/>
      <c r="CB39" s="250"/>
      <c r="CC39" s="7"/>
      <c r="CD39" s="7"/>
      <c r="CE39" s="7"/>
      <c r="CF39" s="7"/>
      <c r="CG39" s="7"/>
      <c r="CH39" s="7"/>
      <c r="CI39" s="7"/>
      <c r="CJ39" s="8"/>
      <c r="CK39" s="7"/>
      <c r="CL39" s="249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</row>
    <row r="40" customFormat="false" ht="15.75" hidden="false" customHeight="false" outlineLevel="0" collapsed="false">
      <c r="A40" s="7"/>
      <c r="B40" s="7"/>
      <c r="C40" s="7"/>
      <c r="D40" s="7"/>
      <c r="E40" s="227"/>
      <c r="F40" s="227"/>
      <c r="G40" s="227"/>
      <c r="H40" s="227"/>
      <c r="I40" s="227"/>
      <c r="J40" s="227"/>
      <c r="K40" s="227"/>
      <c r="L40" s="227"/>
      <c r="M40" s="227"/>
      <c r="N40" s="227"/>
      <c r="O40" s="227"/>
      <c r="P40" s="7"/>
      <c r="Q40" s="7"/>
      <c r="R40" s="7"/>
      <c r="S40" s="7"/>
      <c r="T40" s="7"/>
      <c r="U40" s="7"/>
      <c r="V40" s="7"/>
      <c r="W40" s="7"/>
      <c r="X40" s="7"/>
      <c r="Y40" s="7"/>
      <c r="AS40" s="241"/>
      <c r="AT40" s="242" t="n">
        <f aca="false">AT9</f>
        <v>4</v>
      </c>
      <c r="AU40" s="242" t="n">
        <f aca="false">AS40-AT40</f>
        <v>-4</v>
      </c>
      <c r="AV40" s="243" t="n">
        <f aca="false">IF(AND(AU40&lt;=0,AU40&gt;=-2),AU40,IF(AU40&lt;-2,-2,0))</f>
        <v>-2</v>
      </c>
      <c r="AW40" s="244" t="n">
        <f aca="false">IF(AND(AU40&gt;=0,AU40&lt;=2),AU40,IF(AU40&gt;2,2,0))</f>
        <v>0</v>
      </c>
      <c r="AX40" s="245" t="n">
        <f aca="false">IF(AU40&gt;2,(AU40-2)*13.66,0)</f>
        <v>0</v>
      </c>
      <c r="AY40" s="245" t="n">
        <f aca="false">IF(AU40&lt;-2,(ABS(AU40)-2)*100,0)</f>
        <v>200</v>
      </c>
      <c r="AZ40" s="246" t="n">
        <f aca="false">AV40+AW40</f>
        <v>-2</v>
      </c>
      <c r="BA40" s="247" t="n">
        <f aca="false">AX40+AY40</f>
        <v>200</v>
      </c>
      <c r="BJ40" s="183"/>
      <c r="BK40" s="52"/>
      <c r="BL40" s="251"/>
      <c r="BM40" s="252"/>
      <c r="BR40" s="235"/>
      <c r="BS40" s="142"/>
      <c r="BT40" s="142"/>
      <c r="BU40" s="98"/>
      <c r="BV40" s="52"/>
      <c r="BW40" s="250"/>
      <c r="BX40" s="52"/>
      <c r="BY40" s="52"/>
      <c r="BZ40" s="98"/>
      <c r="CA40" s="52"/>
      <c r="CB40" s="250"/>
      <c r="CC40" s="7"/>
      <c r="CD40" s="7"/>
      <c r="CE40" s="7"/>
      <c r="CF40" s="7"/>
      <c r="CG40" s="7"/>
      <c r="CH40" s="7"/>
      <c r="CI40" s="7"/>
      <c r="CJ40" s="7"/>
      <c r="CK40" s="7"/>
      <c r="CL40" s="252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</row>
    <row r="41" customFormat="false" ht="15.75" hidden="false" customHeight="false" outlineLevel="0" collapsed="false">
      <c r="A41" s="7"/>
      <c r="B41" s="7"/>
      <c r="C41" s="7"/>
      <c r="D41" s="7"/>
      <c r="E41" s="253"/>
      <c r="F41" s="253"/>
      <c r="G41" s="254"/>
      <c r="H41" s="253"/>
      <c r="I41" s="254"/>
      <c r="J41" s="253"/>
      <c r="K41" s="254"/>
      <c r="L41" s="253"/>
      <c r="M41" s="254"/>
      <c r="N41" s="253"/>
      <c r="O41" s="253"/>
      <c r="P41" s="7"/>
      <c r="Q41" s="7"/>
      <c r="R41" s="7"/>
      <c r="S41" s="7"/>
      <c r="T41" s="7"/>
      <c r="U41" s="7"/>
      <c r="V41" s="7"/>
      <c r="W41" s="7"/>
      <c r="X41" s="7"/>
      <c r="Y41" s="7"/>
      <c r="AS41" s="241"/>
      <c r="AT41" s="242" t="n">
        <f aca="false">AT10</f>
        <v>4</v>
      </c>
      <c r="AU41" s="242" t="n">
        <f aca="false">AS41-AT41</f>
        <v>-4</v>
      </c>
      <c r="AV41" s="243" t="n">
        <f aca="false">IF(AND(AU41&lt;=0,AU41&gt;=-2),AU41,IF(AU41&lt;-2,-2,0))</f>
        <v>-2</v>
      </c>
      <c r="AW41" s="244" t="n">
        <f aca="false">IF(AND(AU41&gt;=0,AU41&lt;=2),AU41,IF(AU41&gt;2,2,0))</f>
        <v>0</v>
      </c>
      <c r="AX41" s="245" t="n">
        <f aca="false">IF(AU41&gt;2,(AU41-2)*13.66,0)</f>
        <v>0</v>
      </c>
      <c r="AY41" s="245" t="n">
        <f aca="false">IF(AU41&lt;-2,(ABS(AU41)-2)*100,0)</f>
        <v>200</v>
      </c>
      <c r="AZ41" s="246" t="n">
        <f aca="false">AV41+AW41</f>
        <v>-2</v>
      </c>
      <c r="BA41" s="247" t="n">
        <f aca="false">AX41+AY41</f>
        <v>200</v>
      </c>
      <c r="BJ41" s="53" t="s">
        <v>142</v>
      </c>
      <c r="BK41" s="98"/>
      <c r="BL41" s="255" t="n">
        <v>0</v>
      </c>
      <c r="BM41" s="249"/>
      <c r="BR41" s="235"/>
      <c r="BS41" s="142"/>
      <c r="BT41" s="142"/>
      <c r="BU41" s="98"/>
      <c r="BV41" s="52"/>
      <c r="BW41" s="52"/>
      <c r="BX41" s="52"/>
      <c r="BY41" s="52"/>
      <c r="BZ41" s="52"/>
      <c r="CA41" s="52"/>
      <c r="CB41" s="98"/>
      <c r="CC41" s="7"/>
      <c r="CD41" s="7"/>
      <c r="CE41" s="7"/>
      <c r="CF41" s="7"/>
      <c r="CG41" s="7"/>
      <c r="CH41" s="7"/>
      <c r="CI41" s="7"/>
      <c r="CJ41" s="8"/>
      <c r="CK41" s="8"/>
      <c r="CL41" s="249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</row>
    <row r="42" customFormat="false" ht="15" hidden="false" customHeight="false" outlineLevel="0" collapsed="false">
      <c r="A42" s="7"/>
      <c r="B42" s="7"/>
      <c r="C42" s="7"/>
      <c r="D42" s="7"/>
      <c r="E42" s="253"/>
      <c r="F42" s="253"/>
      <c r="G42" s="254"/>
      <c r="H42" s="253"/>
      <c r="I42" s="254"/>
      <c r="J42" s="253"/>
      <c r="K42" s="254"/>
      <c r="L42" s="253"/>
      <c r="M42" s="254"/>
      <c r="N42" s="253"/>
      <c r="O42" s="253"/>
      <c r="P42" s="7"/>
      <c r="Q42" s="7"/>
      <c r="R42" s="7"/>
      <c r="S42" s="7"/>
      <c r="T42" s="7"/>
      <c r="U42" s="7"/>
      <c r="V42" s="7"/>
      <c r="W42" s="7"/>
      <c r="X42" s="7"/>
      <c r="Y42" s="7"/>
      <c r="AE42" s="220" t="s">
        <v>143</v>
      </c>
      <c r="AF42" s="221" t="s">
        <v>114</v>
      </c>
      <c r="AG42" s="221"/>
      <c r="AH42" s="222"/>
      <c r="AJ42" s="220" t="s">
        <v>143</v>
      </c>
      <c r="AK42" s="221" t="s">
        <v>115</v>
      </c>
      <c r="AL42" s="221"/>
      <c r="AM42" s="222"/>
      <c r="AS42" s="241"/>
      <c r="AT42" s="242" t="n">
        <f aca="false">AT11</f>
        <v>4</v>
      </c>
      <c r="AU42" s="242" t="n">
        <f aca="false">AS42-AT42</f>
        <v>-4</v>
      </c>
      <c r="AV42" s="243" t="n">
        <f aca="false">IF(AND(AU42&lt;=0,AU42&gt;=-2),AU42,IF(AU42&lt;-2,-2,0))</f>
        <v>-2</v>
      </c>
      <c r="AW42" s="244" t="n">
        <f aca="false">IF(AND(AU42&gt;=0,AU42&lt;=2),AU42,IF(AU42&gt;2,2,0))</f>
        <v>0</v>
      </c>
      <c r="AX42" s="245" t="n">
        <f aca="false">IF(AU42&gt;2,(AU42-2)*13.66,0)</f>
        <v>0</v>
      </c>
      <c r="AY42" s="245" t="n">
        <f aca="false">IF(AU42&lt;-2,(ABS(AU42)-2)*100,0)</f>
        <v>200</v>
      </c>
      <c r="AZ42" s="246" t="n">
        <f aca="false">AV42+AW42</f>
        <v>-2</v>
      </c>
      <c r="BA42" s="247" t="n">
        <f aca="false">AX42+AY42</f>
        <v>200</v>
      </c>
      <c r="BJ42" s="53" t="s">
        <v>144</v>
      </c>
      <c r="BK42" s="256" t="n">
        <f aca="false">A1</f>
        <v>36962</v>
      </c>
      <c r="BL42" s="255" t="n">
        <v>0</v>
      </c>
      <c r="BM42" s="249"/>
      <c r="BR42" s="235"/>
      <c r="BS42" s="142"/>
      <c r="BT42" s="142"/>
      <c r="BU42" s="98"/>
      <c r="BV42" s="52"/>
      <c r="BW42" s="250"/>
      <c r="BX42" s="52"/>
      <c r="BY42" s="52"/>
      <c r="BZ42" s="98"/>
      <c r="CA42" s="52"/>
      <c r="CB42" s="250"/>
      <c r="CC42" s="7"/>
      <c r="CD42" s="7"/>
      <c r="CE42" s="7"/>
      <c r="CF42" s="7"/>
      <c r="CG42" s="7"/>
      <c r="CH42" s="7"/>
      <c r="CI42" s="7"/>
      <c r="CJ42" s="8"/>
      <c r="CK42" s="257"/>
      <c r="CL42" s="249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</row>
    <row r="43" customFormat="false" ht="15" hidden="false" customHeight="false" outlineLevel="0" collapsed="false">
      <c r="A43" s="7"/>
      <c r="B43" s="7"/>
      <c r="C43" s="7"/>
      <c r="D43" s="7"/>
      <c r="E43" s="253"/>
      <c r="F43" s="253"/>
      <c r="G43" s="254"/>
      <c r="H43" s="253"/>
      <c r="I43" s="253"/>
      <c r="J43" s="253"/>
      <c r="K43" s="254"/>
      <c r="L43" s="253"/>
      <c r="M43" s="253"/>
      <c r="N43" s="253"/>
      <c r="O43" s="253"/>
      <c r="P43" s="7"/>
      <c r="Q43" s="7"/>
      <c r="R43" s="7"/>
      <c r="S43" s="7"/>
      <c r="T43" s="7"/>
      <c r="U43" s="7"/>
      <c r="V43" s="7"/>
      <c r="W43" s="7"/>
      <c r="X43" s="7"/>
      <c r="Y43" s="7"/>
      <c r="AE43" s="224"/>
      <c r="AF43" s="52"/>
      <c r="AG43" s="52" t="s">
        <v>118</v>
      </c>
      <c r="AH43" s="225"/>
      <c r="AJ43" s="224"/>
      <c r="AK43" s="52"/>
      <c r="AL43" s="52" t="s">
        <v>118</v>
      </c>
      <c r="AM43" s="225"/>
      <c r="AS43" s="241"/>
      <c r="AT43" s="242" t="n">
        <f aca="false">AT12</f>
        <v>4</v>
      </c>
      <c r="AU43" s="242" t="n">
        <f aca="false">AS43-AT43</f>
        <v>-4</v>
      </c>
      <c r="AV43" s="243" t="n">
        <f aca="false">IF(AND(AU43&lt;=0,AU43&gt;=-2),AU43,IF(AU43&lt;-2,-2,0))</f>
        <v>-2</v>
      </c>
      <c r="AW43" s="244" t="n">
        <f aca="false">IF(AND(AU43&gt;=0,AU43&lt;=2),AU43,IF(AU43&gt;2,2,0))</f>
        <v>0</v>
      </c>
      <c r="AX43" s="245" t="n">
        <f aca="false">IF(AU43&gt;2,(AU43-2)*13.66,0)</f>
        <v>0</v>
      </c>
      <c r="AY43" s="245" t="n">
        <f aca="false">IF(AU43&lt;-2,(ABS(AU43)-2)*100,0)</f>
        <v>200</v>
      </c>
      <c r="AZ43" s="246" t="n">
        <f aca="false">AV43+AW43</f>
        <v>-2</v>
      </c>
      <c r="BA43" s="247" t="n">
        <f aca="false">AX43+AY43</f>
        <v>200</v>
      </c>
      <c r="BJ43" s="53" t="s">
        <v>145</v>
      </c>
      <c r="BK43" s="52"/>
      <c r="BL43" s="255" t="n">
        <f aca="false">SUM(BL39:BL42)</f>
        <v>0</v>
      </c>
      <c r="BM43" s="249"/>
      <c r="BR43" s="235"/>
      <c r="BS43" s="142"/>
      <c r="BT43" s="142"/>
      <c r="BU43" s="98"/>
      <c r="BV43" s="52"/>
      <c r="BW43" s="176"/>
      <c r="BX43" s="52"/>
      <c r="BY43" s="52"/>
      <c r="BZ43" s="98"/>
      <c r="CA43" s="52"/>
      <c r="CB43" s="176"/>
      <c r="CC43" s="7"/>
      <c r="CD43" s="7"/>
      <c r="CE43" s="7"/>
      <c r="CF43" s="7"/>
      <c r="CG43" s="7"/>
      <c r="CH43" s="7"/>
      <c r="CI43" s="7"/>
      <c r="CJ43" s="8"/>
      <c r="CK43" s="7"/>
      <c r="CL43" s="249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</row>
    <row r="44" customFormat="false" ht="15" hidden="false" customHeight="false" outlineLevel="0" collapsed="false">
      <c r="A44" s="7"/>
      <c r="B44" s="7"/>
      <c r="C44" s="7"/>
      <c r="D44" s="7"/>
      <c r="E44" s="253"/>
      <c r="F44" s="253"/>
      <c r="G44" s="254"/>
      <c r="H44" s="253"/>
      <c r="I44" s="254"/>
      <c r="J44" s="253"/>
      <c r="K44" s="254"/>
      <c r="L44" s="253"/>
      <c r="M44" s="254"/>
      <c r="N44" s="254"/>
      <c r="O44" s="254"/>
      <c r="P44" s="7"/>
      <c r="Q44" s="7"/>
      <c r="R44" s="7"/>
      <c r="S44" s="7"/>
      <c r="T44" s="7"/>
      <c r="U44" s="7"/>
      <c r="V44" s="7"/>
      <c r="W44" s="7"/>
      <c r="X44" s="7"/>
      <c r="Y44" s="7"/>
      <c r="AE44" s="224" t="s">
        <v>125</v>
      </c>
      <c r="AF44" s="52" t="s">
        <v>146</v>
      </c>
      <c r="AG44" s="52" t="s">
        <v>126</v>
      </c>
      <c r="AH44" s="225" t="s">
        <v>119</v>
      </c>
      <c r="AJ44" s="224" t="s">
        <v>125</v>
      </c>
      <c r="AK44" s="52" t="s">
        <v>146</v>
      </c>
      <c r="AL44" s="52" t="s">
        <v>126</v>
      </c>
      <c r="AM44" s="225" t="s">
        <v>119</v>
      </c>
      <c r="AS44" s="241"/>
      <c r="AT44" s="242" t="n">
        <f aca="false">AT13</f>
        <v>4</v>
      </c>
      <c r="AU44" s="242" t="n">
        <f aca="false">AS44-AT44</f>
        <v>-4</v>
      </c>
      <c r="AV44" s="243" t="n">
        <f aca="false">IF(AND(AU44&lt;=0,AU44&gt;=-2),AU44,IF(AU44&lt;-2,-2,0))</f>
        <v>-2</v>
      </c>
      <c r="AW44" s="244" t="n">
        <f aca="false">IF(AND(AU44&gt;=0,AU44&lt;=2),AU44,IF(AU44&gt;2,2,0))</f>
        <v>0</v>
      </c>
      <c r="AX44" s="245" t="n">
        <f aca="false">IF(AU44&gt;2,(AU44-2)*13.66,0)</f>
        <v>0</v>
      </c>
      <c r="AY44" s="245" t="n">
        <f aca="false">IF(AU44&lt;-2,(ABS(AU44)-2)*100,0)</f>
        <v>200</v>
      </c>
      <c r="AZ44" s="246" t="n">
        <f aca="false">AV44+AW44</f>
        <v>-2</v>
      </c>
      <c r="BA44" s="247" t="n">
        <f aca="false">AX44+AY44</f>
        <v>200</v>
      </c>
      <c r="BJ44" s="183"/>
      <c r="BK44" s="52"/>
      <c r="BL44" s="251"/>
      <c r="BM44" s="252"/>
      <c r="BR44" s="235"/>
      <c r="BS44" s="142"/>
      <c r="BT44" s="142"/>
      <c r="BU44" s="52"/>
      <c r="BV44" s="52"/>
      <c r="BW44" s="52"/>
      <c r="BX44" s="52"/>
      <c r="BY44" s="52"/>
      <c r="BZ44" s="52"/>
      <c r="CA44" s="52"/>
      <c r="CB44" s="52"/>
      <c r="CC44" s="7"/>
      <c r="CD44" s="7"/>
      <c r="CE44" s="7"/>
      <c r="CF44" s="7"/>
      <c r="CG44" s="7"/>
      <c r="CH44" s="7"/>
      <c r="CI44" s="7"/>
      <c r="CJ44" s="7"/>
      <c r="CK44" s="7"/>
      <c r="CL44" s="252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</row>
    <row r="45" customFormat="false" ht="15.75" hidden="false" customHeight="false" outlineLevel="0" collapsed="false">
      <c r="A45" s="7"/>
      <c r="B45" s="7"/>
      <c r="C45" s="7"/>
      <c r="D45" s="7"/>
      <c r="E45" s="253"/>
      <c r="F45" s="253"/>
      <c r="G45" s="253"/>
      <c r="H45" s="253"/>
      <c r="I45" s="253"/>
      <c r="J45" s="253"/>
      <c r="K45" s="253"/>
      <c r="L45" s="253"/>
      <c r="M45" s="253"/>
      <c r="N45" s="253"/>
      <c r="O45" s="253"/>
      <c r="P45" s="7"/>
      <c r="Q45" s="7"/>
      <c r="R45" s="7"/>
      <c r="S45" s="7"/>
      <c r="T45" s="7"/>
      <c r="U45" s="7"/>
      <c r="V45" s="7"/>
      <c r="W45" s="7"/>
      <c r="X45" s="7"/>
      <c r="Y45" s="7"/>
      <c r="AE45" s="258" t="s">
        <v>137</v>
      </c>
      <c r="AF45" s="259" t="s">
        <v>137</v>
      </c>
      <c r="AG45" s="259" t="s">
        <v>138</v>
      </c>
      <c r="AH45" s="260" t="s">
        <v>138</v>
      </c>
      <c r="AJ45" s="224" t="s">
        <v>137</v>
      </c>
      <c r="AK45" s="52" t="s">
        <v>137</v>
      </c>
      <c r="AL45" s="52" t="s">
        <v>138</v>
      </c>
      <c r="AM45" s="225" t="s">
        <v>138</v>
      </c>
      <c r="AS45" s="241"/>
      <c r="AT45" s="242" t="n">
        <f aca="false">AT14</f>
        <v>4</v>
      </c>
      <c r="AU45" s="242" t="n">
        <f aca="false">AS45-AT45</f>
        <v>-4</v>
      </c>
      <c r="AV45" s="243" t="n">
        <f aca="false">IF(AND(AU45&lt;=0,AU45&gt;=-2),AU45,IF(AU45&lt;-2,-2,0))</f>
        <v>-2</v>
      </c>
      <c r="AW45" s="244" t="n">
        <f aca="false">IF(AND(AU45&gt;=0,AU45&lt;=2),AU45,IF(AU45&gt;2,2,0))</f>
        <v>0</v>
      </c>
      <c r="AX45" s="245" t="n">
        <f aca="false">IF(AU45&gt;2,(AU45-2)*13.66,0)</f>
        <v>0</v>
      </c>
      <c r="AY45" s="245" t="n">
        <f aca="false">IF(AU45&lt;-2,(ABS(AU45)-2)*100,0)</f>
        <v>200</v>
      </c>
      <c r="AZ45" s="246" t="n">
        <f aca="false">AV45+AW45</f>
        <v>-2</v>
      </c>
      <c r="BA45" s="247" t="n">
        <f aca="false">AX45+AY45</f>
        <v>200</v>
      </c>
      <c r="BJ45" s="53" t="s">
        <v>147</v>
      </c>
      <c r="BK45" s="98"/>
      <c r="BL45" s="255" t="n">
        <v>0</v>
      </c>
      <c r="BM45" s="249"/>
      <c r="BR45" s="235"/>
      <c r="BS45" s="142"/>
      <c r="BT45" s="142"/>
      <c r="BU45" s="98"/>
      <c r="BV45" s="52"/>
      <c r="BW45" s="52"/>
      <c r="BX45" s="52"/>
      <c r="BY45" s="52"/>
      <c r="BZ45" s="52"/>
      <c r="CA45" s="98"/>
      <c r="CB45" s="52"/>
      <c r="CC45" s="7"/>
      <c r="CD45" s="7"/>
      <c r="CE45" s="7"/>
      <c r="CF45" s="7"/>
      <c r="CG45" s="7"/>
      <c r="CH45" s="7"/>
      <c r="CI45" s="7"/>
      <c r="CJ45" s="8"/>
      <c r="CK45" s="8"/>
      <c r="CL45" s="249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</row>
    <row r="46" customFormat="false" ht="15.75" hidden="false" customHeight="false" outlineLevel="0" collapsed="false">
      <c r="A46" s="7"/>
      <c r="B46" s="7"/>
      <c r="C46" s="7"/>
      <c r="D46" s="7"/>
      <c r="E46" s="253"/>
      <c r="F46" s="253"/>
      <c r="G46" s="253"/>
      <c r="H46" s="253"/>
      <c r="I46" s="253"/>
      <c r="J46" s="253"/>
      <c r="K46" s="253"/>
      <c r="L46" s="253"/>
      <c r="M46" s="253"/>
      <c r="N46" s="253"/>
      <c r="O46" s="253"/>
      <c r="P46" s="7"/>
      <c r="Q46" s="7"/>
      <c r="R46" s="7"/>
      <c r="S46" s="7"/>
      <c r="T46" s="7"/>
      <c r="U46" s="7"/>
      <c r="V46" s="7"/>
      <c r="W46" s="7"/>
      <c r="X46" s="7"/>
      <c r="Y46" s="7"/>
      <c r="AE46" s="261" t="n">
        <f aca="false">AE39</f>
        <v>0</v>
      </c>
      <c r="AF46" s="262" t="n">
        <f aca="false">AF39</f>
        <v>0</v>
      </c>
      <c r="AG46" s="263" t="e">
        <f aca="true">(INDIRECT(TEXT((DAY($A$1)-1),"0")&amp;"!AG46"))+AG39</f>
        <v>#REF!</v>
      </c>
      <c r="AH46" s="263" t="e">
        <f aca="true">(INDIRECT(TEXT((DAY($A$1)-1),"0")&amp;"!AH46"))+AH39</f>
        <v>#REF!</v>
      </c>
      <c r="AJ46" s="261" t="n">
        <f aca="false">AJ39</f>
        <v>0</v>
      </c>
      <c r="AK46" s="262" t="n">
        <f aca="false">AK39</f>
        <v>0</v>
      </c>
      <c r="AL46" s="264" t="e">
        <f aca="true">(INDIRECT(TEXT((DAY($A$1)-1),"0")&amp;"!AH46"))+AL39</f>
        <v>#REF!</v>
      </c>
      <c r="AM46" s="265" t="e">
        <f aca="true">(INDIRECT(TEXT((DAY($A$1)-1),"0")&amp;"!Am46"))+AM39</f>
        <v>#REF!</v>
      </c>
      <c r="AS46" s="241"/>
      <c r="AT46" s="242" t="n">
        <f aca="false">AT15</f>
        <v>4</v>
      </c>
      <c r="AU46" s="242" t="n">
        <f aca="false">AS46-AT46</f>
        <v>-4</v>
      </c>
      <c r="AV46" s="243" t="n">
        <f aca="false">IF(AND(AU46&lt;=0,AU46&gt;=-2),AU46,IF(AU46&lt;-2,-2,0))</f>
        <v>-2</v>
      </c>
      <c r="AW46" s="244" t="n">
        <f aca="false">IF(AND(AU46&gt;=0,AU46&lt;=2),AU46,IF(AU46&gt;2,2,0))</f>
        <v>0</v>
      </c>
      <c r="AX46" s="245" t="n">
        <f aca="false">IF(AU46&gt;2,(AU46-2)*13.66,0)</f>
        <v>0</v>
      </c>
      <c r="AY46" s="245" t="n">
        <f aca="false">IF(AU46&lt;-2,(ABS(AU46)-2)*100,0)</f>
        <v>200</v>
      </c>
      <c r="AZ46" s="246" t="n">
        <f aca="false">AV46+AW46</f>
        <v>-2</v>
      </c>
      <c r="BA46" s="247" t="n">
        <f aca="false">AX46+AY46</f>
        <v>200</v>
      </c>
      <c r="BJ46" s="53" t="s">
        <v>148</v>
      </c>
      <c r="BK46" s="256" t="n">
        <f aca="false">BK42</f>
        <v>36962</v>
      </c>
      <c r="BL46" s="266" t="n">
        <f aca="false">AT31*J7/1000</f>
        <v>0</v>
      </c>
      <c r="BM46" s="249"/>
      <c r="BR46" s="235"/>
      <c r="BS46" s="142"/>
      <c r="BT46" s="142"/>
      <c r="BU46" s="98"/>
      <c r="BV46" s="52"/>
      <c r="BW46" s="249"/>
      <c r="BX46" s="249"/>
      <c r="BY46" s="52"/>
      <c r="BZ46" s="52"/>
      <c r="CA46" s="52"/>
      <c r="CB46" s="52"/>
      <c r="CC46" s="7"/>
      <c r="CD46" s="7"/>
      <c r="CE46" s="7"/>
      <c r="CF46" s="7"/>
      <c r="CG46" s="7"/>
      <c r="CH46" s="7"/>
      <c r="CI46" s="7"/>
      <c r="CJ46" s="8"/>
      <c r="CK46" s="257"/>
      <c r="CL46" s="249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</row>
    <row r="47" customFormat="false" ht="15" hidden="false" customHeight="false" outlineLevel="0" collapsed="false">
      <c r="A47" s="7"/>
      <c r="B47" s="7"/>
      <c r="C47" s="7"/>
      <c r="D47" s="7"/>
      <c r="E47" s="253"/>
      <c r="F47" s="253"/>
      <c r="G47" s="253"/>
      <c r="H47" s="253"/>
      <c r="I47" s="253"/>
      <c r="J47" s="253"/>
      <c r="K47" s="253"/>
      <c r="L47" s="253"/>
      <c r="M47" s="253"/>
      <c r="N47" s="253"/>
      <c r="O47" s="253"/>
      <c r="P47" s="7"/>
      <c r="Q47" s="7"/>
      <c r="R47" s="7"/>
      <c r="S47" s="7"/>
      <c r="T47" s="7"/>
      <c r="U47" s="7"/>
      <c r="V47" s="7"/>
      <c r="W47" s="7"/>
      <c r="X47" s="7"/>
      <c r="Y47" s="7"/>
      <c r="AS47" s="241"/>
      <c r="AT47" s="242" t="n">
        <f aca="false">AT16</f>
        <v>4</v>
      </c>
      <c r="AU47" s="242" t="n">
        <f aca="false">AS47-AT47</f>
        <v>-4</v>
      </c>
      <c r="AV47" s="243" t="n">
        <f aca="false">IF(AND(AU47&lt;=0,AU47&gt;=-2),AU47,IF(AU47&lt;-2,-2,0))</f>
        <v>-2</v>
      </c>
      <c r="AW47" s="244" t="n">
        <f aca="false">IF(AND(AU47&gt;=0,AU47&lt;=2),AU47,IF(AU47&gt;2,2,0))</f>
        <v>0</v>
      </c>
      <c r="AX47" s="245" t="n">
        <f aca="false">IF(AU47&gt;2,(AU47-2)*13.66,0)</f>
        <v>0</v>
      </c>
      <c r="AY47" s="245" t="n">
        <f aca="false">IF(AU47&lt;-2,(ABS(AU47)-2)*100,0)</f>
        <v>200</v>
      </c>
      <c r="AZ47" s="246" t="n">
        <f aca="false">AV47+AW47</f>
        <v>-2</v>
      </c>
      <c r="BA47" s="247" t="n">
        <f aca="false">AX47+AY47</f>
        <v>200</v>
      </c>
      <c r="BJ47" s="53" t="s">
        <v>149</v>
      </c>
      <c r="BK47" s="98"/>
      <c r="BL47" s="255" t="n">
        <f aca="false">SUM(BL45:BL46)</f>
        <v>0</v>
      </c>
      <c r="BM47" s="249"/>
      <c r="BR47" s="235"/>
      <c r="BS47" s="142"/>
      <c r="BT47" s="142"/>
      <c r="BU47" s="52"/>
      <c r="BV47" s="52"/>
      <c r="BW47" s="252"/>
      <c r="BX47" s="252"/>
      <c r="BY47" s="52"/>
      <c r="BZ47" s="52"/>
      <c r="CA47" s="52"/>
      <c r="CB47" s="52"/>
      <c r="CC47" s="7"/>
      <c r="CD47" s="7"/>
      <c r="CE47" s="7"/>
      <c r="CF47" s="7"/>
      <c r="CG47" s="7"/>
      <c r="CH47" s="7"/>
      <c r="CI47" s="7"/>
      <c r="CJ47" s="8"/>
      <c r="CK47" s="8"/>
      <c r="CL47" s="249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</row>
    <row r="48" customFormat="false" ht="15" hidden="false" customHeight="false" outlineLevel="0" collapsed="false">
      <c r="A48" s="7"/>
      <c r="B48" s="7"/>
      <c r="C48" s="7"/>
      <c r="D48" s="7"/>
      <c r="E48" s="253"/>
      <c r="F48" s="253"/>
      <c r="G48" s="254"/>
      <c r="H48" s="253"/>
      <c r="I48" s="254"/>
      <c r="J48" s="253"/>
      <c r="K48" s="254"/>
      <c r="L48" s="253"/>
      <c r="M48" s="254"/>
      <c r="N48" s="253"/>
      <c r="O48" s="253"/>
      <c r="P48" s="7"/>
      <c r="Q48" s="7"/>
      <c r="R48" s="7"/>
      <c r="S48" s="7"/>
      <c r="T48" s="7"/>
      <c r="U48" s="7"/>
      <c r="V48" s="7"/>
      <c r="W48" s="7"/>
      <c r="X48" s="7"/>
      <c r="Y48" s="7"/>
      <c r="AS48" s="241"/>
      <c r="AT48" s="242" t="n">
        <f aca="false">AT17</f>
        <v>4</v>
      </c>
      <c r="AU48" s="242" t="n">
        <f aca="false">AS48-AT48</f>
        <v>-4</v>
      </c>
      <c r="AV48" s="243" t="n">
        <f aca="false">IF(AND(AU48&lt;=0,AU48&gt;=-2),AU48,IF(AU48&lt;-2,-2,0))</f>
        <v>-2</v>
      </c>
      <c r="AW48" s="244" t="n">
        <f aca="false">IF(AND(AU48&gt;=0,AU48&lt;=2),AU48,IF(AU48&gt;2,2,0))</f>
        <v>0</v>
      </c>
      <c r="AX48" s="245" t="n">
        <f aca="false">IF(AU48&gt;2,(AU48-2)*13.66,0)</f>
        <v>0</v>
      </c>
      <c r="AY48" s="245" t="n">
        <f aca="false">IF(AU48&lt;-2,(ABS(AU48)-2)*100,0)</f>
        <v>200</v>
      </c>
      <c r="AZ48" s="246" t="n">
        <f aca="false">AV48+AW48</f>
        <v>-2</v>
      </c>
      <c r="BA48" s="247" t="n">
        <f aca="false">AX48+AY48</f>
        <v>200</v>
      </c>
      <c r="BJ48" s="183"/>
      <c r="BK48" s="52"/>
      <c r="BL48" s="251"/>
      <c r="BM48" s="252"/>
      <c r="BR48" s="235"/>
      <c r="BS48" s="142"/>
      <c r="BT48" s="142"/>
      <c r="BU48" s="98"/>
      <c r="BV48" s="98"/>
      <c r="BW48" s="249"/>
      <c r="BX48" s="249"/>
      <c r="BY48" s="52"/>
      <c r="BZ48" s="52"/>
      <c r="CA48" s="52"/>
      <c r="CB48" s="52"/>
      <c r="CC48" s="7"/>
      <c r="CD48" s="7"/>
      <c r="CE48" s="7"/>
      <c r="CF48" s="7"/>
      <c r="CG48" s="7"/>
      <c r="CH48" s="7"/>
      <c r="CI48" s="7"/>
      <c r="CJ48" s="7"/>
      <c r="CK48" s="7"/>
      <c r="CL48" s="252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</row>
    <row r="49" customFormat="false" ht="15" hidden="false" customHeight="false" outlineLevel="0" collapsed="false">
      <c r="A49" s="7"/>
      <c r="B49" s="7"/>
      <c r="C49" s="7"/>
      <c r="D49" s="7"/>
      <c r="E49" s="253"/>
      <c r="F49" s="253"/>
      <c r="G49" s="254"/>
      <c r="H49" s="253"/>
      <c r="I49" s="254"/>
      <c r="J49" s="253"/>
      <c r="K49" s="254"/>
      <c r="L49" s="253"/>
      <c r="M49" s="254"/>
      <c r="N49" s="253"/>
      <c r="O49" s="253"/>
      <c r="P49" s="7"/>
      <c r="Q49" s="7"/>
      <c r="R49" s="7"/>
      <c r="S49" s="7"/>
      <c r="T49" s="7"/>
      <c r="U49" s="7"/>
      <c r="V49" s="7"/>
      <c r="W49" s="7"/>
      <c r="X49" s="7"/>
      <c r="Y49" s="7"/>
      <c r="AS49" s="241"/>
      <c r="AT49" s="242" t="n">
        <f aca="false">AT18</f>
        <v>4</v>
      </c>
      <c r="AU49" s="242" t="n">
        <f aca="false">AS49-AT49</f>
        <v>-4</v>
      </c>
      <c r="AV49" s="243" t="n">
        <f aca="false">IF(AND(AU49&lt;=0,AU49&gt;=-2),AU49,IF(AU49&lt;-2,-2,0))</f>
        <v>-2</v>
      </c>
      <c r="AW49" s="244" t="n">
        <f aca="false">IF(AND(AU49&gt;=0,AU49&lt;=2),AU49,IF(AU49&gt;2,2,0))</f>
        <v>0</v>
      </c>
      <c r="AX49" s="245" t="n">
        <f aca="false">IF(AU49&gt;2,(AU49-2)*13.66,0)</f>
        <v>0</v>
      </c>
      <c r="AY49" s="245" t="n">
        <f aca="false">IF(AU49&lt;-2,(ABS(AU49)-2)*100,0)</f>
        <v>200</v>
      </c>
      <c r="AZ49" s="246" t="n">
        <f aca="false">AV49+AW49</f>
        <v>-2</v>
      </c>
      <c r="BA49" s="247" t="n">
        <f aca="false">AX49+AY49</f>
        <v>200</v>
      </c>
      <c r="BJ49" s="140" t="s">
        <v>150</v>
      </c>
      <c r="BK49" s="141"/>
      <c r="BL49" s="267" t="n">
        <f aca="false">BL43-BL47</f>
        <v>0</v>
      </c>
      <c r="BM49" s="249"/>
      <c r="BR49" s="235"/>
      <c r="BS49" s="142"/>
      <c r="BT49" s="142"/>
      <c r="BU49" s="98"/>
      <c r="BV49" s="256"/>
      <c r="BW49" s="249"/>
      <c r="BX49" s="249"/>
      <c r="BY49" s="52"/>
      <c r="BZ49" s="52"/>
      <c r="CA49" s="52"/>
      <c r="CB49" s="52"/>
      <c r="CC49" s="7"/>
      <c r="CD49" s="7"/>
      <c r="CE49" s="7"/>
      <c r="CF49" s="7"/>
      <c r="CG49" s="7"/>
      <c r="CH49" s="7"/>
      <c r="CI49" s="7"/>
      <c r="CJ49" s="8"/>
      <c r="CK49" s="7"/>
      <c r="CL49" s="249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</row>
    <row r="50" customFormat="false" ht="15" hidden="false" customHeight="false" outlineLevel="0" collapsed="false">
      <c r="A50" s="7"/>
      <c r="B50" s="7"/>
      <c r="C50" s="7"/>
      <c r="D50" s="7"/>
      <c r="E50" s="253"/>
      <c r="F50" s="253"/>
      <c r="G50" s="253"/>
      <c r="H50" s="253"/>
      <c r="I50" s="253"/>
      <c r="J50" s="253"/>
      <c r="K50" s="254"/>
      <c r="L50" s="253"/>
      <c r="M50" s="253"/>
      <c r="N50" s="253"/>
      <c r="O50" s="253"/>
      <c r="P50" s="7"/>
      <c r="Q50" s="7"/>
      <c r="R50" s="7"/>
      <c r="S50" s="7"/>
      <c r="T50" s="7"/>
      <c r="U50" s="7"/>
      <c r="V50" s="7"/>
      <c r="W50" s="7"/>
      <c r="X50" s="7"/>
      <c r="Y50" s="7"/>
      <c r="AS50" s="241"/>
      <c r="AT50" s="242" t="n">
        <f aca="false">AT19</f>
        <v>4</v>
      </c>
      <c r="AU50" s="242" t="n">
        <f aca="false">AS50-AT50</f>
        <v>-4</v>
      </c>
      <c r="AV50" s="243" t="n">
        <f aca="false">IF(AND(AU50&lt;=0,AU50&gt;=-2),AU50,IF(AU50&lt;-2,-2,0))</f>
        <v>-2</v>
      </c>
      <c r="AW50" s="244" t="n">
        <f aca="false">IF(AND(AU50&gt;=0,AU50&lt;=2),AU50,IF(AU50&gt;2,2,0))</f>
        <v>0</v>
      </c>
      <c r="AX50" s="245" t="n">
        <f aca="false">IF(AU50&gt;2,(AU50-2)*13.66,0)</f>
        <v>0</v>
      </c>
      <c r="AY50" s="245" t="n">
        <f aca="false">IF(AU50&lt;-2,(ABS(AU50)-2)*100,0)</f>
        <v>200</v>
      </c>
      <c r="AZ50" s="246" t="n">
        <f aca="false">AV50+AW50</f>
        <v>-2</v>
      </c>
      <c r="BA50" s="247" t="n">
        <f aca="false">AX50+AY50</f>
        <v>200</v>
      </c>
      <c r="BJ50" s="140"/>
      <c r="BK50" s="141"/>
      <c r="BL50" s="267"/>
      <c r="BM50" s="249"/>
      <c r="BR50" s="235"/>
      <c r="BS50" s="142"/>
      <c r="BT50" s="142"/>
      <c r="BU50" s="98"/>
      <c r="BV50" s="52"/>
      <c r="BW50" s="249"/>
      <c r="BX50" s="249"/>
      <c r="BY50" s="52"/>
      <c r="BZ50" s="52"/>
      <c r="CA50" s="52"/>
      <c r="CB50" s="52"/>
      <c r="CC50" s="7"/>
      <c r="CD50" s="7"/>
      <c r="CE50" s="7"/>
      <c r="CF50" s="7"/>
      <c r="CG50" s="7"/>
      <c r="CH50" s="7"/>
      <c r="CI50" s="7"/>
      <c r="CJ50" s="8"/>
      <c r="CK50" s="7"/>
      <c r="CL50" s="249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</row>
    <row r="51" customFormat="false" ht="15" hidden="false" customHeight="false" outlineLevel="0" collapsed="false">
      <c r="A51" s="7"/>
      <c r="B51" s="7"/>
      <c r="C51" s="7"/>
      <c r="D51" s="7"/>
      <c r="E51" s="253"/>
      <c r="F51" s="253"/>
      <c r="G51" s="253"/>
      <c r="H51" s="253"/>
      <c r="I51" s="254"/>
      <c r="J51" s="253"/>
      <c r="K51" s="254"/>
      <c r="L51" s="253"/>
      <c r="M51" s="254"/>
      <c r="N51" s="254"/>
      <c r="O51" s="254"/>
      <c r="P51" s="7"/>
      <c r="Q51" s="7"/>
      <c r="R51" s="7"/>
      <c r="S51" s="7"/>
      <c r="T51" s="7"/>
      <c r="U51" s="7"/>
      <c r="V51" s="7"/>
      <c r="W51" s="7"/>
      <c r="X51" s="7"/>
      <c r="Y51" s="7"/>
      <c r="AS51" s="241"/>
      <c r="AT51" s="242" t="n">
        <f aca="false">AT20</f>
        <v>4</v>
      </c>
      <c r="AU51" s="242" t="n">
        <f aca="false">AS51-AT51</f>
        <v>-4</v>
      </c>
      <c r="AV51" s="243" t="n">
        <f aca="false">IF(AND(AU51&lt;=0,AU51&gt;=-2),AU51,IF(AU51&lt;-2,-2,0))</f>
        <v>-2</v>
      </c>
      <c r="AW51" s="244" t="n">
        <f aca="false">IF(AND(AU51&gt;=0,AU51&lt;=2),AU51,IF(AU51&gt;2,2,0))</f>
        <v>0</v>
      </c>
      <c r="AX51" s="245" t="n">
        <f aca="false">IF(AU51&gt;2,(AU51-2)*13.66,0)</f>
        <v>0</v>
      </c>
      <c r="AY51" s="245" t="n">
        <f aca="false">IF(AU51&lt;-2,(ABS(AU51)-2)*100,0)</f>
        <v>200</v>
      </c>
      <c r="AZ51" s="246" t="n">
        <f aca="false">AV51+AW51</f>
        <v>-2</v>
      </c>
      <c r="BA51" s="247" t="n">
        <f aca="false">AX51+AY51</f>
        <v>200</v>
      </c>
      <c r="BR51" s="235"/>
      <c r="BS51" s="142"/>
      <c r="BT51" s="142"/>
      <c r="BU51" s="52"/>
      <c r="BV51" s="52"/>
      <c r="BW51" s="252"/>
      <c r="BX51" s="252"/>
      <c r="BY51" s="52"/>
      <c r="BZ51" s="52"/>
      <c r="CA51" s="52"/>
      <c r="CB51" s="52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</row>
    <row r="52" customFormat="false" ht="12.75" hidden="false" customHeight="false" outlineLevel="0" collapsed="false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AS52" s="241"/>
      <c r="AT52" s="242" t="n">
        <f aca="false">AT21</f>
        <v>4</v>
      </c>
      <c r="AU52" s="242" t="n">
        <f aca="false">AS52-AT52</f>
        <v>-4</v>
      </c>
      <c r="AV52" s="243" t="n">
        <f aca="false">IF(AND(AU52&lt;=0,AU52&gt;=-2),AU52,IF(AU52&lt;-2,-2,0))</f>
        <v>-2</v>
      </c>
      <c r="AW52" s="244" t="n">
        <f aca="false">IF(AND(AU52&gt;=0,AU52&lt;=2),AU52,IF(AU52&gt;2,2,0))</f>
        <v>0</v>
      </c>
      <c r="AX52" s="245" t="n">
        <f aca="false">IF(AU52&gt;2,(AU52-2)*13.66,0)</f>
        <v>0</v>
      </c>
      <c r="AY52" s="245" t="n">
        <f aca="false">IF(AU52&lt;-2,(ABS(AU52)-2)*100,0)</f>
        <v>200</v>
      </c>
      <c r="AZ52" s="246" t="n">
        <f aca="false">AV52+AW52</f>
        <v>-2</v>
      </c>
      <c r="BA52" s="247" t="n">
        <f aca="false">AX52+AY52</f>
        <v>200</v>
      </c>
      <c r="BR52" s="235"/>
      <c r="BS52" s="142"/>
      <c r="BT52" s="142"/>
      <c r="BU52" s="98"/>
      <c r="BV52" s="98"/>
      <c r="BW52" s="249"/>
      <c r="BX52" s="249"/>
      <c r="BY52" s="52"/>
      <c r="BZ52" s="52"/>
      <c r="CA52" s="52"/>
      <c r="CB52" s="52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</row>
    <row r="53" customFormat="false" ht="15.75" hidden="false" customHeight="false" outlineLevel="0" collapsed="false">
      <c r="A53" s="7"/>
      <c r="B53" s="7"/>
      <c r="C53" s="7"/>
      <c r="D53" s="7"/>
      <c r="E53" s="7"/>
      <c r="F53" s="7"/>
      <c r="G53" s="7"/>
      <c r="H53" s="22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AS53" s="241"/>
      <c r="AT53" s="242" t="n">
        <f aca="false">AT22</f>
        <v>4</v>
      </c>
      <c r="AU53" s="242" t="n">
        <f aca="false">AS53-AT53</f>
        <v>-4</v>
      </c>
      <c r="AV53" s="243" t="n">
        <f aca="false">IF(AND(AU53&lt;=0,AU53&gt;=-2),AU53,IF(AU53&lt;-2,-2,0))</f>
        <v>-2</v>
      </c>
      <c r="AW53" s="244" t="n">
        <f aca="false">IF(AND(AU53&gt;=0,AU53&lt;=2),AU53,IF(AU53&gt;2,2,0))</f>
        <v>0</v>
      </c>
      <c r="AX53" s="245" t="n">
        <f aca="false">IF(AU53&gt;2,(AU53-2)*13.66,0)</f>
        <v>0</v>
      </c>
      <c r="AY53" s="245" t="n">
        <f aca="false">IF(AU53&lt;-2,(ABS(AU53)-2)*100,0)</f>
        <v>200</v>
      </c>
      <c r="AZ53" s="246" t="n">
        <f aca="false">AV53+AW53</f>
        <v>-2</v>
      </c>
      <c r="BA53" s="247" t="n">
        <f aca="false">AX53+AY53</f>
        <v>200</v>
      </c>
      <c r="BR53" s="235"/>
      <c r="BS53" s="142"/>
      <c r="BT53" s="142"/>
      <c r="BU53" s="98"/>
      <c r="BV53" s="256"/>
      <c r="BW53" s="268"/>
      <c r="BX53" s="249"/>
      <c r="BY53" s="52"/>
      <c r="BZ53" s="52"/>
      <c r="CA53" s="52"/>
      <c r="CB53" s="52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</row>
    <row r="54" customFormat="false" ht="15.75" hidden="false" customHeight="false" outlineLevel="0" collapsed="false">
      <c r="A54" s="7"/>
      <c r="B54" s="7"/>
      <c r="C54" s="7"/>
      <c r="D54" s="7"/>
      <c r="E54" s="7"/>
      <c r="F54" s="7"/>
      <c r="G54" s="7"/>
      <c r="H54" s="227"/>
      <c r="I54" s="227"/>
      <c r="J54" s="227"/>
      <c r="K54" s="22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AS54" s="241"/>
      <c r="AT54" s="242" t="n">
        <f aca="false">AT23</f>
        <v>4</v>
      </c>
      <c r="AU54" s="242" t="n">
        <f aca="false">AS54-AT54</f>
        <v>-4</v>
      </c>
      <c r="AV54" s="243" t="n">
        <f aca="false">IF(AND(AU54&lt;=0,AU54&gt;=-2),AU54,IF(AU54&lt;-2,-2,0))</f>
        <v>-2</v>
      </c>
      <c r="AW54" s="244" t="n">
        <f aca="false">IF(AND(AU54&gt;=0,AU54&lt;=2),AU54,IF(AU54&gt;2,2,0))</f>
        <v>0</v>
      </c>
      <c r="AX54" s="245" t="n">
        <f aca="false">IF(AU54&gt;2,(AU54-2)*13.66,0)</f>
        <v>0</v>
      </c>
      <c r="AY54" s="245" t="n">
        <f aca="false">IF(AU54&lt;-2,(ABS(AU54)-2)*100,0)</f>
        <v>200</v>
      </c>
      <c r="AZ54" s="246" t="n">
        <f aca="false">AV54+AW54</f>
        <v>-2</v>
      </c>
      <c r="BA54" s="247" t="n">
        <f aca="false">AX54+AY54</f>
        <v>200</v>
      </c>
      <c r="BR54" s="235"/>
      <c r="BS54" s="142"/>
      <c r="BT54" s="142"/>
      <c r="BU54" s="98"/>
      <c r="BV54" s="98"/>
      <c r="BW54" s="249"/>
      <c r="BX54" s="249"/>
      <c r="BY54" s="52"/>
      <c r="BZ54" s="52"/>
      <c r="CA54" s="52"/>
      <c r="CB54" s="52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</row>
    <row r="55" customFormat="false" ht="15.75" hidden="false" customHeight="false" outlineLevel="0" collapsed="false">
      <c r="A55" s="7"/>
      <c r="B55" s="7"/>
      <c r="C55" s="7"/>
      <c r="D55" s="7"/>
      <c r="E55" s="227"/>
      <c r="F55" s="227"/>
      <c r="G55" s="7"/>
      <c r="H55" s="227"/>
      <c r="I55" s="227"/>
      <c r="J55" s="7"/>
      <c r="K55" s="227"/>
      <c r="L55" s="7"/>
      <c r="M55" s="7"/>
      <c r="N55" s="22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AS55" s="241"/>
      <c r="AT55" s="242" t="n">
        <f aca="false">AT24</f>
        <v>4</v>
      </c>
      <c r="AU55" s="242" t="n">
        <f aca="false">AS55-AT55</f>
        <v>-4</v>
      </c>
      <c r="AV55" s="243" t="n">
        <f aca="false">IF(AND(AU55&lt;=0,AU55&gt;=-2),AU55,IF(AU55&lt;-2,-2,0))</f>
        <v>-2</v>
      </c>
      <c r="AW55" s="244" t="n">
        <f aca="false">IF(AND(AU55&gt;=0,AU55&lt;=2),AU55,IF(AU55&gt;2,2,0))</f>
        <v>0</v>
      </c>
      <c r="AX55" s="245" t="n">
        <f aca="false">IF(AU55&gt;2,(AU55-2)*13.66,0)</f>
        <v>0</v>
      </c>
      <c r="AY55" s="245" t="n">
        <f aca="false">IF(AU55&lt;-2,(ABS(AU55)-2)*100,0)</f>
        <v>200</v>
      </c>
      <c r="AZ55" s="246" t="n">
        <f aca="false">AV55+AW55</f>
        <v>-2</v>
      </c>
      <c r="BA55" s="247" t="n">
        <f aca="false">AX55+AY55</f>
        <v>200</v>
      </c>
      <c r="BR55" s="235"/>
      <c r="BS55" s="142"/>
      <c r="BT55" s="142"/>
      <c r="BU55" s="52"/>
      <c r="BV55" s="52"/>
      <c r="BW55" s="252"/>
      <c r="BX55" s="252"/>
      <c r="BY55" s="52"/>
      <c r="BZ55" s="52"/>
      <c r="CA55" s="52"/>
      <c r="CB55" s="52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</row>
    <row r="56" customFormat="false" ht="15.75" hidden="false" customHeight="false" outlineLevel="0" collapsed="false">
      <c r="A56" s="7"/>
      <c r="B56" s="7"/>
      <c r="C56" s="7"/>
      <c r="D56" s="7"/>
      <c r="E56" s="227"/>
      <c r="F56" s="7"/>
      <c r="G56" s="7"/>
      <c r="H56" s="7"/>
      <c r="I56" s="7"/>
      <c r="J56" s="7"/>
      <c r="K56" s="269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AS56" s="241"/>
      <c r="AT56" s="242" t="n">
        <f aca="false">AT25</f>
        <v>4</v>
      </c>
      <c r="AU56" s="242" t="n">
        <f aca="false">AS56-AT56</f>
        <v>-4</v>
      </c>
      <c r="AV56" s="243" t="n">
        <f aca="false">IF(AND(AU56&lt;=0,AU56&gt;=-2),AU56,IF(AU56&lt;-2,-2,0))</f>
        <v>-2</v>
      </c>
      <c r="AW56" s="244" t="n">
        <f aca="false">IF(AND(AU56&gt;=0,AU56&lt;=2),AU56,IF(AU56&gt;2,2,0))</f>
        <v>0</v>
      </c>
      <c r="AX56" s="245" t="n">
        <f aca="false">IF(AU56&gt;2,(AU56-2)*13.66,0)</f>
        <v>0</v>
      </c>
      <c r="AY56" s="245" t="n">
        <f aca="false">IF(AU56&lt;-2,(ABS(AU56)-2)*100,0)</f>
        <v>200</v>
      </c>
      <c r="AZ56" s="246" t="n">
        <f aca="false">AV56+AW56</f>
        <v>-2</v>
      </c>
      <c r="BA56" s="247" t="n">
        <f aca="false">AX56+AY56</f>
        <v>200</v>
      </c>
      <c r="BR56" s="235"/>
      <c r="BS56" s="142"/>
      <c r="BT56" s="142"/>
      <c r="BU56" s="98"/>
      <c r="BV56" s="52"/>
      <c r="BW56" s="249"/>
      <c r="BX56" s="249"/>
      <c r="BY56" s="52"/>
      <c r="BZ56" s="52"/>
      <c r="CA56" s="52"/>
      <c r="CB56" s="52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</row>
    <row r="57" customFormat="false" ht="15" hidden="false" customHeight="false" outlineLevel="0" collapsed="false">
      <c r="A57" s="7"/>
      <c r="B57" s="7"/>
      <c r="C57" s="7"/>
      <c r="D57" s="7"/>
      <c r="E57" s="253"/>
      <c r="F57" s="253"/>
      <c r="G57" s="7"/>
      <c r="H57" s="254"/>
      <c r="I57" s="7"/>
      <c r="J57" s="253"/>
      <c r="K57" s="270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AS57" s="241"/>
      <c r="AT57" s="242" t="n">
        <f aca="false">AT26</f>
        <v>4</v>
      </c>
      <c r="AU57" s="242" t="n">
        <f aca="false">AS57-AT57</f>
        <v>-4</v>
      </c>
      <c r="AV57" s="243" t="n">
        <f aca="false">IF(AND(AU57&lt;=0,AU57&gt;=-2),AU57,IF(AU57&lt;-2,-2,0))</f>
        <v>-2</v>
      </c>
      <c r="AW57" s="244" t="n">
        <f aca="false">IF(AND(AU57&gt;=0,AU57&lt;=2),AU57,IF(AU57&gt;2,2,0))</f>
        <v>0</v>
      </c>
      <c r="AX57" s="245" t="n">
        <f aca="false">IF(AU57&gt;2,(AU57-2)*13.66,0)</f>
        <v>0</v>
      </c>
      <c r="AY57" s="245" t="n">
        <f aca="false">IF(AU57&lt;-2,(ABS(AU57)-2)*100,0)</f>
        <v>200</v>
      </c>
      <c r="AZ57" s="246" t="n">
        <f aca="false">AV57+AW57</f>
        <v>-2</v>
      </c>
      <c r="BA57" s="247" t="n">
        <f aca="false">AX57+AY57</f>
        <v>200</v>
      </c>
      <c r="BR57" s="235"/>
      <c r="BS57" s="142"/>
      <c r="BT57" s="142"/>
      <c r="BU57" s="98"/>
      <c r="BV57" s="52"/>
      <c r="BW57" s="249"/>
      <c r="BX57" s="249"/>
      <c r="BY57" s="52"/>
      <c r="BZ57" s="52"/>
      <c r="CA57" s="52"/>
      <c r="CB57" s="52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</row>
    <row r="58" customFormat="false" ht="15.75" hidden="false" customHeight="false" outlineLevel="0" collapsed="false">
      <c r="A58" s="7"/>
      <c r="B58" s="7"/>
      <c r="C58" s="7"/>
      <c r="D58" s="7"/>
      <c r="E58" s="253"/>
      <c r="F58" s="253"/>
      <c r="G58" s="7"/>
      <c r="H58" s="254"/>
      <c r="I58" s="7"/>
      <c r="J58" s="7"/>
      <c r="K58" s="269"/>
      <c r="L58" s="7"/>
      <c r="M58" s="7"/>
      <c r="N58" s="271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AS58" s="241"/>
      <c r="AT58" s="242" t="n">
        <f aca="false">AT27</f>
        <v>4</v>
      </c>
      <c r="AU58" s="242" t="n">
        <f aca="false">AS58-AT58</f>
        <v>-4</v>
      </c>
      <c r="AV58" s="243" t="n">
        <f aca="false">IF(AND(AU58&lt;=0,AU58&gt;=-2),AU58,IF(AU58&lt;-2,-2,0))</f>
        <v>-2</v>
      </c>
      <c r="AW58" s="244" t="n">
        <f aca="false">IF(AND(AU58&gt;=0,AU58&lt;=2),AU58,IF(AU58&gt;2,2,0))</f>
        <v>0</v>
      </c>
      <c r="AX58" s="245" t="n">
        <f aca="false">IF(AU58&gt;2,(AU58-2)*13.66,0)</f>
        <v>0</v>
      </c>
      <c r="AY58" s="245" t="n">
        <f aca="false">IF(AU58&lt;-2,(ABS(AU58)-2)*100,0)</f>
        <v>200</v>
      </c>
      <c r="AZ58" s="246" t="n">
        <f aca="false">AV58+AW58</f>
        <v>-2</v>
      </c>
      <c r="BA58" s="247" t="n">
        <f aca="false">AX58+AY58</f>
        <v>200</v>
      </c>
      <c r="BR58" s="235"/>
      <c r="BS58" s="142"/>
      <c r="BT58" s="142"/>
      <c r="BU58" s="272"/>
      <c r="BV58" s="272"/>
      <c r="BW58" s="270"/>
      <c r="BX58" s="270"/>
      <c r="BY58" s="273"/>
      <c r="BZ58" s="269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</row>
    <row r="59" customFormat="false" ht="15" hidden="false" customHeight="false" outlineLevel="0" collapsed="false">
      <c r="A59" s="7"/>
      <c r="B59" s="7"/>
      <c r="C59" s="7"/>
      <c r="D59" s="7"/>
      <c r="E59" s="253"/>
      <c r="F59" s="7"/>
      <c r="G59" s="7"/>
      <c r="H59" s="254"/>
      <c r="I59" s="7"/>
      <c r="J59" s="7"/>
      <c r="K59" s="274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AS59" s="241"/>
      <c r="AT59" s="242" t="n">
        <f aca="false">AT28</f>
        <v>4</v>
      </c>
      <c r="AU59" s="242" t="n">
        <f aca="false">AS59-AT59</f>
        <v>-4</v>
      </c>
      <c r="AV59" s="243" t="n">
        <f aca="false">IF(AND(AU59&lt;=0,AU59&gt;=-2),AU59,IF(AU59&lt;-2,-2,0))</f>
        <v>-2</v>
      </c>
      <c r="AW59" s="244" t="n">
        <f aca="false">IF(AND(AU59&gt;=0,AU59&lt;=2),AU59,IF(AU59&gt;2,2,0))</f>
        <v>0</v>
      </c>
      <c r="AX59" s="245" t="n">
        <f aca="false">IF(AU59&gt;2,(AU59-2)*13.66,0)</f>
        <v>0</v>
      </c>
      <c r="AY59" s="245" t="n">
        <f aca="false">IF(AU59&lt;-2,(ABS(AU59)-2)*100,0)</f>
        <v>200</v>
      </c>
      <c r="AZ59" s="246" t="n">
        <f aca="false">AV59+AW59</f>
        <v>-2</v>
      </c>
      <c r="BA59" s="247" t="n">
        <f aca="false">AX59+AY59</f>
        <v>200</v>
      </c>
      <c r="BR59" s="235"/>
      <c r="BS59" s="142"/>
      <c r="BT59" s="142"/>
      <c r="BU59" s="272"/>
      <c r="BV59" s="272"/>
      <c r="BW59" s="270"/>
      <c r="BX59" s="270"/>
      <c r="BY59" s="273"/>
      <c r="BZ59" s="269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</row>
    <row r="60" customFormat="false" ht="15" hidden="false" customHeight="false" outlineLevel="0" collapsed="false">
      <c r="A60" s="7"/>
      <c r="B60" s="7"/>
      <c r="C60" s="7"/>
      <c r="D60" s="7"/>
      <c r="E60" s="253"/>
      <c r="F60" s="7"/>
      <c r="G60" s="7"/>
      <c r="H60" s="274"/>
      <c r="I60" s="7"/>
      <c r="J60" s="7"/>
      <c r="K60" s="269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AS60" s="241"/>
      <c r="AT60" s="242" t="n">
        <f aca="false">AT29</f>
        <v>4</v>
      </c>
      <c r="AU60" s="242" t="n">
        <f aca="false">AS60-AT60</f>
        <v>-4</v>
      </c>
      <c r="AV60" s="243" t="n">
        <f aca="false">IF(AND(AU60&lt;=0,AU60&gt;=-2),AU60,IF(AU60&lt;-2,-2,0))</f>
        <v>-2</v>
      </c>
      <c r="AW60" s="244" t="n">
        <f aca="false">IF(AND(AU60&gt;=0,AU60&lt;=2),AU60,IF(AU60&gt;2,2,0))</f>
        <v>0</v>
      </c>
      <c r="AX60" s="245" t="n">
        <f aca="false">IF(AU60&gt;2,(AU60-2)*13.66,0)</f>
        <v>0</v>
      </c>
      <c r="AY60" s="245" t="n">
        <f aca="false">IF(AU60&lt;-2,(ABS(AU60)-2)*100,0)</f>
        <v>200</v>
      </c>
      <c r="AZ60" s="246" t="n">
        <f aca="false">AV60+AW60</f>
        <v>-2</v>
      </c>
      <c r="BA60" s="247" t="n">
        <f aca="false">AX60+AY60</f>
        <v>200</v>
      </c>
      <c r="BR60" s="235"/>
      <c r="BS60" s="142"/>
      <c r="BT60" s="142"/>
      <c r="BU60" s="272"/>
      <c r="BV60" s="272"/>
      <c r="BW60" s="270"/>
      <c r="BX60" s="270"/>
      <c r="BY60" s="273"/>
      <c r="BZ60" s="269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</row>
    <row r="61" customFormat="false" ht="15.75" hidden="false" customHeight="false" outlineLevel="0" collapsed="false">
      <c r="A61" s="7"/>
      <c r="B61" s="7"/>
      <c r="C61" s="7"/>
      <c r="D61" s="7"/>
      <c r="E61" s="254"/>
      <c r="F61" s="7"/>
      <c r="G61" s="7"/>
      <c r="H61" s="274"/>
      <c r="I61" s="7"/>
      <c r="J61" s="7"/>
      <c r="K61" s="274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AS61" s="275"/>
      <c r="AT61" s="276" t="n">
        <f aca="false">AT30</f>
        <v>4</v>
      </c>
      <c r="AU61" s="276" t="n">
        <f aca="false">AS61-AT61</f>
        <v>-4</v>
      </c>
      <c r="AV61" s="277" t="n">
        <f aca="false">IF(AND(AU61&lt;=0,AU61&gt;=-2),AU61,IF(AU61&lt;-2,-2,0))</f>
        <v>-2</v>
      </c>
      <c r="AW61" s="278" t="n">
        <f aca="false">IF(AND(AU61&gt;=0,AU61&lt;=2),AU61,IF(AU61&gt;2,2,0))</f>
        <v>0</v>
      </c>
      <c r="AX61" s="279" t="n">
        <f aca="false">IF(AU61&gt;2,(AU61-2)*13.66,0)</f>
        <v>0</v>
      </c>
      <c r="AY61" s="279" t="n">
        <f aca="false">IF(AU61&lt;-2,(ABS(AU61)-2)*100,0)</f>
        <v>200</v>
      </c>
      <c r="AZ61" s="280" t="n">
        <f aca="false">AV61+AW61</f>
        <v>-2</v>
      </c>
      <c r="BA61" s="281" t="n">
        <f aca="false">AX61+AY61</f>
        <v>200</v>
      </c>
      <c r="BR61" s="235"/>
      <c r="BS61" s="142"/>
      <c r="BT61" s="142"/>
      <c r="BU61" s="272"/>
      <c r="BV61" s="272"/>
      <c r="BW61" s="270"/>
      <c r="BX61" s="270"/>
      <c r="BY61" s="273"/>
      <c r="BZ61" s="269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</row>
    <row r="62" customFormat="false" ht="15.75" hidden="false" customHeight="false" outlineLevel="0" collapsed="false">
      <c r="A62" s="7"/>
      <c r="B62" s="7"/>
      <c r="C62" s="7"/>
      <c r="D62" s="7"/>
      <c r="E62" s="254"/>
      <c r="F62" s="7"/>
      <c r="G62" s="7"/>
      <c r="H62" s="282"/>
      <c r="I62" s="7"/>
      <c r="J62" s="7"/>
      <c r="K62" s="269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AT62" s="283" t="n">
        <f aca="false">AT31</f>
        <v>96</v>
      </c>
      <c r="BR62" s="7"/>
      <c r="BS62" s="142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</row>
    <row r="63" customFormat="false" ht="15.75" hidden="false" customHeight="false" outlineLevel="0" collapsed="false">
      <c r="A63" s="7"/>
      <c r="B63" s="7"/>
      <c r="C63" s="7"/>
      <c r="D63" s="7"/>
      <c r="E63" s="254"/>
      <c r="F63" s="7"/>
      <c r="G63" s="7"/>
      <c r="H63" s="7"/>
      <c r="I63" s="7"/>
      <c r="J63" s="7"/>
      <c r="K63" s="274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AX63" s="0" t="s">
        <v>151</v>
      </c>
      <c r="AZ63" s="284" t="n">
        <f aca="false">SUM(AZ38:AZ62)</f>
        <v>-48</v>
      </c>
      <c r="BA63" s="285" t="n">
        <f aca="false">SUM(BA38:BA62)</f>
        <v>4800</v>
      </c>
      <c r="BR63" s="7"/>
      <c r="BS63" s="7"/>
      <c r="BT63" s="7"/>
      <c r="BU63" s="7"/>
      <c r="BV63" s="7"/>
      <c r="BW63" s="7"/>
      <c r="BX63" s="7"/>
      <c r="BY63" s="273"/>
      <c r="BZ63" s="269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</row>
    <row r="64" customFormat="false" ht="12.75" hidden="false" customHeight="false" outlineLevel="0" collapsed="false">
      <c r="A64" s="7"/>
      <c r="B64" s="7"/>
      <c r="C64" s="7"/>
      <c r="D64" s="7"/>
      <c r="E64" s="7"/>
      <c r="F64" s="7"/>
      <c r="G64" s="7"/>
      <c r="H64" s="7"/>
      <c r="I64" s="7"/>
      <c r="J64" s="7"/>
      <c r="K64" s="269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</row>
    <row r="65" customFormat="false" ht="12.75" hidden="false" customHeight="false" outlineLevel="0" collapsed="false">
      <c r="A65" s="7"/>
      <c r="B65" s="7"/>
      <c r="C65" s="7"/>
      <c r="D65" s="7"/>
      <c r="E65" s="7"/>
      <c r="F65" s="7"/>
      <c r="G65" s="7"/>
      <c r="H65" s="7"/>
      <c r="I65" s="7"/>
      <c r="J65" s="7"/>
      <c r="K65" s="274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</row>
    <row r="66" customFormat="false" ht="12.75" hidden="false" customHeight="false" outlineLevel="0" collapsed="false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</row>
    <row r="67" customFormat="false" ht="12.75" hidden="false" customHeight="false" outlineLevel="0" collapsed="false">
      <c r="A67" s="286"/>
      <c r="B67" s="287"/>
      <c r="C67" s="287"/>
      <c r="D67" s="287"/>
      <c r="E67" s="287"/>
      <c r="F67" s="287"/>
      <c r="G67" s="287"/>
      <c r="H67" s="287"/>
      <c r="I67" s="287"/>
      <c r="J67" s="287"/>
      <c r="K67" s="287"/>
      <c r="L67" s="287"/>
      <c r="M67" s="287"/>
      <c r="N67" s="287"/>
      <c r="O67" s="287"/>
      <c r="P67" s="287"/>
      <c r="Q67" s="287"/>
      <c r="R67" s="287"/>
      <c r="S67" s="287"/>
      <c r="T67" s="287"/>
      <c r="U67" s="287"/>
      <c r="V67" s="7"/>
      <c r="W67" s="7"/>
      <c r="X67" s="7"/>
      <c r="Y67" s="7"/>
    </row>
    <row r="68" customFormat="false" ht="12.75" hidden="false" customHeight="false" outlineLevel="0" collapsed="false">
      <c r="A68" s="288"/>
      <c r="B68" s="9"/>
      <c r="C68" s="10"/>
      <c r="D68" s="10"/>
      <c r="E68" s="10"/>
      <c r="F68" s="288"/>
      <c r="G68" s="288"/>
      <c r="H68" s="12"/>
      <c r="I68" s="12"/>
      <c r="J68" s="288"/>
      <c r="K68" s="288"/>
      <c r="L68" s="288"/>
      <c r="M68" s="289"/>
      <c r="N68" s="288"/>
      <c r="O68" s="289"/>
      <c r="P68" s="287"/>
      <c r="Q68" s="289"/>
      <c r="R68" s="289"/>
      <c r="S68" s="289"/>
      <c r="T68" s="289"/>
      <c r="U68" s="287"/>
      <c r="V68" s="7"/>
      <c r="W68" s="7"/>
      <c r="X68" s="7"/>
      <c r="Y68" s="7"/>
    </row>
    <row r="69" customFormat="false" ht="12.75" hidden="false" customHeight="false" outlineLevel="0" collapsed="false">
      <c r="A69" s="287"/>
      <c r="B69" s="9"/>
      <c r="C69" s="290"/>
      <c r="D69" s="291"/>
      <c r="E69" s="290"/>
      <c r="F69" s="289"/>
      <c r="G69" s="289"/>
      <c r="H69" s="289"/>
      <c r="I69" s="289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7"/>
      <c r="W69" s="7"/>
      <c r="X69" s="7"/>
      <c r="Y69" s="7"/>
    </row>
    <row r="70" customFormat="false" ht="12.75" hidden="false" customHeight="false" outlineLevel="0" collapsed="false">
      <c r="A70" s="293"/>
      <c r="B70" s="9"/>
      <c r="C70" s="291"/>
      <c r="D70" s="291"/>
      <c r="E70" s="290"/>
      <c r="F70" s="289"/>
      <c r="G70" s="289"/>
      <c r="H70" s="289"/>
      <c r="I70" s="289"/>
      <c r="J70" s="289"/>
      <c r="K70" s="289"/>
      <c r="L70" s="289"/>
      <c r="M70" s="289"/>
      <c r="N70" s="289"/>
      <c r="O70" s="289"/>
      <c r="P70" s="289"/>
      <c r="Q70" s="289"/>
      <c r="R70" s="289"/>
      <c r="S70" s="289"/>
      <c r="T70" s="289"/>
      <c r="U70" s="289"/>
      <c r="V70" s="7"/>
      <c r="W70" s="7"/>
      <c r="X70" s="7"/>
      <c r="Y70" s="7"/>
    </row>
    <row r="71" customFormat="false" ht="12.75" hidden="false" customHeight="false" outlineLevel="0" collapsed="false">
      <c r="A71" s="287"/>
      <c r="B71" s="9"/>
      <c r="C71" s="291"/>
      <c r="D71" s="291"/>
      <c r="E71" s="10"/>
      <c r="F71" s="206"/>
      <c r="G71" s="294"/>
      <c r="H71" s="294"/>
      <c r="I71" s="289"/>
      <c r="J71" s="289"/>
      <c r="K71" s="294"/>
      <c r="L71" s="294"/>
      <c r="M71" s="294"/>
      <c r="N71" s="295"/>
      <c r="O71" s="294"/>
      <c r="P71" s="296"/>
      <c r="Q71" s="294"/>
      <c r="R71" s="294"/>
      <c r="S71" s="294"/>
      <c r="T71" s="294"/>
      <c r="U71" s="289"/>
      <c r="V71" s="7"/>
      <c r="W71" s="7"/>
      <c r="X71" s="7"/>
      <c r="Y71" s="7"/>
    </row>
    <row r="72" customFormat="false" ht="12.75" hidden="false" customHeight="false" outlineLevel="0" collapsed="false">
      <c r="A72" s="287"/>
      <c r="B72" s="297"/>
      <c r="C72" s="298"/>
      <c r="D72" s="298"/>
      <c r="E72" s="298"/>
      <c r="F72" s="299"/>
      <c r="G72" s="299"/>
      <c r="H72" s="299"/>
      <c r="I72" s="299"/>
      <c r="J72" s="298"/>
      <c r="K72" s="299"/>
      <c r="L72" s="299"/>
      <c r="M72" s="299"/>
      <c r="N72" s="300"/>
      <c r="O72" s="299"/>
      <c r="P72" s="300"/>
      <c r="Q72" s="299"/>
      <c r="R72" s="300"/>
      <c r="S72" s="301"/>
      <c r="T72" s="299"/>
      <c r="U72" s="299"/>
      <c r="V72" s="7"/>
      <c r="W72" s="7"/>
      <c r="X72" s="7"/>
      <c r="Y72" s="7"/>
    </row>
    <row r="73" customFormat="false" ht="12.75" hidden="false" customHeight="false" outlineLevel="0" collapsed="false">
      <c r="A73" s="287"/>
      <c r="B73" s="9"/>
      <c r="C73" s="290"/>
      <c r="D73" s="290"/>
      <c r="E73" s="290"/>
      <c r="F73" s="302"/>
      <c r="G73" s="302"/>
      <c r="H73" s="302"/>
      <c r="I73" s="302"/>
      <c r="J73" s="290"/>
      <c r="K73" s="303"/>
      <c r="L73" s="303"/>
      <c r="M73" s="303"/>
      <c r="N73" s="303"/>
      <c r="O73" s="303"/>
      <c r="P73" s="303"/>
      <c r="Q73" s="303"/>
      <c r="R73" s="303"/>
      <c r="S73" s="303"/>
      <c r="T73" s="303"/>
      <c r="U73" s="304"/>
      <c r="V73" s="7"/>
      <c r="W73" s="7"/>
      <c r="X73" s="7"/>
      <c r="Y73" s="7"/>
    </row>
    <row r="74" customFormat="false" ht="12.75" hidden="false" customHeight="false" outlineLevel="0" collapsed="false">
      <c r="A74" s="287"/>
      <c r="B74" s="9"/>
      <c r="C74" s="290"/>
      <c r="D74" s="290"/>
      <c r="E74" s="290"/>
      <c r="F74" s="302"/>
      <c r="G74" s="302"/>
      <c r="H74" s="302"/>
      <c r="I74" s="302"/>
      <c r="J74" s="290"/>
      <c r="K74" s="303"/>
      <c r="L74" s="303"/>
      <c r="M74" s="303"/>
      <c r="N74" s="303"/>
      <c r="O74" s="303"/>
      <c r="P74" s="303"/>
      <c r="Q74" s="303"/>
      <c r="R74" s="303"/>
      <c r="S74" s="303"/>
      <c r="T74" s="303"/>
      <c r="U74" s="304"/>
      <c r="V74" s="7"/>
      <c r="W74" s="7"/>
      <c r="X74" s="7"/>
      <c r="Y74" s="7"/>
    </row>
    <row r="75" customFormat="false" ht="12.75" hidden="false" customHeight="false" outlineLevel="0" collapsed="false">
      <c r="A75" s="305"/>
      <c r="B75" s="9"/>
      <c r="C75" s="290"/>
      <c r="D75" s="290"/>
      <c r="E75" s="290"/>
      <c r="F75" s="302"/>
      <c r="G75" s="302"/>
      <c r="H75" s="302"/>
      <c r="I75" s="302"/>
      <c r="J75" s="290"/>
      <c r="K75" s="303"/>
      <c r="L75" s="303"/>
      <c r="M75" s="303"/>
      <c r="N75" s="303"/>
      <c r="O75" s="303"/>
      <c r="P75" s="303"/>
      <c r="Q75" s="303"/>
      <c r="R75" s="303"/>
      <c r="S75" s="303"/>
      <c r="T75" s="303"/>
      <c r="U75" s="304"/>
      <c r="V75" s="7"/>
      <c r="W75" s="7"/>
      <c r="X75" s="7"/>
      <c r="Y75" s="7"/>
    </row>
    <row r="76" customFormat="false" ht="12.75" hidden="false" customHeight="false" outlineLevel="0" collapsed="false">
      <c r="A76" s="287"/>
      <c r="B76" s="9"/>
      <c r="C76" s="290"/>
      <c r="D76" s="290"/>
      <c r="E76" s="290"/>
      <c r="F76" s="302"/>
      <c r="G76" s="302"/>
      <c r="H76" s="302"/>
      <c r="I76" s="302"/>
      <c r="J76" s="290"/>
      <c r="K76" s="303"/>
      <c r="L76" s="303"/>
      <c r="M76" s="303"/>
      <c r="N76" s="303"/>
      <c r="O76" s="303"/>
      <c r="P76" s="303"/>
      <c r="Q76" s="303"/>
      <c r="R76" s="303"/>
      <c r="S76" s="303"/>
      <c r="T76" s="303"/>
      <c r="U76" s="304"/>
      <c r="V76" s="7"/>
      <c r="W76" s="7"/>
      <c r="X76" s="7"/>
      <c r="Y76" s="7"/>
    </row>
    <row r="77" customFormat="false" ht="12.75" hidden="false" customHeight="false" outlineLevel="0" collapsed="false">
      <c r="A77" s="287"/>
      <c r="B77" s="9"/>
      <c r="C77" s="290"/>
      <c r="D77" s="290"/>
      <c r="E77" s="290"/>
      <c r="F77" s="302"/>
      <c r="G77" s="302"/>
      <c r="H77" s="302"/>
      <c r="I77" s="302"/>
      <c r="J77" s="290"/>
      <c r="K77" s="303"/>
      <c r="L77" s="303"/>
      <c r="M77" s="303"/>
      <c r="N77" s="303"/>
      <c r="O77" s="303"/>
      <c r="P77" s="303"/>
      <c r="Q77" s="303"/>
      <c r="R77" s="303"/>
      <c r="S77" s="303"/>
      <c r="T77" s="303"/>
      <c r="U77" s="304"/>
      <c r="V77" s="7"/>
      <c r="W77" s="7"/>
      <c r="X77" s="7"/>
      <c r="Y77" s="7"/>
    </row>
    <row r="78" customFormat="false" ht="12.75" hidden="false" customHeight="false" outlineLevel="0" collapsed="false">
      <c r="A78" s="287"/>
      <c r="B78" s="9"/>
      <c r="C78" s="290"/>
      <c r="D78" s="290"/>
      <c r="E78" s="290"/>
      <c r="F78" s="302"/>
      <c r="G78" s="302"/>
      <c r="H78" s="302"/>
      <c r="I78" s="302"/>
      <c r="J78" s="290"/>
      <c r="K78" s="303"/>
      <c r="L78" s="303"/>
      <c r="M78" s="303"/>
      <c r="N78" s="303"/>
      <c r="O78" s="303"/>
      <c r="P78" s="303"/>
      <c r="Q78" s="303"/>
      <c r="R78" s="303"/>
      <c r="S78" s="303"/>
      <c r="T78" s="303"/>
      <c r="U78" s="304"/>
      <c r="V78" s="7"/>
      <c r="W78" s="7"/>
      <c r="X78" s="7"/>
      <c r="Y78" s="7"/>
    </row>
    <row r="79" customFormat="false" ht="12.75" hidden="false" customHeight="false" outlineLevel="0" collapsed="false">
      <c r="A79" s="287"/>
      <c r="B79" s="9"/>
      <c r="C79" s="290"/>
      <c r="D79" s="290"/>
      <c r="E79" s="290"/>
      <c r="F79" s="302"/>
      <c r="G79" s="302"/>
      <c r="H79" s="302"/>
      <c r="I79" s="302"/>
      <c r="J79" s="290"/>
      <c r="K79" s="303"/>
      <c r="L79" s="303"/>
      <c r="M79" s="303"/>
      <c r="N79" s="303"/>
      <c r="O79" s="303"/>
      <c r="P79" s="303"/>
      <c r="Q79" s="303"/>
      <c r="R79" s="303"/>
      <c r="S79" s="303"/>
      <c r="T79" s="303"/>
      <c r="U79" s="304"/>
      <c r="V79" s="7"/>
      <c r="W79" s="7"/>
      <c r="X79" s="7"/>
      <c r="Y79" s="7"/>
    </row>
    <row r="80" customFormat="false" ht="12.75" hidden="false" customHeight="false" outlineLevel="0" collapsed="false">
      <c r="A80" s="287"/>
      <c r="B80" s="9"/>
      <c r="C80" s="290"/>
      <c r="D80" s="290"/>
      <c r="E80" s="290"/>
      <c r="F80" s="302"/>
      <c r="G80" s="302"/>
      <c r="H80" s="302"/>
      <c r="I80" s="302"/>
      <c r="J80" s="290"/>
      <c r="K80" s="303"/>
      <c r="L80" s="303"/>
      <c r="M80" s="303"/>
      <c r="N80" s="303"/>
      <c r="O80" s="303"/>
      <c r="P80" s="303"/>
      <c r="Q80" s="303"/>
      <c r="R80" s="303"/>
      <c r="S80" s="303"/>
      <c r="T80" s="303"/>
      <c r="U80" s="304"/>
      <c r="V80" s="7"/>
      <c r="W80" s="7"/>
      <c r="X80" s="7"/>
      <c r="Y80" s="7"/>
    </row>
    <row r="81" customFormat="false" ht="12.75" hidden="false" customHeight="false" outlineLevel="0" collapsed="false">
      <c r="A81" s="287"/>
      <c r="B81" s="9"/>
      <c r="C81" s="290"/>
      <c r="D81" s="290"/>
      <c r="E81" s="290"/>
      <c r="F81" s="302"/>
      <c r="G81" s="302"/>
      <c r="H81" s="302"/>
      <c r="I81" s="302"/>
      <c r="J81" s="290"/>
      <c r="K81" s="303"/>
      <c r="L81" s="303"/>
      <c r="M81" s="303"/>
      <c r="N81" s="303"/>
      <c r="O81" s="303"/>
      <c r="P81" s="303"/>
      <c r="Q81" s="303"/>
      <c r="R81" s="303"/>
      <c r="S81" s="303"/>
      <c r="T81" s="303"/>
      <c r="U81" s="304"/>
      <c r="V81" s="7"/>
      <c r="W81" s="7"/>
      <c r="X81" s="7"/>
      <c r="Y81" s="7"/>
    </row>
    <row r="82" customFormat="false" ht="12.75" hidden="false" customHeight="false" outlineLevel="0" collapsed="false">
      <c r="A82" s="287"/>
      <c r="B82" s="9"/>
      <c r="C82" s="290"/>
      <c r="D82" s="290"/>
      <c r="E82" s="290"/>
      <c r="F82" s="302"/>
      <c r="G82" s="302"/>
      <c r="H82" s="302"/>
      <c r="I82" s="302"/>
      <c r="J82" s="290"/>
      <c r="K82" s="303"/>
      <c r="L82" s="303"/>
      <c r="M82" s="303"/>
      <c r="N82" s="303"/>
      <c r="O82" s="303"/>
      <c r="P82" s="303"/>
      <c r="Q82" s="303"/>
      <c r="R82" s="303"/>
      <c r="S82" s="303"/>
      <c r="T82" s="303"/>
      <c r="U82" s="304"/>
      <c r="V82" s="7"/>
      <c r="W82" s="8"/>
      <c r="X82" s="7"/>
      <c r="Y82" s="8"/>
    </row>
    <row r="83" customFormat="false" ht="12.75" hidden="false" customHeight="false" outlineLevel="0" collapsed="false">
      <c r="A83" s="287"/>
      <c r="B83" s="9"/>
      <c r="C83" s="290"/>
      <c r="D83" s="290"/>
      <c r="E83" s="290"/>
      <c r="F83" s="302"/>
      <c r="G83" s="302"/>
      <c r="H83" s="302"/>
      <c r="I83" s="302"/>
      <c r="J83" s="290"/>
      <c r="K83" s="303"/>
      <c r="L83" s="303"/>
      <c r="M83" s="303"/>
      <c r="N83" s="303"/>
      <c r="O83" s="303"/>
      <c r="P83" s="303"/>
      <c r="Q83" s="303"/>
      <c r="R83" s="303"/>
      <c r="S83" s="303"/>
      <c r="T83" s="303"/>
      <c r="U83" s="304"/>
      <c r="V83" s="7"/>
      <c r="W83" s="7"/>
      <c r="X83" s="7"/>
      <c r="Y83" s="7"/>
    </row>
    <row r="84" customFormat="false" ht="12.75" hidden="false" customHeight="false" outlineLevel="0" collapsed="false">
      <c r="A84" s="287"/>
      <c r="B84" s="9"/>
      <c r="C84" s="290"/>
      <c r="D84" s="290"/>
      <c r="E84" s="290"/>
      <c r="F84" s="302"/>
      <c r="G84" s="302"/>
      <c r="H84" s="302"/>
      <c r="I84" s="302"/>
      <c r="J84" s="290"/>
      <c r="K84" s="303"/>
      <c r="L84" s="303"/>
      <c r="M84" s="303"/>
      <c r="N84" s="303"/>
      <c r="O84" s="303"/>
      <c r="P84" s="303"/>
      <c r="Q84" s="303"/>
      <c r="R84" s="303"/>
      <c r="S84" s="303"/>
      <c r="T84" s="303"/>
      <c r="U84" s="304"/>
      <c r="V84" s="7"/>
      <c r="W84" s="7"/>
      <c r="X84" s="7"/>
      <c r="Y84" s="7"/>
    </row>
    <row r="85" customFormat="false" ht="12.75" hidden="false" customHeight="false" outlineLevel="0" collapsed="false">
      <c r="A85" s="287"/>
      <c r="B85" s="9"/>
      <c r="C85" s="290"/>
      <c r="D85" s="290"/>
      <c r="E85" s="290"/>
      <c r="F85" s="302"/>
      <c r="G85" s="302"/>
      <c r="H85" s="302"/>
      <c r="I85" s="302"/>
      <c r="J85" s="290"/>
      <c r="K85" s="303"/>
      <c r="L85" s="303"/>
      <c r="M85" s="303"/>
      <c r="N85" s="303"/>
      <c r="O85" s="303"/>
      <c r="P85" s="303"/>
      <c r="Q85" s="303"/>
      <c r="R85" s="303"/>
      <c r="S85" s="303"/>
      <c r="T85" s="303"/>
      <c r="U85" s="304"/>
      <c r="V85" s="7"/>
      <c r="W85" s="7"/>
      <c r="X85" s="7"/>
      <c r="Y85" s="7"/>
    </row>
    <row r="86" customFormat="false" ht="12.75" hidden="false" customHeight="false" outlineLevel="0" collapsed="false">
      <c r="A86" s="287"/>
      <c r="B86" s="9"/>
      <c r="C86" s="290"/>
      <c r="D86" s="290"/>
      <c r="E86" s="290"/>
      <c r="F86" s="302"/>
      <c r="G86" s="302"/>
      <c r="H86" s="302"/>
      <c r="I86" s="302"/>
      <c r="J86" s="290"/>
      <c r="K86" s="303"/>
      <c r="L86" s="303"/>
      <c r="M86" s="303"/>
      <c r="N86" s="303"/>
      <c r="O86" s="303"/>
      <c r="P86" s="303"/>
      <c r="Q86" s="303"/>
      <c r="R86" s="303"/>
      <c r="S86" s="303"/>
      <c r="T86" s="303"/>
      <c r="U86" s="304"/>
      <c r="V86" s="7"/>
      <c r="W86" s="7"/>
      <c r="X86" s="7"/>
      <c r="Y86" s="7"/>
    </row>
    <row r="87" customFormat="false" ht="12.75" hidden="false" customHeight="false" outlineLevel="0" collapsed="false">
      <c r="A87" s="287"/>
      <c r="B87" s="9"/>
      <c r="C87" s="290"/>
      <c r="D87" s="290"/>
      <c r="E87" s="290"/>
      <c r="F87" s="302"/>
      <c r="G87" s="302"/>
      <c r="H87" s="302"/>
      <c r="I87" s="302"/>
      <c r="J87" s="290"/>
      <c r="K87" s="303"/>
      <c r="L87" s="303"/>
      <c r="M87" s="303"/>
      <c r="N87" s="303"/>
      <c r="O87" s="303"/>
      <c r="P87" s="303"/>
      <c r="Q87" s="303"/>
      <c r="R87" s="303"/>
      <c r="S87" s="303"/>
      <c r="T87" s="303"/>
      <c r="U87" s="304"/>
      <c r="V87" s="7"/>
      <c r="W87" s="7"/>
      <c r="X87" s="7"/>
      <c r="Y87" s="7"/>
      <c r="AH87" s="6"/>
    </row>
    <row r="88" customFormat="false" ht="12.75" hidden="false" customHeight="false" outlineLevel="0" collapsed="false">
      <c r="A88" s="287"/>
      <c r="B88" s="9"/>
      <c r="C88" s="290"/>
      <c r="D88" s="290"/>
      <c r="E88" s="290"/>
      <c r="F88" s="302"/>
      <c r="G88" s="302"/>
      <c r="H88" s="302"/>
      <c r="I88" s="302"/>
      <c r="J88" s="290"/>
      <c r="K88" s="303"/>
      <c r="L88" s="303"/>
      <c r="M88" s="303"/>
      <c r="N88" s="303"/>
      <c r="O88" s="303"/>
      <c r="P88" s="303"/>
      <c r="Q88" s="303"/>
      <c r="R88" s="303"/>
      <c r="S88" s="303"/>
      <c r="T88" s="303"/>
      <c r="U88" s="304"/>
      <c r="V88" s="7"/>
      <c r="W88" s="7"/>
      <c r="X88" s="7"/>
      <c r="Y88" s="7"/>
    </row>
    <row r="89" customFormat="false" ht="12.75" hidden="false" customHeight="false" outlineLevel="0" collapsed="false">
      <c r="A89" s="287"/>
      <c r="B89" s="9"/>
      <c r="C89" s="290"/>
      <c r="D89" s="290"/>
      <c r="E89" s="290"/>
      <c r="F89" s="302"/>
      <c r="G89" s="302"/>
      <c r="H89" s="302"/>
      <c r="I89" s="302"/>
      <c r="J89" s="290"/>
      <c r="K89" s="303"/>
      <c r="L89" s="303"/>
      <c r="M89" s="303"/>
      <c r="N89" s="303"/>
      <c r="O89" s="303"/>
      <c r="P89" s="303"/>
      <c r="Q89" s="303"/>
      <c r="R89" s="303"/>
      <c r="S89" s="303"/>
      <c r="T89" s="303"/>
      <c r="U89" s="304"/>
      <c r="V89" s="7"/>
      <c r="W89" s="7"/>
      <c r="X89" s="7"/>
      <c r="Y89" s="7"/>
    </row>
    <row r="90" customFormat="false" ht="12.75" hidden="false" customHeight="false" outlineLevel="0" collapsed="false">
      <c r="A90" s="287"/>
      <c r="B90" s="9"/>
      <c r="C90" s="290"/>
      <c r="D90" s="290"/>
      <c r="E90" s="290"/>
      <c r="F90" s="302"/>
      <c r="G90" s="302"/>
      <c r="H90" s="302"/>
      <c r="I90" s="302"/>
      <c r="J90" s="290"/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4"/>
      <c r="V90" s="7"/>
      <c r="W90" s="7"/>
      <c r="X90" s="7"/>
      <c r="Y90" s="7"/>
    </row>
    <row r="91" customFormat="false" ht="12.75" hidden="false" customHeight="false" outlineLevel="0" collapsed="false">
      <c r="A91" s="287"/>
      <c r="B91" s="9"/>
      <c r="C91" s="290"/>
      <c r="D91" s="290"/>
      <c r="E91" s="290"/>
      <c r="F91" s="302"/>
      <c r="G91" s="302"/>
      <c r="H91" s="302"/>
      <c r="I91" s="302"/>
      <c r="J91" s="290"/>
      <c r="K91" s="303"/>
      <c r="L91" s="303"/>
      <c r="M91" s="303"/>
      <c r="N91" s="303"/>
      <c r="O91" s="303"/>
      <c r="P91" s="303"/>
      <c r="Q91" s="303"/>
      <c r="R91" s="303"/>
      <c r="S91" s="303"/>
      <c r="T91" s="303"/>
      <c r="U91" s="304"/>
      <c r="V91" s="7"/>
      <c r="W91" s="7"/>
      <c r="X91" s="7"/>
      <c r="Y91" s="7"/>
    </row>
    <row r="92" customFormat="false" ht="12.75" hidden="false" customHeight="false" outlineLevel="0" collapsed="false">
      <c r="A92" s="287"/>
      <c r="B92" s="9"/>
      <c r="C92" s="290"/>
      <c r="D92" s="290"/>
      <c r="E92" s="290"/>
      <c r="F92" s="302"/>
      <c r="G92" s="302"/>
      <c r="H92" s="302"/>
      <c r="I92" s="302"/>
      <c r="J92" s="290"/>
      <c r="K92" s="303"/>
      <c r="L92" s="303"/>
      <c r="M92" s="303"/>
      <c r="N92" s="303"/>
      <c r="O92" s="303"/>
      <c r="P92" s="303"/>
      <c r="Q92" s="303"/>
      <c r="R92" s="303"/>
      <c r="S92" s="303"/>
      <c r="T92" s="303"/>
      <c r="U92" s="304"/>
      <c r="V92" s="7"/>
      <c r="W92" s="7"/>
      <c r="X92" s="7"/>
      <c r="Y92" s="7"/>
    </row>
    <row r="93" customFormat="false" ht="12.75" hidden="false" customHeight="false" outlineLevel="0" collapsed="false">
      <c r="A93" s="287"/>
      <c r="B93" s="9"/>
      <c r="C93" s="290"/>
      <c r="D93" s="290"/>
      <c r="E93" s="290"/>
      <c r="F93" s="302"/>
      <c r="G93" s="302"/>
      <c r="H93" s="302"/>
      <c r="I93" s="302"/>
      <c r="J93" s="290"/>
      <c r="K93" s="303"/>
      <c r="L93" s="303"/>
      <c r="M93" s="303"/>
      <c r="N93" s="303"/>
      <c r="O93" s="303"/>
      <c r="P93" s="303"/>
      <c r="Q93" s="303"/>
      <c r="R93" s="303"/>
      <c r="S93" s="303"/>
      <c r="T93" s="303"/>
      <c r="U93" s="304"/>
      <c r="V93" s="7"/>
      <c r="W93" s="7"/>
      <c r="X93" s="7"/>
      <c r="Y93" s="7"/>
    </row>
    <row r="94" customFormat="false" ht="12.75" hidden="false" customHeight="false" outlineLevel="0" collapsed="false">
      <c r="A94" s="287"/>
      <c r="B94" s="9"/>
      <c r="C94" s="290"/>
      <c r="D94" s="290"/>
      <c r="E94" s="290"/>
      <c r="F94" s="302"/>
      <c r="G94" s="302"/>
      <c r="H94" s="302"/>
      <c r="I94" s="302"/>
      <c r="J94" s="290"/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304"/>
      <c r="V94" s="7"/>
      <c r="W94" s="7"/>
      <c r="X94" s="7"/>
      <c r="Y94" s="7"/>
    </row>
    <row r="95" customFormat="false" ht="12.75" hidden="false" customHeight="false" outlineLevel="0" collapsed="false">
      <c r="A95" s="287"/>
      <c r="B95" s="9"/>
      <c r="C95" s="290"/>
      <c r="D95" s="290"/>
      <c r="E95" s="290"/>
      <c r="F95" s="302"/>
      <c r="G95" s="302"/>
      <c r="H95" s="302"/>
      <c r="I95" s="302"/>
      <c r="J95" s="290"/>
      <c r="K95" s="303"/>
      <c r="L95" s="303"/>
      <c r="M95" s="303"/>
      <c r="N95" s="303"/>
      <c r="O95" s="303"/>
      <c r="P95" s="303"/>
      <c r="Q95" s="303"/>
      <c r="R95" s="303"/>
      <c r="S95" s="303"/>
      <c r="T95" s="303"/>
      <c r="U95" s="304"/>
      <c r="V95" s="7"/>
      <c r="W95" s="7"/>
      <c r="X95" s="7"/>
      <c r="Y95" s="7"/>
    </row>
    <row r="96" customFormat="false" ht="12.75" hidden="false" customHeight="false" outlineLevel="0" collapsed="false">
      <c r="A96" s="287"/>
      <c r="B96" s="9"/>
      <c r="C96" s="290"/>
      <c r="D96" s="290"/>
      <c r="E96" s="290"/>
      <c r="F96" s="302"/>
      <c r="G96" s="302"/>
      <c r="H96" s="302"/>
      <c r="I96" s="302"/>
      <c r="J96" s="290"/>
      <c r="K96" s="303"/>
      <c r="L96" s="303"/>
      <c r="M96" s="303"/>
      <c r="N96" s="303"/>
      <c r="O96" s="303"/>
      <c r="P96" s="303"/>
      <c r="Q96" s="303"/>
      <c r="R96" s="303"/>
      <c r="S96" s="303"/>
      <c r="T96" s="303"/>
      <c r="U96" s="304"/>
      <c r="V96" s="7"/>
      <c r="W96" s="7"/>
      <c r="X96" s="7"/>
      <c r="Y96" s="7"/>
    </row>
    <row r="97" customFormat="false" ht="12.75" hidden="false" customHeight="false" outlineLevel="0" collapsed="false">
      <c r="A97" s="287"/>
      <c r="B97" s="9"/>
      <c r="C97" s="290"/>
      <c r="D97" s="290"/>
      <c r="E97" s="291"/>
      <c r="F97" s="287"/>
      <c r="G97" s="287"/>
      <c r="H97" s="287"/>
      <c r="I97" s="287"/>
      <c r="J97" s="287"/>
      <c r="K97" s="287"/>
      <c r="L97" s="287"/>
      <c r="M97" s="287"/>
      <c r="N97" s="287"/>
      <c r="O97" s="287"/>
      <c r="P97" s="287"/>
      <c r="Q97" s="287"/>
      <c r="R97" s="287"/>
      <c r="S97" s="287"/>
      <c r="T97" s="287"/>
      <c r="U97" s="287"/>
      <c r="V97" s="7"/>
      <c r="W97" s="7"/>
      <c r="X97" s="7"/>
      <c r="Y97" s="7"/>
    </row>
    <row r="98" customFormat="false" ht="12.75" hidden="false" customHeight="false" outlineLevel="0" collapsed="false">
      <c r="A98" s="287"/>
      <c r="B98" s="287"/>
      <c r="C98" s="287"/>
      <c r="D98" s="287"/>
      <c r="E98" s="287"/>
      <c r="F98" s="287"/>
      <c r="G98" s="287"/>
      <c r="H98" s="287"/>
      <c r="I98" s="287"/>
      <c r="J98" s="287"/>
      <c r="K98" s="287"/>
      <c r="L98" s="287"/>
      <c r="M98" s="287"/>
      <c r="N98" s="287"/>
      <c r="O98" s="287"/>
      <c r="P98" s="287"/>
      <c r="Q98" s="287"/>
      <c r="R98" s="287"/>
      <c r="S98" s="287"/>
      <c r="T98" s="287"/>
      <c r="U98" s="287"/>
      <c r="V98" s="7"/>
      <c r="W98" s="7"/>
      <c r="X98" s="7"/>
      <c r="Y98" s="7"/>
    </row>
    <row r="99" customFormat="false" ht="12.75" hidden="false" customHeight="false" outlineLevel="0" collapsed="false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customFormat="false" ht="12.75" hidden="false" customHeight="false" outlineLevel="0" collapsed="false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customFormat="false" ht="12.75" hidden="false" customHeight="false" outlineLevel="0" collapsed="false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customFormat="false" ht="12.75" hidden="false" customHeight="false" outlineLevel="0" collapsed="false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customFormat="false" ht="12.75" hidden="false" customHeight="false" outlineLevel="0" collapsed="false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customFormat="false" ht="12.75" hidden="false" customHeight="false" outlineLevel="0" collapsed="false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customFormat="false" ht="12.75" hidden="false" customHeight="false" outlineLevel="0" collapsed="false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customFormat="false" ht="12.75" hidden="false" customHeight="false" outlineLevel="0" collapsed="false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customFormat="false" ht="12.75" hidden="false" customHeight="false" outlineLevel="0" collapsed="false">
      <c r="A107" s="7"/>
      <c r="B107" s="7"/>
      <c r="C107" s="7"/>
      <c r="D107" s="7"/>
      <c r="E107" s="287"/>
      <c r="F107" s="287"/>
      <c r="G107" s="287"/>
      <c r="H107" s="287"/>
      <c r="I107" s="287"/>
      <c r="J107" s="287"/>
      <c r="K107" s="287"/>
      <c r="L107" s="287"/>
      <c r="M107" s="287"/>
      <c r="N107" s="287"/>
      <c r="O107" s="287"/>
      <c r="P107" s="287"/>
      <c r="Q107" s="287"/>
      <c r="R107" s="287"/>
      <c r="S107" s="287"/>
      <c r="T107" s="287"/>
      <c r="U107" s="287"/>
      <c r="V107" s="287"/>
      <c r="W107" s="287"/>
      <c r="X107" s="287"/>
      <c r="Y107" s="7"/>
    </row>
    <row r="108" customFormat="false" ht="12.75" hidden="false" customHeight="false" outlineLevel="0" collapsed="false">
      <c r="A108" s="7"/>
      <c r="B108" s="7"/>
      <c r="C108" s="7"/>
      <c r="D108" s="7"/>
      <c r="E108" s="9"/>
      <c r="F108" s="10"/>
      <c r="G108" s="10"/>
      <c r="H108" s="10"/>
      <c r="I108" s="288"/>
      <c r="J108" s="288"/>
      <c r="K108" s="12"/>
      <c r="L108" s="12"/>
      <c r="M108" s="288"/>
      <c r="N108" s="288"/>
      <c r="O108" s="288"/>
      <c r="P108" s="289"/>
      <c r="Q108" s="288"/>
      <c r="R108" s="289"/>
      <c r="S108" s="287"/>
      <c r="T108" s="289"/>
      <c r="U108" s="289"/>
      <c r="V108" s="289"/>
      <c r="W108" s="289"/>
      <c r="X108" s="287"/>
      <c r="Y108" s="7"/>
    </row>
    <row r="109" customFormat="false" ht="12.75" hidden="false" customHeight="false" outlineLevel="0" collapsed="false">
      <c r="A109" s="7"/>
      <c r="B109" s="7"/>
      <c r="C109" s="7"/>
      <c r="D109" s="7"/>
      <c r="E109" s="9"/>
      <c r="F109" s="290"/>
      <c r="G109" s="291"/>
      <c r="H109" s="290"/>
      <c r="I109" s="289"/>
      <c r="J109" s="289"/>
      <c r="K109" s="289"/>
      <c r="L109" s="289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7"/>
    </row>
    <row r="110" customFormat="false" ht="12.75" hidden="false" customHeight="false" outlineLevel="0" collapsed="false">
      <c r="A110" s="7"/>
      <c r="B110" s="7"/>
      <c r="C110" s="7"/>
      <c r="D110" s="7"/>
      <c r="E110" s="9"/>
      <c r="F110" s="291"/>
      <c r="G110" s="291"/>
      <c r="H110" s="290"/>
      <c r="I110" s="289"/>
      <c r="J110" s="289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89"/>
      <c r="Y110" s="7"/>
    </row>
    <row r="111" customFormat="false" ht="12.75" hidden="false" customHeight="false" outlineLevel="0" collapsed="false">
      <c r="A111" s="7"/>
      <c r="B111" s="7"/>
      <c r="C111" s="7"/>
      <c r="D111" s="7"/>
      <c r="E111" s="9"/>
      <c r="F111" s="291"/>
      <c r="G111" s="291"/>
      <c r="H111" s="10"/>
      <c r="I111" s="206"/>
      <c r="J111" s="294"/>
      <c r="K111" s="294"/>
      <c r="L111" s="289"/>
      <c r="M111" s="289"/>
      <c r="N111" s="294"/>
      <c r="O111" s="294"/>
      <c r="P111" s="294"/>
      <c r="Q111" s="295"/>
      <c r="R111" s="294"/>
      <c r="S111" s="296"/>
      <c r="T111" s="294"/>
      <c r="U111" s="294"/>
      <c r="V111" s="294"/>
      <c r="W111" s="294"/>
      <c r="X111" s="289"/>
      <c r="Y111" s="7"/>
    </row>
    <row r="112" customFormat="false" ht="12.75" hidden="false" customHeight="false" outlineLevel="0" collapsed="false">
      <c r="A112" s="7"/>
      <c r="B112" s="7"/>
      <c r="C112" s="7"/>
      <c r="D112" s="7"/>
      <c r="E112" s="297"/>
      <c r="F112" s="298"/>
      <c r="G112" s="298"/>
      <c r="H112" s="298"/>
      <c r="I112" s="299"/>
      <c r="J112" s="299"/>
      <c r="K112" s="299"/>
      <c r="L112" s="299"/>
      <c r="M112" s="298"/>
      <c r="N112" s="299"/>
      <c r="O112" s="299"/>
      <c r="P112" s="299"/>
      <c r="Q112" s="300"/>
      <c r="R112" s="299"/>
      <c r="S112" s="300"/>
      <c r="T112" s="299"/>
      <c r="U112" s="300"/>
      <c r="V112" s="301"/>
      <c r="W112" s="299"/>
      <c r="X112" s="299"/>
      <c r="Y112" s="7"/>
    </row>
    <row r="113" customFormat="false" ht="12.75" hidden="false" customHeight="false" outlineLevel="0" collapsed="false">
      <c r="A113" s="7"/>
      <c r="B113" s="7"/>
      <c r="C113" s="7"/>
      <c r="D113" s="7"/>
      <c r="E113" s="9"/>
      <c r="F113" s="290"/>
      <c r="G113" s="290"/>
      <c r="H113" s="290"/>
      <c r="I113" s="302"/>
      <c r="J113" s="302"/>
      <c r="K113" s="302"/>
      <c r="L113" s="302"/>
      <c r="M113" s="290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  <c r="X113" s="304"/>
      <c r="Y113" s="7"/>
    </row>
    <row r="114" customFormat="false" ht="12.75" hidden="false" customHeight="false" outlineLevel="0" collapsed="false">
      <c r="A114" s="7"/>
      <c r="B114" s="7"/>
      <c r="C114" s="7"/>
      <c r="D114" s="7"/>
      <c r="E114" s="9"/>
      <c r="F114" s="290"/>
      <c r="G114" s="290"/>
      <c r="H114" s="290"/>
      <c r="I114" s="302"/>
      <c r="J114" s="302"/>
      <c r="K114" s="302"/>
      <c r="L114" s="302"/>
      <c r="M114" s="290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  <c r="X114" s="304"/>
      <c r="Y114" s="7"/>
    </row>
    <row r="115" customFormat="false" ht="12.75" hidden="false" customHeight="false" outlineLevel="0" collapsed="false">
      <c r="A115" s="7"/>
      <c r="B115" s="7"/>
      <c r="C115" s="7"/>
      <c r="D115" s="7"/>
      <c r="E115" s="9"/>
      <c r="F115" s="290"/>
      <c r="G115" s="290"/>
      <c r="H115" s="290"/>
      <c r="I115" s="302"/>
      <c r="J115" s="302"/>
      <c r="K115" s="302"/>
      <c r="L115" s="302"/>
      <c r="M115" s="290"/>
      <c r="N115" s="303"/>
      <c r="O115" s="303"/>
      <c r="P115" s="303"/>
      <c r="Q115" s="303"/>
      <c r="R115" s="303"/>
      <c r="S115" s="303"/>
      <c r="T115" s="303"/>
      <c r="U115" s="303"/>
      <c r="V115" s="303"/>
      <c r="W115" s="303"/>
      <c r="X115" s="304"/>
      <c r="Y115" s="7"/>
    </row>
    <row r="116" customFormat="false" ht="12.75" hidden="false" customHeight="false" outlineLevel="0" collapsed="false">
      <c r="A116" s="7"/>
      <c r="B116" s="7"/>
      <c r="C116" s="7"/>
      <c r="D116" s="7"/>
      <c r="E116" s="9"/>
      <c r="F116" s="290"/>
      <c r="G116" s="290"/>
      <c r="H116" s="290"/>
      <c r="I116" s="302"/>
      <c r="J116" s="302"/>
      <c r="K116" s="302"/>
      <c r="L116" s="302"/>
      <c r="M116" s="290"/>
      <c r="N116" s="303"/>
      <c r="O116" s="303"/>
      <c r="P116" s="303"/>
      <c r="Q116" s="303"/>
      <c r="R116" s="303"/>
      <c r="S116" s="303"/>
      <c r="T116" s="303"/>
      <c r="U116" s="303"/>
      <c r="V116" s="303"/>
      <c r="W116" s="303"/>
      <c r="X116" s="304"/>
      <c r="Y116" s="7"/>
    </row>
    <row r="117" customFormat="false" ht="12.75" hidden="false" customHeight="false" outlineLevel="0" collapsed="false">
      <c r="A117" s="7"/>
      <c r="B117" s="7"/>
      <c r="C117" s="7"/>
      <c r="D117" s="7"/>
      <c r="E117" s="9"/>
      <c r="F117" s="290"/>
      <c r="G117" s="290"/>
      <c r="H117" s="290"/>
      <c r="I117" s="302"/>
      <c r="J117" s="302"/>
      <c r="K117" s="302"/>
      <c r="L117" s="302"/>
      <c r="M117" s="290"/>
      <c r="N117" s="303"/>
      <c r="O117" s="303"/>
      <c r="P117" s="303"/>
      <c r="Q117" s="303"/>
      <c r="R117" s="303"/>
      <c r="S117" s="303"/>
      <c r="T117" s="303"/>
      <c r="U117" s="303"/>
      <c r="V117" s="303"/>
      <c r="W117" s="303"/>
      <c r="X117" s="304"/>
      <c r="Y117" s="7"/>
    </row>
    <row r="118" customFormat="false" ht="12.75" hidden="false" customHeight="false" outlineLevel="0" collapsed="false">
      <c r="A118" s="7"/>
      <c r="B118" s="7"/>
      <c r="C118" s="7"/>
      <c r="D118" s="7"/>
      <c r="E118" s="9"/>
      <c r="F118" s="290"/>
      <c r="G118" s="290"/>
      <c r="H118" s="290"/>
      <c r="I118" s="302"/>
      <c r="J118" s="302"/>
      <c r="K118" s="302"/>
      <c r="L118" s="302"/>
      <c r="M118" s="290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  <c r="X118" s="304"/>
      <c r="Y118" s="7"/>
    </row>
    <row r="119" customFormat="false" ht="12.75" hidden="false" customHeight="false" outlineLevel="0" collapsed="false">
      <c r="A119" s="7"/>
      <c r="B119" s="7"/>
      <c r="C119" s="7"/>
      <c r="D119" s="7"/>
      <c r="E119" s="9"/>
      <c r="F119" s="290"/>
      <c r="G119" s="290"/>
      <c r="H119" s="290"/>
      <c r="I119" s="302"/>
      <c r="J119" s="302"/>
      <c r="K119" s="302"/>
      <c r="L119" s="302"/>
      <c r="M119" s="290"/>
      <c r="N119" s="303"/>
      <c r="O119" s="303"/>
      <c r="P119" s="303"/>
      <c r="Q119" s="303"/>
      <c r="R119" s="303"/>
      <c r="S119" s="303"/>
      <c r="T119" s="303"/>
      <c r="U119" s="303"/>
      <c r="V119" s="303"/>
      <c r="W119" s="303"/>
      <c r="X119" s="304"/>
      <c r="Y119" s="7"/>
    </row>
    <row r="120" customFormat="false" ht="12.75" hidden="false" customHeight="false" outlineLevel="0" collapsed="false">
      <c r="A120" s="7"/>
      <c r="B120" s="7"/>
      <c r="C120" s="7"/>
      <c r="D120" s="7"/>
      <c r="E120" s="9"/>
      <c r="F120" s="290"/>
      <c r="G120" s="290"/>
      <c r="H120" s="290"/>
      <c r="I120" s="302"/>
      <c r="J120" s="302"/>
      <c r="K120" s="302"/>
      <c r="L120" s="302"/>
      <c r="M120" s="290"/>
      <c r="N120" s="303"/>
      <c r="O120" s="303"/>
      <c r="P120" s="303"/>
      <c r="Q120" s="303"/>
      <c r="R120" s="303"/>
      <c r="S120" s="303"/>
      <c r="T120" s="303"/>
      <c r="U120" s="303"/>
      <c r="V120" s="303"/>
      <c r="W120" s="303"/>
      <c r="X120" s="304"/>
      <c r="Y120" s="7"/>
    </row>
    <row r="121" customFormat="false" ht="12.75" hidden="false" customHeight="false" outlineLevel="0" collapsed="false">
      <c r="A121" s="7"/>
      <c r="B121" s="7"/>
      <c r="C121" s="7"/>
      <c r="D121" s="7"/>
      <c r="E121" s="9"/>
      <c r="F121" s="290"/>
      <c r="G121" s="290"/>
      <c r="H121" s="290"/>
      <c r="I121" s="302"/>
      <c r="J121" s="302"/>
      <c r="K121" s="302"/>
      <c r="L121" s="302"/>
      <c r="M121" s="290"/>
      <c r="N121" s="303"/>
      <c r="O121" s="303"/>
      <c r="P121" s="303"/>
      <c r="Q121" s="303"/>
      <c r="R121" s="303"/>
      <c r="S121" s="303"/>
      <c r="T121" s="303"/>
      <c r="U121" s="303"/>
      <c r="V121" s="303"/>
      <c r="W121" s="303"/>
      <c r="X121" s="304"/>
      <c r="Y121" s="7"/>
    </row>
    <row r="122" customFormat="false" ht="12.75" hidden="false" customHeight="false" outlineLevel="0" collapsed="false">
      <c r="A122" s="7"/>
      <c r="B122" s="7"/>
      <c r="C122" s="7"/>
      <c r="D122" s="7"/>
      <c r="E122" s="9"/>
      <c r="F122" s="290"/>
      <c r="G122" s="290"/>
      <c r="H122" s="290"/>
      <c r="I122" s="302"/>
      <c r="J122" s="302"/>
      <c r="K122" s="302"/>
      <c r="L122" s="302"/>
      <c r="M122" s="290"/>
      <c r="N122" s="303"/>
      <c r="O122" s="303"/>
      <c r="P122" s="303"/>
      <c r="Q122" s="303"/>
      <c r="R122" s="303"/>
      <c r="S122" s="303"/>
      <c r="T122" s="303"/>
      <c r="U122" s="303"/>
      <c r="V122" s="303"/>
      <c r="W122" s="303"/>
      <c r="X122" s="304"/>
      <c r="Y122" s="7"/>
    </row>
    <row r="123" customFormat="false" ht="12.75" hidden="false" customHeight="false" outlineLevel="0" collapsed="false">
      <c r="A123" s="7"/>
      <c r="B123" s="7"/>
      <c r="C123" s="7"/>
      <c r="D123" s="7"/>
      <c r="E123" s="9"/>
      <c r="F123" s="290"/>
      <c r="G123" s="290"/>
      <c r="H123" s="290"/>
      <c r="I123" s="302"/>
      <c r="J123" s="302"/>
      <c r="K123" s="302"/>
      <c r="L123" s="302"/>
      <c r="M123" s="290"/>
      <c r="N123" s="303"/>
      <c r="O123" s="303"/>
      <c r="P123" s="303"/>
      <c r="Q123" s="303"/>
      <c r="R123" s="303"/>
      <c r="S123" s="303"/>
      <c r="T123" s="303"/>
      <c r="U123" s="303"/>
      <c r="V123" s="303"/>
      <c r="W123" s="303"/>
      <c r="X123" s="304"/>
      <c r="Y123" s="7"/>
    </row>
    <row r="124" customFormat="false" ht="12.75" hidden="false" customHeight="false" outlineLevel="0" collapsed="false">
      <c r="A124" s="7"/>
      <c r="B124" s="7"/>
      <c r="C124" s="7"/>
      <c r="D124" s="7"/>
      <c r="E124" s="9"/>
      <c r="F124" s="290"/>
      <c r="G124" s="290"/>
      <c r="H124" s="290"/>
      <c r="I124" s="302"/>
      <c r="J124" s="302"/>
      <c r="K124" s="302"/>
      <c r="L124" s="302"/>
      <c r="M124" s="290"/>
      <c r="N124" s="303"/>
      <c r="O124" s="303"/>
      <c r="P124" s="303"/>
      <c r="Q124" s="303"/>
      <c r="R124" s="303"/>
      <c r="S124" s="303"/>
      <c r="T124" s="303"/>
      <c r="U124" s="303"/>
      <c r="V124" s="303"/>
      <c r="W124" s="303"/>
      <c r="X124" s="304"/>
      <c r="Y124" s="7"/>
    </row>
    <row r="125" customFormat="false" ht="12.75" hidden="false" customHeight="false" outlineLevel="0" collapsed="false">
      <c r="A125" s="7"/>
      <c r="B125" s="7"/>
      <c r="C125" s="7"/>
      <c r="D125" s="7"/>
      <c r="E125" s="9"/>
      <c r="F125" s="290"/>
      <c r="G125" s="290"/>
      <c r="H125" s="290"/>
      <c r="I125" s="302"/>
      <c r="J125" s="302"/>
      <c r="K125" s="302"/>
      <c r="L125" s="302"/>
      <c r="M125" s="290"/>
      <c r="N125" s="303"/>
      <c r="O125" s="303"/>
      <c r="P125" s="303"/>
      <c r="Q125" s="303"/>
      <c r="R125" s="303"/>
      <c r="S125" s="303"/>
      <c r="T125" s="303"/>
      <c r="U125" s="303"/>
      <c r="V125" s="303"/>
      <c r="W125" s="303"/>
      <c r="X125" s="304"/>
      <c r="Y125" s="7"/>
    </row>
    <row r="126" customFormat="false" ht="12.75" hidden="false" customHeight="false" outlineLevel="0" collapsed="false">
      <c r="A126" s="7"/>
      <c r="B126" s="7"/>
      <c r="C126" s="7"/>
      <c r="D126" s="7"/>
      <c r="E126" s="9"/>
      <c r="F126" s="290"/>
      <c r="G126" s="290"/>
      <c r="H126" s="290"/>
      <c r="I126" s="302"/>
      <c r="J126" s="302"/>
      <c r="K126" s="302"/>
      <c r="L126" s="302"/>
      <c r="M126" s="290"/>
      <c r="N126" s="303"/>
      <c r="O126" s="303"/>
      <c r="P126" s="303"/>
      <c r="Q126" s="303"/>
      <c r="R126" s="303"/>
      <c r="S126" s="303"/>
      <c r="T126" s="303"/>
      <c r="U126" s="303"/>
      <c r="V126" s="303"/>
      <c r="W126" s="303"/>
      <c r="X126" s="304"/>
      <c r="Y126" s="7"/>
    </row>
    <row r="127" customFormat="false" ht="12.75" hidden="false" customHeight="false" outlineLevel="0" collapsed="false">
      <c r="A127" s="7"/>
      <c r="B127" s="7"/>
      <c r="C127" s="7"/>
      <c r="D127" s="7"/>
      <c r="E127" s="9"/>
      <c r="F127" s="290"/>
      <c r="G127" s="290"/>
      <c r="H127" s="290"/>
      <c r="I127" s="302"/>
      <c r="J127" s="302"/>
      <c r="K127" s="302"/>
      <c r="L127" s="302"/>
      <c r="M127" s="290"/>
      <c r="N127" s="303"/>
      <c r="O127" s="303"/>
      <c r="P127" s="303"/>
      <c r="Q127" s="303"/>
      <c r="R127" s="303"/>
      <c r="S127" s="303"/>
      <c r="T127" s="303"/>
      <c r="U127" s="303"/>
      <c r="V127" s="303"/>
      <c r="W127" s="303"/>
      <c r="X127" s="304"/>
      <c r="Y127" s="7"/>
    </row>
    <row r="128" customFormat="false" ht="12.75" hidden="false" customHeight="false" outlineLevel="0" collapsed="false">
      <c r="A128" s="7"/>
      <c r="B128" s="7"/>
      <c r="C128" s="7"/>
      <c r="D128" s="7"/>
      <c r="E128" s="9"/>
      <c r="F128" s="290"/>
      <c r="G128" s="290"/>
      <c r="H128" s="290"/>
      <c r="I128" s="302"/>
      <c r="J128" s="302"/>
      <c r="K128" s="302"/>
      <c r="L128" s="302"/>
      <c r="M128" s="290"/>
      <c r="N128" s="303"/>
      <c r="O128" s="303"/>
      <c r="P128" s="303"/>
      <c r="Q128" s="303"/>
      <c r="R128" s="303"/>
      <c r="S128" s="303"/>
      <c r="T128" s="303"/>
      <c r="U128" s="303"/>
      <c r="V128" s="303"/>
      <c r="W128" s="303"/>
      <c r="X128" s="304"/>
      <c r="Y128" s="7"/>
    </row>
    <row r="129" customFormat="false" ht="12.75" hidden="false" customHeight="false" outlineLevel="0" collapsed="false">
      <c r="A129" s="7"/>
      <c r="B129" s="7"/>
      <c r="C129" s="7"/>
      <c r="D129" s="7"/>
      <c r="E129" s="9"/>
      <c r="F129" s="290"/>
      <c r="G129" s="290"/>
      <c r="H129" s="290"/>
      <c r="I129" s="302"/>
      <c r="J129" s="302"/>
      <c r="K129" s="302"/>
      <c r="L129" s="302"/>
      <c r="M129" s="290"/>
      <c r="N129" s="303"/>
      <c r="O129" s="303"/>
      <c r="P129" s="303"/>
      <c r="Q129" s="303"/>
      <c r="R129" s="303"/>
      <c r="S129" s="303"/>
      <c r="T129" s="303"/>
      <c r="U129" s="303"/>
      <c r="V129" s="303"/>
      <c r="W129" s="303"/>
      <c r="X129" s="304"/>
      <c r="Y129" s="7"/>
    </row>
    <row r="130" customFormat="false" ht="12.75" hidden="false" customHeight="false" outlineLevel="0" collapsed="false">
      <c r="A130" s="7"/>
      <c r="B130" s="7"/>
      <c r="C130" s="7"/>
      <c r="D130" s="7"/>
      <c r="E130" s="9"/>
      <c r="F130" s="290"/>
      <c r="G130" s="290"/>
      <c r="H130" s="290"/>
      <c r="I130" s="302"/>
      <c r="J130" s="302"/>
      <c r="K130" s="302"/>
      <c r="L130" s="302"/>
      <c r="M130" s="290"/>
      <c r="N130" s="303"/>
      <c r="O130" s="303"/>
      <c r="P130" s="303"/>
      <c r="Q130" s="303"/>
      <c r="R130" s="303"/>
      <c r="S130" s="303"/>
      <c r="T130" s="303"/>
      <c r="U130" s="303"/>
      <c r="V130" s="303"/>
      <c r="W130" s="303"/>
      <c r="X130" s="304"/>
      <c r="Y130" s="7"/>
    </row>
    <row r="131" customFormat="false" ht="12.75" hidden="false" customHeight="false" outlineLevel="0" collapsed="false">
      <c r="A131" s="7"/>
      <c r="B131" s="7"/>
      <c r="C131" s="7"/>
      <c r="D131" s="7"/>
      <c r="E131" s="9"/>
      <c r="F131" s="290"/>
      <c r="G131" s="290"/>
      <c r="H131" s="290"/>
      <c r="I131" s="302"/>
      <c r="J131" s="302"/>
      <c r="K131" s="302"/>
      <c r="L131" s="302"/>
      <c r="M131" s="290"/>
      <c r="N131" s="303"/>
      <c r="O131" s="303"/>
      <c r="P131" s="303"/>
      <c r="Q131" s="303"/>
      <c r="R131" s="303"/>
      <c r="S131" s="303"/>
      <c r="T131" s="303"/>
      <c r="U131" s="303"/>
      <c r="V131" s="303"/>
      <c r="W131" s="303"/>
      <c r="X131" s="304"/>
      <c r="Y131" s="7"/>
    </row>
    <row r="132" customFormat="false" ht="12.75" hidden="false" customHeight="false" outlineLevel="0" collapsed="false">
      <c r="A132" s="7"/>
      <c r="B132" s="7"/>
      <c r="C132" s="7"/>
      <c r="D132" s="7"/>
      <c r="E132" s="9"/>
      <c r="F132" s="290"/>
      <c r="G132" s="290"/>
      <c r="H132" s="290"/>
      <c r="I132" s="302"/>
      <c r="J132" s="302"/>
      <c r="K132" s="302"/>
      <c r="L132" s="302"/>
      <c r="M132" s="290"/>
      <c r="N132" s="303"/>
      <c r="O132" s="303"/>
      <c r="P132" s="303"/>
      <c r="Q132" s="303"/>
      <c r="R132" s="303"/>
      <c r="S132" s="303"/>
      <c r="T132" s="303"/>
      <c r="U132" s="303"/>
      <c r="V132" s="303"/>
      <c r="W132" s="303"/>
      <c r="X132" s="304"/>
      <c r="Y132" s="7"/>
    </row>
    <row r="133" customFormat="false" ht="12.75" hidden="false" customHeight="false" outlineLevel="0" collapsed="false">
      <c r="A133" s="7"/>
      <c r="B133" s="7"/>
      <c r="C133" s="7"/>
      <c r="D133" s="7"/>
      <c r="E133" s="9"/>
      <c r="F133" s="290"/>
      <c r="G133" s="290"/>
      <c r="H133" s="290"/>
      <c r="I133" s="302"/>
      <c r="J133" s="302"/>
      <c r="K133" s="302"/>
      <c r="L133" s="302"/>
      <c r="M133" s="290"/>
      <c r="N133" s="303"/>
      <c r="O133" s="303"/>
      <c r="P133" s="303"/>
      <c r="Q133" s="303"/>
      <c r="R133" s="303"/>
      <c r="S133" s="303"/>
      <c r="T133" s="303"/>
      <c r="U133" s="303"/>
      <c r="V133" s="303"/>
      <c r="W133" s="303"/>
      <c r="X133" s="304"/>
      <c r="Y133" s="7"/>
    </row>
    <row r="134" customFormat="false" ht="12.75" hidden="false" customHeight="false" outlineLevel="0" collapsed="false">
      <c r="A134" s="7"/>
      <c r="B134" s="7"/>
      <c r="C134" s="7"/>
      <c r="D134" s="7"/>
      <c r="E134" s="9"/>
      <c r="F134" s="290"/>
      <c r="G134" s="290"/>
      <c r="H134" s="290"/>
      <c r="I134" s="302"/>
      <c r="J134" s="302"/>
      <c r="K134" s="302"/>
      <c r="L134" s="302"/>
      <c r="M134" s="290"/>
      <c r="N134" s="303"/>
      <c r="O134" s="303"/>
      <c r="P134" s="303"/>
      <c r="Q134" s="303"/>
      <c r="R134" s="303"/>
      <c r="S134" s="303"/>
      <c r="T134" s="303"/>
      <c r="U134" s="303"/>
      <c r="V134" s="303"/>
      <c r="W134" s="303"/>
      <c r="X134" s="304"/>
      <c r="Y134" s="7"/>
    </row>
    <row r="135" customFormat="false" ht="12.75" hidden="false" customHeight="false" outlineLevel="0" collapsed="false">
      <c r="A135" s="7"/>
      <c r="B135" s="7"/>
      <c r="C135" s="7"/>
      <c r="D135" s="7"/>
      <c r="E135" s="9"/>
      <c r="F135" s="290"/>
      <c r="G135" s="290"/>
      <c r="H135" s="290"/>
      <c r="I135" s="302"/>
      <c r="J135" s="302"/>
      <c r="K135" s="302"/>
      <c r="L135" s="302"/>
      <c r="M135" s="290"/>
      <c r="N135" s="303"/>
      <c r="O135" s="303"/>
      <c r="P135" s="303"/>
      <c r="Q135" s="303"/>
      <c r="R135" s="303"/>
      <c r="S135" s="303"/>
      <c r="T135" s="303"/>
      <c r="U135" s="303"/>
      <c r="V135" s="303"/>
      <c r="W135" s="303"/>
      <c r="X135" s="304"/>
      <c r="Y135" s="7"/>
    </row>
    <row r="136" customFormat="false" ht="12.75" hidden="false" customHeight="false" outlineLevel="0" collapsed="false">
      <c r="A136" s="7"/>
      <c r="B136" s="7"/>
      <c r="C136" s="7"/>
      <c r="D136" s="7"/>
      <c r="E136" s="9"/>
      <c r="F136" s="290"/>
      <c r="G136" s="290"/>
      <c r="H136" s="290"/>
      <c r="I136" s="302"/>
      <c r="J136" s="302"/>
      <c r="K136" s="302"/>
      <c r="L136" s="302"/>
      <c r="M136" s="290"/>
      <c r="N136" s="303"/>
      <c r="O136" s="303"/>
      <c r="P136" s="303"/>
      <c r="Q136" s="303"/>
      <c r="R136" s="303"/>
      <c r="S136" s="303"/>
      <c r="T136" s="303"/>
      <c r="U136" s="303"/>
      <c r="V136" s="303"/>
      <c r="W136" s="303"/>
      <c r="X136" s="304"/>
      <c r="Y136" s="7"/>
    </row>
    <row r="137" customFormat="false" ht="12.75" hidden="false" customHeight="false" outlineLevel="0" collapsed="false">
      <c r="A137" s="7"/>
      <c r="B137" s="7"/>
      <c r="C137" s="7"/>
      <c r="D137" s="7"/>
      <c r="E137" s="9"/>
      <c r="F137" s="290"/>
      <c r="G137" s="290"/>
      <c r="H137" s="291"/>
      <c r="I137" s="287"/>
      <c r="J137" s="287"/>
      <c r="K137" s="287"/>
      <c r="L137" s="287"/>
      <c r="M137" s="287"/>
      <c r="N137" s="287"/>
      <c r="O137" s="287"/>
      <c r="P137" s="287"/>
      <c r="Q137" s="287"/>
      <c r="R137" s="287"/>
      <c r="S137" s="287"/>
      <c r="T137" s="287"/>
      <c r="U137" s="287"/>
      <c r="V137" s="287"/>
      <c r="W137" s="287"/>
      <c r="X137" s="287"/>
      <c r="Y137" s="7"/>
    </row>
    <row r="138" customFormat="false" ht="12.75" hidden="false" customHeight="false" outlineLevel="0" collapsed="false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customFormat="false" ht="12.75" hidden="false" customHeight="false" outlineLevel="0" collapsed="false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customFormat="false" ht="12.75" hidden="false" customHeight="false" outlineLevel="0" collapsed="false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customFormat="false" ht="12.75" hidden="false" customHeight="false" outlineLevel="0" collapsed="false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customFormat="false" ht="12.75" hidden="false" customHeight="false" outlineLevel="0" collapsed="false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customFormat="false" ht="12.75" hidden="false" customHeight="false" outlineLevel="0" collapsed="false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customFormat="false" ht="12.75" hidden="false" customHeight="false" outlineLevel="0" collapsed="false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customFormat="false" ht="12.75" hidden="false" customHeight="false" outlineLevel="0" collapsed="false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</sheetData>
  <mergeCells count="13">
    <mergeCell ref="AQ1:AR1"/>
    <mergeCell ref="BC1:BD1"/>
    <mergeCell ref="W3:AB3"/>
    <mergeCell ref="AD3:AL3"/>
    <mergeCell ref="BF3:BH3"/>
    <mergeCell ref="CE3:CG3"/>
    <mergeCell ref="F4:I4"/>
    <mergeCell ref="AK4:AM4"/>
    <mergeCell ref="AN4:AP4"/>
    <mergeCell ref="AK5:AM5"/>
    <mergeCell ref="AN5:AP5"/>
    <mergeCell ref="F69:I69"/>
    <mergeCell ref="I109:L109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Y145"/>
  <sheetViews>
    <sheetView showFormulas="false" showGridLines="true" showRowColHeaders="true" showZeros="true" rightToLeft="false" tabSelected="false" showOutlineSymbols="true" defaultGridColor="true" view="normal" topLeftCell="BC1" colorId="64" zoomScale="75" zoomScaleNormal="75" zoomScalePageLayoutView="100" workbookViewId="0">
      <selection pane="topLeft" activeCell="BH34" activeCellId="0" sqref="BH3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9.99"/>
    <col collapsed="false" customWidth="true" hidden="false" outlineLevel="0" max="4" min="4" style="0" width="10.56"/>
    <col collapsed="false" customWidth="true" hidden="false" outlineLevel="0" max="5" min="5" style="0" width="13.85"/>
    <col collapsed="false" customWidth="true" hidden="false" outlineLevel="0" max="6" min="6" style="0" width="13.41"/>
    <col collapsed="false" customWidth="true" hidden="false" outlineLevel="0" max="7" min="7" style="0" width="11.99"/>
    <col collapsed="false" customWidth="true" hidden="false" outlineLevel="0" max="8" min="8" style="0" width="14.28"/>
    <col collapsed="false" customWidth="true" hidden="false" outlineLevel="0" max="9" min="9" style="0" width="15.85"/>
    <col collapsed="false" customWidth="true" hidden="false" outlineLevel="0" max="10" min="10" style="0" width="11.56"/>
    <col collapsed="false" customWidth="true" hidden="false" outlineLevel="0" max="11" min="11" style="0" width="19.56"/>
    <col collapsed="false" customWidth="true" hidden="false" outlineLevel="0" max="12" min="12" style="0" width="16.56"/>
    <col collapsed="false" customWidth="true" hidden="false" outlineLevel="0" max="13" min="13" style="0" width="18.41"/>
    <col collapsed="false" customWidth="true" hidden="false" outlineLevel="0" max="14" min="14" style="0" width="19.99"/>
    <col collapsed="false" customWidth="true" hidden="false" outlineLevel="0" max="15" min="15" style="0" width="14.56"/>
    <col collapsed="false" customWidth="true" hidden="false" outlineLevel="0" max="16" min="16" style="0" width="11.56"/>
    <col collapsed="false" customWidth="true" hidden="false" outlineLevel="0" max="17" min="17" style="0" width="12.14"/>
    <col collapsed="false" customWidth="true" hidden="false" outlineLevel="0" max="19" min="18" style="0" width="12.85"/>
    <col collapsed="false" customWidth="true" hidden="false" outlineLevel="0" max="20" min="20" style="0" width="13.56"/>
    <col collapsed="false" customWidth="true" hidden="false" outlineLevel="0" max="21" min="21" style="0" width="15.13"/>
    <col collapsed="false" customWidth="true" hidden="false" outlineLevel="0" max="22" min="22" style="0" width="13.14"/>
    <col collapsed="false" customWidth="true" hidden="false" outlineLevel="0" max="23" min="23" style="0" width="12.56"/>
    <col collapsed="false" customWidth="true" hidden="false" outlineLevel="0" max="24" min="24" style="0" width="12.28"/>
    <col collapsed="false" customWidth="true" hidden="false" outlineLevel="0" max="25" min="25" style="0" width="13.85"/>
    <col collapsed="false" customWidth="true" hidden="false" outlineLevel="0" max="26" min="26" style="0" width="12.56"/>
    <col collapsed="false" customWidth="true" hidden="false" outlineLevel="0" max="27" min="27" style="0" width="13.99"/>
    <col collapsed="false" customWidth="true" hidden="false" outlineLevel="0" max="28" min="28" style="0" width="14.14"/>
    <col collapsed="false" customWidth="true" hidden="false" outlineLevel="0" max="29" min="29" style="0" width="14.28"/>
    <col collapsed="false" customWidth="true" hidden="false" outlineLevel="0" max="30" min="30" style="0" width="15.13"/>
    <col collapsed="false" customWidth="true" hidden="false" outlineLevel="0" max="31" min="31" style="0" width="13.14"/>
    <col collapsed="false" customWidth="true" hidden="false" outlineLevel="0" max="32" min="32" style="0" width="12.56"/>
    <col collapsed="false" customWidth="true" hidden="false" outlineLevel="0" max="33" min="33" style="0" width="12.28"/>
    <col collapsed="false" customWidth="true" hidden="false" outlineLevel="0" max="34" min="34" style="0" width="12.7"/>
    <col collapsed="false" customWidth="true" hidden="false" outlineLevel="0" max="35" min="35" style="0" width="10.99"/>
    <col collapsed="false" customWidth="true" hidden="false" outlineLevel="0" max="36" min="36" style="0" width="15.41"/>
    <col collapsed="false" customWidth="true" hidden="false" outlineLevel="0" max="37" min="37" style="0" width="13.14"/>
    <col collapsed="false" customWidth="true" hidden="false" outlineLevel="0" max="38" min="38" style="0" width="14.56"/>
    <col collapsed="false" customWidth="true" hidden="false" outlineLevel="0" max="39" min="39" style="0" width="14.85"/>
    <col collapsed="false" customWidth="true" hidden="false" outlineLevel="0" max="40" min="40" style="0" width="11.13"/>
    <col collapsed="false" customWidth="true" hidden="false" outlineLevel="0" max="41" min="41" style="0" width="14.28"/>
    <col collapsed="false" customWidth="true" hidden="false" outlineLevel="0" max="42" min="42" style="0" width="14.41"/>
    <col collapsed="false" customWidth="true" hidden="false" outlineLevel="0" max="43" min="43" style="0" width="13.99"/>
    <col collapsed="false" customWidth="true" hidden="false" outlineLevel="0" max="44" min="44" style="0" width="14.28"/>
    <col collapsed="false" customWidth="true" hidden="false" outlineLevel="0" max="45" min="45" style="0" width="16.84"/>
    <col collapsed="false" customWidth="true" hidden="false" outlineLevel="0" max="46" min="46" style="0" width="17.28"/>
    <col collapsed="false" customWidth="true" hidden="false" outlineLevel="0" max="47" min="47" style="0" width="16.56"/>
    <col collapsed="false" customWidth="true" hidden="false" outlineLevel="0" max="48" min="48" style="0" width="17.14"/>
    <col collapsed="false" customWidth="true" hidden="false" outlineLevel="0" max="49" min="49" style="0" width="14.28"/>
    <col collapsed="false" customWidth="true" hidden="false" outlineLevel="0" max="50" min="50" style="0" width="14.85"/>
    <col collapsed="false" customWidth="true" hidden="false" outlineLevel="0" max="51" min="51" style="0" width="17.7"/>
    <col collapsed="false" customWidth="true" hidden="false" outlineLevel="0" max="52" min="52" style="0" width="13.99"/>
    <col collapsed="false" customWidth="true" hidden="false" outlineLevel="0" max="53" min="53" style="0" width="15.13"/>
    <col collapsed="false" customWidth="true" hidden="false" outlineLevel="0" max="54" min="54" style="0" width="14.99"/>
    <col collapsed="false" customWidth="true" hidden="false" outlineLevel="0" max="55" min="55" style="0" width="15.7"/>
    <col collapsed="false" customWidth="true" hidden="false" outlineLevel="0" max="56" min="56" style="0" width="15.85"/>
    <col collapsed="false" customWidth="true" hidden="false" outlineLevel="0" max="58" min="57" style="0" width="14.99"/>
    <col collapsed="false" customWidth="true" hidden="false" outlineLevel="0" max="59" min="59" style="0" width="13.56"/>
    <col collapsed="false" customWidth="true" hidden="false" outlineLevel="0" max="60" min="60" style="0" width="14.99"/>
    <col collapsed="false" customWidth="true" hidden="false" outlineLevel="0" max="61" min="61" style="0" width="16.84"/>
    <col collapsed="false" customWidth="true" hidden="false" outlineLevel="0" max="62" min="62" style="0" width="16.42"/>
    <col collapsed="false" customWidth="true" hidden="false" outlineLevel="0" max="63" min="63" style="0" width="16.7"/>
    <col collapsed="false" customWidth="true" hidden="false" outlineLevel="0" max="64" min="64" style="0" width="13.28"/>
    <col collapsed="false" customWidth="true" hidden="false" outlineLevel="0" max="66" min="66" style="0" width="10.99"/>
    <col collapsed="false" customWidth="true" hidden="false" outlineLevel="0" max="67" min="67" style="0" width="16.99"/>
    <col collapsed="false" customWidth="true" hidden="false" outlineLevel="0" max="69" min="69" style="0" width="16.42"/>
  </cols>
  <sheetData>
    <row r="1" customFormat="false" ht="20.25" hidden="false" customHeight="false" outlineLevel="0" collapsed="false">
      <c r="A1" s="1" t="n">
        <f aca="true">DATE(YEAR($A$4),MONTH($A$4),DAY(RIGHT(CELL("filename",A2),2)))</f>
        <v>36979</v>
      </c>
      <c r="K1" s="2" t="s">
        <v>0</v>
      </c>
      <c r="L1" s="2"/>
      <c r="N1" s="2"/>
      <c r="AQ1" s="3" t="n">
        <f aca="false">A1</f>
        <v>36979</v>
      </c>
      <c r="AR1" s="3"/>
      <c r="BC1" s="3" t="n">
        <f aca="false">A1</f>
        <v>36979</v>
      </c>
      <c r="BD1" s="3"/>
    </row>
    <row r="2" customFormat="false" ht="13.5" hidden="false" customHeight="false" outlineLevel="0" collapsed="false"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 t="s">
        <v>1</v>
      </c>
      <c r="N2" s="4"/>
      <c r="O2" s="4" t="s">
        <v>1</v>
      </c>
      <c r="P2" s="4"/>
      <c r="Q2" s="4" t="s">
        <v>1</v>
      </c>
      <c r="R2" s="4" t="s">
        <v>1</v>
      </c>
      <c r="S2" s="4" t="s">
        <v>1</v>
      </c>
      <c r="T2" s="4" t="s">
        <v>1</v>
      </c>
      <c r="U2" s="4"/>
      <c r="AB2" s="5"/>
      <c r="BH2" s="6"/>
      <c r="BJ2" s="6" t="s">
        <v>2</v>
      </c>
      <c r="BO2" s="6" t="s">
        <v>3</v>
      </c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8"/>
      <c r="CJ2" s="7"/>
      <c r="CK2" s="7"/>
      <c r="CL2" s="7"/>
      <c r="CM2" s="7"/>
      <c r="CN2" s="8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</row>
    <row r="3" customFormat="false" ht="13.5" hidden="false" customHeight="false" outlineLevel="0" collapsed="false">
      <c r="B3" s="9" t="s">
        <v>4</v>
      </c>
      <c r="C3" s="10"/>
      <c r="D3" s="10"/>
      <c r="E3" s="10"/>
      <c r="F3" s="11"/>
      <c r="G3" s="11"/>
      <c r="H3" s="12"/>
      <c r="I3" s="12"/>
      <c r="J3" s="11"/>
      <c r="K3" s="11"/>
      <c r="L3" s="11"/>
      <c r="M3" s="13" t="n">
        <v>2.52</v>
      </c>
      <c r="N3" s="11"/>
      <c r="O3" s="13" t="n">
        <v>0</v>
      </c>
      <c r="P3" s="14" t="n">
        <v>22.8</v>
      </c>
      <c r="Q3" s="13" t="n">
        <v>0</v>
      </c>
      <c r="R3" s="13" t="n">
        <v>0</v>
      </c>
      <c r="S3" s="13" t="n">
        <v>0</v>
      </c>
      <c r="T3" s="13" t="n">
        <v>0</v>
      </c>
      <c r="U3" s="4"/>
      <c r="W3" s="15" t="s">
        <v>5</v>
      </c>
      <c r="X3" s="15"/>
      <c r="Y3" s="15"/>
      <c r="Z3" s="15"/>
      <c r="AA3" s="15"/>
      <c r="AB3" s="15"/>
      <c r="AD3" s="16" t="s">
        <v>6</v>
      </c>
      <c r="AE3" s="16"/>
      <c r="AF3" s="16"/>
      <c r="AG3" s="16"/>
      <c r="AH3" s="16"/>
      <c r="AI3" s="16"/>
      <c r="AJ3" s="16"/>
      <c r="AK3" s="16"/>
      <c r="AL3" s="16"/>
      <c r="AM3" s="17"/>
      <c r="AN3" s="17"/>
      <c r="AO3" s="17"/>
      <c r="AP3" s="18"/>
      <c r="AQ3" s="19"/>
      <c r="AR3" s="20"/>
      <c r="AS3" s="21" t="s">
        <v>7</v>
      </c>
      <c r="AT3" s="22"/>
      <c r="AU3" s="22"/>
      <c r="AV3" s="22"/>
      <c r="AW3" s="22"/>
      <c r="AX3" s="22"/>
      <c r="AY3" s="22"/>
      <c r="AZ3" s="22"/>
      <c r="BA3" s="22"/>
      <c r="BB3" s="22"/>
      <c r="BC3" s="23"/>
      <c r="BF3" s="24" t="s">
        <v>8</v>
      </c>
      <c r="BG3" s="24"/>
      <c r="BH3" s="24"/>
      <c r="BJ3" s="25" t="s">
        <v>9</v>
      </c>
      <c r="BK3" s="26"/>
      <c r="BL3" s="27" t="n">
        <f aca="false">BD31</f>
        <v>14876.4928</v>
      </c>
      <c r="BM3" s="6"/>
      <c r="BO3" s="25" t="s">
        <v>9</v>
      </c>
      <c r="BP3" s="26"/>
      <c r="BQ3" s="27" t="e">
        <f aca="true">(INDIRECT(TEXT((DAY($A$1)-1),"0")&amp;"!Bq3"))+BL3</f>
        <v>#REF!</v>
      </c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7"/>
      <c r="CD3" s="7"/>
      <c r="CE3" s="28"/>
      <c r="CF3" s="28"/>
      <c r="CG3" s="28"/>
      <c r="CH3" s="7"/>
      <c r="CI3" s="8"/>
      <c r="CJ3" s="7"/>
      <c r="CK3" s="29"/>
      <c r="CL3" s="8"/>
      <c r="CM3" s="7"/>
      <c r="CN3" s="8"/>
      <c r="CO3" s="7"/>
      <c r="CP3" s="29"/>
      <c r="CQ3" s="7"/>
      <c r="CR3" s="7"/>
      <c r="CS3" s="7"/>
      <c r="CT3" s="7"/>
      <c r="CU3" s="7"/>
      <c r="CV3" s="7"/>
      <c r="CW3" s="7"/>
      <c r="CX3" s="7"/>
      <c r="CY3" s="7"/>
    </row>
    <row r="4" customFormat="false" ht="13.5" hidden="false" customHeight="false" outlineLevel="0" collapsed="false">
      <c r="A4" s="30" t="n">
        <f aca="false">'1'!A4</f>
        <v>36951</v>
      </c>
      <c r="B4" s="31"/>
      <c r="C4" s="32"/>
      <c r="D4" s="33" t="s">
        <v>10</v>
      </c>
      <c r="E4" s="34"/>
      <c r="F4" s="35" t="s">
        <v>11</v>
      </c>
      <c r="G4" s="35"/>
      <c r="H4" s="35"/>
      <c r="I4" s="35"/>
      <c r="J4" s="36" t="s">
        <v>12</v>
      </c>
      <c r="K4" s="37"/>
      <c r="L4" s="38"/>
      <c r="M4" s="36" t="s">
        <v>13</v>
      </c>
      <c r="N4" s="37"/>
      <c r="O4" s="37"/>
      <c r="P4" s="39"/>
      <c r="Q4" s="37"/>
      <c r="R4" s="37"/>
      <c r="S4" s="38"/>
      <c r="T4" s="36"/>
      <c r="U4" s="38"/>
      <c r="W4" s="40" t="s">
        <v>14</v>
      </c>
      <c r="X4" s="40"/>
      <c r="Y4" s="40" t="s">
        <v>14</v>
      </c>
      <c r="Z4" s="41"/>
      <c r="AA4" s="42" t="s">
        <v>15</v>
      </c>
      <c r="AB4" s="40"/>
      <c r="AC4" s="43" t="s">
        <v>16</v>
      </c>
      <c r="AE4" s="44" t="s">
        <v>17</v>
      </c>
      <c r="AF4" s="44" t="s">
        <v>17</v>
      </c>
      <c r="AG4" s="44"/>
      <c r="AH4" s="45"/>
      <c r="AI4" s="26" t="s">
        <v>18</v>
      </c>
      <c r="AJ4" s="46"/>
      <c r="AK4" s="47" t="s">
        <v>18</v>
      </c>
      <c r="AL4" s="47"/>
      <c r="AM4" s="47"/>
      <c r="AN4" s="47" t="s">
        <v>19</v>
      </c>
      <c r="AO4" s="47"/>
      <c r="AP4" s="47"/>
      <c r="AQ4" s="48" t="s">
        <v>20</v>
      </c>
      <c r="AR4" s="48" t="s">
        <v>21</v>
      </c>
      <c r="AS4" s="49"/>
      <c r="AT4" s="50" t="s">
        <v>21</v>
      </c>
      <c r="AU4" s="50" t="s">
        <v>22</v>
      </c>
      <c r="AV4" s="50" t="s">
        <v>21</v>
      </c>
      <c r="AW4" s="50" t="s">
        <v>11</v>
      </c>
      <c r="AX4" s="50" t="s">
        <v>23</v>
      </c>
      <c r="AY4" s="50" t="s">
        <v>24</v>
      </c>
      <c r="AZ4" s="50" t="s">
        <v>25</v>
      </c>
      <c r="BA4" s="50" t="s">
        <v>16</v>
      </c>
      <c r="BB4" s="50" t="s">
        <v>26</v>
      </c>
      <c r="BC4" s="50" t="s">
        <v>27</v>
      </c>
      <c r="BD4" s="50" t="s">
        <v>28</v>
      </c>
      <c r="BE4" s="51"/>
      <c r="BF4" s="40" t="s">
        <v>29</v>
      </c>
      <c r="BG4" s="40" t="s">
        <v>30</v>
      </c>
      <c r="BH4" s="40" t="s">
        <v>31</v>
      </c>
      <c r="BI4" s="52"/>
      <c r="BJ4" s="53" t="s">
        <v>32</v>
      </c>
      <c r="BK4" s="52"/>
      <c r="BL4" s="54"/>
      <c r="BO4" s="53" t="s">
        <v>32</v>
      </c>
      <c r="BP4" s="52"/>
      <c r="BQ4" s="54" t="e">
        <f aca="true">(INDIRECT(TEXT((DAY($A$1)-1),"0")&amp;"!BK4"))+BL4</f>
        <v>#REF!</v>
      </c>
      <c r="BR4" s="55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55"/>
      <c r="CE4" s="28"/>
      <c r="CF4" s="28"/>
      <c r="CG4" s="28"/>
      <c r="CH4" s="7"/>
      <c r="CI4" s="8"/>
      <c r="CJ4" s="7"/>
      <c r="CK4" s="29"/>
      <c r="CL4" s="7"/>
      <c r="CM4" s="7"/>
      <c r="CN4" s="8"/>
      <c r="CO4" s="7"/>
      <c r="CP4" s="29"/>
      <c r="CQ4" s="7"/>
      <c r="CR4" s="7"/>
      <c r="CS4" s="7"/>
      <c r="CT4" s="7"/>
      <c r="CU4" s="7"/>
      <c r="CV4" s="7"/>
      <c r="CW4" s="7"/>
      <c r="CX4" s="7"/>
      <c r="CY4" s="7"/>
    </row>
    <row r="5" customFormat="false" ht="12.75" hidden="false" customHeight="false" outlineLevel="0" collapsed="false">
      <c r="B5" s="56"/>
      <c r="C5" s="57" t="s">
        <v>33</v>
      </c>
      <c r="D5" s="57" t="s">
        <v>34</v>
      </c>
      <c r="E5" s="58"/>
      <c r="F5" s="59" t="s">
        <v>35</v>
      </c>
      <c r="G5" s="60" t="s">
        <v>36</v>
      </c>
      <c r="H5" s="60" t="s">
        <v>37</v>
      </c>
      <c r="I5" s="61" t="s">
        <v>38</v>
      </c>
      <c r="J5" s="59" t="s">
        <v>39</v>
      </c>
      <c r="K5" s="60" t="s">
        <v>23</v>
      </c>
      <c r="L5" s="61" t="s">
        <v>40</v>
      </c>
      <c r="M5" s="59" t="s">
        <v>25</v>
      </c>
      <c r="N5" s="60" t="s">
        <v>25</v>
      </c>
      <c r="O5" s="60" t="s">
        <v>41</v>
      </c>
      <c r="P5" s="60" t="s">
        <v>42</v>
      </c>
      <c r="Q5" s="60" t="s">
        <v>43</v>
      </c>
      <c r="R5" s="60" t="s">
        <v>43</v>
      </c>
      <c r="S5" s="61" t="s">
        <v>44</v>
      </c>
      <c r="T5" s="59" t="s">
        <v>45</v>
      </c>
      <c r="U5" s="62" t="s">
        <v>46</v>
      </c>
      <c r="W5" s="50" t="s">
        <v>24</v>
      </c>
      <c r="X5" s="50"/>
      <c r="Y5" s="50" t="s">
        <v>24</v>
      </c>
      <c r="Z5" s="63"/>
      <c r="AA5" s="64" t="s">
        <v>24</v>
      </c>
      <c r="AB5" s="65"/>
      <c r="AC5" s="66" t="s">
        <v>47</v>
      </c>
      <c r="AE5" s="67" t="s">
        <v>48</v>
      </c>
      <c r="AF5" s="67" t="s">
        <v>48</v>
      </c>
      <c r="AG5" s="67"/>
      <c r="AH5" s="68"/>
      <c r="AI5" s="52" t="s">
        <v>49</v>
      </c>
      <c r="AJ5" s="69"/>
      <c r="AK5" s="70" t="s">
        <v>49</v>
      </c>
      <c r="AL5" s="70"/>
      <c r="AM5" s="70"/>
      <c r="AN5" s="70" t="s">
        <v>49</v>
      </c>
      <c r="AO5" s="70"/>
      <c r="AP5" s="70"/>
      <c r="AQ5" s="71" t="s">
        <v>50</v>
      </c>
      <c r="AR5" s="71" t="s">
        <v>51</v>
      </c>
      <c r="AS5" s="49"/>
      <c r="AT5" s="50" t="s">
        <v>52</v>
      </c>
      <c r="AU5" s="50" t="s">
        <v>53</v>
      </c>
      <c r="AV5" s="50" t="s">
        <v>54</v>
      </c>
      <c r="AW5" s="50" t="s">
        <v>55</v>
      </c>
      <c r="AX5" s="50"/>
      <c r="AY5" s="50" t="s">
        <v>56</v>
      </c>
      <c r="AZ5" s="50" t="s">
        <v>57</v>
      </c>
      <c r="BA5" s="50" t="s">
        <v>47</v>
      </c>
      <c r="BB5" s="50" t="s">
        <v>58</v>
      </c>
      <c r="BC5" s="50"/>
      <c r="BD5" s="50" t="s">
        <v>59</v>
      </c>
      <c r="BE5" s="51"/>
      <c r="BF5" s="72" t="s">
        <v>60</v>
      </c>
      <c r="BG5" s="72" t="n">
        <v>0.8</v>
      </c>
      <c r="BH5" s="72" t="n">
        <v>0.2</v>
      </c>
      <c r="BI5" s="52"/>
      <c r="BJ5" s="53" t="s">
        <v>61</v>
      </c>
      <c r="BK5" s="52"/>
      <c r="BL5" s="73" t="n">
        <f aca="false">BL3-BL4</f>
        <v>14876.4928</v>
      </c>
      <c r="BO5" s="53" t="s">
        <v>61</v>
      </c>
      <c r="BP5" s="52"/>
      <c r="BQ5" s="73" t="e">
        <f aca="false">BQ3-BQ4</f>
        <v>#REF!</v>
      </c>
      <c r="BR5" s="55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55"/>
      <c r="CE5" s="74"/>
      <c r="CF5" s="74"/>
      <c r="CG5" s="74"/>
      <c r="CH5" s="7"/>
      <c r="CI5" s="8"/>
      <c r="CJ5" s="7"/>
      <c r="CK5" s="29"/>
      <c r="CL5" s="7"/>
      <c r="CM5" s="7"/>
      <c r="CN5" s="8"/>
      <c r="CO5" s="7"/>
      <c r="CP5" s="29"/>
      <c r="CQ5" s="7"/>
      <c r="CR5" s="7"/>
      <c r="CS5" s="7"/>
      <c r="CT5" s="7"/>
      <c r="CU5" s="7"/>
      <c r="CV5" s="7"/>
      <c r="CW5" s="7"/>
      <c r="CX5" s="7"/>
      <c r="CY5" s="7"/>
    </row>
    <row r="6" customFormat="false" ht="17.25" hidden="false" customHeight="true" outlineLevel="0" collapsed="false">
      <c r="B6" s="75"/>
      <c r="C6" s="76" t="s">
        <v>62</v>
      </c>
      <c r="D6" s="76" t="s">
        <v>63</v>
      </c>
      <c r="E6" s="77" t="s">
        <v>64</v>
      </c>
      <c r="F6" s="78" t="n">
        <f aca="false">Variables!C2</f>
        <v>0</v>
      </c>
      <c r="G6" s="79" t="n">
        <v>0</v>
      </c>
      <c r="H6" s="79" t="n">
        <v>0</v>
      </c>
      <c r="I6" s="80" t="s">
        <v>65</v>
      </c>
      <c r="J6" s="81" t="s">
        <v>66</v>
      </c>
      <c r="K6" s="79" t="n">
        <v>0</v>
      </c>
      <c r="L6" s="82" t="s">
        <v>65</v>
      </c>
      <c r="M6" s="83" t="n">
        <v>0</v>
      </c>
      <c r="N6" s="84" t="s">
        <v>67</v>
      </c>
      <c r="O6" s="85" t="n">
        <v>0</v>
      </c>
      <c r="P6" s="84" t="n">
        <v>0.019</v>
      </c>
      <c r="Q6" s="85" t="n">
        <v>0</v>
      </c>
      <c r="R6" s="85" t="s">
        <v>67</v>
      </c>
      <c r="S6" s="82" t="s">
        <v>68</v>
      </c>
      <c r="T6" s="86" t="n">
        <v>0</v>
      </c>
      <c r="U6" s="87" t="s">
        <v>69</v>
      </c>
      <c r="W6" s="88" t="s">
        <v>62</v>
      </c>
      <c r="X6" s="89"/>
      <c r="Y6" s="88" t="s">
        <v>62</v>
      </c>
      <c r="Z6" s="90"/>
      <c r="AA6" s="91" t="s">
        <v>62</v>
      </c>
      <c r="AB6" s="92"/>
      <c r="AC6" s="93" t="s">
        <v>70</v>
      </c>
      <c r="AD6" s="94" t="s">
        <v>71</v>
      </c>
      <c r="AE6" s="67" t="s">
        <v>72</v>
      </c>
      <c r="AF6" s="67" t="s">
        <v>73</v>
      </c>
      <c r="AG6" s="67"/>
      <c r="AH6" s="95" t="s">
        <v>72</v>
      </c>
      <c r="AI6" s="51" t="s">
        <v>50</v>
      </c>
      <c r="AJ6" s="49" t="s">
        <v>74</v>
      </c>
      <c r="AK6" s="67" t="s">
        <v>72</v>
      </c>
      <c r="AL6" s="51" t="s">
        <v>50</v>
      </c>
      <c r="AM6" s="49" t="s">
        <v>74</v>
      </c>
      <c r="AN6" s="67" t="s">
        <v>72</v>
      </c>
      <c r="AO6" s="51" t="s">
        <v>50</v>
      </c>
      <c r="AP6" s="49" t="s">
        <v>74</v>
      </c>
      <c r="AQ6" s="96" t="s">
        <v>75</v>
      </c>
      <c r="AR6" s="96" t="s">
        <v>76</v>
      </c>
      <c r="AS6" s="49"/>
      <c r="AT6" s="97" t="s">
        <v>76</v>
      </c>
      <c r="AU6" s="97" t="s">
        <v>77</v>
      </c>
      <c r="AV6" s="97" t="s">
        <v>70</v>
      </c>
      <c r="AW6" s="97" t="s">
        <v>78</v>
      </c>
      <c r="AX6" s="97" t="s">
        <v>70</v>
      </c>
      <c r="AY6" s="97" t="s">
        <v>70</v>
      </c>
      <c r="AZ6" s="97" t="s">
        <v>70</v>
      </c>
      <c r="BA6" s="97" t="s">
        <v>70</v>
      </c>
      <c r="BB6" s="97" t="s">
        <v>70</v>
      </c>
      <c r="BC6" s="97" t="s">
        <v>70</v>
      </c>
      <c r="BD6" s="97" t="s">
        <v>79</v>
      </c>
      <c r="BE6" s="52"/>
      <c r="BF6" s="92" t="s">
        <v>70</v>
      </c>
      <c r="BG6" s="92" t="s">
        <v>80</v>
      </c>
      <c r="BH6" s="92" t="s">
        <v>80</v>
      </c>
      <c r="BI6" s="98"/>
      <c r="BJ6" s="53" t="s">
        <v>32</v>
      </c>
      <c r="BK6" s="52"/>
      <c r="BL6" s="99"/>
      <c r="BM6" s="6"/>
      <c r="BN6" s="6"/>
      <c r="BO6" s="53" t="s">
        <v>32</v>
      </c>
      <c r="BP6" s="52"/>
      <c r="BQ6" s="99" t="e">
        <f aca="true">-ABS(INDIRECT(TEXT((DAY($A$1)-1),"0")&amp;"!BK6"))+BL6</f>
        <v>#REF!</v>
      </c>
      <c r="BR6" s="55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7"/>
      <c r="CE6" s="100"/>
      <c r="CF6" s="100"/>
      <c r="CG6" s="100"/>
      <c r="CH6" s="8"/>
      <c r="CI6" s="8"/>
      <c r="CJ6" s="7"/>
      <c r="CK6" s="101"/>
      <c r="CL6" s="8"/>
      <c r="CM6" s="8"/>
      <c r="CN6" s="8"/>
      <c r="CO6" s="7"/>
      <c r="CP6" s="101"/>
      <c r="CQ6" s="7"/>
      <c r="CR6" s="7"/>
      <c r="CS6" s="7"/>
      <c r="CT6" s="7"/>
      <c r="CU6" s="7"/>
      <c r="CV6" s="7"/>
      <c r="CW6" s="7"/>
      <c r="CX6" s="7"/>
      <c r="CY6" s="7"/>
    </row>
    <row r="7" customFormat="false" ht="13.5" hidden="false" customHeight="false" outlineLevel="0" collapsed="false">
      <c r="B7" s="102" t="s">
        <v>71</v>
      </c>
      <c r="C7" s="103" t="n">
        <v>4</v>
      </c>
      <c r="D7" s="104" t="n">
        <v>0</v>
      </c>
      <c r="E7" s="105" t="s">
        <v>62</v>
      </c>
      <c r="F7" s="106" t="s">
        <v>81</v>
      </c>
      <c r="G7" s="107" t="s">
        <v>81</v>
      </c>
      <c r="H7" s="107" t="s">
        <v>81</v>
      </c>
      <c r="I7" s="108" t="s">
        <v>81</v>
      </c>
      <c r="J7" s="109" t="n">
        <v>0</v>
      </c>
      <c r="K7" s="110" t="s">
        <v>82</v>
      </c>
      <c r="L7" s="111" t="s">
        <v>83</v>
      </c>
      <c r="M7" s="112" t="s">
        <v>82</v>
      </c>
      <c r="N7" s="113" t="n">
        <v>0.03</v>
      </c>
      <c r="O7" s="114" t="s">
        <v>83</v>
      </c>
      <c r="P7" s="113" t="s">
        <v>83</v>
      </c>
      <c r="Q7" s="114" t="s">
        <v>83</v>
      </c>
      <c r="R7" s="113" t="n">
        <v>0</v>
      </c>
      <c r="S7" s="115" t="n">
        <v>0</v>
      </c>
      <c r="T7" s="106" t="s">
        <v>82</v>
      </c>
      <c r="U7" s="111" t="s">
        <v>82</v>
      </c>
      <c r="W7" s="116" t="n">
        <v>4</v>
      </c>
      <c r="X7" s="117" t="n">
        <v>2.52</v>
      </c>
      <c r="Y7" s="118"/>
      <c r="Z7" s="41"/>
      <c r="AA7" s="119"/>
      <c r="AB7" s="120"/>
      <c r="AC7" s="121" t="n">
        <f aca="false">(W7*X7)+(Y7*Z7)+(AA7*AB7)</f>
        <v>10.08</v>
      </c>
      <c r="AD7" s="122" t="n">
        <v>100</v>
      </c>
      <c r="AE7" s="123" t="n">
        <v>0</v>
      </c>
      <c r="AF7" s="124" t="n">
        <v>0</v>
      </c>
      <c r="AG7" s="125"/>
      <c r="AH7" s="126"/>
      <c r="AI7" s="127"/>
      <c r="AJ7" s="128"/>
      <c r="AK7" s="129" t="n">
        <v>4</v>
      </c>
      <c r="AL7" s="41" t="n">
        <v>145</v>
      </c>
      <c r="AM7" s="46"/>
      <c r="AN7" s="130"/>
      <c r="AO7" s="131"/>
      <c r="AP7" s="132"/>
      <c r="AQ7" s="132" t="e">
        <f aca="false" t="array" ref="AQ7:AQ7">SUM(IF(AND(AJ7&lt;&gt;"pac",AJ7&lt;&gt;""),AI7),IF(AND(AM7&lt;&gt;"pac",AM7&lt;&gt;""),AL7),IF(AND(AN7&lt;&gt;"pac",AN7&lt;&gt;""),AO7))/SUM(IF(AND(AJ7&lt;&gt;"pac",AJ7&lt;&gt;""),1),IF(AND(AM7&lt;&gt;"pac",AM7&lt;&gt;""),1),IF(AND(AN7&lt;&gt;"pac",AN7&lt;&gt;""),1))</f>
        <v>#DIV/0!</v>
      </c>
      <c r="AR7" s="132" t="n">
        <f aca="false" t="array" ref="AR7:AR7">SUM(IF(AND(AJ7&lt;&gt;"pac",AJ7&lt;&gt;""),AH7),IF(AND(AM7&lt;&gt;"pac",AM7&lt;&gt;""),AK7),IF(AND(AP7&lt;&gt;"pac",AP7&lt;&gt;""),AN7))</f>
        <v>0</v>
      </c>
      <c r="AS7" s="133"/>
      <c r="AT7" s="134" t="n">
        <f aca="false">SUM(AE7,AG7,AH7,AN7,AK7)</f>
        <v>4</v>
      </c>
      <c r="AU7" s="135" t="n">
        <f aca="false">AV7/AT7</f>
        <v>145</v>
      </c>
      <c r="AV7" s="136" t="n">
        <f aca="false">SUM(AE7*AF7)+(AH7*AI7)+(AN7*AO7)+(AK7*AL7)</f>
        <v>580</v>
      </c>
      <c r="AW7" s="137" t="n">
        <f aca="false">AT7*(F8+G8+H8)*J8/1000</f>
        <v>0</v>
      </c>
      <c r="AX7" s="137" t="n">
        <f aca="false">K8*AT7</f>
        <v>0</v>
      </c>
      <c r="AY7" s="137" t="n">
        <f aca="false">L8*(AE8+AG8)</f>
        <v>0</v>
      </c>
      <c r="AZ7" s="136" t="n">
        <f aca="false">P8</f>
        <v>1.7328</v>
      </c>
      <c r="BA7" s="137" t="n">
        <f aca="false">AC7</f>
        <v>10.08</v>
      </c>
      <c r="BB7" s="137" t="n">
        <f aca="false">T8*AT8</f>
        <v>0</v>
      </c>
      <c r="BC7" s="137"/>
      <c r="BD7" s="137" t="n">
        <f aca="false">AV7-SUM(AW7:BC7)</f>
        <v>568.1872</v>
      </c>
      <c r="BE7" s="138"/>
      <c r="BF7" s="139" t="n">
        <f aca="false">BD7</f>
        <v>568.1872</v>
      </c>
      <c r="BG7" s="139" t="n">
        <f aca="false">BF7*$BG$5</f>
        <v>454.54976</v>
      </c>
      <c r="BH7" s="139" t="n">
        <f aca="false">BF7*$BH$5</f>
        <v>113.63744</v>
      </c>
      <c r="BI7" s="52"/>
      <c r="BJ7" s="140" t="s">
        <v>84</v>
      </c>
      <c r="BK7" s="141"/>
      <c r="BL7" s="54" t="n">
        <f aca="false">BL5+BL6</f>
        <v>14876.4928</v>
      </c>
      <c r="BO7" s="140" t="s">
        <v>84</v>
      </c>
      <c r="BP7" s="141"/>
      <c r="BQ7" s="54" t="e">
        <f aca="false">BQ5+BQ6</f>
        <v>#REF!</v>
      </c>
      <c r="BR7" s="55"/>
      <c r="BS7" s="142"/>
      <c r="BT7" s="143"/>
      <c r="BU7" s="144"/>
      <c r="BV7" s="138"/>
      <c r="BW7" s="138"/>
      <c r="BX7" s="138"/>
      <c r="BY7" s="144"/>
      <c r="BZ7" s="138"/>
      <c r="CA7" s="138"/>
      <c r="CB7" s="138"/>
      <c r="CC7" s="138"/>
      <c r="CD7" s="138"/>
      <c r="CE7" s="145"/>
      <c r="CF7" s="145"/>
      <c r="CG7" s="145"/>
      <c r="CH7" s="7"/>
      <c r="CI7" s="8"/>
      <c r="CJ7" s="7"/>
      <c r="CK7" s="29"/>
      <c r="CL7" s="7"/>
      <c r="CM7" s="7"/>
      <c r="CN7" s="8"/>
      <c r="CO7" s="7"/>
      <c r="CP7" s="29"/>
      <c r="CQ7" s="7"/>
      <c r="CR7" s="7"/>
      <c r="CS7" s="7"/>
      <c r="CT7" s="7"/>
      <c r="CU7" s="7"/>
      <c r="CV7" s="7"/>
      <c r="CW7" s="7"/>
      <c r="CX7" s="7"/>
      <c r="CY7" s="7"/>
    </row>
    <row r="8" customFormat="false" ht="12.75" hidden="false" customHeight="false" outlineLevel="0" collapsed="false">
      <c r="B8" s="75" t="n">
        <v>100</v>
      </c>
      <c r="C8" s="146" t="n">
        <f aca="false">C7</f>
        <v>4</v>
      </c>
      <c r="D8" s="147" t="n">
        <f aca="false">D7</f>
        <v>0</v>
      </c>
      <c r="E8" s="148" t="n">
        <f aca="false">C8-D7</f>
        <v>4</v>
      </c>
      <c r="F8" s="149" t="n">
        <f aca="false">$F$6</f>
        <v>0</v>
      </c>
      <c r="G8" s="150" t="n">
        <f aca="false">$G$6</f>
        <v>0</v>
      </c>
      <c r="H8" s="151" t="n">
        <f aca="false">$H$6</f>
        <v>0</v>
      </c>
      <c r="I8" s="152" t="n">
        <f aca="false">F8+G8+H8</f>
        <v>0</v>
      </c>
      <c r="J8" s="153" t="n">
        <f aca="false">$J$7</f>
        <v>0</v>
      </c>
      <c r="K8" s="154" t="n">
        <f aca="false">$K$6</f>
        <v>0</v>
      </c>
      <c r="L8" s="155" t="n">
        <f aca="false">((I8*J8/1000)+K8)</f>
        <v>0</v>
      </c>
      <c r="M8" s="156" t="n">
        <f aca="false">$M$68</f>
        <v>0</v>
      </c>
      <c r="N8" s="157" t="e">
        <f aca="false">$N$7*AQ7*AR7</f>
        <v>#DIV/0!</v>
      </c>
      <c r="O8" s="156" t="n">
        <f aca="false">$O$68</f>
        <v>0</v>
      </c>
      <c r="P8" s="158" t="n">
        <f aca="false">(AT7*$P$6)*$P$3</f>
        <v>1.7328</v>
      </c>
      <c r="Q8" s="154" t="n">
        <f aca="false">$Q$68</f>
        <v>0</v>
      </c>
      <c r="R8" s="154" t="n">
        <v>0</v>
      </c>
      <c r="S8" s="155" t="n">
        <v>0</v>
      </c>
      <c r="T8" s="156" t="n">
        <f aca="false">$T$6</f>
        <v>0</v>
      </c>
      <c r="U8" s="159" t="e">
        <f aca="false">(N8/E8)+SUM(L8:M8)</f>
        <v>#DIV/0!</v>
      </c>
      <c r="W8" s="116" t="n">
        <v>4</v>
      </c>
      <c r="X8" s="117" t="n">
        <v>2.52</v>
      </c>
      <c r="Y8" s="160"/>
      <c r="Z8" s="63"/>
      <c r="AA8" s="161"/>
      <c r="AB8" s="120"/>
      <c r="AC8" s="162" t="n">
        <f aca="false">(W8*X8)+(Y8*Z8)+(AA8*AB8)</f>
        <v>10.08</v>
      </c>
      <c r="AD8" s="163" t="n">
        <v>200</v>
      </c>
      <c r="AE8" s="164" t="n">
        <v>0</v>
      </c>
      <c r="AF8" s="165" t="n">
        <v>0</v>
      </c>
      <c r="AG8" s="166"/>
      <c r="AH8" s="167"/>
      <c r="AI8" s="168"/>
      <c r="AJ8" s="169"/>
      <c r="AK8" s="170" t="n">
        <v>4</v>
      </c>
      <c r="AL8" s="63" t="n">
        <v>145</v>
      </c>
      <c r="AM8" s="171"/>
      <c r="AN8" s="172"/>
      <c r="AO8" s="173"/>
      <c r="AP8" s="133"/>
      <c r="AQ8" s="133" t="e">
        <f aca="false" t="array" ref="AQ8:AQ8">SUM(IF(AND(AJ8&lt;&gt;"pac",AJ8&lt;&gt;""),AI8),IF(AND(AM8&lt;&gt;"pac",AM8&lt;&gt;""),AL8),IF(AND(AN8&lt;&gt;"pac",AN8&lt;&gt;""),AO8))/SUM(IF(AND(AJ8&lt;&gt;"pac",AJ8&lt;&gt;""),1),IF(AND(AM8&lt;&gt;"pac",AM8&lt;&gt;""),1),IF(AND(AN8&lt;&gt;"pac",AN8&lt;&gt;""),1))</f>
        <v>#DIV/0!</v>
      </c>
      <c r="AR8" s="133" t="n">
        <f aca="false" t="array" ref="AR8:AR8">SUM(IF(AND(AJ8&lt;&gt;"pac",AJ8&lt;&gt;""),AH8),IF(AND(AM8&lt;&gt;"pac",AM8&lt;&gt;""),AK8),IF(AND(AP8&lt;&gt;"pac",AP8&lt;&gt;""),AN8))</f>
        <v>0</v>
      </c>
      <c r="AS8" s="133"/>
      <c r="AT8" s="134" t="n">
        <f aca="false">SUM(AE8,AG8,AH8,AN8,AK8)</f>
        <v>4</v>
      </c>
      <c r="AU8" s="135" t="n">
        <f aca="false">AV8/AT8</f>
        <v>145</v>
      </c>
      <c r="AV8" s="136" t="n">
        <f aca="false">SUM(AE8*AF8)+(AH8*AI8)+(AN8*AO8)+(AK8*AL8)</f>
        <v>580</v>
      </c>
      <c r="AW8" s="137" t="n">
        <f aca="false">AT8*(F9+G9+H9)*J9/1000</f>
        <v>0</v>
      </c>
      <c r="AX8" s="137" t="n">
        <f aca="false">K9*AT8</f>
        <v>0</v>
      </c>
      <c r="AY8" s="137" t="n">
        <f aca="false">L9*(AE9+AG9)</f>
        <v>0</v>
      </c>
      <c r="AZ8" s="136" t="n">
        <f aca="false">P9</f>
        <v>1.7328</v>
      </c>
      <c r="BA8" s="137" t="n">
        <f aca="false">AC8</f>
        <v>10.08</v>
      </c>
      <c r="BB8" s="137" t="n">
        <f aca="false">T9*AT9</f>
        <v>0</v>
      </c>
      <c r="BC8" s="137"/>
      <c r="BD8" s="137" t="n">
        <f aca="false">AV8-SUM(AW8:BC8)</f>
        <v>568.1872</v>
      </c>
      <c r="BE8" s="138"/>
      <c r="BF8" s="139" t="n">
        <f aca="false">BD8</f>
        <v>568.1872</v>
      </c>
      <c r="BG8" s="139" t="n">
        <f aca="false">BF8*$BG$5</f>
        <v>454.54976</v>
      </c>
      <c r="BH8" s="139" t="n">
        <f aca="false">BF8*$BH$5</f>
        <v>113.63744</v>
      </c>
      <c r="BI8" s="52"/>
      <c r="BR8" s="55"/>
      <c r="BS8" s="142"/>
      <c r="BT8" s="143"/>
      <c r="BU8" s="144"/>
      <c r="BV8" s="138"/>
      <c r="BW8" s="138"/>
      <c r="BX8" s="138"/>
      <c r="BY8" s="144"/>
      <c r="BZ8" s="138"/>
      <c r="CA8" s="138"/>
      <c r="CB8" s="138"/>
      <c r="CC8" s="138"/>
      <c r="CD8" s="138"/>
      <c r="CE8" s="145"/>
      <c r="CF8" s="145"/>
      <c r="CG8" s="145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</row>
    <row r="9" customFormat="false" ht="12.75" hidden="false" customHeight="false" outlineLevel="0" collapsed="false">
      <c r="B9" s="75" t="n">
        <v>200</v>
      </c>
      <c r="C9" s="146" t="n">
        <f aca="false">C8</f>
        <v>4</v>
      </c>
      <c r="D9" s="147" t="n">
        <f aca="false">D8</f>
        <v>0</v>
      </c>
      <c r="E9" s="174" t="n">
        <f aca="false">C9-D8</f>
        <v>4</v>
      </c>
      <c r="F9" s="149" t="n">
        <f aca="false">$F$6</f>
        <v>0</v>
      </c>
      <c r="G9" s="175" t="n">
        <f aca="false">$G$6</f>
        <v>0</v>
      </c>
      <c r="H9" s="151" t="n">
        <f aca="false">$H$6</f>
        <v>0</v>
      </c>
      <c r="I9" s="152" t="n">
        <f aca="false">F9+G9+H9</f>
        <v>0</v>
      </c>
      <c r="J9" s="153" t="n">
        <f aca="false">$J$7</f>
        <v>0</v>
      </c>
      <c r="K9" s="154" t="n">
        <f aca="false">$K$6</f>
        <v>0</v>
      </c>
      <c r="L9" s="155" t="n">
        <f aca="false">((I9*J9/1000)+K9)</f>
        <v>0</v>
      </c>
      <c r="M9" s="156" t="n">
        <f aca="false">$M$68</f>
        <v>0</v>
      </c>
      <c r="N9" s="157" t="e">
        <f aca="false">$N$7*AQ8*AR8</f>
        <v>#DIV/0!</v>
      </c>
      <c r="O9" s="156" t="n">
        <f aca="false">$O$68</f>
        <v>0</v>
      </c>
      <c r="P9" s="158" t="n">
        <f aca="false">(AT8*$P$6)*$P$3</f>
        <v>1.7328</v>
      </c>
      <c r="Q9" s="154" t="n">
        <f aca="false">$Q$68</f>
        <v>0</v>
      </c>
      <c r="R9" s="154" t="n">
        <v>0</v>
      </c>
      <c r="S9" s="155" t="n">
        <v>0</v>
      </c>
      <c r="T9" s="156" t="n">
        <f aca="false">$T$6</f>
        <v>0</v>
      </c>
      <c r="U9" s="159" t="e">
        <f aca="false">(N9/E9)+SUM(L9:M9)</f>
        <v>#DIV/0!</v>
      </c>
      <c r="W9" s="116" t="n">
        <v>4</v>
      </c>
      <c r="X9" s="117" t="n">
        <v>2.52</v>
      </c>
      <c r="Y9" s="160"/>
      <c r="Z9" s="63"/>
      <c r="AA9" s="161"/>
      <c r="AB9" s="120"/>
      <c r="AC9" s="162" t="n">
        <f aca="false">(W9*X9)+(Y9*Z9)+(AA9*AB9)</f>
        <v>10.08</v>
      </c>
      <c r="AD9" s="163" t="n">
        <v>300</v>
      </c>
      <c r="AE9" s="164" t="n">
        <v>0</v>
      </c>
      <c r="AF9" s="165" t="n">
        <v>0</v>
      </c>
      <c r="AG9" s="166"/>
      <c r="AH9" s="167"/>
      <c r="AI9" s="168"/>
      <c r="AJ9" s="169"/>
      <c r="AK9" s="170" t="n">
        <v>4</v>
      </c>
      <c r="AL9" s="63" t="n">
        <v>145</v>
      </c>
      <c r="AM9" s="171"/>
      <c r="AN9" s="172"/>
      <c r="AO9" s="173"/>
      <c r="AP9" s="133"/>
      <c r="AQ9" s="133" t="e">
        <f aca="false" t="array" ref="AQ9:AQ9">SUM(IF(AND(AJ9&lt;&gt;"pac",AJ9&lt;&gt;""),AI9),IF(AND(AM9&lt;&gt;"pac",AM9&lt;&gt;""),AL9),IF(AND(AN9&lt;&gt;"pac",AN9&lt;&gt;""),AO9))/SUM(IF(AND(AJ9&lt;&gt;"pac",AJ9&lt;&gt;""),1),IF(AND(AM9&lt;&gt;"pac",AM9&lt;&gt;""),1),IF(AND(AN9&lt;&gt;"pac",AN9&lt;&gt;""),1))</f>
        <v>#DIV/0!</v>
      </c>
      <c r="AR9" s="133" t="n">
        <f aca="false" t="array" ref="AR9:AR9">SUM(IF(AND(AJ9&lt;&gt;"pac",AJ9&lt;&gt;""),AH9),IF(AND(AM9&lt;&gt;"pac",AM9&lt;&gt;""),AK9),IF(AND(AP9&lt;&gt;"pac",AP9&lt;&gt;""),AN9))</f>
        <v>0</v>
      </c>
      <c r="AS9" s="133"/>
      <c r="AT9" s="134" t="n">
        <f aca="false">SUM(AE9,AG9,AH9,AN9,AK9)</f>
        <v>4</v>
      </c>
      <c r="AU9" s="135" t="n">
        <f aca="false">AV9/AT9</f>
        <v>145</v>
      </c>
      <c r="AV9" s="136" t="n">
        <f aca="false">SUM(AE9*AF9)+(AH9*AI9)+(AN9*AO9)+(AK9*AL9)</f>
        <v>580</v>
      </c>
      <c r="AW9" s="137" t="n">
        <f aca="false">AT9*(F10+G10+H10)*J10/1000</f>
        <v>0</v>
      </c>
      <c r="AX9" s="137" t="n">
        <f aca="false">K10*AT9</f>
        <v>0</v>
      </c>
      <c r="AY9" s="137" t="n">
        <f aca="false">L10*(AE10+AG10)</f>
        <v>0</v>
      </c>
      <c r="AZ9" s="136" t="n">
        <f aca="false">P10</f>
        <v>1.7328</v>
      </c>
      <c r="BA9" s="137" t="n">
        <f aca="false">AC9</f>
        <v>10.08</v>
      </c>
      <c r="BB9" s="137" t="n">
        <f aca="false">T10*AT10</f>
        <v>0</v>
      </c>
      <c r="BC9" s="137"/>
      <c r="BD9" s="137" t="n">
        <f aca="false">AV9-SUM(AW9:BC9)</f>
        <v>568.1872</v>
      </c>
      <c r="BE9" s="138"/>
      <c r="BF9" s="139" t="n">
        <f aca="false">BD9</f>
        <v>568.1872</v>
      </c>
      <c r="BG9" s="139" t="n">
        <f aca="false">BF9*$BG$5</f>
        <v>454.54976</v>
      </c>
      <c r="BH9" s="139" t="n">
        <f aca="false">BF9*$BH$5</f>
        <v>113.63744</v>
      </c>
      <c r="BI9" s="52"/>
      <c r="BR9" s="55"/>
      <c r="BS9" s="142"/>
      <c r="BT9" s="143"/>
      <c r="BU9" s="98"/>
      <c r="BV9" s="52"/>
      <c r="BW9" s="52"/>
      <c r="BX9" s="52"/>
      <c r="BY9" s="52"/>
      <c r="BZ9" s="98"/>
      <c r="CA9" s="52"/>
      <c r="CB9" s="52"/>
      <c r="CC9" s="138"/>
      <c r="CD9" s="138"/>
      <c r="CE9" s="145"/>
      <c r="CF9" s="145"/>
      <c r="CG9" s="145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</row>
    <row r="10" customFormat="false" ht="12.75" hidden="false" customHeight="false" outlineLevel="0" collapsed="false">
      <c r="B10" s="75" t="n">
        <v>300</v>
      </c>
      <c r="C10" s="146" t="n">
        <f aca="false">C9</f>
        <v>4</v>
      </c>
      <c r="D10" s="147" t="n">
        <f aca="false">D9</f>
        <v>0</v>
      </c>
      <c r="E10" s="174" t="n">
        <f aca="false">C10-D9</f>
        <v>4</v>
      </c>
      <c r="F10" s="149" t="n">
        <f aca="false">$F$6</f>
        <v>0</v>
      </c>
      <c r="G10" s="175" t="n">
        <f aca="false">$G$6</f>
        <v>0</v>
      </c>
      <c r="H10" s="151" t="n">
        <f aca="false">$H$6</f>
        <v>0</v>
      </c>
      <c r="I10" s="152" t="n">
        <f aca="false">F10+G10+H10</f>
        <v>0</v>
      </c>
      <c r="J10" s="153" t="n">
        <f aca="false">$J$7</f>
        <v>0</v>
      </c>
      <c r="K10" s="154" t="n">
        <f aca="false">$K$6</f>
        <v>0</v>
      </c>
      <c r="L10" s="155" t="n">
        <f aca="false">((I10*J10/1000)+K10)</f>
        <v>0</v>
      </c>
      <c r="M10" s="156" t="n">
        <f aca="false">$M$68</f>
        <v>0</v>
      </c>
      <c r="N10" s="157" t="e">
        <f aca="false">$N$7*AQ9*AR9</f>
        <v>#DIV/0!</v>
      </c>
      <c r="O10" s="156" t="n">
        <f aca="false">$O$68</f>
        <v>0</v>
      </c>
      <c r="P10" s="158" t="n">
        <f aca="false">(AT9*$P$6)*$P$3</f>
        <v>1.7328</v>
      </c>
      <c r="Q10" s="154" t="n">
        <f aca="false">$Q$68</f>
        <v>0</v>
      </c>
      <c r="R10" s="154" t="n">
        <v>0</v>
      </c>
      <c r="S10" s="155" t="n">
        <v>0</v>
      </c>
      <c r="T10" s="156" t="n">
        <f aca="false">$T$6</f>
        <v>0</v>
      </c>
      <c r="U10" s="159" t="e">
        <f aca="false">(N10/E10)+SUM(L10:M10)</f>
        <v>#DIV/0!</v>
      </c>
      <c r="W10" s="116" t="n">
        <v>4</v>
      </c>
      <c r="X10" s="117" t="n">
        <v>2.52</v>
      </c>
      <c r="Y10" s="160"/>
      <c r="Z10" s="63"/>
      <c r="AA10" s="161"/>
      <c r="AB10" s="120"/>
      <c r="AC10" s="162" t="n">
        <f aca="false">(W10*X10)+(Y10*Z10)+(AA10*AB10)</f>
        <v>10.08</v>
      </c>
      <c r="AD10" s="163" t="n">
        <v>400</v>
      </c>
      <c r="AE10" s="164" t="n">
        <v>0</v>
      </c>
      <c r="AF10" s="165" t="n">
        <v>0</v>
      </c>
      <c r="AG10" s="166"/>
      <c r="AH10" s="167"/>
      <c r="AI10" s="168"/>
      <c r="AJ10" s="169"/>
      <c r="AK10" s="170" t="n">
        <v>4</v>
      </c>
      <c r="AL10" s="63" t="n">
        <v>145</v>
      </c>
      <c r="AM10" s="171"/>
      <c r="AN10" s="172"/>
      <c r="AO10" s="173"/>
      <c r="AP10" s="133"/>
      <c r="AQ10" s="133" t="e">
        <f aca="false" t="array" ref="AQ10:AQ10">SUM(IF(AND(AJ10&lt;&gt;"pac",AJ10&lt;&gt;""),AI10),IF(AND(AM10&lt;&gt;"pac",AM10&lt;&gt;""),AL10),IF(AND(AN10&lt;&gt;"pac",AN10&lt;&gt;""),AO10))/SUM(IF(AND(AJ10&lt;&gt;"pac",AJ10&lt;&gt;""),1),IF(AND(AM10&lt;&gt;"pac",AM10&lt;&gt;""),1),IF(AND(AN10&lt;&gt;"pac",AN10&lt;&gt;""),1))</f>
        <v>#DIV/0!</v>
      </c>
      <c r="AR10" s="133" t="n">
        <f aca="false" t="array" ref="AR10:AR10">SUM(IF(AND(AJ10&lt;&gt;"pac",AJ10&lt;&gt;""),AH10),IF(AND(AM10&lt;&gt;"pac",AM10&lt;&gt;""),AK10),IF(AND(AP10&lt;&gt;"pac",AP10&lt;&gt;""),AN10))</f>
        <v>0</v>
      </c>
      <c r="AS10" s="133"/>
      <c r="AT10" s="134" t="n">
        <f aca="false">SUM(AE10,AG10,AH10,AN10,AK10)</f>
        <v>4</v>
      </c>
      <c r="AU10" s="135" t="n">
        <f aca="false">AV10/AT10</f>
        <v>145</v>
      </c>
      <c r="AV10" s="136" t="n">
        <f aca="false">SUM(AE10*AF10)+(AH10*AI10)+(AN10*AO10)+(AK10*AL10)</f>
        <v>580</v>
      </c>
      <c r="AW10" s="137" t="n">
        <f aca="false">AT10*(F11+G11+H11)*J11/1000</f>
        <v>0</v>
      </c>
      <c r="AX10" s="137" t="n">
        <f aca="false">K11*AT10</f>
        <v>0</v>
      </c>
      <c r="AY10" s="137" t="n">
        <f aca="false">L11*(AE11+AG11)</f>
        <v>0</v>
      </c>
      <c r="AZ10" s="136" t="n">
        <f aca="false">P11</f>
        <v>1.7328</v>
      </c>
      <c r="BA10" s="137" t="n">
        <f aca="false">AC10</f>
        <v>10.08</v>
      </c>
      <c r="BB10" s="137" t="n">
        <f aca="false">T11*AT11</f>
        <v>0</v>
      </c>
      <c r="BC10" s="137"/>
      <c r="BD10" s="137" t="n">
        <f aca="false">AV10-SUM(AW10:BC10)</f>
        <v>568.1872</v>
      </c>
      <c r="BE10" s="138"/>
      <c r="BF10" s="139" t="n">
        <f aca="false">BD10</f>
        <v>568.1872</v>
      </c>
      <c r="BG10" s="139" t="n">
        <f aca="false">BF10*$BG$5</f>
        <v>454.54976</v>
      </c>
      <c r="BH10" s="139" t="n">
        <f aca="false">BF10*$BH$5</f>
        <v>113.63744</v>
      </c>
      <c r="BI10" s="52"/>
      <c r="BJ10" s="6" t="s">
        <v>86</v>
      </c>
      <c r="BO10" s="6" t="s">
        <v>87</v>
      </c>
      <c r="BR10" s="55"/>
      <c r="BS10" s="142"/>
      <c r="BT10" s="143"/>
      <c r="BU10" s="98"/>
      <c r="BV10" s="52"/>
      <c r="BW10" s="176"/>
      <c r="BX10" s="98"/>
      <c r="BY10" s="52"/>
      <c r="BZ10" s="98"/>
      <c r="CA10" s="52"/>
      <c r="CB10" s="176"/>
      <c r="CC10" s="138"/>
      <c r="CD10" s="138"/>
      <c r="CE10" s="145"/>
      <c r="CF10" s="145"/>
      <c r="CG10" s="145"/>
      <c r="CH10" s="7"/>
      <c r="CI10" s="8"/>
      <c r="CJ10" s="7"/>
      <c r="CK10" s="7"/>
      <c r="CL10" s="7"/>
      <c r="CM10" s="7"/>
      <c r="CN10" s="8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</row>
    <row r="11" customFormat="false" ht="12.75" hidden="false" customHeight="false" outlineLevel="0" collapsed="false">
      <c r="B11" s="75" t="n">
        <v>400</v>
      </c>
      <c r="C11" s="146" t="n">
        <f aca="false">C10</f>
        <v>4</v>
      </c>
      <c r="D11" s="147" t="n">
        <f aca="false">D10</f>
        <v>0</v>
      </c>
      <c r="E11" s="174" t="n">
        <f aca="false">C11-D10</f>
        <v>4</v>
      </c>
      <c r="F11" s="149" t="n">
        <f aca="false">$F$6</f>
        <v>0</v>
      </c>
      <c r="G11" s="175" t="n">
        <f aca="false">$G$6</f>
        <v>0</v>
      </c>
      <c r="H11" s="151" t="n">
        <f aca="false">$H$6</f>
        <v>0</v>
      </c>
      <c r="I11" s="152" t="n">
        <f aca="false">F11+G11+H11</f>
        <v>0</v>
      </c>
      <c r="J11" s="153" t="n">
        <f aca="false">$J$7</f>
        <v>0</v>
      </c>
      <c r="K11" s="154" t="n">
        <f aca="false">$K$6</f>
        <v>0</v>
      </c>
      <c r="L11" s="155" t="n">
        <f aca="false">((I11*J11/1000)+K11)</f>
        <v>0</v>
      </c>
      <c r="M11" s="156" t="n">
        <f aca="false">$M$68</f>
        <v>0</v>
      </c>
      <c r="N11" s="157" t="e">
        <f aca="false">$N$7*AQ10*AR10</f>
        <v>#DIV/0!</v>
      </c>
      <c r="O11" s="156" t="n">
        <f aca="false">$O$68</f>
        <v>0</v>
      </c>
      <c r="P11" s="158" t="n">
        <f aca="false">(AT10*$P$6)*$P$3</f>
        <v>1.7328</v>
      </c>
      <c r="Q11" s="154" t="n">
        <f aca="false">$Q$68</f>
        <v>0</v>
      </c>
      <c r="R11" s="154" t="n">
        <v>0</v>
      </c>
      <c r="S11" s="155" t="n">
        <v>0</v>
      </c>
      <c r="T11" s="156" t="n">
        <f aca="false">$T$6</f>
        <v>0</v>
      </c>
      <c r="U11" s="159" t="e">
        <f aca="false">(N11/E11)+SUM(L11:M11)</f>
        <v>#DIV/0!</v>
      </c>
      <c r="W11" s="116" t="n">
        <v>4</v>
      </c>
      <c r="X11" s="117" t="n">
        <v>2.52</v>
      </c>
      <c r="Y11" s="160"/>
      <c r="Z11" s="63"/>
      <c r="AA11" s="161"/>
      <c r="AB11" s="120"/>
      <c r="AC11" s="162" t="n">
        <f aca="false">(W11*X11)+(Y11*Z11)+(AA11*AB11)</f>
        <v>10.08</v>
      </c>
      <c r="AD11" s="163" t="n">
        <v>500</v>
      </c>
      <c r="AE11" s="164" t="n">
        <v>0</v>
      </c>
      <c r="AF11" s="165" t="n">
        <v>0</v>
      </c>
      <c r="AG11" s="166"/>
      <c r="AH11" s="167"/>
      <c r="AI11" s="168"/>
      <c r="AJ11" s="169"/>
      <c r="AK11" s="170" t="n">
        <v>4</v>
      </c>
      <c r="AL11" s="63" t="n">
        <v>145</v>
      </c>
      <c r="AM11" s="171"/>
      <c r="AN11" s="172"/>
      <c r="AO11" s="173"/>
      <c r="AP11" s="133"/>
      <c r="AQ11" s="133" t="e">
        <f aca="false" t="array" ref="AQ11:AQ11">SUM(IF(AND(AJ11&lt;&gt;"pac",AJ11&lt;&gt;""),AI11),IF(AND(AM11&lt;&gt;"pac",AM11&lt;&gt;""),AL11),IF(AND(AN11&lt;&gt;"pac",AN11&lt;&gt;""),AO11))/SUM(IF(AND(AJ11&lt;&gt;"pac",AJ11&lt;&gt;""),1),IF(AND(AM11&lt;&gt;"pac",AM11&lt;&gt;""),1),IF(AND(AN11&lt;&gt;"pac",AN11&lt;&gt;""),1))</f>
        <v>#DIV/0!</v>
      </c>
      <c r="AR11" s="133" t="n">
        <f aca="false" t="array" ref="AR11:AR11">SUM(IF(AND(AJ11&lt;&gt;"pac",AJ11&lt;&gt;""),AH11),IF(AND(AM11&lt;&gt;"pac",AM11&lt;&gt;""),AK11),IF(AND(AP11&lt;&gt;"pac",AP11&lt;&gt;""),AN11))</f>
        <v>0</v>
      </c>
      <c r="AS11" s="133"/>
      <c r="AT11" s="134" t="n">
        <f aca="false">SUM(AE11,AG11,AH11,AN11,AK11)</f>
        <v>4</v>
      </c>
      <c r="AU11" s="135" t="n">
        <f aca="false">AV11/AT11</f>
        <v>145</v>
      </c>
      <c r="AV11" s="136" t="n">
        <f aca="false">SUM(AE11*AF11)+(AH11*AI11)+(AN11*AO11)+(AK11*AL11)</f>
        <v>580</v>
      </c>
      <c r="AW11" s="137" t="n">
        <f aca="false">AT11*(F12+G12+H12)*J12/1000</f>
        <v>0</v>
      </c>
      <c r="AX11" s="137" t="n">
        <f aca="false">K12*AT11</f>
        <v>0</v>
      </c>
      <c r="AY11" s="137" t="n">
        <f aca="false">L12*(AE12+AG12)</f>
        <v>0</v>
      </c>
      <c r="AZ11" s="136" t="n">
        <f aca="false">P12</f>
        <v>1.7328</v>
      </c>
      <c r="BA11" s="137" t="n">
        <f aca="false">AC11</f>
        <v>10.08</v>
      </c>
      <c r="BB11" s="137" t="n">
        <f aca="false">T12*AT12</f>
        <v>0</v>
      </c>
      <c r="BC11" s="137"/>
      <c r="BD11" s="137" t="n">
        <f aca="false">AV11-SUM(AW11:BC11)</f>
        <v>568.1872</v>
      </c>
      <c r="BE11" s="138"/>
      <c r="BF11" s="139" t="n">
        <f aca="false">BD11</f>
        <v>568.1872</v>
      </c>
      <c r="BG11" s="139" t="n">
        <f aca="false">BF11*$BG$5</f>
        <v>454.54976</v>
      </c>
      <c r="BH11" s="139" t="n">
        <f aca="false">BF11*$BH$5</f>
        <v>113.63744</v>
      </c>
      <c r="BI11" s="52"/>
      <c r="BJ11" s="25" t="s">
        <v>88</v>
      </c>
      <c r="BK11" s="26"/>
      <c r="BL11" s="27" t="n">
        <f aca="false">AV31</f>
        <v>15160</v>
      </c>
      <c r="BO11" s="25" t="s">
        <v>88</v>
      </c>
      <c r="BP11" s="26"/>
      <c r="BQ11" s="27" t="e">
        <f aca="true">(INDIRECT(TEXT((DAY($A$1)-1),"0")&amp;"!Bq11"))+BL11</f>
        <v>#REF!</v>
      </c>
      <c r="BR11" s="55"/>
      <c r="BS11" s="142"/>
      <c r="BT11" s="143"/>
      <c r="BU11" s="98"/>
      <c r="BV11" s="52"/>
      <c r="BW11" s="176"/>
      <c r="BX11" s="52"/>
      <c r="BY11" s="52"/>
      <c r="BZ11" s="98"/>
      <c r="CA11" s="52"/>
      <c r="CB11" s="176"/>
      <c r="CC11" s="138"/>
      <c r="CD11" s="138"/>
      <c r="CE11" s="145"/>
      <c r="CF11" s="145"/>
      <c r="CG11" s="145"/>
      <c r="CH11" s="7"/>
      <c r="CI11" s="8"/>
      <c r="CJ11" s="7"/>
      <c r="CK11" s="29"/>
      <c r="CL11" s="7"/>
      <c r="CM11" s="7"/>
      <c r="CN11" s="8"/>
      <c r="CO11" s="7"/>
      <c r="CP11" s="29"/>
      <c r="CQ11" s="7"/>
      <c r="CR11" s="7"/>
      <c r="CS11" s="7"/>
      <c r="CT11" s="7"/>
      <c r="CU11" s="7"/>
      <c r="CV11" s="7"/>
      <c r="CW11" s="7"/>
      <c r="CX11" s="7"/>
      <c r="CY11" s="7"/>
    </row>
    <row r="12" customFormat="false" ht="12.75" hidden="false" customHeight="false" outlineLevel="0" collapsed="false">
      <c r="B12" s="75" t="n">
        <v>500</v>
      </c>
      <c r="C12" s="146" t="n">
        <f aca="false">C11</f>
        <v>4</v>
      </c>
      <c r="D12" s="147" t="n">
        <f aca="false">D11</f>
        <v>0</v>
      </c>
      <c r="E12" s="174" t="n">
        <f aca="false">C12-D11</f>
        <v>4</v>
      </c>
      <c r="F12" s="149" t="n">
        <f aca="false">$F$6</f>
        <v>0</v>
      </c>
      <c r="G12" s="175" t="n">
        <f aca="false">$G$6</f>
        <v>0</v>
      </c>
      <c r="H12" s="151" t="n">
        <f aca="false">$H$6</f>
        <v>0</v>
      </c>
      <c r="I12" s="152" t="n">
        <f aca="false">F12+G12+H12</f>
        <v>0</v>
      </c>
      <c r="J12" s="153" t="n">
        <f aca="false">$J$7</f>
        <v>0</v>
      </c>
      <c r="K12" s="154" t="n">
        <f aca="false">$K$6</f>
        <v>0</v>
      </c>
      <c r="L12" s="155" t="n">
        <f aca="false">((I12*J12/1000)+K12)</f>
        <v>0</v>
      </c>
      <c r="M12" s="156" t="n">
        <f aca="false">$M$68</f>
        <v>0</v>
      </c>
      <c r="N12" s="157" t="e">
        <f aca="false">$N$7*AQ11*AR11</f>
        <v>#DIV/0!</v>
      </c>
      <c r="O12" s="156" t="n">
        <f aca="false">$O$68</f>
        <v>0</v>
      </c>
      <c r="P12" s="158" t="n">
        <f aca="false">(AT11*$P$6)*$P$3</f>
        <v>1.7328</v>
      </c>
      <c r="Q12" s="154" t="n">
        <f aca="false">$Q$68</f>
        <v>0</v>
      </c>
      <c r="R12" s="154" t="n">
        <v>0</v>
      </c>
      <c r="S12" s="155" t="n">
        <v>0</v>
      </c>
      <c r="T12" s="156" t="n">
        <f aca="false">$T$6</f>
        <v>0</v>
      </c>
      <c r="U12" s="159" t="e">
        <f aca="false">(N12/E12)+SUM(L12:M12)</f>
        <v>#DIV/0!</v>
      </c>
      <c r="W12" s="116" t="n">
        <v>4</v>
      </c>
      <c r="X12" s="117" t="n">
        <v>2.52</v>
      </c>
      <c r="Y12" s="160"/>
      <c r="Z12" s="63"/>
      <c r="AA12" s="161"/>
      <c r="AB12" s="120"/>
      <c r="AC12" s="162" t="n">
        <f aca="false">(W12*X12)+(Y12*Z12)+(AA12*AB12)</f>
        <v>10.08</v>
      </c>
      <c r="AD12" s="163" t="n">
        <v>600</v>
      </c>
      <c r="AE12" s="164" t="n">
        <v>0</v>
      </c>
      <c r="AF12" s="165" t="n">
        <v>0</v>
      </c>
      <c r="AG12" s="166"/>
      <c r="AH12" s="167"/>
      <c r="AI12" s="168"/>
      <c r="AJ12" s="169"/>
      <c r="AK12" s="170" t="n">
        <v>4</v>
      </c>
      <c r="AL12" s="63" t="n">
        <v>145</v>
      </c>
      <c r="AM12" s="171"/>
      <c r="AN12" s="172"/>
      <c r="AO12" s="173"/>
      <c r="AP12" s="133"/>
      <c r="AQ12" s="133" t="e">
        <f aca="false" t="array" ref="AQ12:AQ12">SUM(IF(AND(AJ12&lt;&gt;"pac",AJ12&lt;&gt;""),AI12),IF(AND(AM12&lt;&gt;"pac",AM12&lt;&gt;""),AL12),IF(AND(AN12&lt;&gt;"pac",AN12&lt;&gt;""),AO12))/SUM(IF(AND(AJ12&lt;&gt;"pac",AJ12&lt;&gt;""),1),IF(AND(AM12&lt;&gt;"pac",AM12&lt;&gt;""),1),IF(AND(AN12&lt;&gt;"pac",AN12&lt;&gt;""),1))</f>
        <v>#DIV/0!</v>
      </c>
      <c r="AR12" s="133" t="n">
        <f aca="false" t="array" ref="AR12:AR12">SUM(IF(AND(AJ12&lt;&gt;"pac",AJ12&lt;&gt;""),AH12),IF(AND(AM12&lt;&gt;"pac",AM12&lt;&gt;""),AK12),IF(AND(AP12&lt;&gt;"pac",AP12&lt;&gt;""),AN12))</f>
        <v>0</v>
      </c>
      <c r="AS12" s="133"/>
      <c r="AT12" s="134" t="n">
        <f aca="false">SUM(AE12,AG12,AH12,AN12,AK12)</f>
        <v>4</v>
      </c>
      <c r="AU12" s="135" t="n">
        <f aca="false">AV12/AT12</f>
        <v>145</v>
      </c>
      <c r="AV12" s="136" t="n">
        <f aca="false">SUM(AE12*AF12)+(AH12*AI12)+(AN12*AO12)+(AK12*AL12)</f>
        <v>580</v>
      </c>
      <c r="AW12" s="137" t="n">
        <f aca="false">AT12*(F13+G13+H13)*J13/1000</f>
        <v>0</v>
      </c>
      <c r="AX12" s="137" t="n">
        <f aca="false">K13*AT12</f>
        <v>0</v>
      </c>
      <c r="AY12" s="137" t="n">
        <f aca="false">L13*(AE13+AG13)</f>
        <v>0</v>
      </c>
      <c r="AZ12" s="136" t="n">
        <f aca="false">P13</f>
        <v>1.7328</v>
      </c>
      <c r="BA12" s="137" t="n">
        <f aca="false">AC12</f>
        <v>10.08</v>
      </c>
      <c r="BB12" s="137" t="n">
        <f aca="false">T13*AT13</f>
        <v>0</v>
      </c>
      <c r="BC12" s="137"/>
      <c r="BD12" s="137" t="n">
        <f aca="false">AV12-SUM(AW12:BC12)</f>
        <v>568.1872</v>
      </c>
      <c r="BE12" s="138"/>
      <c r="BF12" s="139" t="n">
        <f aca="false">BD12</f>
        <v>568.1872</v>
      </c>
      <c r="BG12" s="139" t="n">
        <f aca="false">BF12*$BG$5</f>
        <v>454.54976</v>
      </c>
      <c r="BH12" s="139" t="n">
        <f aca="false">BF12*$BH$5</f>
        <v>113.63744</v>
      </c>
      <c r="BI12" s="52"/>
      <c r="BJ12" s="53" t="s">
        <v>92</v>
      </c>
      <c r="BK12" s="52"/>
      <c r="BL12" s="73"/>
      <c r="BO12" s="53" t="s">
        <v>92</v>
      </c>
      <c r="BP12" s="52"/>
      <c r="BQ12" s="73"/>
      <c r="BR12" s="55"/>
      <c r="BS12" s="142"/>
      <c r="BT12" s="143"/>
      <c r="BU12" s="98"/>
      <c r="BV12" s="52"/>
      <c r="BW12" s="176"/>
      <c r="BX12" s="52"/>
      <c r="BY12" s="52"/>
      <c r="BZ12" s="98"/>
      <c r="CA12" s="52"/>
      <c r="CB12" s="176"/>
      <c r="CC12" s="138"/>
      <c r="CD12" s="138"/>
      <c r="CE12" s="145"/>
      <c r="CF12" s="145"/>
      <c r="CG12" s="145"/>
      <c r="CH12" s="7"/>
      <c r="CI12" s="8"/>
      <c r="CJ12" s="7"/>
      <c r="CK12" s="29"/>
      <c r="CL12" s="7"/>
      <c r="CM12" s="7"/>
      <c r="CN12" s="8"/>
      <c r="CO12" s="7"/>
      <c r="CP12" s="29"/>
      <c r="CQ12" s="7"/>
      <c r="CR12" s="7"/>
      <c r="CS12" s="7"/>
      <c r="CT12" s="7"/>
      <c r="CU12" s="7"/>
      <c r="CV12" s="7"/>
      <c r="CW12" s="7"/>
      <c r="CX12" s="7"/>
      <c r="CY12" s="7"/>
    </row>
    <row r="13" customFormat="false" ht="12.75" hidden="false" customHeight="false" outlineLevel="0" collapsed="false">
      <c r="B13" s="75" t="n">
        <v>600</v>
      </c>
      <c r="C13" s="146" t="n">
        <f aca="false">C12</f>
        <v>4</v>
      </c>
      <c r="D13" s="147" t="n">
        <f aca="false">D12</f>
        <v>0</v>
      </c>
      <c r="E13" s="174" t="n">
        <f aca="false">C13-D12</f>
        <v>4</v>
      </c>
      <c r="F13" s="149" t="n">
        <f aca="false">$F$6</f>
        <v>0</v>
      </c>
      <c r="G13" s="175" t="n">
        <f aca="false">$G$6</f>
        <v>0</v>
      </c>
      <c r="H13" s="151" t="n">
        <f aca="false">$H$6</f>
        <v>0</v>
      </c>
      <c r="I13" s="152" t="n">
        <f aca="false">F13+G13+H13</f>
        <v>0</v>
      </c>
      <c r="J13" s="153" t="n">
        <f aca="false">$J$7</f>
        <v>0</v>
      </c>
      <c r="K13" s="154" t="n">
        <f aca="false">$K$6</f>
        <v>0</v>
      </c>
      <c r="L13" s="155" t="n">
        <f aca="false">((I13*J13/1000)+K13)</f>
        <v>0</v>
      </c>
      <c r="M13" s="156" t="n">
        <f aca="false">$M$68</f>
        <v>0</v>
      </c>
      <c r="N13" s="157" t="e">
        <f aca="false">$N$7*AQ12*AR12</f>
        <v>#DIV/0!</v>
      </c>
      <c r="O13" s="156" t="n">
        <f aca="false">$O$68</f>
        <v>0</v>
      </c>
      <c r="P13" s="158" t="n">
        <f aca="false">(AT12*$P$6)*$P$3</f>
        <v>1.7328</v>
      </c>
      <c r="Q13" s="154" t="n">
        <f aca="false">$Q$68</f>
        <v>0</v>
      </c>
      <c r="R13" s="154" t="n">
        <v>0</v>
      </c>
      <c r="S13" s="155" t="n">
        <v>0</v>
      </c>
      <c r="T13" s="156" t="n">
        <f aca="false">$T$6</f>
        <v>0</v>
      </c>
      <c r="U13" s="159" t="e">
        <f aca="false">(N13/E13)+SUM(L13:M13)</f>
        <v>#DIV/0!</v>
      </c>
      <c r="W13" s="116" t="n">
        <v>4</v>
      </c>
      <c r="X13" s="117" t="n">
        <v>2.52</v>
      </c>
      <c r="Y13" s="160"/>
      <c r="Z13" s="63"/>
      <c r="AA13" s="161"/>
      <c r="AB13" s="120"/>
      <c r="AC13" s="162" t="n">
        <f aca="false">(W13*X13)+(Y13*Z13)+(AA13*AB13)</f>
        <v>10.08</v>
      </c>
      <c r="AD13" s="163" t="n">
        <v>700</v>
      </c>
      <c r="AE13" s="164" t="n">
        <v>0</v>
      </c>
      <c r="AF13" s="165" t="n">
        <v>0</v>
      </c>
      <c r="AG13" s="166"/>
      <c r="AH13" s="167"/>
      <c r="AI13" s="168"/>
      <c r="AJ13" s="169"/>
      <c r="AK13" s="170" t="n">
        <v>4</v>
      </c>
      <c r="AL13" s="63" t="n">
        <v>170</v>
      </c>
      <c r="AM13" s="171"/>
      <c r="AN13" s="172"/>
      <c r="AO13" s="173"/>
      <c r="AP13" s="133"/>
      <c r="AQ13" s="133" t="e">
        <f aca="false" t="array" ref="AQ13:AQ13">SUM(IF(AND(AJ13&lt;&gt;"pac",AJ13&lt;&gt;""),AI13),IF(AND(AM13&lt;&gt;"pac",AM13&lt;&gt;""),AL13),IF(AND(AN13&lt;&gt;"pac",AN13&lt;&gt;""),AO13))/SUM(IF(AND(AJ13&lt;&gt;"pac",AJ13&lt;&gt;""),1),IF(AND(AM13&lt;&gt;"pac",AM13&lt;&gt;""),1),IF(AND(AN13&lt;&gt;"pac",AN13&lt;&gt;""),1))</f>
        <v>#DIV/0!</v>
      </c>
      <c r="AR13" s="133" t="n">
        <f aca="false" t="array" ref="AR13:AR13">SUM(IF(AND(AJ13&lt;&gt;"pac",AJ13&lt;&gt;""),AH13),IF(AND(AM13&lt;&gt;"pac",AM13&lt;&gt;""),AK13),IF(AND(AP13&lt;&gt;"pac",AP13&lt;&gt;""),AN13))</f>
        <v>0</v>
      </c>
      <c r="AS13" s="133"/>
      <c r="AT13" s="134" t="n">
        <f aca="false">SUM(AE13,AG13,AH13,AN13,AK13)</f>
        <v>4</v>
      </c>
      <c r="AU13" s="135" t="n">
        <f aca="false">AV13/AT13</f>
        <v>170</v>
      </c>
      <c r="AV13" s="136" t="n">
        <f aca="false">SUM(AE13*AF13)+(AH13*AI13)+(AN13*AO13)+(AK13*AL13)</f>
        <v>680</v>
      </c>
      <c r="AW13" s="137" t="n">
        <f aca="false">AT13*(F14+G14+H14)*J14/1000</f>
        <v>0</v>
      </c>
      <c r="AX13" s="137" t="n">
        <f aca="false">K14*AT13</f>
        <v>0</v>
      </c>
      <c r="AY13" s="137" t="n">
        <f aca="false">L14*(AE14+AG14)</f>
        <v>0</v>
      </c>
      <c r="AZ13" s="136" t="n">
        <f aca="false">P14</f>
        <v>1.7328</v>
      </c>
      <c r="BA13" s="137" t="n">
        <f aca="false">AC13</f>
        <v>10.08</v>
      </c>
      <c r="BB13" s="137" t="n">
        <f aca="false">T14*AT14</f>
        <v>0</v>
      </c>
      <c r="BC13" s="137"/>
      <c r="BD13" s="137" t="n">
        <f aca="false">AV13-SUM(AW13:BC13)</f>
        <v>668.1872</v>
      </c>
      <c r="BE13" s="138"/>
      <c r="BF13" s="139" t="n">
        <f aca="false">BD13</f>
        <v>668.1872</v>
      </c>
      <c r="BG13" s="139" t="n">
        <f aca="false">BF13*$BG$5</f>
        <v>534.54976</v>
      </c>
      <c r="BH13" s="139" t="n">
        <f aca="false">BF13*$BH$5</f>
        <v>133.63744</v>
      </c>
      <c r="BI13" s="52"/>
      <c r="BJ13" s="53" t="s">
        <v>93</v>
      </c>
      <c r="BK13" s="52"/>
      <c r="BL13" s="73" t="n">
        <f aca="false">AY31+BA31</f>
        <v>241.92</v>
      </c>
      <c r="BO13" s="53" t="s">
        <v>93</v>
      </c>
      <c r="BP13" s="52"/>
      <c r="BQ13" s="73" t="e">
        <f aca="true">(INDIRECT(TEXT((DAY($A$1)-1),"0")&amp;"!Bq13"))+BL13</f>
        <v>#REF!</v>
      </c>
      <c r="BR13" s="55"/>
      <c r="BS13" s="142"/>
      <c r="BT13" s="143"/>
      <c r="BU13" s="98"/>
      <c r="BV13" s="52"/>
      <c r="BW13" s="101"/>
      <c r="BX13" s="98"/>
      <c r="BY13" s="98"/>
      <c r="BZ13" s="98"/>
      <c r="CA13" s="52"/>
      <c r="CB13" s="101"/>
      <c r="CC13" s="138"/>
      <c r="CD13" s="138"/>
      <c r="CE13" s="145"/>
      <c r="CF13" s="145"/>
      <c r="CG13" s="145"/>
      <c r="CH13" s="7"/>
      <c r="CI13" s="8"/>
      <c r="CJ13" s="7"/>
      <c r="CK13" s="29"/>
      <c r="CL13" s="7"/>
      <c r="CM13" s="7"/>
      <c r="CN13" s="8"/>
      <c r="CO13" s="7"/>
      <c r="CP13" s="29"/>
      <c r="CQ13" s="7"/>
      <c r="CR13" s="7"/>
      <c r="CS13" s="7"/>
      <c r="CT13" s="7"/>
      <c r="CU13" s="7"/>
      <c r="CV13" s="7"/>
      <c r="CW13" s="7"/>
      <c r="CX13" s="7"/>
      <c r="CY13" s="7"/>
    </row>
    <row r="14" customFormat="false" ht="12.75" hidden="false" customHeight="false" outlineLevel="0" collapsed="false">
      <c r="B14" s="75" t="n">
        <v>700</v>
      </c>
      <c r="C14" s="146" t="n">
        <f aca="false">C13</f>
        <v>4</v>
      </c>
      <c r="D14" s="147" t="n">
        <f aca="false">D13</f>
        <v>0</v>
      </c>
      <c r="E14" s="174" t="n">
        <f aca="false">C14-D13</f>
        <v>4</v>
      </c>
      <c r="F14" s="149" t="n">
        <f aca="false">$F$6</f>
        <v>0</v>
      </c>
      <c r="G14" s="175" t="n">
        <f aca="false">$G$6</f>
        <v>0</v>
      </c>
      <c r="H14" s="151" t="n">
        <f aca="false">$H$6</f>
        <v>0</v>
      </c>
      <c r="I14" s="152" t="n">
        <f aca="false">F14+G14+H14</f>
        <v>0</v>
      </c>
      <c r="J14" s="153" t="n">
        <f aca="false">$J$7</f>
        <v>0</v>
      </c>
      <c r="K14" s="154" t="n">
        <f aca="false">$K$6</f>
        <v>0</v>
      </c>
      <c r="L14" s="155" t="n">
        <f aca="false">((I14*J14/1000)+K14)</f>
        <v>0</v>
      </c>
      <c r="M14" s="156" t="n">
        <f aca="false">$M$68</f>
        <v>0</v>
      </c>
      <c r="N14" s="157" t="e">
        <f aca="false">$N$7*AQ13*AR13</f>
        <v>#DIV/0!</v>
      </c>
      <c r="O14" s="156" t="n">
        <f aca="false">$O$68</f>
        <v>0</v>
      </c>
      <c r="P14" s="158" t="n">
        <f aca="false">(AT13*$P$6)*$P$3</f>
        <v>1.7328</v>
      </c>
      <c r="Q14" s="154" t="n">
        <f aca="false">$Q$68</f>
        <v>0</v>
      </c>
      <c r="R14" s="154" t="n">
        <v>0</v>
      </c>
      <c r="S14" s="155" t="n">
        <v>0</v>
      </c>
      <c r="T14" s="156" t="n">
        <f aca="false">$T$6</f>
        <v>0</v>
      </c>
      <c r="U14" s="159" t="e">
        <f aca="false">(N14/E14)+SUM(L14:M14)</f>
        <v>#DIV/0!</v>
      </c>
      <c r="W14" s="116" t="n">
        <v>4</v>
      </c>
      <c r="X14" s="117" t="n">
        <v>2.52</v>
      </c>
      <c r="Y14" s="160"/>
      <c r="Z14" s="63"/>
      <c r="AA14" s="161"/>
      <c r="AB14" s="120"/>
      <c r="AC14" s="162" t="n">
        <f aca="false">(W14*X14)+(Y14*Z14)+(AA14*AB14)</f>
        <v>10.08</v>
      </c>
      <c r="AD14" s="163" t="n">
        <v>800</v>
      </c>
      <c r="AE14" s="164" t="n">
        <v>0</v>
      </c>
      <c r="AF14" s="165" t="n">
        <v>0</v>
      </c>
      <c r="AG14" s="166"/>
      <c r="AH14" s="167"/>
      <c r="AI14" s="168"/>
      <c r="AJ14" s="169"/>
      <c r="AK14" s="170" t="n">
        <v>4</v>
      </c>
      <c r="AL14" s="63" t="n">
        <v>170</v>
      </c>
      <c r="AM14" s="171"/>
      <c r="AN14" s="172"/>
      <c r="AO14" s="173"/>
      <c r="AP14" s="133"/>
      <c r="AQ14" s="133" t="e">
        <f aca="false" t="array" ref="AQ14:AQ14">SUM(IF(AND(AJ14&lt;&gt;"pac",AJ14&lt;&gt;""),AI14),IF(AND(AM14&lt;&gt;"pac",AM14&lt;&gt;""),AL14),IF(AND(AN14&lt;&gt;"pac",AN14&lt;&gt;""),AO14))/SUM(IF(AND(AJ14&lt;&gt;"pac",AJ14&lt;&gt;""),1),IF(AND(AM14&lt;&gt;"pac",AM14&lt;&gt;""),1),IF(AND(AN14&lt;&gt;"pac",AN14&lt;&gt;""),1))</f>
        <v>#DIV/0!</v>
      </c>
      <c r="AR14" s="133" t="n">
        <f aca="false" t="array" ref="AR14:AR14">SUM(IF(AND(AJ14&lt;&gt;"pac",AJ14&lt;&gt;""),AH14),IF(AND(AM14&lt;&gt;"pac",AM14&lt;&gt;""),AK14),IF(AND(AP14&lt;&gt;"pac",AP14&lt;&gt;""),AN14))</f>
        <v>0</v>
      </c>
      <c r="AS14" s="133"/>
      <c r="AT14" s="134" t="n">
        <f aca="false">SUM(AE14,AG14,AH14,AN14,AK14)</f>
        <v>4</v>
      </c>
      <c r="AU14" s="135" t="n">
        <f aca="false">AV14/AT14</f>
        <v>170</v>
      </c>
      <c r="AV14" s="136" t="n">
        <f aca="false">SUM(AE14*AF14)+(AH14*AI14)+(AN14*AO14)+(AK14*AL14)</f>
        <v>680</v>
      </c>
      <c r="AW14" s="137" t="n">
        <f aca="false">AT14*(F15+G15+H15)*J15/1000</f>
        <v>0</v>
      </c>
      <c r="AX14" s="137" t="n">
        <f aca="false">K15*AT14</f>
        <v>0</v>
      </c>
      <c r="AY14" s="137" t="n">
        <f aca="false">L15*(AE15+AG15)</f>
        <v>0</v>
      </c>
      <c r="AZ14" s="136" t="n">
        <f aca="false">P15</f>
        <v>1.7328</v>
      </c>
      <c r="BA14" s="137" t="n">
        <f aca="false">AC14</f>
        <v>10.08</v>
      </c>
      <c r="BB14" s="137" t="n">
        <f aca="false">T15*AT15</f>
        <v>0</v>
      </c>
      <c r="BC14" s="137"/>
      <c r="BD14" s="137" t="n">
        <f aca="false">AV14-SUM(AW14:BC14)</f>
        <v>668.1872</v>
      </c>
      <c r="BE14" s="138"/>
      <c r="BF14" s="139" t="n">
        <f aca="false">BD14</f>
        <v>668.1872</v>
      </c>
      <c r="BG14" s="139" t="n">
        <f aca="false">BF14*$BG$5</f>
        <v>534.54976</v>
      </c>
      <c r="BH14" s="139" t="n">
        <f aca="false">BF14*$BH$5</f>
        <v>133.63744</v>
      </c>
      <c r="BI14" s="52"/>
      <c r="BJ14" s="53" t="s">
        <v>67</v>
      </c>
      <c r="BK14" s="52"/>
      <c r="BL14" s="73" t="n">
        <f aca="false">AZ31</f>
        <v>41.5872</v>
      </c>
      <c r="BO14" s="53" t="s">
        <v>67</v>
      </c>
      <c r="BP14" s="52"/>
      <c r="BQ14" s="73" t="e">
        <f aca="true">(INDIRECT(TEXT((DAY($A$1)-1),"0")&amp;"!BQ14"))+BL14</f>
        <v>#REF!</v>
      </c>
      <c r="BR14" s="55"/>
      <c r="BS14" s="142"/>
      <c r="BT14" s="143"/>
      <c r="BU14" s="98"/>
      <c r="BV14" s="52"/>
      <c r="BW14" s="176"/>
      <c r="BX14" s="52"/>
      <c r="BY14" s="52"/>
      <c r="BZ14" s="98"/>
      <c r="CA14" s="52"/>
      <c r="CB14" s="176"/>
      <c r="CC14" s="138"/>
      <c r="CD14" s="138"/>
      <c r="CE14" s="145"/>
      <c r="CF14" s="145"/>
      <c r="CG14" s="145"/>
      <c r="CH14" s="7"/>
      <c r="CI14" s="8"/>
      <c r="CJ14" s="7"/>
      <c r="CK14" s="29"/>
      <c r="CL14" s="7"/>
      <c r="CM14" s="7"/>
      <c r="CN14" s="8"/>
      <c r="CO14" s="7"/>
      <c r="CP14" s="29"/>
      <c r="CQ14" s="7"/>
      <c r="CR14" s="7"/>
      <c r="CS14" s="7"/>
      <c r="CT14" s="7"/>
      <c r="CU14" s="7"/>
      <c r="CV14" s="7"/>
      <c r="CW14" s="7"/>
      <c r="CX14" s="7"/>
      <c r="CY14" s="7"/>
    </row>
    <row r="15" customFormat="false" ht="15" hidden="false" customHeight="false" outlineLevel="0" collapsed="false">
      <c r="B15" s="75" t="n">
        <v>800</v>
      </c>
      <c r="C15" s="146" t="n">
        <f aca="false">C14</f>
        <v>4</v>
      </c>
      <c r="D15" s="147" t="n">
        <f aca="false">D14</f>
        <v>0</v>
      </c>
      <c r="E15" s="174" t="n">
        <f aca="false">C15-D14</f>
        <v>4</v>
      </c>
      <c r="F15" s="149" t="n">
        <f aca="false">$F$6</f>
        <v>0</v>
      </c>
      <c r="G15" s="175" t="n">
        <f aca="false">$G$6</f>
        <v>0</v>
      </c>
      <c r="H15" s="151" t="n">
        <f aca="false">$H$6</f>
        <v>0</v>
      </c>
      <c r="I15" s="152" t="n">
        <f aca="false">F15+G15+H15</f>
        <v>0</v>
      </c>
      <c r="J15" s="153" t="n">
        <f aca="false">$J$7</f>
        <v>0</v>
      </c>
      <c r="K15" s="154" t="n">
        <f aca="false">$K$6</f>
        <v>0</v>
      </c>
      <c r="L15" s="155" t="n">
        <f aca="false">((I15*J15/1000)+K15)</f>
        <v>0</v>
      </c>
      <c r="M15" s="156" t="n">
        <f aca="false">$M$68</f>
        <v>0</v>
      </c>
      <c r="N15" s="157" t="e">
        <f aca="false">$N$7*AQ14*AR14</f>
        <v>#DIV/0!</v>
      </c>
      <c r="O15" s="156" t="n">
        <f aca="false">$O$68</f>
        <v>0</v>
      </c>
      <c r="P15" s="158" t="n">
        <f aca="false">(AT14*$P$6)*$P$3</f>
        <v>1.7328</v>
      </c>
      <c r="Q15" s="154" t="n">
        <f aca="false">$Q$68</f>
        <v>0</v>
      </c>
      <c r="R15" s="154" t="n">
        <v>0</v>
      </c>
      <c r="S15" s="155" t="n">
        <v>0</v>
      </c>
      <c r="T15" s="156" t="n">
        <f aca="false">$T$6</f>
        <v>0</v>
      </c>
      <c r="U15" s="159" t="e">
        <f aca="false">(N15/E15)+SUM(L15:M15)</f>
        <v>#DIV/0!</v>
      </c>
      <c r="W15" s="116" t="n">
        <v>4</v>
      </c>
      <c r="X15" s="117" t="n">
        <v>2.52</v>
      </c>
      <c r="Y15" s="160"/>
      <c r="Z15" s="63"/>
      <c r="AA15" s="161"/>
      <c r="AB15" s="120"/>
      <c r="AC15" s="162" t="n">
        <f aca="false">(W15*X15)+(Y15*Z15)+(AA15*AB15)</f>
        <v>10.08</v>
      </c>
      <c r="AD15" s="163" t="n">
        <v>900</v>
      </c>
      <c r="AE15" s="164" t="n">
        <v>0</v>
      </c>
      <c r="AF15" s="165" t="n">
        <v>0</v>
      </c>
      <c r="AG15" s="166"/>
      <c r="AH15" s="167"/>
      <c r="AI15" s="168"/>
      <c r="AJ15" s="169"/>
      <c r="AK15" s="170" t="n">
        <v>4</v>
      </c>
      <c r="AL15" s="63" t="n">
        <v>170</v>
      </c>
      <c r="AM15" s="171"/>
      <c r="AN15" s="172"/>
      <c r="AO15" s="173"/>
      <c r="AP15" s="133"/>
      <c r="AQ15" s="133" t="e">
        <f aca="false" t="array" ref="AQ15:AQ15">SUM(IF(AND(AJ15&lt;&gt;"pac",AJ15&lt;&gt;""),AI15),IF(AND(AM15&lt;&gt;"pac",AM15&lt;&gt;""),AL15),IF(AND(AN15&lt;&gt;"pac",AN15&lt;&gt;""),AO15))/SUM(IF(AND(AJ15&lt;&gt;"pac",AJ15&lt;&gt;""),1),IF(AND(AM15&lt;&gt;"pac",AM15&lt;&gt;""),1),IF(AND(AN15&lt;&gt;"pac",AN15&lt;&gt;""),1))</f>
        <v>#DIV/0!</v>
      </c>
      <c r="AR15" s="133" t="n">
        <f aca="false" t="array" ref="AR15:AR15">SUM(IF(AND(AJ15&lt;&gt;"pac",AJ15&lt;&gt;""),AH15),IF(AND(AM15&lt;&gt;"pac",AM15&lt;&gt;""),AK15),IF(AND(AP15&lt;&gt;"pac",AP15&lt;&gt;""),AN15))</f>
        <v>0</v>
      </c>
      <c r="AS15" s="133"/>
      <c r="AT15" s="134" t="n">
        <f aca="false">SUM(AE15,AG15,AH15,AN15,AK15)</f>
        <v>4</v>
      </c>
      <c r="AU15" s="135" t="n">
        <f aca="false">AV15/AT15</f>
        <v>170</v>
      </c>
      <c r="AV15" s="136" t="n">
        <f aca="false">SUM(AE15*AF15)+(AH15*AI15)+(AN15*AO15)+(AK15*AL15)</f>
        <v>680</v>
      </c>
      <c r="AW15" s="137" t="n">
        <f aca="false">AT15*(F16+G16+H16)*J16/1000</f>
        <v>0</v>
      </c>
      <c r="AX15" s="137" t="n">
        <f aca="false">K16*AT15</f>
        <v>0</v>
      </c>
      <c r="AY15" s="137" t="n">
        <f aca="false">L16*(AE16+AG16)</f>
        <v>0</v>
      </c>
      <c r="AZ15" s="136" t="n">
        <f aca="false">P16</f>
        <v>1.7328</v>
      </c>
      <c r="BA15" s="137" t="n">
        <f aca="false">AC15</f>
        <v>10.08</v>
      </c>
      <c r="BB15" s="137" t="n">
        <f aca="false">T16*AT16</f>
        <v>0</v>
      </c>
      <c r="BC15" s="137"/>
      <c r="BD15" s="137" t="n">
        <f aca="false">AV15-SUM(AW15:BC15)</f>
        <v>668.1872</v>
      </c>
      <c r="BE15" s="138"/>
      <c r="BF15" s="139" t="n">
        <f aca="false">BD15</f>
        <v>668.1872</v>
      </c>
      <c r="BG15" s="139" t="n">
        <f aca="false">BF15*$BG$5</f>
        <v>534.54976</v>
      </c>
      <c r="BH15" s="139" t="n">
        <f aca="false">BF15*$BH$5</f>
        <v>133.63744</v>
      </c>
      <c r="BI15" s="52"/>
      <c r="BJ15" s="53" t="s">
        <v>96</v>
      </c>
      <c r="BK15" s="52"/>
      <c r="BL15" s="181" t="n">
        <f aca="false">BC31</f>
        <v>0</v>
      </c>
      <c r="BO15" s="53" t="s">
        <v>96</v>
      </c>
      <c r="BP15" s="52"/>
      <c r="BQ15" s="181" t="e">
        <f aca="true">(INDIRECT(TEXT((DAY($A$1)-1),"0")&amp;"!BK15"))+BL15</f>
        <v>#REF!</v>
      </c>
      <c r="BR15" s="55"/>
      <c r="BS15" s="142"/>
      <c r="BT15" s="143"/>
      <c r="BU15" s="52"/>
      <c r="BV15" s="52"/>
      <c r="BW15" s="52"/>
      <c r="BX15" s="52"/>
      <c r="BY15" s="52"/>
      <c r="BZ15" s="52"/>
      <c r="CA15" s="52"/>
      <c r="CB15" s="52"/>
      <c r="CC15" s="138"/>
      <c r="CD15" s="138"/>
      <c r="CE15" s="145"/>
      <c r="CF15" s="145"/>
      <c r="CG15" s="145"/>
      <c r="CH15" s="7"/>
      <c r="CI15" s="8"/>
      <c r="CJ15" s="7"/>
      <c r="CK15" s="182"/>
      <c r="CL15" s="7"/>
      <c r="CM15" s="7"/>
      <c r="CN15" s="8"/>
      <c r="CO15" s="7"/>
      <c r="CP15" s="182"/>
      <c r="CQ15" s="7"/>
      <c r="CR15" s="7"/>
      <c r="CS15" s="7"/>
      <c r="CT15" s="7"/>
      <c r="CU15" s="7"/>
      <c r="CV15" s="7"/>
      <c r="CW15" s="7"/>
      <c r="CX15" s="7"/>
      <c r="CY15" s="7"/>
    </row>
    <row r="16" customFormat="false" ht="12.75" hidden="false" customHeight="false" outlineLevel="0" collapsed="false">
      <c r="B16" s="75" t="n">
        <v>900</v>
      </c>
      <c r="C16" s="146" t="n">
        <f aca="false">C15</f>
        <v>4</v>
      </c>
      <c r="D16" s="147" t="n">
        <f aca="false">D15</f>
        <v>0</v>
      </c>
      <c r="E16" s="174" t="n">
        <f aca="false">C16-D15</f>
        <v>4</v>
      </c>
      <c r="F16" s="149" t="n">
        <f aca="false">$F$6</f>
        <v>0</v>
      </c>
      <c r="G16" s="175" t="n">
        <f aca="false">$G$6</f>
        <v>0</v>
      </c>
      <c r="H16" s="151" t="n">
        <f aca="false">$H$6</f>
        <v>0</v>
      </c>
      <c r="I16" s="152" t="n">
        <f aca="false">F16+G16+H16</f>
        <v>0</v>
      </c>
      <c r="J16" s="153" t="n">
        <f aca="false">$J$7</f>
        <v>0</v>
      </c>
      <c r="K16" s="154" t="n">
        <f aca="false">$K$6</f>
        <v>0</v>
      </c>
      <c r="L16" s="155" t="n">
        <f aca="false">((I16*J16/1000)+K16)</f>
        <v>0</v>
      </c>
      <c r="M16" s="156" t="n">
        <f aca="false">$M$68</f>
        <v>0</v>
      </c>
      <c r="N16" s="157" t="e">
        <f aca="false">$N$7*AQ15*AR15</f>
        <v>#DIV/0!</v>
      </c>
      <c r="O16" s="156" t="n">
        <f aca="false">$O$68</f>
        <v>0</v>
      </c>
      <c r="P16" s="158" t="n">
        <f aca="false">(AT15*$P$6)*$P$3</f>
        <v>1.7328</v>
      </c>
      <c r="Q16" s="154" t="n">
        <f aca="false">$Q$68</f>
        <v>0</v>
      </c>
      <c r="R16" s="154" t="n">
        <v>0</v>
      </c>
      <c r="S16" s="155" t="n">
        <v>0</v>
      </c>
      <c r="T16" s="156" t="n">
        <f aca="false">$T$6</f>
        <v>0</v>
      </c>
      <c r="U16" s="159" t="e">
        <f aca="false">(N16/E16)+SUM(L16:M16)</f>
        <v>#DIV/0!</v>
      </c>
      <c r="W16" s="116" t="n">
        <v>4</v>
      </c>
      <c r="X16" s="117" t="n">
        <v>2.52</v>
      </c>
      <c r="Y16" s="160"/>
      <c r="Z16" s="63"/>
      <c r="AA16" s="161"/>
      <c r="AB16" s="120"/>
      <c r="AC16" s="162" t="n">
        <f aca="false">(W16*X16)+(Y16*Z16)+(AA16*AB16)</f>
        <v>10.08</v>
      </c>
      <c r="AD16" s="163" t="n">
        <v>1000</v>
      </c>
      <c r="AE16" s="164" t="n">
        <v>0</v>
      </c>
      <c r="AF16" s="165" t="n">
        <v>0</v>
      </c>
      <c r="AG16" s="166"/>
      <c r="AH16" s="167"/>
      <c r="AI16" s="168"/>
      <c r="AJ16" s="169"/>
      <c r="AK16" s="170" t="n">
        <v>4</v>
      </c>
      <c r="AL16" s="63" t="n">
        <v>170</v>
      </c>
      <c r="AM16" s="171"/>
      <c r="AN16" s="172"/>
      <c r="AO16" s="173"/>
      <c r="AP16" s="133"/>
      <c r="AQ16" s="133" t="e">
        <f aca="false" t="array" ref="AQ16:AQ16">SUM(IF(AND(AJ16&lt;&gt;"pac",AJ16&lt;&gt;""),AI16),IF(AND(AM16&lt;&gt;"pac",AM16&lt;&gt;""),AL16),IF(AND(AN16&lt;&gt;"pac",AN16&lt;&gt;""),AO16))/SUM(IF(AND(AJ16&lt;&gt;"pac",AJ16&lt;&gt;""),1),IF(AND(AM16&lt;&gt;"pac",AM16&lt;&gt;""),1),IF(AND(AN16&lt;&gt;"pac",AN16&lt;&gt;""),1))</f>
        <v>#DIV/0!</v>
      </c>
      <c r="AR16" s="133" t="n">
        <f aca="false" t="array" ref="AR16:AR16">SUM(IF(AND(AJ16&lt;&gt;"pac",AJ16&lt;&gt;""),AH16),IF(AND(AM16&lt;&gt;"pac",AM16&lt;&gt;""),AK16),IF(AND(AP16&lt;&gt;"pac",AP16&lt;&gt;""),AN16))</f>
        <v>0</v>
      </c>
      <c r="AS16" s="133"/>
      <c r="AT16" s="134" t="n">
        <f aca="false">SUM(AE16,AG16,AH16,AN16,AK16)</f>
        <v>4</v>
      </c>
      <c r="AU16" s="135" t="n">
        <f aca="false">AV16/AT16</f>
        <v>170</v>
      </c>
      <c r="AV16" s="136" t="n">
        <f aca="false">SUM(AE16*AF16)+(AH16*AI16)+(AN16*AO16)+(AK16*AL16)</f>
        <v>680</v>
      </c>
      <c r="AW16" s="137" t="n">
        <f aca="false">AT16*(F17+G17+H17)*J17/1000</f>
        <v>0</v>
      </c>
      <c r="AX16" s="137" t="n">
        <f aca="false">K17*AT16</f>
        <v>0</v>
      </c>
      <c r="AY16" s="137" t="n">
        <f aca="false">L17*(AE17+AG17)</f>
        <v>0</v>
      </c>
      <c r="AZ16" s="136" t="n">
        <f aca="false">P17</f>
        <v>1.7328</v>
      </c>
      <c r="BA16" s="137" t="n">
        <f aca="false">AC16</f>
        <v>10.08</v>
      </c>
      <c r="BB16" s="137" t="n">
        <f aca="false">T17*AT17</f>
        <v>0</v>
      </c>
      <c r="BC16" s="137"/>
      <c r="BD16" s="137" t="n">
        <f aca="false">AV16-SUM(AW16:BC16)</f>
        <v>668.1872</v>
      </c>
      <c r="BE16" s="138"/>
      <c r="BF16" s="139" t="n">
        <f aca="false">BD16</f>
        <v>668.1872</v>
      </c>
      <c r="BG16" s="139" t="n">
        <f aca="false">BF16*$BG$5</f>
        <v>534.54976</v>
      </c>
      <c r="BH16" s="139" t="n">
        <f aca="false">BF16*$BH$5</f>
        <v>133.63744</v>
      </c>
      <c r="BI16" s="52"/>
      <c r="BJ16" s="53" t="s">
        <v>98</v>
      </c>
      <c r="BK16" s="52"/>
      <c r="BL16" s="73" t="n">
        <f aca="false">SUM(BL13:BL15)</f>
        <v>283.5072</v>
      </c>
      <c r="BO16" s="53" t="s">
        <v>98</v>
      </c>
      <c r="BP16" s="52"/>
      <c r="BQ16" s="73" t="e">
        <f aca="true">(INDIRECT(TEXT((DAY($A$1)-1),"0")&amp;"!Bq16"))+BL16</f>
        <v>#REF!</v>
      </c>
      <c r="BR16" s="55"/>
      <c r="BS16" s="142"/>
      <c r="BT16" s="143"/>
      <c r="BU16" s="52"/>
      <c r="BV16" s="52"/>
      <c r="BW16" s="52"/>
      <c r="BX16" s="52"/>
      <c r="BY16" s="52"/>
      <c r="BZ16" s="52"/>
      <c r="CA16" s="52"/>
      <c r="CB16" s="52"/>
      <c r="CC16" s="138"/>
      <c r="CD16" s="138"/>
      <c r="CE16" s="145"/>
      <c r="CF16" s="145"/>
      <c r="CG16" s="145"/>
      <c r="CH16" s="7"/>
      <c r="CI16" s="8"/>
      <c r="CJ16" s="7"/>
      <c r="CK16" s="29"/>
      <c r="CL16" s="7"/>
      <c r="CM16" s="7"/>
      <c r="CN16" s="8"/>
      <c r="CO16" s="7"/>
      <c r="CP16" s="29"/>
      <c r="CQ16" s="7"/>
      <c r="CR16" s="7"/>
      <c r="CS16" s="7"/>
      <c r="CT16" s="7"/>
      <c r="CU16" s="7"/>
      <c r="CV16" s="7"/>
      <c r="CW16" s="7"/>
      <c r="CX16" s="7"/>
      <c r="CY16" s="7"/>
    </row>
    <row r="17" customFormat="false" ht="12.75" hidden="false" customHeight="false" outlineLevel="0" collapsed="false">
      <c r="B17" s="75" t="n">
        <v>1000</v>
      </c>
      <c r="C17" s="146" t="n">
        <f aca="false">C16</f>
        <v>4</v>
      </c>
      <c r="D17" s="147" t="n">
        <f aca="false">D16</f>
        <v>0</v>
      </c>
      <c r="E17" s="174" t="n">
        <f aca="false">C17-D16</f>
        <v>4</v>
      </c>
      <c r="F17" s="149" t="n">
        <f aca="false">$F$6</f>
        <v>0</v>
      </c>
      <c r="G17" s="175" t="n">
        <f aca="false">$G$6</f>
        <v>0</v>
      </c>
      <c r="H17" s="151" t="n">
        <f aca="false">$H$6</f>
        <v>0</v>
      </c>
      <c r="I17" s="152" t="n">
        <f aca="false">F17+G17+H17</f>
        <v>0</v>
      </c>
      <c r="J17" s="153" t="n">
        <f aca="false">$J$7</f>
        <v>0</v>
      </c>
      <c r="K17" s="154" t="n">
        <f aca="false">$K$6</f>
        <v>0</v>
      </c>
      <c r="L17" s="155" t="n">
        <f aca="false">((I17*J17/1000)+K17)</f>
        <v>0</v>
      </c>
      <c r="M17" s="156" t="n">
        <f aca="false">$M$68</f>
        <v>0</v>
      </c>
      <c r="N17" s="157" t="e">
        <f aca="false">$N$7*AQ16*AR16</f>
        <v>#DIV/0!</v>
      </c>
      <c r="O17" s="156" t="n">
        <f aca="false">$O$68</f>
        <v>0</v>
      </c>
      <c r="P17" s="158" t="n">
        <f aca="false">(AT16*$P$6)*$P$3</f>
        <v>1.7328</v>
      </c>
      <c r="Q17" s="154" t="n">
        <f aca="false">$Q$68</f>
        <v>0</v>
      </c>
      <c r="R17" s="154" t="n">
        <v>0</v>
      </c>
      <c r="S17" s="155" t="n">
        <v>0</v>
      </c>
      <c r="T17" s="156" t="n">
        <f aca="false">$T$6</f>
        <v>0</v>
      </c>
      <c r="U17" s="159" t="e">
        <f aca="false">(N17/E17)+SUM(L17:M17)</f>
        <v>#DIV/0!</v>
      </c>
      <c r="W17" s="116" t="n">
        <v>4</v>
      </c>
      <c r="X17" s="117" t="n">
        <v>2.52</v>
      </c>
      <c r="Y17" s="160"/>
      <c r="Z17" s="63"/>
      <c r="AA17" s="161"/>
      <c r="AB17" s="120"/>
      <c r="AC17" s="162" t="n">
        <f aca="false">(W17*X17)+(Y17*Z17)+(AA17*AB17)</f>
        <v>10.08</v>
      </c>
      <c r="AD17" s="163" t="n">
        <v>1100</v>
      </c>
      <c r="AE17" s="164" t="n">
        <v>0</v>
      </c>
      <c r="AF17" s="165" t="n">
        <v>0</v>
      </c>
      <c r="AG17" s="166"/>
      <c r="AH17" s="167"/>
      <c r="AI17" s="168"/>
      <c r="AJ17" s="169"/>
      <c r="AK17" s="170" t="n">
        <v>4</v>
      </c>
      <c r="AL17" s="63" t="n">
        <v>170</v>
      </c>
      <c r="AM17" s="171"/>
      <c r="AN17" s="172"/>
      <c r="AO17" s="173"/>
      <c r="AP17" s="133"/>
      <c r="AQ17" s="133" t="e">
        <f aca="false" t="array" ref="AQ17:AQ17">SUM(IF(AND(AJ17&lt;&gt;"pac",AJ17&lt;&gt;""),AI17),IF(AND(AM17&lt;&gt;"pac",AM17&lt;&gt;""),AL17),IF(AND(AN17&lt;&gt;"pac",AN17&lt;&gt;""),AO17))/SUM(IF(AND(AJ17&lt;&gt;"pac",AJ17&lt;&gt;""),1),IF(AND(AM17&lt;&gt;"pac",AM17&lt;&gt;""),1),IF(AND(AN17&lt;&gt;"pac",AN17&lt;&gt;""),1))</f>
        <v>#DIV/0!</v>
      </c>
      <c r="AR17" s="133" t="n">
        <f aca="false" t="array" ref="AR17:AR17">SUM(IF(AND(AJ17&lt;&gt;"pac",AJ17&lt;&gt;""),AH17),IF(AND(AM17&lt;&gt;"pac",AM17&lt;&gt;""),AK17),IF(AND(AP17&lt;&gt;"pac",AP17&lt;&gt;""),AN17))</f>
        <v>0</v>
      </c>
      <c r="AS17" s="133"/>
      <c r="AT17" s="134" t="n">
        <f aca="false">SUM(AE17,AG17,AH17,AN17,AK17)</f>
        <v>4</v>
      </c>
      <c r="AU17" s="135" t="n">
        <f aca="false">AV17/AT17</f>
        <v>170</v>
      </c>
      <c r="AV17" s="136" t="n">
        <f aca="false">SUM(AE17*AF17)+(AH17*AI17)+(AN17*AO17)+(AK17*AL17)</f>
        <v>680</v>
      </c>
      <c r="AW17" s="137" t="n">
        <f aca="false">AT17*(F18+G18+H18)*J18/1000</f>
        <v>0</v>
      </c>
      <c r="AX17" s="137" t="n">
        <f aca="false">K18*AT17</f>
        <v>0</v>
      </c>
      <c r="AY17" s="137" t="n">
        <f aca="false">L18*(AE18+AG18)</f>
        <v>0</v>
      </c>
      <c r="AZ17" s="136" t="n">
        <f aca="false">P18</f>
        <v>1.7328</v>
      </c>
      <c r="BA17" s="137" t="n">
        <f aca="false">AC17</f>
        <v>10.08</v>
      </c>
      <c r="BB17" s="137" t="n">
        <f aca="false">T18*AT18</f>
        <v>0</v>
      </c>
      <c r="BC17" s="137"/>
      <c r="BD17" s="137" t="n">
        <f aca="false">AV17-SUM(AW17:BC17)</f>
        <v>668.1872</v>
      </c>
      <c r="BE17" s="138"/>
      <c r="BF17" s="139" t="n">
        <f aca="false">BD17</f>
        <v>668.1872</v>
      </c>
      <c r="BG17" s="139" t="n">
        <f aca="false">BF17*$BG$5</f>
        <v>534.54976</v>
      </c>
      <c r="BH17" s="139" t="n">
        <f aca="false">BF17*$BH$5</f>
        <v>133.63744</v>
      </c>
      <c r="BI17" s="52"/>
      <c r="BJ17" s="183"/>
      <c r="BK17" s="52"/>
      <c r="BL17" s="171"/>
      <c r="BO17" s="183"/>
      <c r="BP17" s="52"/>
      <c r="BQ17" s="171"/>
      <c r="BR17" s="55"/>
      <c r="BS17" s="142"/>
      <c r="BT17" s="143"/>
      <c r="BU17" s="98"/>
      <c r="BV17" s="52"/>
      <c r="BW17" s="52"/>
      <c r="BX17" s="52"/>
      <c r="BY17" s="52"/>
      <c r="BZ17" s="98"/>
      <c r="CA17" s="52"/>
      <c r="CB17" s="52"/>
      <c r="CC17" s="138"/>
      <c r="CD17" s="138"/>
      <c r="CE17" s="145"/>
      <c r="CF17" s="145"/>
      <c r="CG17" s="145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</row>
    <row r="18" customFormat="false" ht="12.75" hidden="false" customHeight="false" outlineLevel="0" collapsed="false">
      <c r="B18" s="75" t="n">
        <v>1100</v>
      </c>
      <c r="C18" s="146" t="n">
        <f aca="false">C17</f>
        <v>4</v>
      </c>
      <c r="D18" s="147" t="n">
        <f aca="false">D17</f>
        <v>0</v>
      </c>
      <c r="E18" s="174" t="n">
        <f aca="false">C18-D17</f>
        <v>4</v>
      </c>
      <c r="F18" s="149" t="n">
        <f aca="false">$F$6</f>
        <v>0</v>
      </c>
      <c r="G18" s="175" t="n">
        <f aca="false">$G$6</f>
        <v>0</v>
      </c>
      <c r="H18" s="151" t="n">
        <f aca="false">$H$6</f>
        <v>0</v>
      </c>
      <c r="I18" s="152" t="n">
        <f aca="false">F18+G18+H18</f>
        <v>0</v>
      </c>
      <c r="J18" s="153" t="n">
        <f aca="false">$J$7</f>
        <v>0</v>
      </c>
      <c r="K18" s="154" t="n">
        <f aca="false">$K$6</f>
        <v>0</v>
      </c>
      <c r="L18" s="155" t="n">
        <f aca="false">((I18*J18/1000)+K18)</f>
        <v>0</v>
      </c>
      <c r="M18" s="156" t="n">
        <f aca="false">$M$68</f>
        <v>0</v>
      </c>
      <c r="N18" s="157" t="e">
        <f aca="false">$N$7*AQ17*AR17</f>
        <v>#DIV/0!</v>
      </c>
      <c r="O18" s="156" t="n">
        <f aca="false">$O$68</f>
        <v>0</v>
      </c>
      <c r="P18" s="158" t="n">
        <f aca="false">(AT17*$P$6)*$P$3</f>
        <v>1.7328</v>
      </c>
      <c r="Q18" s="154" t="n">
        <f aca="false">$Q$68</f>
        <v>0</v>
      </c>
      <c r="R18" s="154" t="n">
        <v>0</v>
      </c>
      <c r="S18" s="155" t="n">
        <v>0</v>
      </c>
      <c r="T18" s="156" t="n">
        <f aca="false">$T$6</f>
        <v>0</v>
      </c>
      <c r="U18" s="159" t="e">
        <f aca="false">(N18/E18)+SUM(L18:M18)</f>
        <v>#DIV/0!</v>
      </c>
      <c r="W18" s="116" t="n">
        <v>4</v>
      </c>
      <c r="X18" s="117" t="n">
        <v>2.52</v>
      </c>
      <c r="Y18" s="160"/>
      <c r="Z18" s="63"/>
      <c r="AA18" s="161"/>
      <c r="AB18" s="120"/>
      <c r="AC18" s="162" t="n">
        <f aca="false">(W18*X18)+(Y18*Z18)+(AA18*AB18)</f>
        <v>10.08</v>
      </c>
      <c r="AD18" s="163" t="n">
        <v>1200</v>
      </c>
      <c r="AE18" s="164" t="n">
        <v>0</v>
      </c>
      <c r="AF18" s="165" t="n">
        <v>0</v>
      </c>
      <c r="AG18" s="166"/>
      <c r="AH18" s="167"/>
      <c r="AI18" s="168"/>
      <c r="AJ18" s="169"/>
      <c r="AK18" s="170" t="n">
        <v>4</v>
      </c>
      <c r="AL18" s="63" t="n">
        <v>170</v>
      </c>
      <c r="AM18" s="171"/>
      <c r="AN18" s="172"/>
      <c r="AO18" s="173"/>
      <c r="AP18" s="133"/>
      <c r="AQ18" s="133" t="e">
        <f aca="false" t="array" ref="AQ18:AQ18">SUM(IF(AND(AJ18&lt;&gt;"pac",AJ18&lt;&gt;""),AI18),IF(AND(AM18&lt;&gt;"pac",AM18&lt;&gt;""),AL18),IF(AND(AN18&lt;&gt;"pac",AN18&lt;&gt;""),AO18))/SUM(IF(AND(AJ18&lt;&gt;"pac",AJ18&lt;&gt;""),1),IF(AND(AM18&lt;&gt;"pac",AM18&lt;&gt;""),1),IF(AND(AN18&lt;&gt;"pac",AN18&lt;&gt;""),1))</f>
        <v>#DIV/0!</v>
      </c>
      <c r="AR18" s="133" t="n">
        <f aca="false" t="array" ref="AR18:AR18">SUM(IF(AND(AJ18&lt;&gt;"pac",AJ18&lt;&gt;""),AH18),IF(AND(AM18&lt;&gt;"pac",AM18&lt;&gt;""),AK18),IF(AND(AP18&lt;&gt;"pac",AP18&lt;&gt;""),AN18))</f>
        <v>0</v>
      </c>
      <c r="AS18" s="133"/>
      <c r="AT18" s="134" t="n">
        <f aca="false">SUM(AE18,AG18,AH18,AN18,AK18)</f>
        <v>4</v>
      </c>
      <c r="AU18" s="135" t="n">
        <f aca="false">AV18/AT18</f>
        <v>170</v>
      </c>
      <c r="AV18" s="136" t="n">
        <f aca="false">SUM(AE18*AF18)+(AH18*AI18)+(AN18*AO18)+(AK18*AL18)</f>
        <v>680</v>
      </c>
      <c r="AW18" s="137" t="n">
        <f aca="false">AT18*(F19+G19+H19)*J19/1000</f>
        <v>0</v>
      </c>
      <c r="AX18" s="137" t="n">
        <f aca="false">K19*AT18</f>
        <v>0</v>
      </c>
      <c r="AY18" s="137" t="n">
        <f aca="false">L19*(AE19+AG19)</f>
        <v>0</v>
      </c>
      <c r="AZ18" s="136" t="n">
        <f aca="false">P19</f>
        <v>1.7328</v>
      </c>
      <c r="BA18" s="137" t="n">
        <f aca="false">AC18</f>
        <v>10.08</v>
      </c>
      <c r="BB18" s="137" t="n">
        <f aca="false">T19*AT19</f>
        <v>0</v>
      </c>
      <c r="BC18" s="137"/>
      <c r="BD18" s="137" t="n">
        <f aca="false">AV18-SUM(AW18:BC18)</f>
        <v>668.1872</v>
      </c>
      <c r="BE18" s="138"/>
      <c r="BF18" s="139" t="n">
        <f aca="false">BD18</f>
        <v>668.1872</v>
      </c>
      <c r="BG18" s="139" t="n">
        <f aca="false">BF18*$BG$5</f>
        <v>534.54976</v>
      </c>
      <c r="BH18" s="139" t="n">
        <f aca="false">BF18*$BH$5</f>
        <v>133.63744</v>
      </c>
      <c r="BI18" s="52"/>
      <c r="BJ18" s="53" t="s">
        <v>99</v>
      </c>
      <c r="BK18" s="52"/>
      <c r="BL18" s="73" t="n">
        <f aca="false">BH31</f>
        <v>2975.29856</v>
      </c>
      <c r="BO18" s="53" t="s">
        <v>99</v>
      </c>
      <c r="BP18" s="52"/>
      <c r="BQ18" s="73" t="e">
        <f aca="false">BQ7*$BH$5</f>
        <v>#REF!</v>
      </c>
      <c r="BR18" s="55"/>
      <c r="BS18" s="142"/>
      <c r="BT18" s="143"/>
      <c r="BU18" s="98"/>
      <c r="BV18" s="52"/>
      <c r="BW18" s="176"/>
      <c r="BX18" s="52"/>
      <c r="BY18" s="52"/>
      <c r="BZ18" s="98"/>
      <c r="CA18" s="52"/>
      <c r="CB18" s="176"/>
      <c r="CC18" s="138"/>
      <c r="CD18" s="138"/>
      <c r="CE18" s="145"/>
      <c r="CF18" s="145"/>
      <c r="CG18" s="145"/>
      <c r="CH18" s="7"/>
      <c r="CI18" s="8"/>
      <c r="CJ18" s="7"/>
      <c r="CK18" s="29"/>
      <c r="CL18" s="7"/>
      <c r="CM18" s="7"/>
      <c r="CN18" s="8"/>
      <c r="CO18" s="7"/>
      <c r="CP18" s="29"/>
      <c r="CQ18" s="7"/>
      <c r="CR18" s="7"/>
      <c r="CS18" s="7"/>
      <c r="CT18" s="7"/>
      <c r="CU18" s="7"/>
      <c r="CV18" s="7"/>
      <c r="CW18" s="7"/>
      <c r="CX18" s="7"/>
      <c r="CY18" s="7"/>
    </row>
    <row r="19" customFormat="false" ht="12.75" hidden="false" customHeight="false" outlineLevel="0" collapsed="false">
      <c r="B19" s="75" t="n">
        <v>1200</v>
      </c>
      <c r="C19" s="146" t="n">
        <f aca="false">C18</f>
        <v>4</v>
      </c>
      <c r="D19" s="147" t="n">
        <f aca="false">D18</f>
        <v>0</v>
      </c>
      <c r="E19" s="174" t="n">
        <f aca="false">C19-D18</f>
        <v>4</v>
      </c>
      <c r="F19" s="149" t="n">
        <f aca="false">$F$6</f>
        <v>0</v>
      </c>
      <c r="G19" s="175" t="n">
        <f aca="false">$G$6</f>
        <v>0</v>
      </c>
      <c r="H19" s="151" t="n">
        <f aca="false">$H$6</f>
        <v>0</v>
      </c>
      <c r="I19" s="152" t="n">
        <f aca="false">F19+G19+H19</f>
        <v>0</v>
      </c>
      <c r="J19" s="153" t="n">
        <f aca="false">$J$7</f>
        <v>0</v>
      </c>
      <c r="K19" s="154" t="n">
        <f aca="false">$K$6</f>
        <v>0</v>
      </c>
      <c r="L19" s="155" t="n">
        <f aca="false">((I19*J19/1000)+K19)</f>
        <v>0</v>
      </c>
      <c r="M19" s="156" t="n">
        <f aca="false">$M$68</f>
        <v>0</v>
      </c>
      <c r="N19" s="157" t="e">
        <f aca="false">$N$7*AQ18*AR18</f>
        <v>#DIV/0!</v>
      </c>
      <c r="O19" s="156" t="n">
        <f aca="false">$O$68</f>
        <v>0</v>
      </c>
      <c r="P19" s="158" t="n">
        <f aca="false">(AT18*$P$6)*$P$3</f>
        <v>1.7328</v>
      </c>
      <c r="Q19" s="154" t="n">
        <f aca="false">$Q$68</f>
        <v>0</v>
      </c>
      <c r="R19" s="154" t="n">
        <v>0</v>
      </c>
      <c r="S19" s="155" t="n">
        <v>0</v>
      </c>
      <c r="T19" s="156" t="n">
        <f aca="false">$T$6</f>
        <v>0</v>
      </c>
      <c r="U19" s="159" t="e">
        <f aca="false">(N19/E19)+SUM(L19:M19)</f>
        <v>#DIV/0!</v>
      </c>
      <c r="W19" s="116" t="n">
        <v>4</v>
      </c>
      <c r="X19" s="117" t="n">
        <v>2.52</v>
      </c>
      <c r="Y19" s="160"/>
      <c r="Z19" s="63"/>
      <c r="AA19" s="161"/>
      <c r="AB19" s="120"/>
      <c r="AC19" s="162" t="n">
        <f aca="false">(W19*X19)+(Y19*Z19)+(AA19*AB19)</f>
        <v>10.08</v>
      </c>
      <c r="AD19" s="163" t="n">
        <v>1300</v>
      </c>
      <c r="AE19" s="164" t="n">
        <v>0</v>
      </c>
      <c r="AF19" s="165" t="n">
        <v>0</v>
      </c>
      <c r="AG19" s="166"/>
      <c r="AH19" s="167"/>
      <c r="AI19" s="168"/>
      <c r="AJ19" s="169"/>
      <c r="AK19" s="170" t="n">
        <v>4</v>
      </c>
      <c r="AL19" s="63" t="n">
        <v>170</v>
      </c>
      <c r="AM19" s="171"/>
      <c r="AN19" s="172"/>
      <c r="AO19" s="173"/>
      <c r="AP19" s="133"/>
      <c r="AQ19" s="133" t="e">
        <f aca="false" t="array" ref="AQ19:AQ19">SUM(IF(AND(AJ19&lt;&gt;"pac",AJ19&lt;&gt;""),AI19),IF(AND(AM19&lt;&gt;"pac",AM19&lt;&gt;""),AL19),IF(AND(AN19&lt;&gt;"pac",AN19&lt;&gt;""),AO19))/SUM(IF(AND(AJ19&lt;&gt;"pac",AJ19&lt;&gt;""),1),IF(AND(AM19&lt;&gt;"pac",AM19&lt;&gt;""),1),IF(AND(AN19&lt;&gt;"pac",AN19&lt;&gt;""),1))</f>
        <v>#DIV/0!</v>
      </c>
      <c r="AR19" s="133" t="n">
        <f aca="false" t="array" ref="AR19:AR19">SUM(IF(AND(AJ19&lt;&gt;"pac",AJ19&lt;&gt;""),AH19),IF(AND(AM19&lt;&gt;"pac",AM19&lt;&gt;""),AK19),IF(AND(AP19&lt;&gt;"pac",AP19&lt;&gt;""),AN19))</f>
        <v>0</v>
      </c>
      <c r="AS19" s="133"/>
      <c r="AT19" s="134" t="n">
        <f aca="false">SUM(AE19,AG19,AH19,AN19,AK19)</f>
        <v>4</v>
      </c>
      <c r="AU19" s="135" t="n">
        <f aca="false">AV19/AT19</f>
        <v>170</v>
      </c>
      <c r="AV19" s="136" t="n">
        <f aca="false">SUM(AE19*AF19)+(AH19*AI19)+(AN19*AO19)+(AK19*AL19)</f>
        <v>680</v>
      </c>
      <c r="AW19" s="137" t="n">
        <f aca="false">AT19*(F20+G20+H20)*J20/1000</f>
        <v>0</v>
      </c>
      <c r="AX19" s="137" t="n">
        <f aca="false">K20*AT19</f>
        <v>0</v>
      </c>
      <c r="AY19" s="137" t="n">
        <f aca="false">L20*(AE20+AG20)</f>
        <v>0</v>
      </c>
      <c r="AZ19" s="136" t="n">
        <f aca="false">P20</f>
        <v>1.7328</v>
      </c>
      <c r="BA19" s="137" t="n">
        <f aca="false">AC19</f>
        <v>10.08</v>
      </c>
      <c r="BB19" s="137" t="n">
        <f aca="false">T20*AT20</f>
        <v>0</v>
      </c>
      <c r="BC19" s="137"/>
      <c r="BD19" s="137" t="n">
        <f aca="false">AV19-SUM(AW19:BC19)</f>
        <v>668.1872</v>
      </c>
      <c r="BE19" s="138"/>
      <c r="BF19" s="139" t="n">
        <f aca="false">BD19</f>
        <v>668.1872</v>
      </c>
      <c r="BG19" s="139" t="n">
        <f aca="false">BF19*$BG$5</f>
        <v>534.54976</v>
      </c>
      <c r="BH19" s="139" t="n">
        <f aca="false">BF19*$BH$5</f>
        <v>133.63744</v>
      </c>
      <c r="BI19" s="52"/>
      <c r="BJ19" s="53" t="s">
        <v>101</v>
      </c>
      <c r="BK19" s="52"/>
      <c r="BL19" s="73" t="n">
        <f aca="false">BB31</f>
        <v>0</v>
      </c>
      <c r="BO19" s="53" t="s">
        <v>101</v>
      </c>
      <c r="BP19" s="52"/>
      <c r="BQ19" s="73" t="e">
        <f aca="true">(INDIRECT(TEXT((DAY($A$1)-1),"0")&amp;"!BK19"))+BL19</f>
        <v>#REF!</v>
      </c>
      <c r="BR19" s="55"/>
      <c r="BS19" s="142"/>
      <c r="BT19" s="143"/>
      <c r="BU19" s="98"/>
      <c r="BV19" s="52"/>
      <c r="BW19" s="176"/>
      <c r="BX19" s="52"/>
      <c r="BY19" s="52"/>
      <c r="BZ19" s="98"/>
      <c r="CA19" s="52"/>
      <c r="CB19" s="176"/>
      <c r="CC19" s="138"/>
      <c r="CD19" s="138"/>
      <c r="CE19" s="145"/>
      <c r="CF19" s="145"/>
      <c r="CG19" s="145"/>
      <c r="CH19" s="7"/>
      <c r="CI19" s="8"/>
      <c r="CJ19" s="7"/>
      <c r="CK19" s="29"/>
      <c r="CL19" s="7"/>
      <c r="CM19" s="7"/>
      <c r="CN19" s="8"/>
      <c r="CO19" s="7"/>
      <c r="CP19" s="29"/>
      <c r="CQ19" s="7"/>
      <c r="CR19" s="7"/>
      <c r="CS19" s="7"/>
      <c r="CT19" s="7"/>
      <c r="CU19" s="7"/>
      <c r="CV19" s="7"/>
      <c r="CW19" s="7"/>
      <c r="CX19" s="7"/>
      <c r="CY19" s="7"/>
    </row>
    <row r="20" customFormat="false" ht="12.75" hidden="false" customHeight="false" outlineLevel="0" collapsed="false">
      <c r="B20" s="75" t="n">
        <v>1300</v>
      </c>
      <c r="C20" s="146" t="n">
        <f aca="false">C19</f>
        <v>4</v>
      </c>
      <c r="D20" s="147" t="n">
        <f aca="false">D19</f>
        <v>0</v>
      </c>
      <c r="E20" s="174" t="n">
        <f aca="false">C20-D19</f>
        <v>4</v>
      </c>
      <c r="F20" s="149" t="n">
        <f aca="false">$F$6</f>
        <v>0</v>
      </c>
      <c r="G20" s="175" t="n">
        <f aca="false">$G$6</f>
        <v>0</v>
      </c>
      <c r="H20" s="151" t="n">
        <f aca="false">$H$6</f>
        <v>0</v>
      </c>
      <c r="I20" s="152" t="n">
        <f aca="false">F20+G20+H20</f>
        <v>0</v>
      </c>
      <c r="J20" s="153" t="n">
        <f aca="false">$J$7</f>
        <v>0</v>
      </c>
      <c r="K20" s="154" t="n">
        <f aca="false">$K$6</f>
        <v>0</v>
      </c>
      <c r="L20" s="155" t="n">
        <f aca="false">((I20*J20/1000)+K20)</f>
        <v>0</v>
      </c>
      <c r="M20" s="156" t="n">
        <f aca="false">$M$68</f>
        <v>0</v>
      </c>
      <c r="N20" s="157" t="e">
        <f aca="false">$N$7*AQ19*AR19</f>
        <v>#DIV/0!</v>
      </c>
      <c r="O20" s="156" t="n">
        <f aca="false">$O$68</f>
        <v>0</v>
      </c>
      <c r="P20" s="158" t="n">
        <f aca="false">(AT19*$P$6)*$P$3</f>
        <v>1.7328</v>
      </c>
      <c r="Q20" s="154" t="n">
        <f aca="false">$Q$68</f>
        <v>0</v>
      </c>
      <c r="R20" s="154" t="n">
        <v>0</v>
      </c>
      <c r="S20" s="155" t="n">
        <v>0</v>
      </c>
      <c r="T20" s="156" t="n">
        <f aca="false">$T$6</f>
        <v>0</v>
      </c>
      <c r="U20" s="159" t="e">
        <f aca="false">(N20/E20)+SUM(L20:M20)</f>
        <v>#DIV/0!</v>
      </c>
      <c r="W20" s="116" t="n">
        <v>4</v>
      </c>
      <c r="X20" s="117" t="n">
        <v>2.52</v>
      </c>
      <c r="Y20" s="160"/>
      <c r="Z20" s="63"/>
      <c r="AA20" s="161"/>
      <c r="AB20" s="120"/>
      <c r="AC20" s="162" t="n">
        <f aca="false">(W20*X20)+(Y20*Z20)+(AA20*AB20)</f>
        <v>10.08</v>
      </c>
      <c r="AD20" s="163" t="n">
        <v>1400</v>
      </c>
      <c r="AE20" s="164" t="n">
        <v>0</v>
      </c>
      <c r="AF20" s="165" t="n">
        <v>0</v>
      </c>
      <c r="AG20" s="166"/>
      <c r="AH20" s="167"/>
      <c r="AI20" s="168"/>
      <c r="AJ20" s="169"/>
      <c r="AK20" s="170" t="n">
        <v>4</v>
      </c>
      <c r="AL20" s="63" t="n">
        <v>170</v>
      </c>
      <c r="AM20" s="171"/>
      <c r="AN20" s="172"/>
      <c r="AO20" s="173"/>
      <c r="AP20" s="133"/>
      <c r="AQ20" s="133" t="e">
        <f aca="false" t="array" ref="AQ20:AQ20">SUM(IF(AND(AJ20&lt;&gt;"pac",AJ20&lt;&gt;""),AI20),IF(AND(AM20&lt;&gt;"pac",AM20&lt;&gt;""),AL20),IF(AND(AN20&lt;&gt;"pac",AN20&lt;&gt;""),AO20))/SUM(IF(AND(AJ20&lt;&gt;"pac",AJ20&lt;&gt;""),1),IF(AND(AM20&lt;&gt;"pac",AM20&lt;&gt;""),1),IF(AND(AN20&lt;&gt;"pac",AN20&lt;&gt;""),1))</f>
        <v>#DIV/0!</v>
      </c>
      <c r="AR20" s="133" t="n">
        <f aca="false" t="array" ref="AR20:AR20">SUM(IF(AND(AJ20&lt;&gt;"pac",AJ20&lt;&gt;""),AH20),IF(AND(AM20&lt;&gt;"pac",AM20&lt;&gt;""),AK20),IF(AND(AP20&lt;&gt;"pac",AP20&lt;&gt;""),AN20))</f>
        <v>0</v>
      </c>
      <c r="AS20" s="133"/>
      <c r="AT20" s="134" t="n">
        <f aca="false">SUM(AE20,AG20,AH20,AN20,AK20)</f>
        <v>4</v>
      </c>
      <c r="AU20" s="135" t="n">
        <f aca="false">AV20/AT20</f>
        <v>170</v>
      </c>
      <c r="AV20" s="136" t="n">
        <f aca="false">SUM(AE20*AF20)+(AH20*AI20)+(AN20*AO20)+(AK20*AL20)</f>
        <v>680</v>
      </c>
      <c r="AW20" s="137" t="n">
        <f aca="false">AT20*(F21+G21+H21)*J21/1000</f>
        <v>0</v>
      </c>
      <c r="AX20" s="137" t="n">
        <f aca="false">K21*AT20</f>
        <v>0</v>
      </c>
      <c r="AY20" s="137" t="n">
        <f aca="false">L21*(AE21+AG21)</f>
        <v>0</v>
      </c>
      <c r="AZ20" s="136" t="n">
        <f aca="false">P21</f>
        <v>1.7328</v>
      </c>
      <c r="BA20" s="137" t="n">
        <f aca="false">AC20</f>
        <v>10.08</v>
      </c>
      <c r="BB20" s="137" t="n">
        <f aca="false">T21*AT21</f>
        <v>0</v>
      </c>
      <c r="BC20" s="137"/>
      <c r="BD20" s="137" t="n">
        <f aca="false">AV20-SUM(AW20:BC20)</f>
        <v>668.1872</v>
      </c>
      <c r="BE20" s="138"/>
      <c r="BF20" s="139" t="n">
        <f aca="false">BD20</f>
        <v>668.1872</v>
      </c>
      <c r="BG20" s="139" t="n">
        <f aca="false">BF20*$BG$5</f>
        <v>534.54976</v>
      </c>
      <c r="BH20" s="139" t="n">
        <f aca="false">BF20*$BH$5</f>
        <v>133.63744</v>
      </c>
      <c r="BI20" s="52"/>
      <c r="BJ20" s="53" t="s">
        <v>32</v>
      </c>
      <c r="BK20" s="52"/>
      <c r="BL20" s="73" t="n">
        <f aca="false">BL6</f>
        <v>0</v>
      </c>
      <c r="BO20" s="183"/>
      <c r="BP20" s="52"/>
      <c r="BQ20" s="171"/>
      <c r="BR20" s="55"/>
      <c r="BS20" s="142"/>
      <c r="BT20" s="143"/>
      <c r="BU20" s="98"/>
      <c r="BV20" s="52"/>
      <c r="BW20" s="176"/>
      <c r="BX20" s="52"/>
      <c r="BY20" s="52"/>
      <c r="BZ20" s="98"/>
      <c r="CA20" s="52"/>
      <c r="CB20" s="176"/>
      <c r="CC20" s="138"/>
      <c r="CD20" s="138"/>
      <c r="CE20" s="145"/>
      <c r="CF20" s="145"/>
      <c r="CG20" s="145"/>
      <c r="CH20" s="7"/>
      <c r="CI20" s="8"/>
      <c r="CJ20" s="7"/>
      <c r="CK20" s="29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</row>
    <row r="21" customFormat="false" ht="12.75" hidden="false" customHeight="false" outlineLevel="0" collapsed="false">
      <c r="B21" s="75" t="n">
        <v>1400</v>
      </c>
      <c r="C21" s="146" t="n">
        <f aca="false">C20</f>
        <v>4</v>
      </c>
      <c r="D21" s="147" t="n">
        <f aca="false">D20</f>
        <v>0</v>
      </c>
      <c r="E21" s="174" t="n">
        <f aca="false">C21-D20</f>
        <v>4</v>
      </c>
      <c r="F21" s="149" t="n">
        <f aca="false">$F$6</f>
        <v>0</v>
      </c>
      <c r="G21" s="175" t="n">
        <f aca="false">$G$6</f>
        <v>0</v>
      </c>
      <c r="H21" s="151" t="n">
        <f aca="false">$H$6</f>
        <v>0</v>
      </c>
      <c r="I21" s="152" t="n">
        <f aca="false">F21+G21+H21</f>
        <v>0</v>
      </c>
      <c r="J21" s="153" t="n">
        <f aca="false">$J$7</f>
        <v>0</v>
      </c>
      <c r="K21" s="154" t="n">
        <f aca="false">$K$6</f>
        <v>0</v>
      </c>
      <c r="L21" s="155" t="n">
        <f aca="false">((I21*J21/1000)+K21)</f>
        <v>0</v>
      </c>
      <c r="M21" s="156" t="n">
        <f aca="false">$M$68</f>
        <v>0</v>
      </c>
      <c r="N21" s="157" t="e">
        <f aca="false">$N$7*AQ20*AR20</f>
        <v>#DIV/0!</v>
      </c>
      <c r="O21" s="156" t="n">
        <f aca="false">$O$68</f>
        <v>0</v>
      </c>
      <c r="P21" s="158" t="n">
        <f aca="false">(AT20*$P$6)*$P$3</f>
        <v>1.7328</v>
      </c>
      <c r="Q21" s="154" t="n">
        <f aca="false">$Q$68</f>
        <v>0</v>
      </c>
      <c r="R21" s="154" t="n">
        <v>0</v>
      </c>
      <c r="S21" s="155" t="n">
        <v>0</v>
      </c>
      <c r="T21" s="156" t="n">
        <f aca="false">$T$6</f>
        <v>0</v>
      </c>
      <c r="U21" s="159" t="e">
        <f aca="false">(N21/E21)+SUM(L21:M21)</f>
        <v>#DIV/0!</v>
      </c>
      <c r="W21" s="116" t="n">
        <v>4</v>
      </c>
      <c r="X21" s="117" t="n">
        <v>2.52</v>
      </c>
      <c r="Y21" s="160"/>
      <c r="Z21" s="63"/>
      <c r="AA21" s="161"/>
      <c r="AB21" s="120"/>
      <c r="AC21" s="162" t="n">
        <f aca="false">(W21*X21)+(Y21*Z21)+(AA21*AB21)</f>
        <v>10.08</v>
      </c>
      <c r="AD21" s="163" t="n">
        <v>1500</v>
      </c>
      <c r="AE21" s="164" t="n">
        <v>0</v>
      </c>
      <c r="AF21" s="165" t="n">
        <v>0</v>
      </c>
      <c r="AG21" s="166"/>
      <c r="AH21" s="167"/>
      <c r="AI21" s="168"/>
      <c r="AJ21" s="169"/>
      <c r="AK21" s="170" t="n">
        <v>4</v>
      </c>
      <c r="AL21" s="63" t="n">
        <v>170</v>
      </c>
      <c r="AM21" s="171"/>
      <c r="AN21" s="172"/>
      <c r="AO21" s="173"/>
      <c r="AP21" s="133"/>
      <c r="AQ21" s="133" t="e">
        <f aca="false" t="array" ref="AQ21:AQ21">SUM(IF(AND(AJ21&lt;&gt;"pac",AJ21&lt;&gt;""),AI21),IF(AND(AM21&lt;&gt;"pac",AM21&lt;&gt;""),AL21),IF(AND(AN21&lt;&gt;"pac",AN21&lt;&gt;""),AO21))/SUM(IF(AND(AJ21&lt;&gt;"pac",AJ21&lt;&gt;""),1),IF(AND(AM21&lt;&gt;"pac",AM21&lt;&gt;""),1),IF(AND(AN21&lt;&gt;"pac",AN21&lt;&gt;""),1))</f>
        <v>#DIV/0!</v>
      </c>
      <c r="AR21" s="133" t="n">
        <f aca="false" t="array" ref="AR21:AR21">SUM(IF(AND(AJ21&lt;&gt;"pac",AJ21&lt;&gt;""),AH21),IF(AND(AM21&lt;&gt;"pac",AM21&lt;&gt;""),AK21),IF(AND(AP21&lt;&gt;"pac",AP21&lt;&gt;""),AN21))</f>
        <v>0</v>
      </c>
      <c r="AS21" s="133"/>
      <c r="AT21" s="134" t="n">
        <f aca="false">SUM(AE21,AG21,AH21,AN21,AK21)</f>
        <v>4</v>
      </c>
      <c r="AU21" s="135" t="n">
        <f aca="false">AV21/AT21</f>
        <v>170</v>
      </c>
      <c r="AV21" s="136" t="n">
        <f aca="false">SUM(AE21*AF21)+(AH21*AI21)+(AN21*AO21)+(AK21*AL21)</f>
        <v>680</v>
      </c>
      <c r="AW21" s="137" t="n">
        <f aca="false">AT21*(F22+G22+H22)*J22/1000</f>
        <v>0</v>
      </c>
      <c r="AX21" s="137" t="n">
        <f aca="false">K22*AT21</f>
        <v>0</v>
      </c>
      <c r="AY21" s="137" t="n">
        <f aca="false">L22*(AE22+AG22)</f>
        <v>0</v>
      </c>
      <c r="AZ21" s="136" t="n">
        <f aca="false">P22</f>
        <v>1.7328</v>
      </c>
      <c r="BA21" s="137" t="n">
        <f aca="false">AC21</f>
        <v>10.08</v>
      </c>
      <c r="BB21" s="137" t="n">
        <f aca="false">T22*AT22</f>
        <v>0</v>
      </c>
      <c r="BC21" s="137"/>
      <c r="BD21" s="137" t="n">
        <f aca="false">AV21-SUM(AW21:BC21)</f>
        <v>668.1872</v>
      </c>
      <c r="BE21" s="138"/>
      <c r="BF21" s="139" t="n">
        <f aca="false">BD21</f>
        <v>668.1872</v>
      </c>
      <c r="BG21" s="139" t="n">
        <f aca="false">BF21*$BG$5</f>
        <v>534.54976</v>
      </c>
      <c r="BH21" s="139" t="n">
        <f aca="false">BF21*$BH$5</f>
        <v>133.63744</v>
      </c>
      <c r="BI21" s="52"/>
      <c r="BJ21" s="140" t="s">
        <v>103</v>
      </c>
      <c r="BK21" s="141"/>
      <c r="BL21" s="54" t="n">
        <f aca="false">BL11-BL16-BL18-BL19+BL20</f>
        <v>11901.19424</v>
      </c>
      <c r="BO21" s="140" t="s">
        <v>104</v>
      </c>
      <c r="BP21" s="141"/>
      <c r="BQ21" s="54" t="e">
        <f aca="false">BQ11-BQ16-BQ18-BQ19</f>
        <v>#REF!</v>
      </c>
      <c r="BR21" s="55"/>
      <c r="BS21" s="142"/>
      <c r="BT21" s="143"/>
      <c r="BU21" s="98"/>
      <c r="BV21" s="52"/>
      <c r="BW21" s="176"/>
      <c r="BX21" s="52"/>
      <c r="BY21" s="52"/>
      <c r="BZ21" s="98"/>
      <c r="CA21" s="52"/>
      <c r="CB21" s="176"/>
      <c r="CC21" s="138"/>
      <c r="CD21" s="138"/>
      <c r="CE21" s="145"/>
      <c r="CF21" s="145"/>
      <c r="CG21" s="145"/>
      <c r="CH21" s="7"/>
      <c r="CI21" s="8"/>
      <c r="CJ21" s="7"/>
      <c r="CK21" s="29"/>
      <c r="CL21" s="7"/>
      <c r="CM21" s="7"/>
      <c r="CN21" s="8"/>
      <c r="CO21" s="7"/>
      <c r="CP21" s="29"/>
      <c r="CQ21" s="7"/>
      <c r="CR21" s="7"/>
      <c r="CS21" s="7"/>
      <c r="CT21" s="7"/>
      <c r="CU21" s="7"/>
      <c r="CV21" s="7"/>
      <c r="CW21" s="7"/>
      <c r="CX21" s="7"/>
      <c r="CY21" s="7"/>
    </row>
    <row r="22" customFormat="false" ht="15" hidden="false" customHeight="false" outlineLevel="0" collapsed="false">
      <c r="B22" s="75" t="n">
        <v>1500</v>
      </c>
      <c r="C22" s="146" t="n">
        <f aca="false">C21</f>
        <v>4</v>
      </c>
      <c r="D22" s="147" t="n">
        <f aca="false">D21</f>
        <v>0</v>
      </c>
      <c r="E22" s="174" t="n">
        <f aca="false">C22-D21</f>
        <v>4</v>
      </c>
      <c r="F22" s="149" t="n">
        <f aca="false">$F$6</f>
        <v>0</v>
      </c>
      <c r="G22" s="175" t="n">
        <f aca="false">$G$6</f>
        <v>0</v>
      </c>
      <c r="H22" s="151" t="n">
        <f aca="false">$H$6</f>
        <v>0</v>
      </c>
      <c r="I22" s="152" t="n">
        <f aca="false">F22+G22+H22</f>
        <v>0</v>
      </c>
      <c r="J22" s="153" t="n">
        <f aca="false">$J$7</f>
        <v>0</v>
      </c>
      <c r="K22" s="154" t="n">
        <f aca="false">$K$6</f>
        <v>0</v>
      </c>
      <c r="L22" s="155" t="n">
        <f aca="false">((I22*J22/1000)+K22)</f>
        <v>0</v>
      </c>
      <c r="M22" s="156" t="n">
        <f aca="false">$M$68</f>
        <v>0</v>
      </c>
      <c r="N22" s="157" t="e">
        <f aca="false">$N$7*AQ21*AR21</f>
        <v>#DIV/0!</v>
      </c>
      <c r="O22" s="156" t="n">
        <f aca="false">$O$68</f>
        <v>0</v>
      </c>
      <c r="P22" s="158" t="n">
        <f aca="false">(AT21*$P$6)*$P$3</f>
        <v>1.7328</v>
      </c>
      <c r="Q22" s="154" t="n">
        <f aca="false">$Q$68</f>
        <v>0</v>
      </c>
      <c r="R22" s="154" t="n">
        <v>0</v>
      </c>
      <c r="S22" s="155" t="n">
        <v>0</v>
      </c>
      <c r="T22" s="156" t="n">
        <f aca="false">$T$6</f>
        <v>0</v>
      </c>
      <c r="U22" s="159" t="e">
        <f aca="false">(N22/E22)+SUM(L22:M22)</f>
        <v>#DIV/0!</v>
      </c>
      <c r="W22" s="116" t="n">
        <v>4</v>
      </c>
      <c r="X22" s="117" t="n">
        <v>2.52</v>
      </c>
      <c r="Y22" s="160"/>
      <c r="Z22" s="63"/>
      <c r="AA22" s="161"/>
      <c r="AB22" s="120"/>
      <c r="AC22" s="162" t="n">
        <f aca="false">(W22*X22)+(Y22*Z22)+(AA22*AB22)</f>
        <v>10.08</v>
      </c>
      <c r="AD22" s="163" t="n">
        <v>1600</v>
      </c>
      <c r="AE22" s="164" t="n">
        <v>0</v>
      </c>
      <c r="AF22" s="165" t="n">
        <v>0</v>
      </c>
      <c r="AG22" s="166"/>
      <c r="AH22" s="167"/>
      <c r="AI22" s="168"/>
      <c r="AJ22" s="169"/>
      <c r="AK22" s="170" t="n">
        <v>4</v>
      </c>
      <c r="AL22" s="63" t="n">
        <v>170</v>
      </c>
      <c r="AM22" s="171"/>
      <c r="AN22" s="172"/>
      <c r="AO22" s="173"/>
      <c r="AP22" s="133"/>
      <c r="AQ22" s="133" t="e">
        <f aca="false" t="array" ref="AQ22:AQ22">SUM(IF(AND(AJ22&lt;&gt;"pac",AJ22&lt;&gt;""),AI22),IF(AND(AM22&lt;&gt;"pac",AM22&lt;&gt;""),AL22),IF(AND(AN22&lt;&gt;"pac",AN22&lt;&gt;""),AO22))/SUM(IF(AND(AJ22&lt;&gt;"pac",AJ22&lt;&gt;""),1),IF(AND(AM22&lt;&gt;"pac",AM22&lt;&gt;""),1),IF(AND(AN22&lt;&gt;"pac",AN22&lt;&gt;""),1))</f>
        <v>#DIV/0!</v>
      </c>
      <c r="AR22" s="133" t="n">
        <f aca="false" t="array" ref="AR22:AR22">SUM(IF(AND(AJ22&lt;&gt;"pac",AJ22&lt;&gt;""),AH22),IF(AND(AM22&lt;&gt;"pac",AM22&lt;&gt;""),AK22),IF(AND(AP22&lt;&gt;"pac",AP22&lt;&gt;""),AN22))</f>
        <v>0</v>
      </c>
      <c r="AS22" s="133"/>
      <c r="AT22" s="134" t="n">
        <f aca="false">SUM(AE22,AG22,AH22,AN22,AK22)</f>
        <v>4</v>
      </c>
      <c r="AU22" s="135" t="n">
        <f aca="false">AV22/AT22</f>
        <v>170</v>
      </c>
      <c r="AV22" s="136" t="n">
        <f aca="false">SUM(AE22*AF22)+(AH22*AI22)+(AN22*AO22)+(AK22*AL22)</f>
        <v>680</v>
      </c>
      <c r="AW22" s="137" t="n">
        <f aca="false">AT22*(F23+G23+H23)*J23/1000</f>
        <v>0</v>
      </c>
      <c r="AX22" s="137" t="n">
        <f aca="false">K23*AT22</f>
        <v>0</v>
      </c>
      <c r="AY22" s="137" t="n">
        <f aca="false">L23*(AE23+AG23)</f>
        <v>0</v>
      </c>
      <c r="AZ22" s="136" t="n">
        <f aca="false">P23</f>
        <v>1.7328</v>
      </c>
      <c r="BA22" s="137" t="n">
        <f aca="false">AC22</f>
        <v>10.08</v>
      </c>
      <c r="BB22" s="137" t="n">
        <f aca="false">T23*AT23</f>
        <v>0</v>
      </c>
      <c r="BC22" s="137"/>
      <c r="BD22" s="137" t="n">
        <f aca="false">AV22-SUM(AW22:BC22)</f>
        <v>668.1872</v>
      </c>
      <c r="BE22" s="138"/>
      <c r="BF22" s="139" t="n">
        <f aca="false">BD22</f>
        <v>668.1872</v>
      </c>
      <c r="BG22" s="139" t="n">
        <f aca="false">BF22*$BG$5</f>
        <v>534.54976</v>
      </c>
      <c r="BH22" s="139" t="n">
        <f aca="false">BF22*$BH$5</f>
        <v>133.63744</v>
      </c>
      <c r="BI22" s="52"/>
      <c r="BR22" s="55"/>
      <c r="BS22" s="142"/>
      <c r="BT22" s="143"/>
      <c r="BU22" s="98"/>
      <c r="BV22" s="52"/>
      <c r="BW22" s="185"/>
      <c r="BX22" s="52"/>
      <c r="BY22" s="52"/>
      <c r="BZ22" s="98"/>
      <c r="CA22" s="52"/>
      <c r="CB22" s="185"/>
      <c r="CC22" s="138"/>
      <c r="CD22" s="138"/>
      <c r="CE22" s="145"/>
      <c r="CF22" s="145"/>
      <c r="CG22" s="145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</row>
    <row r="23" customFormat="false" ht="12.75" hidden="false" customHeight="false" outlineLevel="0" collapsed="false">
      <c r="B23" s="75" t="n">
        <v>1600</v>
      </c>
      <c r="C23" s="146" t="n">
        <f aca="false">C22</f>
        <v>4</v>
      </c>
      <c r="D23" s="147" t="n">
        <f aca="false">D22</f>
        <v>0</v>
      </c>
      <c r="E23" s="174" t="n">
        <f aca="false">C23-D22</f>
        <v>4</v>
      </c>
      <c r="F23" s="149" t="n">
        <f aca="false">$F$6</f>
        <v>0</v>
      </c>
      <c r="G23" s="175" t="n">
        <f aca="false">$G$6</f>
        <v>0</v>
      </c>
      <c r="H23" s="151" t="n">
        <f aca="false">$H$6</f>
        <v>0</v>
      </c>
      <c r="I23" s="152" t="n">
        <f aca="false">F23+G23+H23</f>
        <v>0</v>
      </c>
      <c r="J23" s="153" t="n">
        <f aca="false">$J$7</f>
        <v>0</v>
      </c>
      <c r="K23" s="154" t="n">
        <f aca="false">$K$6</f>
        <v>0</v>
      </c>
      <c r="L23" s="155" t="n">
        <f aca="false">((I23*J23/1000)+K23)</f>
        <v>0</v>
      </c>
      <c r="M23" s="156" t="n">
        <f aca="false">$M$68</f>
        <v>0</v>
      </c>
      <c r="N23" s="157" t="e">
        <f aca="false">$N$7*AQ22*AR22</f>
        <v>#DIV/0!</v>
      </c>
      <c r="O23" s="156" t="n">
        <f aca="false">$O$68</f>
        <v>0</v>
      </c>
      <c r="P23" s="158" t="n">
        <f aca="false">(AT22*$P$6)*$P$3</f>
        <v>1.7328</v>
      </c>
      <c r="Q23" s="154" t="n">
        <f aca="false">$Q$68</f>
        <v>0</v>
      </c>
      <c r="R23" s="154" t="n">
        <v>0</v>
      </c>
      <c r="S23" s="155" t="n">
        <v>0</v>
      </c>
      <c r="T23" s="156" t="n">
        <f aca="false">$T$6</f>
        <v>0</v>
      </c>
      <c r="U23" s="159" t="e">
        <f aca="false">(N23/E23)+SUM(L23:M23)</f>
        <v>#DIV/0!</v>
      </c>
      <c r="W23" s="116" t="n">
        <v>4</v>
      </c>
      <c r="X23" s="117" t="n">
        <v>2.52</v>
      </c>
      <c r="Y23" s="160"/>
      <c r="Z23" s="63"/>
      <c r="AA23" s="161"/>
      <c r="AB23" s="120"/>
      <c r="AC23" s="162" t="n">
        <f aca="false">(W23*X23)+(Y23*Z23)+(AA23*AB23)</f>
        <v>10.08</v>
      </c>
      <c r="AD23" s="163" t="n">
        <v>1700</v>
      </c>
      <c r="AE23" s="164" t="n">
        <v>0</v>
      </c>
      <c r="AF23" s="165" t="n">
        <v>0</v>
      </c>
      <c r="AG23" s="166"/>
      <c r="AH23" s="167"/>
      <c r="AI23" s="168"/>
      <c r="AJ23" s="169"/>
      <c r="AK23" s="170" t="n">
        <v>4</v>
      </c>
      <c r="AL23" s="63" t="n">
        <v>170</v>
      </c>
      <c r="AM23" s="171"/>
      <c r="AN23" s="172"/>
      <c r="AO23" s="173"/>
      <c r="AP23" s="133"/>
      <c r="AQ23" s="133" t="e">
        <f aca="false" t="array" ref="AQ23:AQ23">SUM(IF(AND(AJ23&lt;&gt;"pac",AJ23&lt;&gt;""),AI23),IF(AND(AM23&lt;&gt;"pac",AM23&lt;&gt;""),AL23),IF(AND(AN23&lt;&gt;"pac",AN23&lt;&gt;""),AO23))/SUM(IF(AND(AJ23&lt;&gt;"pac",AJ23&lt;&gt;""),1),IF(AND(AM23&lt;&gt;"pac",AM23&lt;&gt;""),1),IF(AND(AN23&lt;&gt;"pac",AN23&lt;&gt;""),1))</f>
        <v>#DIV/0!</v>
      </c>
      <c r="AR23" s="133" t="n">
        <f aca="false" t="array" ref="AR23:AR23">SUM(IF(AND(AJ23&lt;&gt;"pac",AJ23&lt;&gt;""),AH23),IF(AND(AM23&lt;&gt;"pac",AM23&lt;&gt;""),AK23),IF(AND(AP23&lt;&gt;"pac",AP23&lt;&gt;""),AN23))</f>
        <v>0</v>
      </c>
      <c r="AS23" s="133"/>
      <c r="AT23" s="134" t="n">
        <f aca="false">SUM(AE23,AG23,AH23,AN23,AK23)</f>
        <v>4</v>
      </c>
      <c r="AU23" s="135" t="n">
        <f aca="false">AV23/AT23</f>
        <v>170</v>
      </c>
      <c r="AV23" s="136" t="n">
        <f aca="false">SUM(AE23*AF23)+(AH23*AI23)+(AN23*AO23)+(AK23*AL23)</f>
        <v>680</v>
      </c>
      <c r="AW23" s="137" t="n">
        <f aca="false">AT23*(F24+G24+H24)*J24/1000</f>
        <v>0</v>
      </c>
      <c r="AX23" s="137" t="n">
        <f aca="false">K24*AT23</f>
        <v>0</v>
      </c>
      <c r="AY23" s="137" t="n">
        <f aca="false">L24*(AE24+AG24)</f>
        <v>0</v>
      </c>
      <c r="AZ23" s="136" t="n">
        <f aca="false">P24</f>
        <v>1.7328</v>
      </c>
      <c r="BA23" s="137" t="n">
        <f aca="false">AC23</f>
        <v>10.08</v>
      </c>
      <c r="BB23" s="137" t="n">
        <f aca="false">T24*AT24</f>
        <v>0</v>
      </c>
      <c r="BC23" s="137"/>
      <c r="BD23" s="137" t="n">
        <f aca="false">AV23-SUM(AW23:BC23)</f>
        <v>668.1872</v>
      </c>
      <c r="BE23" s="138"/>
      <c r="BF23" s="139" t="n">
        <f aca="false">BD23</f>
        <v>668.1872</v>
      </c>
      <c r="BG23" s="139" t="n">
        <f aca="false">BF23*$BG$5</f>
        <v>534.54976</v>
      </c>
      <c r="BH23" s="139" t="n">
        <f aca="false">BF23*$BH$5</f>
        <v>133.63744</v>
      </c>
      <c r="BI23" s="52"/>
      <c r="BR23" s="55"/>
      <c r="BS23" s="142"/>
      <c r="BT23" s="143"/>
      <c r="BU23" s="98"/>
      <c r="BV23" s="52"/>
      <c r="BW23" s="176"/>
      <c r="BX23" s="52"/>
      <c r="BY23" s="52"/>
      <c r="BZ23" s="98"/>
      <c r="CA23" s="52"/>
      <c r="CB23" s="176"/>
      <c r="CC23" s="138"/>
      <c r="CD23" s="138"/>
      <c r="CE23" s="145"/>
      <c r="CF23" s="145"/>
      <c r="CG23" s="145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</row>
    <row r="24" customFormat="false" ht="12.75" hidden="false" customHeight="false" outlineLevel="0" collapsed="false">
      <c r="B24" s="75" t="n">
        <v>1700</v>
      </c>
      <c r="C24" s="146" t="n">
        <f aca="false">C23</f>
        <v>4</v>
      </c>
      <c r="D24" s="147" t="n">
        <f aca="false">D23</f>
        <v>0</v>
      </c>
      <c r="E24" s="174" t="n">
        <f aca="false">C24-D23</f>
        <v>4</v>
      </c>
      <c r="F24" s="149" t="n">
        <f aca="false">$F$6</f>
        <v>0</v>
      </c>
      <c r="G24" s="175" t="n">
        <f aca="false">$G$6</f>
        <v>0</v>
      </c>
      <c r="H24" s="151" t="n">
        <f aca="false">$H$6</f>
        <v>0</v>
      </c>
      <c r="I24" s="152" t="n">
        <f aca="false">F24+G24+H24</f>
        <v>0</v>
      </c>
      <c r="J24" s="153" t="n">
        <f aca="false">$J$7</f>
        <v>0</v>
      </c>
      <c r="K24" s="154" t="n">
        <f aca="false">$K$6</f>
        <v>0</v>
      </c>
      <c r="L24" s="155" t="n">
        <f aca="false">((I24*J24/1000)+K24)</f>
        <v>0</v>
      </c>
      <c r="M24" s="156" t="n">
        <f aca="false">$M$68</f>
        <v>0</v>
      </c>
      <c r="N24" s="157" t="e">
        <f aca="false">$N$7*AQ23*AR23</f>
        <v>#DIV/0!</v>
      </c>
      <c r="O24" s="156" t="n">
        <f aca="false">$O$68</f>
        <v>0</v>
      </c>
      <c r="P24" s="158" t="n">
        <f aca="false">(AT23*$P$6)*$P$3</f>
        <v>1.7328</v>
      </c>
      <c r="Q24" s="154" t="n">
        <f aca="false">$Q$68</f>
        <v>0</v>
      </c>
      <c r="R24" s="154" t="n">
        <v>0</v>
      </c>
      <c r="S24" s="155" t="n">
        <v>0</v>
      </c>
      <c r="T24" s="156" t="n">
        <f aca="false">$T$6</f>
        <v>0</v>
      </c>
      <c r="U24" s="159" t="e">
        <f aca="false">(N24/E24)+SUM(L24:M24)</f>
        <v>#DIV/0!</v>
      </c>
      <c r="W24" s="116" t="n">
        <v>4</v>
      </c>
      <c r="X24" s="117" t="n">
        <v>2.52</v>
      </c>
      <c r="Y24" s="160"/>
      <c r="Z24" s="63"/>
      <c r="AA24" s="161"/>
      <c r="AB24" s="120"/>
      <c r="AC24" s="162" t="n">
        <f aca="false">(W24*X24)+(Y24*Z24)+(AA24*AB24)</f>
        <v>10.08</v>
      </c>
      <c r="AD24" s="163" t="n">
        <v>1800</v>
      </c>
      <c r="AE24" s="164" t="n">
        <v>0</v>
      </c>
      <c r="AF24" s="165" t="n">
        <v>0</v>
      </c>
      <c r="AG24" s="166"/>
      <c r="AH24" s="167"/>
      <c r="AI24" s="168"/>
      <c r="AJ24" s="169"/>
      <c r="AK24" s="170" t="n">
        <v>4</v>
      </c>
      <c r="AL24" s="63" t="n">
        <v>170</v>
      </c>
      <c r="AM24" s="171"/>
      <c r="AN24" s="172"/>
      <c r="AO24" s="173"/>
      <c r="AP24" s="133"/>
      <c r="AQ24" s="133" t="e">
        <f aca="false" t="array" ref="AQ24:AQ24">SUM(IF(AND(AJ24&lt;&gt;"pac",AJ24&lt;&gt;""),AI24),IF(AND(AM24&lt;&gt;"pac",AM24&lt;&gt;""),AL24),IF(AND(AN24&lt;&gt;"pac",AN24&lt;&gt;""),AO24))/SUM(IF(AND(AJ24&lt;&gt;"pac",AJ24&lt;&gt;""),1),IF(AND(AM24&lt;&gt;"pac",AM24&lt;&gt;""),1),IF(AND(AN24&lt;&gt;"pac",AN24&lt;&gt;""),1))</f>
        <v>#DIV/0!</v>
      </c>
      <c r="AR24" s="133" t="n">
        <f aca="false" t="array" ref="AR24:AR24">SUM(IF(AND(AJ24&lt;&gt;"pac",AJ24&lt;&gt;""),AH24),IF(AND(AM24&lt;&gt;"pac",AM24&lt;&gt;""),AK24),IF(AND(AP24&lt;&gt;"pac",AP24&lt;&gt;""),AN24))</f>
        <v>0</v>
      </c>
      <c r="AS24" s="133"/>
      <c r="AT24" s="134" t="n">
        <f aca="false">SUM(AE24,AG24,AH24,AN24,AK24)</f>
        <v>4</v>
      </c>
      <c r="AU24" s="135" t="n">
        <f aca="false">AV24/AT24</f>
        <v>170</v>
      </c>
      <c r="AV24" s="136" t="n">
        <f aca="false">SUM(AE24*AF24)+(AH24*AI24)+(AN24*AO24)+(AK24*AL24)</f>
        <v>680</v>
      </c>
      <c r="AW24" s="137" t="n">
        <f aca="false">AT24*(F25+G25+H25)*J25/1000</f>
        <v>0</v>
      </c>
      <c r="AX24" s="137" t="n">
        <f aca="false">K25*AT24</f>
        <v>0</v>
      </c>
      <c r="AY24" s="137" t="n">
        <f aca="false">L25*(AE25+AG25)</f>
        <v>0</v>
      </c>
      <c r="AZ24" s="136" t="n">
        <f aca="false">P25</f>
        <v>1.7328</v>
      </c>
      <c r="BA24" s="137" t="n">
        <f aca="false">AC24</f>
        <v>10.08</v>
      </c>
      <c r="BB24" s="137" t="n">
        <f aca="false">T25*AT25</f>
        <v>0</v>
      </c>
      <c r="BC24" s="137"/>
      <c r="BD24" s="137" t="n">
        <f aca="false">AV24-SUM(AW24:BC24)</f>
        <v>668.1872</v>
      </c>
      <c r="BE24" s="138"/>
      <c r="BF24" s="139" t="n">
        <f aca="false">BD24</f>
        <v>668.1872</v>
      </c>
      <c r="BG24" s="139" t="n">
        <f aca="false">BF24*$BG$5</f>
        <v>534.54976</v>
      </c>
      <c r="BH24" s="139" t="n">
        <f aca="false">BF24*$BH$5</f>
        <v>133.63744</v>
      </c>
      <c r="BI24" s="52"/>
      <c r="BJ24" s="6" t="s">
        <v>105</v>
      </c>
      <c r="BO24" s="6" t="s">
        <v>106</v>
      </c>
      <c r="BR24" s="55"/>
      <c r="BS24" s="142"/>
      <c r="BT24" s="143"/>
      <c r="BU24" s="52"/>
      <c r="BV24" s="52"/>
      <c r="BW24" s="52"/>
      <c r="BX24" s="52"/>
      <c r="BY24" s="52"/>
      <c r="BZ24" s="52"/>
      <c r="CA24" s="52"/>
      <c r="CB24" s="52"/>
      <c r="CC24" s="138"/>
      <c r="CD24" s="138"/>
      <c r="CE24" s="145"/>
      <c r="CF24" s="145"/>
      <c r="CG24" s="145"/>
      <c r="CH24" s="7"/>
      <c r="CI24" s="8"/>
      <c r="CJ24" s="7"/>
      <c r="CK24" s="7"/>
      <c r="CL24" s="7"/>
      <c r="CM24" s="7"/>
      <c r="CN24" s="8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</row>
    <row r="25" customFormat="false" ht="12.75" hidden="false" customHeight="false" outlineLevel="0" collapsed="false">
      <c r="B25" s="75" t="n">
        <v>1800</v>
      </c>
      <c r="C25" s="146" t="n">
        <f aca="false">C24</f>
        <v>4</v>
      </c>
      <c r="D25" s="147" t="n">
        <f aca="false">D24</f>
        <v>0</v>
      </c>
      <c r="E25" s="174" t="n">
        <f aca="false">C25-D24</f>
        <v>4</v>
      </c>
      <c r="F25" s="149" t="n">
        <f aca="false">$F$6</f>
        <v>0</v>
      </c>
      <c r="G25" s="175" t="n">
        <f aca="false">$G$6</f>
        <v>0</v>
      </c>
      <c r="H25" s="151" t="n">
        <f aca="false">$H$6</f>
        <v>0</v>
      </c>
      <c r="I25" s="152" t="n">
        <f aca="false">F25+G25+H25</f>
        <v>0</v>
      </c>
      <c r="J25" s="153" t="n">
        <f aca="false">$J$7</f>
        <v>0</v>
      </c>
      <c r="K25" s="154" t="n">
        <f aca="false">$K$6</f>
        <v>0</v>
      </c>
      <c r="L25" s="155" t="n">
        <f aca="false">((I25*J25/1000)+K25)</f>
        <v>0</v>
      </c>
      <c r="M25" s="156" t="n">
        <f aca="false">$M$68</f>
        <v>0</v>
      </c>
      <c r="N25" s="157" t="e">
        <f aca="false">$N$7*AQ24*AR24</f>
        <v>#DIV/0!</v>
      </c>
      <c r="O25" s="156" t="n">
        <f aca="false">$O$68</f>
        <v>0</v>
      </c>
      <c r="P25" s="158" t="n">
        <f aca="false">(AT24*$P$6)*$P$3</f>
        <v>1.7328</v>
      </c>
      <c r="Q25" s="154" t="n">
        <f aca="false">$Q$68</f>
        <v>0</v>
      </c>
      <c r="R25" s="154" t="n">
        <v>0</v>
      </c>
      <c r="S25" s="155" t="n">
        <v>0</v>
      </c>
      <c r="T25" s="156" t="n">
        <f aca="false">$T$6</f>
        <v>0</v>
      </c>
      <c r="U25" s="159" t="e">
        <f aca="false">(N25/E25)+SUM(L25:M25)</f>
        <v>#DIV/0!</v>
      </c>
      <c r="W25" s="116" t="n">
        <v>4</v>
      </c>
      <c r="X25" s="117" t="n">
        <v>2.52</v>
      </c>
      <c r="Y25" s="160"/>
      <c r="Z25" s="63"/>
      <c r="AA25" s="161"/>
      <c r="AB25" s="120"/>
      <c r="AC25" s="162" t="n">
        <f aca="false">(W25*X25)+(Y25*Z25)+(AA25*AB25)</f>
        <v>10.08</v>
      </c>
      <c r="AD25" s="163" t="n">
        <v>1900</v>
      </c>
      <c r="AE25" s="164" t="n">
        <v>0</v>
      </c>
      <c r="AF25" s="165" t="n">
        <v>0</v>
      </c>
      <c r="AG25" s="166"/>
      <c r="AH25" s="167"/>
      <c r="AI25" s="168"/>
      <c r="AJ25" s="169"/>
      <c r="AK25" s="170" t="n">
        <v>4</v>
      </c>
      <c r="AL25" s="63" t="n">
        <v>170</v>
      </c>
      <c r="AM25" s="171"/>
      <c r="AN25" s="172"/>
      <c r="AO25" s="173"/>
      <c r="AP25" s="133"/>
      <c r="AQ25" s="133" t="e">
        <f aca="false" t="array" ref="AQ25:AQ25">SUM(IF(AND(AJ25&lt;&gt;"pac",AJ25&lt;&gt;""),AI25),IF(AND(AM25&lt;&gt;"pac",AM25&lt;&gt;""),AL25),IF(AND(AN25&lt;&gt;"pac",AN25&lt;&gt;""),AO25))/SUM(IF(AND(AJ25&lt;&gt;"pac",AJ25&lt;&gt;""),1),IF(AND(AM25&lt;&gt;"pac",AM25&lt;&gt;""),1),IF(AND(AN25&lt;&gt;"pac",AN25&lt;&gt;""),1))</f>
        <v>#DIV/0!</v>
      </c>
      <c r="AR25" s="133" t="n">
        <f aca="false" t="array" ref="AR25:AR25">SUM(IF(AND(AJ25&lt;&gt;"pac",AJ25&lt;&gt;""),AH25),IF(AND(AM25&lt;&gt;"pac",AM25&lt;&gt;""),AK25),IF(AND(AP25&lt;&gt;"pac",AP25&lt;&gt;""),AN25))</f>
        <v>0</v>
      </c>
      <c r="AS25" s="133"/>
      <c r="AT25" s="134" t="n">
        <f aca="false">SUM(AE25,AG25,AH25,AN25,AK25)</f>
        <v>4</v>
      </c>
      <c r="AU25" s="135" t="n">
        <f aca="false">AV25/AT25</f>
        <v>170</v>
      </c>
      <c r="AV25" s="136" t="n">
        <f aca="false">SUM(AE25*AF25)+(AH25*AI25)+(AN25*AO25)+(AK25*AL25)</f>
        <v>680</v>
      </c>
      <c r="AW25" s="137" t="n">
        <f aca="false">AT25*(F26+G26+H26)*J26/1000</f>
        <v>0</v>
      </c>
      <c r="AX25" s="137" t="n">
        <f aca="false">K26*AT25</f>
        <v>0</v>
      </c>
      <c r="AY25" s="137" t="n">
        <f aca="false">L26*(AE26+AG26)</f>
        <v>0</v>
      </c>
      <c r="AZ25" s="136" t="n">
        <f aca="false">P26</f>
        <v>1.7328</v>
      </c>
      <c r="BA25" s="137" t="n">
        <f aca="false">AC25</f>
        <v>10.08</v>
      </c>
      <c r="BB25" s="137" t="n">
        <f aca="false">T26*AT26</f>
        <v>0</v>
      </c>
      <c r="BC25" s="137"/>
      <c r="BD25" s="137" t="n">
        <f aca="false">AV25-SUM(AW25:BC25)</f>
        <v>668.1872</v>
      </c>
      <c r="BE25" s="138"/>
      <c r="BF25" s="139" t="n">
        <f aca="false">BD25</f>
        <v>668.1872</v>
      </c>
      <c r="BG25" s="139" t="n">
        <f aca="false">BF25*$BG$5</f>
        <v>534.54976</v>
      </c>
      <c r="BH25" s="139" t="n">
        <f aca="false">BF25*$BH$5</f>
        <v>133.63744</v>
      </c>
      <c r="BI25" s="52"/>
      <c r="BJ25" s="25" t="s">
        <v>107</v>
      </c>
      <c r="BK25" s="26"/>
      <c r="BL25" s="27" t="n">
        <f aca="false">BL21</f>
        <v>11901.19424</v>
      </c>
      <c r="BO25" s="25" t="s">
        <v>107</v>
      </c>
      <c r="BP25" s="26"/>
      <c r="BQ25" s="27" t="e">
        <f aca="true">(INDIRECT(TEXT((DAY($A$1)-1),"0")&amp;"!Bq25"))+BL25</f>
        <v>#REF!</v>
      </c>
      <c r="BR25" s="55"/>
      <c r="BS25" s="142"/>
      <c r="BT25" s="143"/>
      <c r="BU25" s="98"/>
      <c r="BV25" s="52"/>
      <c r="BW25" s="176"/>
      <c r="BX25" s="52"/>
      <c r="BY25" s="52"/>
      <c r="BZ25" s="98"/>
      <c r="CA25" s="52"/>
      <c r="CB25" s="176"/>
      <c r="CC25" s="138"/>
      <c r="CD25" s="138"/>
      <c r="CE25" s="145"/>
      <c r="CF25" s="145"/>
      <c r="CG25" s="145"/>
      <c r="CH25" s="7"/>
      <c r="CI25" s="8"/>
      <c r="CJ25" s="7"/>
      <c r="CK25" s="29"/>
      <c r="CL25" s="7"/>
      <c r="CM25" s="7"/>
      <c r="CN25" s="8"/>
      <c r="CO25" s="7"/>
      <c r="CP25" s="29"/>
      <c r="CQ25" s="7"/>
      <c r="CR25" s="7"/>
      <c r="CS25" s="7"/>
      <c r="CT25" s="7"/>
      <c r="CU25" s="7"/>
      <c r="CV25" s="7"/>
      <c r="CW25" s="7"/>
      <c r="CX25" s="7"/>
      <c r="CY25" s="7"/>
    </row>
    <row r="26" customFormat="false" ht="12.75" hidden="false" customHeight="false" outlineLevel="0" collapsed="false">
      <c r="B26" s="75" t="n">
        <v>1900</v>
      </c>
      <c r="C26" s="146" t="n">
        <f aca="false">C25</f>
        <v>4</v>
      </c>
      <c r="D26" s="147" t="n">
        <f aca="false">D25</f>
        <v>0</v>
      </c>
      <c r="E26" s="174" t="n">
        <f aca="false">C26-D25</f>
        <v>4</v>
      </c>
      <c r="F26" s="149" t="n">
        <f aca="false">$F$6</f>
        <v>0</v>
      </c>
      <c r="G26" s="175" t="n">
        <f aca="false">$G$6</f>
        <v>0</v>
      </c>
      <c r="H26" s="151" t="n">
        <f aca="false">$H$6</f>
        <v>0</v>
      </c>
      <c r="I26" s="152" t="n">
        <f aca="false">F26+G26+H26</f>
        <v>0</v>
      </c>
      <c r="J26" s="153" t="n">
        <f aca="false">$J$7</f>
        <v>0</v>
      </c>
      <c r="K26" s="154" t="n">
        <f aca="false">$K$6</f>
        <v>0</v>
      </c>
      <c r="L26" s="155" t="n">
        <f aca="false">((I26*J26/1000)+K26)</f>
        <v>0</v>
      </c>
      <c r="M26" s="156" t="n">
        <f aca="false">$M$68</f>
        <v>0</v>
      </c>
      <c r="N26" s="157" t="e">
        <f aca="false">$N$7*AQ25*AR25</f>
        <v>#DIV/0!</v>
      </c>
      <c r="O26" s="156" t="n">
        <f aca="false">$O$68</f>
        <v>0</v>
      </c>
      <c r="P26" s="158" t="n">
        <f aca="false">(AT25*$P$6)*$P$3</f>
        <v>1.7328</v>
      </c>
      <c r="Q26" s="154" t="n">
        <f aca="false">$Q$68</f>
        <v>0</v>
      </c>
      <c r="R26" s="154" t="n">
        <v>0</v>
      </c>
      <c r="S26" s="155" t="n">
        <v>0</v>
      </c>
      <c r="T26" s="156" t="n">
        <f aca="false">$T$6</f>
        <v>0</v>
      </c>
      <c r="U26" s="159" t="e">
        <f aca="false">(N26/E26)+SUM(L26:M26)</f>
        <v>#DIV/0!</v>
      </c>
      <c r="W26" s="116" t="n">
        <v>4</v>
      </c>
      <c r="X26" s="117" t="n">
        <v>2.52</v>
      </c>
      <c r="Y26" s="160"/>
      <c r="Z26" s="63"/>
      <c r="AA26" s="161"/>
      <c r="AB26" s="120"/>
      <c r="AC26" s="162" t="n">
        <f aca="false">(W26*X26)+(Y26*Z26)+(AA26*AB26)</f>
        <v>10.08</v>
      </c>
      <c r="AD26" s="163" t="n">
        <v>2000</v>
      </c>
      <c r="AE26" s="164" t="n">
        <v>0</v>
      </c>
      <c r="AF26" s="165" t="n">
        <v>0</v>
      </c>
      <c r="AG26" s="166"/>
      <c r="AH26" s="167"/>
      <c r="AI26" s="168"/>
      <c r="AJ26" s="169"/>
      <c r="AK26" s="170" t="n">
        <v>4</v>
      </c>
      <c r="AL26" s="63" t="n">
        <v>170</v>
      </c>
      <c r="AM26" s="171"/>
      <c r="AN26" s="172"/>
      <c r="AO26" s="173"/>
      <c r="AP26" s="133"/>
      <c r="AQ26" s="133" t="e">
        <f aca="false" t="array" ref="AQ26:AQ26">SUM(IF(AND(AJ26&lt;&gt;"pac",AJ26&lt;&gt;""),AI26),IF(AND(AM26&lt;&gt;"pac",AM26&lt;&gt;""),AL26),IF(AND(AN26&lt;&gt;"pac",AN26&lt;&gt;""),AO26))/SUM(IF(AND(AJ26&lt;&gt;"pac",AJ26&lt;&gt;""),1),IF(AND(AM26&lt;&gt;"pac",AM26&lt;&gt;""),1),IF(AND(AN26&lt;&gt;"pac",AN26&lt;&gt;""),1))</f>
        <v>#DIV/0!</v>
      </c>
      <c r="AR26" s="133" t="n">
        <f aca="false" t="array" ref="AR26:AR26">SUM(IF(AND(AJ26&lt;&gt;"pac",AJ26&lt;&gt;""),AH26),IF(AND(AM26&lt;&gt;"pac",AM26&lt;&gt;""),AK26),IF(AND(AP26&lt;&gt;"pac",AP26&lt;&gt;""),AN26))</f>
        <v>0</v>
      </c>
      <c r="AS26" s="133"/>
      <c r="AT26" s="134" t="n">
        <f aca="false">SUM(AE26,AG26,AH26,AN26,AK26)</f>
        <v>4</v>
      </c>
      <c r="AU26" s="135" t="n">
        <f aca="false">AV26/AT26</f>
        <v>170</v>
      </c>
      <c r="AV26" s="136" t="n">
        <f aca="false">SUM(AE26*AF26)+(AH26*AI26)+(AN26*AO26)+(AK26*AL26)</f>
        <v>680</v>
      </c>
      <c r="AW26" s="137" t="n">
        <f aca="false">AT26*(F27+G27+H27)*J27/1000</f>
        <v>0</v>
      </c>
      <c r="AX26" s="137" t="n">
        <f aca="false">K27*AT26</f>
        <v>0</v>
      </c>
      <c r="AY26" s="137" t="n">
        <f aca="false">L27*(AE27+AG27)</f>
        <v>0</v>
      </c>
      <c r="AZ26" s="136" t="n">
        <f aca="false">P27</f>
        <v>1.7328</v>
      </c>
      <c r="BA26" s="137" t="n">
        <f aca="false">AC26</f>
        <v>10.08</v>
      </c>
      <c r="BB26" s="137" t="n">
        <f aca="false">T27*AT27</f>
        <v>0</v>
      </c>
      <c r="BC26" s="137"/>
      <c r="BD26" s="137" t="n">
        <f aca="false">AV26-SUM(AW26:BC26)</f>
        <v>668.1872</v>
      </c>
      <c r="BE26" s="138"/>
      <c r="BF26" s="139" t="n">
        <f aca="false">BD26</f>
        <v>668.1872</v>
      </c>
      <c r="BG26" s="139" t="n">
        <f aca="false">BF26*$BG$5</f>
        <v>534.54976</v>
      </c>
      <c r="BH26" s="139" t="n">
        <f aca="false">BF26*$BH$5</f>
        <v>133.63744</v>
      </c>
      <c r="BI26" s="52"/>
      <c r="BJ26" s="183"/>
      <c r="BK26" s="52"/>
      <c r="BL26" s="171"/>
      <c r="BO26" s="183"/>
      <c r="BP26" s="52"/>
      <c r="BQ26" s="171"/>
      <c r="BR26" s="55"/>
      <c r="BS26" s="142"/>
      <c r="BT26" s="143"/>
      <c r="BU26" s="98"/>
      <c r="BV26" s="52"/>
      <c r="BW26" s="176"/>
      <c r="BX26" s="52"/>
      <c r="BY26" s="52"/>
      <c r="BZ26" s="98"/>
      <c r="CA26" s="52"/>
      <c r="CB26" s="176"/>
      <c r="CC26" s="138"/>
      <c r="CD26" s="138"/>
      <c r="CE26" s="145"/>
      <c r="CF26" s="145"/>
      <c r="CG26" s="145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</row>
    <row r="27" customFormat="false" ht="12.75" hidden="false" customHeight="false" outlineLevel="0" collapsed="false">
      <c r="B27" s="75" t="n">
        <v>2000</v>
      </c>
      <c r="C27" s="146" t="n">
        <f aca="false">C26</f>
        <v>4</v>
      </c>
      <c r="D27" s="147" t="n">
        <f aca="false">D26</f>
        <v>0</v>
      </c>
      <c r="E27" s="174" t="n">
        <f aca="false">C27-D26</f>
        <v>4</v>
      </c>
      <c r="F27" s="149" t="n">
        <f aca="false">$F$6</f>
        <v>0</v>
      </c>
      <c r="G27" s="175" t="n">
        <f aca="false">$G$6</f>
        <v>0</v>
      </c>
      <c r="H27" s="151" t="n">
        <f aca="false">$H$6</f>
        <v>0</v>
      </c>
      <c r="I27" s="152" t="n">
        <f aca="false">F27+G27+H27</f>
        <v>0</v>
      </c>
      <c r="J27" s="153" t="n">
        <f aca="false">$J$7</f>
        <v>0</v>
      </c>
      <c r="K27" s="154" t="n">
        <f aca="false">$K$6</f>
        <v>0</v>
      </c>
      <c r="L27" s="155" t="n">
        <f aca="false">((I27*J27/1000)+K27)</f>
        <v>0</v>
      </c>
      <c r="M27" s="156" t="n">
        <f aca="false">$M$68</f>
        <v>0</v>
      </c>
      <c r="N27" s="157" t="e">
        <f aca="false">$N$7*AQ26*AR26</f>
        <v>#DIV/0!</v>
      </c>
      <c r="O27" s="156" t="n">
        <f aca="false">$O$68</f>
        <v>0</v>
      </c>
      <c r="P27" s="158" t="n">
        <f aca="false">(AT26*$P$6)*$P$3</f>
        <v>1.7328</v>
      </c>
      <c r="Q27" s="154" t="n">
        <f aca="false">$Q$68</f>
        <v>0</v>
      </c>
      <c r="R27" s="154" t="n">
        <v>0</v>
      </c>
      <c r="S27" s="155" t="n">
        <v>0</v>
      </c>
      <c r="T27" s="156" t="n">
        <f aca="false">$T$6</f>
        <v>0</v>
      </c>
      <c r="U27" s="159" t="e">
        <f aca="false">(N27/E27)+SUM(L27:M27)</f>
        <v>#DIV/0!</v>
      </c>
      <c r="W27" s="116" t="n">
        <v>4</v>
      </c>
      <c r="X27" s="117" t="n">
        <v>2.52</v>
      </c>
      <c r="Y27" s="160"/>
      <c r="Z27" s="63"/>
      <c r="AA27" s="161"/>
      <c r="AB27" s="120"/>
      <c r="AC27" s="162" t="n">
        <f aca="false">(W27*X27)+(Y27*Z27)+(AA27*AB27)</f>
        <v>10.08</v>
      </c>
      <c r="AD27" s="163" t="n">
        <v>2100</v>
      </c>
      <c r="AE27" s="164" t="n">
        <v>0</v>
      </c>
      <c r="AF27" s="165" t="n">
        <v>0</v>
      </c>
      <c r="AG27" s="166"/>
      <c r="AH27" s="167"/>
      <c r="AI27" s="168"/>
      <c r="AJ27" s="169"/>
      <c r="AK27" s="170" t="n">
        <v>4</v>
      </c>
      <c r="AL27" s="63" t="n">
        <v>170</v>
      </c>
      <c r="AM27" s="171"/>
      <c r="AN27" s="172"/>
      <c r="AO27" s="173"/>
      <c r="AP27" s="133"/>
      <c r="AQ27" s="133" t="e">
        <f aca="false" t="array" ref="AQ27:AQ27">SUM(IF(AND(AJ27&lt;&gt;"pac",AJ27&lt;&gt;""),AI27),IF(AND(AM27&lt;&gt;"pac",AM27&lt;&gt;""),AL27),IF(AND(AN27&lt;&gt;"pac",AN27&lt;&gt;""),AO27))/SUM(IF(AND(AJ27&lt;&gt;"pac",AJ27&lt;&gt;""),1),IF(AND(AM27&lt;&gt;"pac",AM27&lt;&gt;""),1),IF(AND(AN27&lt;&gt;"pac",AN27&lt;&gt;""),1))</f>
        <v>#DIV/0!</v>
      </c>
      <c r="AR27" s="133" t="n">
        <f aca="false" t="array" ref="AR27:AR27">SUM(IF(AND(AJ27&lt;&gt;"pac",AJ27&lt;&gt;""),AH27),IF(AND(AM27&lt;&gt;"pac",AM27&lt;&gt;""),AK27),IF(AND(AP27&lt;&gt;"pac",AP27&lt;&gt;""),AN27))</f>
        <v>0</v>
      </c>
      <c r="AS27" s="133"/>
      <c r="AT27" s="134" t="n">
        <f aca="false">SUM(AE27,AG27,AH27,AN27,AK27)</f>
        <v>4</v>
      </c>
      <c r="AU27" s="135" t="n">
        <f aca="false">AV27/AT27</f>
        <v>170</v>
      </c>
      <c r="AV27" s="136" t="n">
        <f aca="false">SUM(AE27*AF27)+(AH27*AI27)+(AN27*AO27)+(AK27*AL27)</f>
        <v>680</v>
      </c>
      <c r="AW27" s="137" t="n">
        <f aca="false">AT27*(F28+G28+H28)*J28/1000</f>
        <v>0</v>
      </c>
      <c r="AX27" s="137" t="n">
        <f aca="false">K28*AT27</f>
        <v>0</v>
      </c>
      <c r="AY27" s="137" t="n">
        <f aca="false">L28*(AE28+AG28)</f>
        <v>0</v>
      </c>
      <c r="AZ27" s="136" t="n">
        <f aca="false">P28</f>
        <v>1.7328</v>
      </c>
      <c r="BA27" s="137" t="n">
        <f aca="false">AC27</f>
        <v>10.08</v>
      </c>
      <c r="BB27" s="137" t="n">
        <f aca="false">T28*AT28</f>
        <v>0</v>
      </c>
      <c r="BC27" s="137"/>
      <c r="BD27" s="137" t="n">
        <f aca="false">AV27-SUM(AW27:BC27)</f>
        <v>668.1872</v>
      </c>
      <c r="BE27" s="138"/>
      <c r="BF27" s="139" t="n">
        <f aca="false">BD27</f>
        <v>668.1872</v>
      </c>
      <c r="BG27" s="139" t="n">
        <f aca="false">BF27*$BG$5</f>
        <v>534.54976</v>
      </c>
      <c r="BH27" s="139" t="n">
        <f aca="false">BF27*$BH$5</f>
        <v>133.63744</v>
      </c>
      <c r="BI27" s="52"/>
      <c r="BJ27" s="53" t="s">
        <v>32</v>
      </c>
      <c r="BK27" s="52"/>
      <c r="BL27" s="73" t="n">
        <f aca="false">BL4</f>
        <v>0</v>
      </c>
      <c r="BO27" s="53" t="s">
        <v>32</v>
      </c>
      <c r="BP27" s="52"/>
      <c r="BQ27" s="73" t="e">
        <f aca="true">(INDIRECT(TEXT((DAY($A$1)-1),"0")&amp;"!BK27"))+BL27</f>
        <v>#REF!</v>
      </c>
      <c r="BR27" s="55"/>
      <c r="BS27" s="142"/>
      <c r="BT27" s="143"/>
      <c r="BU27" s="98"/>
      <c r="BV27" s="52"/>
      <c r="BW27" s="176"/>
      <c r="BX27" s="52"/>
      <c r="BY27" s="52"/>
      <c r="BZ27" s="52"/>
      <c r="CA27" s="52"/>
      <c r="CB27" s="52"/>
      <c r="CC27" s="138"/>
      <c r="CD27" s="138"/>
      <c r="CE27" s="145"/>
      <c r="CF27" s="145"/>
      <c r="CG27" s="145"/>
      <c r="CH27" s="7"/>
      <c r="CI27" s="8"/>
      <c r="CJ27" s="7"/>
      <c r="CK27" s="29"/>
      <c r="CL27" s="7"/>
      <c r="CM27" s="7"/>
      <c r="CN27" s="8"/>
      <c r="CO27" s="7"/>
      <c r="CP27" s="29"/>
      <c r="CQ27" s="7"/>
      <c r="CR27" s="7"/>
      <c r="CS27" s="7"/>
      <c r="CT27" s="7"/>
      <c r="CU27" s="7"/>
      <c r="CV27" s="7"/>
      <c r="CW27" s="7"/>
      <c r="CX27" s="7"/>
      <c r="CY27" s="7"/>
    </row>
    <row r="28" customFormat="false" ht="12.75" hidden="false" customHeight="false" outlineLevel="0" collapsed="false">
      <c r="B28" s="75" t="n">
        <v>2100</v>
      </c>
      <c r="C28" s="146" t="n">
        <f aca="false">C27</f>
        <v>4</v>
      </c>
      <c r="D28" s="147" t="n">
        <f aca="false">D27</f>
        <v>0</v>
      </c>
      <c r="E28" s="174" t="n">
        <f aca="false">C28-D27</f>
        <v>4</v>
      </c>
      <c r="F28" s="149" t="n">
        <f aca="false">$F$6</f>
        <v>0</v>
      </c>
      <c r="G28" s="175" t="n">
        <f aca="false">$G$6</f>
        <v>0</v>
      </c>
      <c r="H28" s="151" t="n">
        <f aca="false">$H$6</f>
        <v>0</v>
      </c>
      <c r="I28" s="152" t="n">
        <f aca="false">F28+G28+H28</f>
        <v>0</v>
      </c>
      <c r="J28" s="153" t="n">
        <f aca="false">$J$7</f>
        <v>0</v>
      </c>
      <c r="K28" s="154" t="n">
        <f aca="false">$K$6</f>
        <v>0</v>
      </c>
      <c r="L28" s="155" t="n">
        <f aca="false">((I28*J28/1000)+K28)</f>
        <v>0</v>
      </c>
      <c r="M28" s="156" t="n">
        <f aca="false">$M$68</f>
        <v>0</v>
      </c>
      <c r="N28" s="157" t="e">
        <f aca="false">$N$7*AQ27*AR27</f>
        <v>#DIV/0!</v>
      </c>
      <c r="O28" s="156" t="n">
        <f aca="false">$O$68</f>
        <v>0</v>
      </c>
      <c r="P28" s="158" t="n">
        <f aca="false">(AT27*$P$6)*$P$3</f>
        <v>1.7328</v>
      </c>
      <c r="Q28" s="154" t="n">
        <f aca="false">$Q$68</f>
        <v>0</v>
      </c>
      <c r="R28" s="154" t="n">
        <v>0</v>
      </c>
      <c r="S28" s="155" t="n">
        <v>0</v>
      </c>
      <c r="T28" s="156" t="n">
        <v>0</v>
      </c>
      <c r="U28" s="159" t="e">
        <f aca="false">(N28/E28)+SUM(L28:M28)</f>
        <v>#DIV/0!</v>
      </c>
      <c r="W28" s="116" t="n">
        <v>4</v>
      </c>
      <c r="X28" s="117" t="n">
        <v>2.52</v>
      </c>
      <c r="Y28" s="160"/>
      <c r="Z28" s="63"/>
      <c r="AA28" s="161"/>
      <c r="AB28" s="120"/>
      <c r="AC28" s="162" t="n">
        <f aca="false">(W28*X28)+(Y28*Z28)+(AA28*AB28)</f>
        <v>10.08</v>
      </c>
      <c r="AD28" s="163" t="n">
        <v>2200</v>
      </c>
      <c r="AE28" s="164" t="n">
        <v>0</v>
      </c>
      <c r="AF28" s="165" t="n">
        <v>0</v>
      </c>
      <c r="AG28" s="166"/>
      <c r="AH28" s="167"/>
      <c r="AI28" s="168"/>
      <c r="AJ28" s="169"/>
      <c r="AK28" s="170" t="n">
        <v>4</v>
      </c>
      <c r="AL28" s="63" t="n">
        <v>170</v>
      </c>
      <c r="AM28" s="171"/>
      <c r="AN28" s="172"/>
      <c r="AO28" s="173"/>
      <c r="AP28" s="133"/>
      <c r="AQ28" s="133" t="e">
        <f aca="false" t="array" ref="AQ28:AQ28">SUM(IF(AND(AJ28&lt;&gt;"pac",AJ28&lt;&gt;""),AI28),IF(AND(AM28&lt;&gt;"pac",AM28&lt;&gt;""),AL28),IF(AND(AN28&lt;&gt;"pac",AN28&lt;&gt;""),AO28))/SUM(IF(AND(AJ28&lt;&gt;"pac",AJ28&lt;&gt;""),1),IF(AND(AM28&lt;&gt;"pac",AM28&lt;&gt;""),1),IF(AND(AN28&lt;&gt;"pac",AN28&lt;&gt;""),1))</f>
        <v>#DIV/0!</v>
      </c>
      <c r="AR28" s="133" t="n">
        <f aca="false" t="array" ref="AR28:AR28">SUM(IF(AND(AJ28&lt;&gt;"pac",AJ28&lt;&gt;""),AH28),IF(AND(AM28&lt;&gt;"pac",AM28&lt;&gt;""),AK28),IF(AND(AP28&lt;&gt;"pac",AP28&lt;&gt;""),AN28))</f>
        <v>0</v>
      </c>
      <c r="AS28" s="133"/>
      <c r="AT28" s="134" t="n">
        <f aca="false">SUM(AE28,AG28,AH28,AN28,AK28)</f>
        <v>4</v>
      </c>
      <c r="AU28" s="135" t="n">
        <f aca="false">AV28/AT28</f>
        <v>170</v>
      </c>
      <c r="AV28" s="136" t="n">
        <f aca="false">SUM(AE28*AF28)+(AH28*AI28)+(AN28*AO28)+(AK28*AL28)</f>
        <v>680</v>
      </c>
      <c r="AW28" s="137" t="n">
        <f aca="false">AT28*(F29+G29+H29)*J29/1000</f>
        <v>0</v>
      </c>
      <c r="AX28" s="137" t="n">
        <f aca="false">K29*AT28</f>
        <v>0</v>
      </c>
      <c r="AY28" s="137" t="n">
        <f aca="false">L29*(AE29+AG29)</f>
        <v>0</v>
      </c>
      <c r="AZ28" s="136" t="n">
        <f aca="false">P29</f>
        <v>1.7328</v>
      </c>
      <c r="BA28" s="137" t="n">
        <f aca="false">AC28</f>
        <v>10.08</v>
      </c>
      <c r="BB28" s="137" t="n">
        <f aca="false">T29*AT29</f>
        <v>0</v>
      </c>
      <c r="BC28" s="137"/>
      <c r="BD28" s="137" t="n">
        <f aca="false">AV28-SUM(AW28:BC28)</f>
        <v>668.1872</v>
      </c>
      <c r="BE28" s="138"/>
      <c r="BF28" s="139" t="n">
        <f aca="false">BD28</f>
        <v>668.1872</v>
      </c>
      <c r="BG28" s="139" t="n">
        <f aca="false">BF28*$BG$5</f>
        <v>534.54976</v>
      </c>
      <c r="BH28" s="139" t="n">
        <f aca="false">BF28*$BH$5</f>
        <v>133.63744</v>
      </c>
      <c r="BI28" s="52"/>
      <c r="BJ28" s="53"/>
      <c r="BK28" s="52"/>
      <c r="BL28" s="73"/>
      <c r="BO28" s="53"/>
      <c r="BP28" s="52"/>
      <c r="BQ28" s="73"/>
      <c r="BR28" s="55"/>
      <c r="BS28" s="142"/>
      <c r="BT28" s="143"/>
      <c r="BU28" s="98"/>
      <c r="BV28" s="52"/>
      <c r="BW28" s="176"/>
      <c r="BX28" s="52"/>
      <c r="BY28" s="52"/>
      <c r="BZ28" s="98"/>
      <c r="CA28" s="52"/>
      <c r="CB28" s="176"/>
      <c r="CC28" s="138"/>
      <c r="CD28" s="138"/>
      <c r="CE28" s="145"/>
      <c r="CF28" s="145"/>
      <c r="CG28" s="145"/>
      <c r="CH28" s="7"/>
      <c r="CI28" s="8"/>
      <c r="CJ28" s="7"/>
      <c r="CK28" s="29"/>
      <c r="CL28" s="7"/>
      <c r="CM28" s="7"/>
      <c r="CN28" s="8"/>
      <c r="CO28" s="7"/>
      <c r="CP28" s="29"/>
      <c r="CQ28" s="7"/>
      <c r="CR28" s="7"/>
      <c r="CS28" s="7"/>
      <c r="CT28" s="7"/>
      <c r="CU28" s="7"/>
      <c r="CV28" s="7"/>
      <c r="CW28" s="7"/>
      <c r="CX28" s="7"/>
      <c r="CY28" s="7"/>
    </row>
    <row r="29" customFormat="false" ht="12.75" hidden="false" customHeight="false" outlineLevel="0" collapsed="false">
      <c r="B29" s="75" t="n">
        <v>2200</v>
      </c>
      <c r="C29" s="146" t="n">
        <f aca="false">C28</f>
        <v>4</v>
      </c>
      <c r="D29" s="147" t="n">
        <f aca="false">D28</f>
        <v>0</v>
      </c>
      <c r="E29" s="174" t="n">
        <f aca="false">C29-D28</f>
        <v>4</v>
      </c>
      <c r="F29" s="149" t="n">
        <f aca="false">$F$6</f>
        <v>0</v>
      </c>
      <c r="G29" s="175" t="n">
        <f aca="false">$G$6</f>
        <v>0</v>
      </c>
      <c r="H29" s="151" t="n">
        <f aca="false">$H$6</f>
        <v>0</v>
      </c>
      <c r="I29" s="152" t="n">
        <f aca="false">F29+G29+H29</f>
        <v>0</v>
      </c>
      <c r="J29" s="153" t="n">
        <f aca="false">$J$7</f>
        <v>0</v>
      </c>
      <c r="K29" s="154" t="n">
        <f aca="false">$K$6</f>
        <v>0</v>
      </c>
      <c r="L29" s="155" t="n">
        <f aca="false">((I29*J29/1000)+K29)</f>
        <v>0</v>
      </c>
      <c r="M29" s="156" t="n">
        <f aca="false">$M$68</f>
        <v>0</v>
      </c>
      <c r="N29" s="157" t="e">
        <f aca="false">$N$7*AQ28*AR28</f>
        <v>#DIV/0!</v>
      </c>
      <c r="O29" s="156" t="n">
        <f aca="false">$O$68</f>
        <v>0</v>
      </c>
      <c r="P29" s="158" t="n">
        <f aca="false">(AT28*$P$6)*$P$3</f>
        <v>1.7328</v>
      </c>
      <c r="Q29" s="154" t="n">
        <f aca="false">$Q$68</f>
        <v>0</v>
      </c>
      <c r="R29" s="154" t="n">
        <v>0</v>
      </c>
      <c r="S29" s="155" t="n">
        <v>0</v>
      </c>
      <c r="T29" s="156" t="n">
        <v>0</v>
      </c>
      <c r="U29" s="159" t="e">
        <f aca="false">(N29/E29)+SUM(L29:M29)</f>
        <v>#DIV/0!</v>
      </c>
      <c r="W29" s="116" t="n">
        <v>4</v>
      </c>
      <c r="X29" s="117" t="n">
        <v>2.52</v>
      </c>
      <c r="Y29" s="160"/>
      <c r="Z29" s="63"/>
      <c r="AA29" s="161"/>
      <c r="AB29" s="120"/>
      <c r="AC29" s="162" t="n">
        <f aca="false">(W29*X29)+(Y29*Z29)+(AA29*AB29)</f>
        <v>10.08</v>
      </c>
      <c r="AD29" s="163" t="n">
        <v>2300</v>
      </c>
      <c r="AE29" s="164" t="n">
        <v>0</v>
      </c>
      <c r="AF29" s="165" t="n">
        <v>0</v>
      </c>
      <c r="AG29" s="166"/>
      <c r="AH29" s="167"/>
      <c r="AI29" s="168"/>
      <c r="AJ29" s="169"/>
      <c r="AK29" s="170" t="n">
        <v>4</v>
      </c>
      <c r="AL29" s="63" t="n">
        <v>100</v>
      </c>
      <c r="AM29" s="171"/>
      <c r="AN29" s="172"/>
      <c r="AO29" s="173"/>
      <c r="AP29" s="133"/>
      <c r="AQ29" s="133" t="e">
        <f aca="false" t="array" ref="AQ29:AQ29">SUM(IF(AND(AJ29&lt;&gt;"pac",AJ29&lt;&gt;""),AI29),IF(AND(AM29&lt;&gt;"pac",AM29&lt;&gt;""),AL29),IF(AND(AN29&lt;&gt;"pac",AN29&lt;&gt;""),AO29))/SUM(IF(AND(AJ29&lt;&gt;"pac",AJ29&lt;&gt;""),1),IF(AND(AM29&lt;&gt;"pac",AM29&lt;&gt;""),1),IF(AND(AN29&lt;&gt;"pac",AN29&lt;&gt;""),1))</f>
        <v>#DIV/0!</v>
      </c>
      <c r="AR29" s="133" t="n">
        <f aca="false" t="array" ref="AR29:AR29">SUM(IF(AND(AJ29&lt;&gt;"pac",AJ29&lt;&gt;""),AH29),IF(AND(AM29&lt;&gt;"pac",AM29&lt;&gt;""),AK29),IF(AND(AP29&lt;&gt;"pac",AP29&lt;&gt;""),AN29))</f>
        <v>0</v>
      </c>
      <c r="AS29" s="133"/>
      <c r="AT29" s="134" t="n">
        <f aca="false">SUM(AE29,AG29,AH29,AN29,AK29)</f>
        <v>4</v>
      </c>
      <c r="AU29" s="135" t="n">
        <f aca="false">AV29/AT29</f>
        <v>100</v>
      </c>
      <c r="AV29" s="136" t="n">
        <f aca="false">SUM(AE29*AF29)+(AH29*AI29)+(AN29*AO29)+(AK29*AL29)</f>
        <v>400</v>
      </c>
      <c r="AW29" s="137" t="n">
        <f aca="false">AT29*(F30+G30+H30)*J30/1000</f>
        <v>0</v>
      </c>
      <c r="AX29" s="137" t="n">
        <f aca="false">K30*AT29</f>
        <v>0</v>
      </c>
      <c r="AY29" s="137" t="n">
        <f aca="false">L30*(AE30+AG30)</f>
        <v>0</v>
      </c>
      <c r="AZ29" s="136" t="n">
        <f aca="false">P30</f>
        <v>1.7328</v>
      </c>
      <c r="BA29" s="137" t="n">
        <f aca="false">AC29</f>
        <v>10.08</v>
      </c>
      <c r="BB29" s="137" t="n">
        <f aca="false">T30*AT30</f>
        <v>0</v>
      </c>
      <c r="BC29" s="137"/>
      <c r="BD29" s="137" t="n">
        <f aca="false">AV29-SUM(AW29:BC29)</f>
        <v>388.1872</v>
      </c>
      <c r="BE29" s="138"/>
      <c r="BF29" s="139" t="n">
        <f aca="false">BD29</f>
        <v>388.1872</v>
      </c>
      <c r="BG29" s="139" t="n">
        <f aca="false">BF29*$BG$5</f>
        <v>310.54976</v>
      </c>
      <c r="BH29" s="139" t="n">
        <f aca="false">BF29*$BH$5</f>
        <v>77.63744</v>
      </c>
      <c r="BI29" s="52"/>
      <c r="BJ29" s="53" t="s">
        <v>109</v>
      </c>
      <c r="BK29" s="52"/>
      <c r="BL29" s="73" t="n">
        <f aca="false">BL25-BL27</f>
        <v>11901.19424</v>
      </c>
      <c r="BO29" s="53" t="s">
        <v>109</v>
      </c>
      <c r="BP29" s="52"/>
      <c r="BQ29" s="73" t="e">
        <f aca="false">BQ25-BQ27</f>
        <v>#REF!</v>
      </c>
      <c r="BR29" s="55"/>
      <c r="BS29" s="142"/>
      <c r="BT29" s="143"/>
      <c r="BU29" s="52"/>
      <c r="BV29" s="52"/>
      <c r="BW29" s="52"/>
      <c r="BX29" s="52"/>
      <c r="BY29" s="52"/>
      <c r="BZ29" s="52"/>
      <c r="CA29" s="52"/>
      <c r="CB29" s="52"/>
      <c r="CC29" s="138"/>
      <c r="CD29" s="138"/>
      <c r="CE29" s="145"/>
      <c r="CF29" s="145"/>
      <c r="CG29" s="145"/>
      <c r="CH29" s="7"/>
      <c r="CI29" s="8"/>
      <c r="CJ29" s="7"/>
      <c r="CK29" s="29"/>
      <c r="CL29" s="7"/>
      <c r="CM29" s="7"/>
      <c r="CN29" s="8"/>
      <c r="CO29" s="7"/>
      <c r="CP29" s="29"/>
      <c r="CQ29" s="7"/>
      <c r="CR29" s="7"/>
      <c r="CS29" s="7"/>
      <c r="CT29" s="7"/>
      <c r="CU29" s="7"/>
      <c r="CV29" s="7"/>
      <c r="CW29" s="7"/>
      <c r="CX29" s="7"/>
      <c r="CY29" s="7"/>
    </row>
    <row r="30" customFormat="false" ht="12.75" hidden="false" customHeight="false" outlineLevel="0" collapsed="false">
      <c r="B30" s="75" t="n">
        <v>2300</v>
      </c>
      <c r="C30" s="146" t="n">
        <f aca="false">C29</f>
        <v>4</v>
      </c>
      <c r="D30" s="147" t="n">
        <f aca="false">D29</f>
        <v>0</v>
      </c>
      <c r="E30" s="174" t="n">
        <f aca="false">C30-D29</f>
        <v>4</v>
      </c>
      <c r="F30" s="149" t="n">
        <f aca="false">$F$6</f>
        <v>0</v>
      </c>
      <c r="G30" s="175" t="n">
        <f aca="false">$G$6</f>
        <v>0</v>
      </c>
      <c r="H30" s="151" t="n">
        <f aca="false">$H$6</f>
        <v>0</v>
      </c>
      <c r="I30" s="152" t="n">
        <f aca="false">F30+G30+H30</f>
        <v>0</v>
      </c>
      <c r="J30" s="153" t="n">
        <f aca="false">$J$7</f>
        <v>0</v>
      </c>
      <c r="K30" s="154" t="n">
        <f aca="false">$K$6</f>
        <v>0</v>
      </c>
      <c r="L30" s="155" t="n">
        <f aca="false">((I30*J30/1000)+K30)</f>
        <v>0</v>
      </c>
      <c r="M30" s="156" t="n">
        <f aca="false">$M$68</f>
        <v>0</v>
      </c>
      <c r="N30" s="157" t="e">
        <f aca="false">$N$7*AQ29*AR29</f>
        <v>#DIV/0!</v>
      </c>
      <c r="O30" s="156" t="n">
        <f aca="false">$O$68</f>
        <v>0</v>
      </c>
      <c r="P30" s="158" t="n">
        <f aca="false">(AT29*$P$6)*$P$3</f>
        <v>1.7328</v>
      </c>
      <c r="Q30" s="154" t="n">
        <f aca="false">$Q$68</f>
        <v>0</v>
      </c>
      <c r="R30" s="154" t="n">
        <v>0</v>
      </c>
      <c r="S30" s="155" t="n">
        <v>0</v>
      </c>
      <c r="T30" s="156" t="n">
        <f aca="false">$T$6</f>
        <v>0</v>
      </c>
      <c r="U30" s="159" t="e">
        <f aca="false">(N30/E30)+SUM(L30:M30)</f>
        <v>#DIV/0!</v>
      </c>
      <c r="W30" s="116" t="n">
        <v>4</v>
      </c>
      <c r="X30" s="117" t="n">
        <v>2.52</v>
      </c>
      <c r="Y30" s="160"/>
      <c r="Z30" s="90"/>
      <c r="AA30" s="186"/>
      <c r="AB30" s="187"/>
      <c r="AC30" s="188" t="n">
        <f aca="false">(W30*X30)+(Y30*Z30)+(AA30*AB30)</f>
        <v>10.08</v>
      </c>
      <c r="AD30" s="189" t="n">
        <v>2400</v>
      </c>
      <c r="AE30" s="190" t="n">
        <v>0</v>
      </c>
      <c r="AF30" s="191" t="n">
        <v>0</v>
      </c>
      <c r="AG30" s="192"/>
      <c r="AH30" s="167"/>
      <c r="AI30" s="168"/>
      <c r="AJ30" s="169"/>
      <c r="AK30" s="193" t="n">
        <v>4</v>
      </c>
      <c r="AL30" s="90" t="n">
        <v>100</v>
      </c>
      <c r="AM30" s="194"/>
      <c r="AN30" s="172"/>
      <c r="AO30" s="173"/>
      <c r="AP30" s="195"/>
      <c r="AQ30" s="195" t="e">
        <f aca="false" t="array" ref="AQ30:AQ30">SUM(IF(AND(AJ30&lt;&gt;"pac",AJ30&lt;&gt;""),AI30),IF(AND(AM30&lt;&gt;"pac",AM30&lt;&gt;""),AL30),IF(AND(AN30&lt;&gt;"pac",AN30&lt;&gt;""),AO30))/SUM(IF(AND(AJ30&lt;&gt;"pac",AJ30&lt;&gt;""),1),IF(AND(AM30&lt;&gt;"pac",AM30&lt;&gt;""),1),IF(AND(AN30&lt;&gt;"pac",AN30&lt;&gt;""),1))</f>
        <v>#DIV/0!</v>
      </c>
      <c r="AR30" s="195" t="n">
        <f aca="false" t="array" ref="AR30:AR30">SUM(IF(AND(AJ30&lt;&gt;"pac",AJ30&lt;&gt;""),AH30),IF(AND(AM30&lt;&gt;"pac",AM30&lt;&gt;""),AK30),IF(AND(AP30&lt;&gt;"pac",AP30&lt;&gt;""),AN30))</f>
        <v>0</v>
      </c>
      <c r="AS30" s="55"/>
      <c r="AT30" s="134" t="n">
        <f aca="false">SUM(AE30,AG30,AH30,AN30,AK30)</f>
        <v>4</v>
      </c>
      <c r="AU30" s="135" t="n">
        <f aca="false">AV30/AT30</f>
        <v>100</v>
      </c>
      <c r="AV30" s="136" t="n">
        <f aca="false">SUM(AE30*AF30)+(AH30*AI30)+(AN30*AO30)+(AK30*AL30)</f>
        <v>400</v>
      </c>
      <c r="AW30" s="137" t="n">
        <f aca="false">AT30*(F31+G31+H31)*J31/1000</f>
        <v>0</v>
      </c>
      <c r="AX30" s="137" t="n">
        <f aca="false">K31*AT30</f>
        <v>0</v>
      </c>
      <c r="AY30" s="137" t="n">
        <f aca="false">L31*(AE31+AG31)</f>
        <v>0</v>
      </c>
      <c r="AZ30" s="136" t="n">
        <f aca="false">P31</f>
        <v>1.7328</v>
      </c>
      <c r="BA30" s="137" t="n">
        <f aca="false">AC30</f>
        <v>10.08</v>
      </c>
      <c r="BB30" s="137" t="n">
        <f aca="false">T31*AT31</f>
        <v>0</v>
      </c>
      <c r="BC30" s="137"/>
      <c r="BD30" s="137" t="n">
        <f aca="false">AV30-SUM(AW30:BC30)</f>
        <v>388.1872</v>
      </c>
      <c r="BE30" s="138"/>
      <c r="BF30" s="139" t="n">
        <f aca="false">BD30</f>
        <v>388.1872</v>
      </c>
      <c r="BG30" s="139" t="n">
        <f aca="false">BF30*$BG$5</f>
        <v>310.54976</v>
      </c>
      <c r="BH30" s="139" t="n">
        <f aca="false">BF30*$BH$5</f>
        <v>77.63744</v>
      </c>
      <c r="BI30" s="52"/>
      <c r="BJ30" s="53"/>
      <c r="BK30" s="52"/>
      <c r="BL30" s="73"/>
      <c r="BO30" s="53"/>
      <c r="BP30" s="52"/>
      <c r="BQ30" s="73"/>
      <c r="BR30" s="55"/>
      <c r="BS30" s="142"/>
      <c r="BT30" s="143"/>
      <c r="BU30" s="52"/>
      <c r="BV30" s="52"/>
      <c r="BW30" s="52"/>
      <c r="BX30" s="52"/>
      <c r="BY30" s="52"/>
      <c r="BZ30" s="52"/>
      <c r="CA30" s="52"/>
      <c r="CB30" s="52"/>
      <c r="CC30" s="138"/>
      <c r="CD30" s="138"/>
      <c r="CE30" s="145"/>
      <c r="CF30" s="145"/>
      <c r="CG30" s="145"/>
      <c r="CH30" s="7"/>
      <c r="CI30" s="8"/>
      <c r="CJ30" s="7"/>
      <c r="CK30" s="29"/>
      <c r="CL30" s="7"/>
      <c r="CM30" s="7"/>
      <c r="CN30" s="8"/>
      <c r="CO30" s="7"/>
      <c r="CP30" s="29"/>
      <c r="CQ30" s="7"/>
      <c r="CR30" s="7"/>
      <c r="CS30" s="7"/>
      <c r="CT30" s="7"/>
      <c r="CU30" s="7"/>
      <c r="CV30" s="7"/>
      <c r="CW30" s="7"/>
      <c r="CX30" s="7"/>
      <c r="CY30" s="7"/>
    </row>
    <row r="31" customFormat="false" ht="13.5" hidden="false" customHeight="false" outlineLevel="0" collapsed="false">
      <c r="B31" s="75" t="n">
        <v>2400</v>
      </c>
      <c r="C31" s="146" t="n">
        <f aca="false">C30</f>
        <v>4</v>
      </c>
      <c r="D31" s="147" t="n">
        <f aca="false">D30</f>
        <v>0</v>
      </c>
      <c r="E31" s="174" t="n">
        <f aca="false">C31-D30</f>
        <v>4</v>
      </c>
      <c r="F31" s="149" t="n">
        <f aca="false">$F$6</f>
        <v>0</v>
      </c>
      <c r="G31" s="196" t="n">
        <f aca="false">$G$6</f>
        <v>0</v>
      </c>
      <c r="H31" s="151" t="n">
        <f aca="false">$H$6</f>
        <v>0</v>
      </c>
      <c r="I31" s="152" t="n">
        <f aca="false">F31+G31+H31</f>
        <v>0</v>
      </c>
      <c r="J31" s="153" t="n">
        <f aca="false">$J$7</f>
        <v>0</v>
      </c>
      <c r="K31" s="154" t="n">
        <f aca="false">$K$6</f>
        <v>0</v>
      </c>
      <c r="L31" s="155" t="n">
        <f aca="false">((I31*J31/1000)+K31)</f>
        <v>0</v>
      </c>
      <c r="M31" s="156" t="n">
        <f aca="false">$M$68</f>
        <v>0</v>
      </c>
      <c r="N31" s="157" t="e">
        <f aca="false">$N$7*AQ30*AR30</f>
        <v>#DIV/0!</v>
      </c>
      <c r="O31" s="156" t="n">
        <f aca="false">$O$68</f>
        <v>0</v>
      </c>
      <c r="P31" s="158" t="n">
        <f aca="false">(AT30*$P$6)*$P$3</f>
        <v>1.7328</v>
      </c>
      <c r="Q31" s="154" t="n">
        <f aca="false">$Q$68</f>
        <v>0</v>
      </c>
      <c r="R31" s="154" t="n">
        <v>0</v>
      </c>
      <c r="S31" s="155" t="n">
        <v>0</v>
      </c>
      <c r="T31" s="156" t="n">
        <f aca="false">$T$6</f>
        <v>0</v>
      </c>
      <c r="U31" s="159" t="e">
        <f aca="false">(N31/E31)+SUM(L31:M31)</f>
        <v>#DIV/0!</v>
      </c>
      <c r="W31" s="197" t="n">
        <f aca="false">SUM(W7:W30)</f>
        <v>96</v>
      </c>
      <c r="X31" s="26"/>
      <c r="Y31" s="197" t="n">
        <f aca="false">SUM(Y7:Y30)</f>
        <v>0</v>
      </c>
      <c r="AA31" s="195" t="n">
        <f aca="false">SUM(AA7:AA30)</f>
        <v>0</v>
      </c>
      <c r="AB31" s="176"/>
      <c r="AD31" s="51"/>
      <c r="AE31" s="198" t="n">
        <f aca="false">SUM(AE7:AE30)</f>
        <v>0</v>
      </c>
      <c r="AF31" s="51"/>
      <c r="AG31" s="199"/>
      <c r="AH31" s="200" t="n">
        <f aca="false">SUM(AH7:AH30)</f>
        <v>0</v>
      </c>
      <c r="AI31" s="199"/>
      <c r="AJ31" s="51"/>
      <c r="AK31" s="201" t="n">
        <f aca="false">SUM(AK7:AK30)</f>
        <v>96</v>
      </c>
      <c r="AL31" s="52"/>
      <c r="AM31" s="51"/>
      <c r="AN31" s="201" t="n">
        <f aca="false">SUM(AN7:AN30)</f>
        <v>0</v>
      </c>
      <c r="AO31" s="52"/>
      <c r="AP31" s="52"/>
      <c r="AT31" s="202" t="n">
        <f aca="false">SUM(AT7:AT30)</f>
        <v>96</v>
      </c>
      <c r="AU31" s="203" t="n">
        <f aca="false">AV31/AT31</f>
        <v>157.916666666667</v>
      </c>
      <c r="AV31" s="203" t="n">
        <f aca="false">SUM(AV7:AV30)</f>
        <v>15160</v>
      </c>
      <c r="AW31" s="203" t="n">
        <f aca="false">SUM(AW7:AW30)</f>
        <v>0</v>
      </c>
      <c r="AX31" s="203" t="n">
        <f aca="false">SUM(AX7:AX30)</f>
        <v>0</v>
      </c>
      <c r="AY31" s="203" t="n">
        <f aca="false">SUM(AY7:AY30)</f>
        <v>0</v>
      </c>
      <c r="AZ31" s="203" t="n">
        <f aca="false">SUM(AZ7:AZ30)</f>
        <v>41.5872</v>
      </c>
      <c r="BA31" s="204" t="n">
        <f aca="false">SUM(BA7:BA30)</f>
        <v>241.92</v>
      </c>
      <c r="BB31" s="204" t="n">
        <f aca="false">SUM(BB7:BB30)</f>
        <v>0</v>
      </c>
      <c r="BC31" s="204" t="n">
        <f aca="false">SUM(BC7:BC30)</f>
        <v>0</v>
      </c>
      <c r="BD31" s="204" t="n">
        <f aca="false">SUM(BD7:BD30)</f>
        <v>14876.4928</v>
      </c>
      <c r="BF31" s="205" t="n">
        <f aca="false">SUM(BF7:BF30)</f>
        <v>14876.4928</v>
      </c>
      <c r="BG31" s="205" t="n">
        <f aca="false">SUM(BG7:BG30)</f>
        <v>11901.19424</v>
      </c>
      <c r="BH31" s="205" t="n">
        <f aca="false">SUM(BH7:BH30)</f>
        <v>2975.29856</v>
      </c>
      <c r="BJ31" s="53" t="s">
        <v>110</v>
      </c>
      <c r="BK31" s="52"/>
      <c r="BL31" s="171"/>
      <c r="BO31" s="53" t="s">
        <v>110</v>
      </c>
      <c r="BP31" s="52"/>
      <c r="BQ31" s="171"/>
      <c r="BR31" s="7"/>
      <c r="BS31" s="28"/>
      <c r="BT31" s="206"/>
      <c r="BU31" s="98"/>
      <c r="BV31" s="52"/>
      <c r="BW31" s="52"/>
      <c r="BX31" s="52"/>
      <c r="BY31" s="52"/>
      <c r="BZ31" s="98"/>
      <c r="CA31" s="52"/>
      <c r="CB31" s="52"/>
      <c r="CC31" s="101"/>
      <c r="CD31" s="7"/>
      <c r="CE31" s="29"/>
      <c r="CF31" s="29"/>
      <c r="CG31" s="29"/>
      <c r="CH31" s="7"/>
      <c r="CI31" s="8"/>
      <c r="CJ31" s="7"/>
      <c r="CK31" s="7"/>
      <c r="CL31" s="7"/>
      <c r="CM31" s="7"/>
      <c r="CN31" s="8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</row>
    <row r="32" customFormat="false" ht="13.5" hidden="false" customHeight="false" outlineLevel="0" collapsed="false">
      <c r="B32" s="207"/>
      <c r="C32" s="208"/>
      <c r="D32" s="208"/>
      <c r="E32" s="209" t="n">
        <f aca="false">SUM(E8:E31)</f>
        <v>96</v>
      </c>
      <c r="F32" s="210"/>
      <c r="G32" s="211"/>
      <c r="H32" s="210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BJ32" s="53" t="s">
        <v>111</v>
      </c>
      <c r="BK32" s="52"/>
      <c r="BL32" s="212" t="n">
        <f aca="false">AW31</f>
        <v>0</v>
      </c>
      <c r="BO32" s="53" t="s">
        <v>111</v>
      </c>
      <c r="BP32" s="52"/>
      <c r="BQ32" s="213" t="e">
        <f aca="true">(INDIRECT(TEXT((DAY($A$1)-1),"0")&amp;"!BQ32"))+BL32</f>
        <v>#REF!</v>
      </c>
      <c r="BR32" s="7"/>
      <c r="BS32" s="7"/>
      <c r="BT32" s="7"/>
      <c r="BU32" s="98"/>
      <c r="BV32" s="52"/>
      <c r="BW32" s="176"/>
      <c r="BX32" s="52"/>
      <c r="BY32" s="52"/>
      <c r="BZ32" s="98"/>
      <c r="CA32" s="52"/>
      <c r="CB32" s="176"/>
      <c r="CC32" s="7"/>
      <c r="CD32" s="7"/>
      <c r="CE32" s="7"/>
      <c r="CF32" s="7"/>
      <c r="CG32" s="7"/>
      <c r="CH32" s="7"/>
      <c r="CI32" s="8"/>
      <c r="CJ32" s="7"/>
      <c r="CK32" s="214"/>
      <c r="CL32" s="7"/>
      <c r="CM32" s="7"/>
      <c r="CN32" s="8"/>
      <c r="CO32" s="7"/>
      <c r="CP32" s="215"/>
      <c r="CQ32" s="7"/>
      <c r="CR32" s="7"/>
      <c r="CS32" s="7"/>
      <c r="CT32" s="7"/>
      <c r="CU32" s="7"/>
      <c r="CV32" s="7"/>
      <c r="CW32" s="7"/>
      <c r="CX32" s="7"/>
      <c r="CY32" s="7"/>
    </row>
    <row r="33" customFormat="false" ht="12.75" hidden="false" customHeight="false" outlineLevel="0" collapsed="false">
      <c r="P33" s="52"/>
      <c r="V33" s="52"/>
      <c r="AI33" s="216"/>
      <c r="AJ33" s="216"/>
      <c r="AK33" s="216"/>
      <c r="AL33" s="6"/>
      <c r="BJ33" s="53" t="s">
        <v>112</v>
      </c>
      <c r="BK33" s="52"/>
      <c r="BL33" s="213" t="n">
        <f aca="false">AX31</f>
        <v>0</v>
      </c>
      <c r="BO33" s="53" t="s">
        <v>112</v>
      </c>
      <c r="BP33" s="52"/>
      <c r="BQ33" s="213" t="e">
        <f aca="true">(INDIRECT(TEXT((DAY($A$1)-1),"0")&amp;"!BQ33"))+BL33</f>
        <v>#REF!</v>
      </c>
      <c r="BR33" s="7"/>
      <c r="BS33" s="7"/>
      <c r="BT33" s="7"/>
      <c r="BU33" s="52"/>
      <c r="BV33" s="52"/>
      <c r="BW33" s="52"/>
      <c r="BX33" s="52"/>
      <c r="BY33" s="52"/>
      <c r="BZ33" s="52"/>
      <c r="CA33" s="52"/>
      <c r="CB33" s="52"/>
      <c r="CC33" s="7"/>
      <c r="CD33" s="7"/>
      <c r="CE33" s="7"/>
      <c r="CF33" s="7"/>
      <c r="CG33" s="7"/>
      <c r="CH33" s="7"/>
      <c r="CI33" s="8"/>
      <c r="CJ33" s="7"/>
      <c r="CK33" s="215"/>
      <c r="CL33" s="7"/>
      <c r="CM33" s="7"/>
      <c r="CN33" s="8"/>
      <c r="CO33" s="7"/>
      <c r="CP33" s="215"/>
      <c r="CQ33" s="7"/>
      <c r="CR33" s="7"/>
      <c r="CS33" s="7"/>
      <c r="CT33" s="7"/>
      <c r="CU33" s="7"/>
      <c r="CV33" s="7"/>
      <c r="CW33" s="7"/>
      <c r="CX33" s="7"/>
      <c r="CY33" s="7"/>
    </row>
    <row r="34" customFormat="false" ht="13.5" hidden="false" customHeight="false" outlineLevel="0" collapsed="false">
      <c r="P34" s="52"/>
      <c r="AC34" s="217"/>
      <c r="AI34" s="218"/>
      <c r="AJ34" s="218"/>
      <c r="AK34" s="218"/>
      <c r="BJ34" s="53"/>
      <c r="BK34" s="52"/>
      <c r="BL34" s="171"/>
      <c r="BO34" s="183"/>
      <c r="BP34" s="52"/>
      <c r="BQ34" s="219"/>
      <c r="BR34" s="7"/>
      <c r="BS34" s="7"/>
      <c r="BT34" s="7"/>
      <c r="BU34" s="98"/>
      <c r="BV34" s="52"/>
      <c r="BW34" s="176"/>
      <c r="BX34" s="52"/>
      <c r="BY34" s="52"/>
      <c r="BZ34" s="98"/>
      <c r="CA34" s="52"/>
      <c r="CB34" s="176"/>
      <c r="CC34" s="7"/>
      <c r="CD34" s="7"/>
      <c r="CE34" s="7"/>
      <c r="CF34" s="7"/>
      <c r="CG34" s="7"/>
      <c r="CH34" s="7"/>
      <c r="CI34" s="8"/>
      <c r="CJ34" s="7"/>
      <c r="CK34" s="7"/>
      <c r="CL34" s="7"/>
      <c r="CM34" s="7"/>
      <c r="CN34" s="7"/>
      <c r="CO34" s="7"/>
      <c r="CP34" s="8"/>
      <c r="CQ34" s="7"/>
      <c r="CR34" s="7"/>
      <c r="CS34" s="7"/>
      <c r="CT34" s="7"/>
      <c r="CU34" s="7"/>
      <c r="CV34" s="7"/>
      <c r="CW34" s="7"/>
      <c r="CX34" s="7"/>
      <c r="CY34" s="7"/>
    </row>
    <row r="35" customFormat="false" ht="12.75" hidden="false" customHeight="false" outlineLevel="0" collapsed="false">
      <c r="P35" s="52"/>
      <c r="AE35" s="220" t="s">
        <v>113</v>
      </c>
      <c r="AF35" s="221" t="s">
        <v>114</v>
      </c>
      <c r="AG35" s="221"/>
      <c r="AH35" s="222"/>
      <c r="AJ35" s="220" t="s">
        <v>113</v>
      </c>
      <c r="AK35" s="221" t="s">
        <v>115</v>
      </c>
      <c r="AL35" s="221"/>
      <c r="AM35" s="222"/>
      <c r="BJ35" s="140" t="s">
        <v>116</v>
      </c>
      <c r="BK35" s="141"/>
      <c r="BL35" s="223" t="n">
        <f aca="false">BL25-BL27-BL32-BL33</f>
        <v>11901.19424</v>
      </c>
      <c r="BO35" s="140" t="s">
        <v>117</v>
      </c>
      <c r="BP35" s="141"/>
      <c r="BQ35" s="223" t="e">
        <f aca="false">BQ29-SUM(BQ32:BQ33)</f>
        <v>#REF!</v>
      </c>
      <c r="BR35" s="7"/>
      <c r="BS35" s="7"/>
      <c r="BT35" s="7"/>
      <c r="BU35" s="98"/>
      <c r="BV35" s="52"/>
      <c r="BW35" s="176"/>
      <c r="BX35" s="52"/>
      <c r="BY35" s="52"/>
      <c r="BZ35" s="98"/>
      <c r="CA35" s="52"/>
      <c r="CB35" s="176"/>
      <c r="CC35" s="7"/>
      <c r="CD35" s="7"/>
      <c r="CE35" s="7"/>
      <c r="CF35" s="7"/>
      <c r="CG35" s="7"/>
      <c r="CH35" s="7"/>
      <c r="CI35" s="8"/>
      <c r="CJ35" s="7"/>
      <c r="CK35" s="215"/>
      <c r="CL35" s="7"/>
      <c r="CM35" s="7"/>
      <c r="CN35" s="8"/>
      <c r="CO35" s="7"/>
      <c r="CP35" s="215"/>
      <c r="CQ35" s="7"/>
      <c r="CR35" s="7"/>
      <c r="CS35" s="7"/>
      <c r="CT35" s="7"/>
      <c r="CU35" s="7"/>
      <c r="CV35" s="7"/>
      <c r="CW35" s="7"/>
      <c r="CX35" s="7"/>
      <c r="CY35" s="7"/>
    </row>
    <row r="36" customFormat="false" ht="12.75" hidden="false" customHeight="false" outlineLevel="0" collapsed="false">
      <c r="P36" s="52"/>
      <c r="AE36" s="224"/>
      <c r="AF36" s="52"/>
      <c r="AG36" s="52" t="s">
        <v>118</v>
      </c>
      <c r="AH36" s="225" t="s">
        <v>119</v>
      </c>
      <c r="AJ36" s="224"/>
      <c r="AK36" s="52"/>
      <c r="AL36" s="52" t="s">
        <v>118</v>
      </c>
      <c r="AM36" s="225" t="s">
        <v>119</v>
      </c>
      <c r="AV36" s="226" t="s">
        <v>120</v>
      </c>
      <c r="AW36" s="226" t="s">
        <v>121</v>
      </c>
      <c r="AX36" s="226" t="s">
        <v>122</v>
      </c>
      <c r="AY36" s="226" t="s">
        <v>123</v>
      </c>
      <c r="AZ36" s="226" t="s">
        <v>124</v>
      </c>
      <c r="BA36" s="226" t="s">
        <v>46</v>
      </c>
      <c r="BF36" s="98"/>
      <c r="BG36" s="52"/>
      <c r="BH36" s="176"/>
      <c r="BJ36" s="98"/>
      <c r="BK36" s="52"/>
      <c r="BL36" s="176"/>
      <c r="BO36" s="98"/>
      <c r="BP36" s="52"/>
      <c r="BQ36" s="176"/>
      <c r="BR36" s="7"/>
      <c r="BS36" s="7"/>
      <c r="BT36" s="7"/>
      <c r="BU36" s="98"/>
      <c r="BV36" s="52"/>
      <c r="BW36" s="176"/>
      <c r="BX36" s="52"/>
      <c r="BY36" s="52"/>
      <c r="BZ36" s="98"/>
      <c r="CA36" s="52"/>
      <c r="CB36" s="176"/>
      <c r="CC36" s="7"/>
      <c r="CD36" s="7"/>
      <c r="CE36" s="8"/>
      <c r="CF36" s="7"/>
      <c r="CG36" s="29"/>
      <c r="CH36" s="7"/>
      <c r="CI36" s="8"/>
      <c r="CJ36" s="7"/>
      <c r="CK36" s="29"/>
      <c r="CL36" s="7"/>
      <c r="CM36" s="7"/>
      <c r="CN36" s="8"/>
      <c r="CO36" s="7"/>
      <c r="CP36" s="29"/>
      <c r="CQ36" s="7"/>
      <c r="CR36" s="7"/>
      <c r="CS36" s="7"/>
      <c r="CT36" s="7"/>
      <c r="CU36" s="7"/>
      <c r="CV36" s="7"/>
      <c r="CW36" s="7"/>
      <c r="CX36" s="7"/>
      <c r="CY36" s="7"/>
    </row>
    <row r="37" customFormat="false" ht="16.5" hidden="false" customHeight="false" outlineLevel="0" collapsed="false">
      <c r="A37" s="7"/>
      <c r="B37" s="7"/>
      <c r="C37" s="7"/>
      <c r="D37" s="7"/>
      <c r="E37" s="7"/>
      <c r="F37" s="7"/>
      <c r="G37" s="7"/>
      <c r="H37" s="227"/>
      <c r="I37" s="227"/>
      <c r="J37" s="227"/>
      <c r="K37" s="227"/>
      <c r="L37" s="7"/>
      <c r="M37" s="7"/>
      <c r="N37" s="7"/>
      <c r="O37" s="7"/>
      <c r="P37" s="100"/>
      <c r="Q37" s="7"/>
      <c r="R37" s="7"/>
      <c r="S37" s="7"/>
      <c r="T37" s="7"/>
      <c r="U37" s="7"/>
      <c r="V37" s="7"/>
      <c r="W37" s="7"/>
      <c r="X37" s="7"/>
      <c r="Y37" s="7"/>
      <c r="AE37" s="224" t="s">
        <v>125</v>
      </c>
      <c r="AF37" s="52"/>
      <c r="AG37" s="52" t="s">
        <v>126</v>
      </c>
      <c r="AH37" s="225" t="s">
        <v>127</v>
      </c>
      <c r="AJ37" s="224" t="s">
        <v>125</v>
      </c>
      <c r="AK37" s="52"/>
      <c r="AL37" s="52" t="s">
        <v>128</v>
      </c>
      <c r="AM37" s="225" t="s">
        <v>129</v>
      </c>
      <c r="AS37" s="226" t="s">
        <v>130</v>
      </c>
      <c r="AT37" s="226" t="s">
        <v>131</v>
      </c>
      <c r="AU37" s="226" t="s">
        <v>132</v>
      </c>
      <c r="AV37" s="226" t="s">
        <v>133</v>
      </c>
      <c r="AW37" s="226" t="s">
        <v>133</v>
      </c>
      <c r="AX37" s="226" t="s">
        <v>134</v>
      </c>
      <c r="AY37" s="226" t="s">
        <v>134</v>
      </c>
      <c r="AZ37" s="226" t="s">
        <v>135</v>
      </c>
      <c r="BA37" s="0" t="s">
        <v>136</v>
      </c>
      <c r="BR37" s="55"/>
      <c r="BS37" s="55"/>
      <c r="BT37" s="55"/>
      <c r="BU37" s="98"/>
      <c r="BV37" s="52"/>
      <c r="BW37" s="176"/>
      <c r="BX37" s="52"/>
      <c r="BY37" s="52"/>
      <c r="BZ37" s="98"/>
      <c r="CA37" s="52"/>
      <c r="CB37" s="176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</row>
    <row r="38" customFormat="false" ht="12.75" hidden="false" customHeight="false" outlineLevel="0" collapsed="false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AE38" s="224" t="s">
        <v>137</v>
      </c>
      <c r="AF38" s="52"/>
      <c r="AG38" s="52" t="s">
        <v>138</v>
      </c>
      <c r="AH38" s="225" t="s">
        <v>138</v>
      </c>
      <c r="AJ38" s="224" t="s">
        <v>137</v>
      </c>
      <c r="AK38" s="52"/>
      <c r="AL38" s="52" t="s">
        <v>83</v>
      </c>
      <c r="AM38" s="225" t="s">
        <v>82</v>
      </c>
      <c r="AS38" s="228"/>
      <c r="AT38" s="229" t="n">
        <f aca="false">AT7</f>
        <v>4</v>
      </c>
      <c r="AU38" s="229" t="n">
        <f aca="false">AS38-AT38</f>
        <v>-4</v>
      </c>
      <c r="AV38" s="230" t="n">
        <f aca="false">IF(AND(AU38&lt;=0,AU38&gt;=-2),AU38,IF(AU38&lt;-2,-2,0))</f>
        <v>-2</v>
      </c>
      <c r="AW38" s="231" t="n">
        <f aca="false">IF(AND(AU38&gt;=0,AU38&lt;=2),AU38,IF(AU38&gt;2,2,0))</f>
        <v>0</v>
      </c>
      <c r="AX38" s="232" t="n">
        <f aca="false">IF(AU38&gt;2,(AU38-2)*13.66,0)</f>
        <v>0</v>
      </c>
      <c r="AY38" s="232" t="n">
        <f aca="false">IF(AU38&lt;-2,(ABS(AU38)-2)*100,0)</f>
        <v>200</v>
      </c>
      <c r="AZ38" s="233" t="n">
        <f aca="false">AV38+AW38</f>
        <v>-2</v>
      </c>
      <c r="BA38" s="234" t="n">
        <f aca="false">AX38+AY38</f>
        <v>200</v>
      </c>
      <c r="BB38" s="142"/>
      <c r="BJ38" s="6" t="s">
        <v>139</v>
      </c>
      <c r="BP38" s="6" t="s">
        <v>140</v>
      </c>
      <c r="BR38" s="235"/>
      <c r="BS38" s="142"/>
      <c r="BT38" s="142"/>
      <c r="BU38" s="98"/>
      <c r="BV38" s="52"/>
      <c r="BW38" s="52"/>
      <c r="BX38" s="52"/>
      <c r="BY38" s="52"/>
      <c r="BZ38" s="98"/>
      <c r="CA38" s="52"/>
      <c r="CB38" s="52"/>
      <c r="CC38" s="7"/>
      <c r="CD38" s="7"/>
      <c r="CE38" s="7"/>
      <c r="CF38" s="7"/>
      <c r="CG38" s="7"/>
      <c r="CH38" s="7"/>
      <c r="CI38" s="7"/>
      <c r="CJ38" s="8"/>
      <c r="CK38" s="7"/>
      <c r="CL38" s="7"/>
      <c r="CM38" s="7"/>
      <c r="CN38" s="7"/>
      <c r="CO38" s="8"/>
      <c r="CP38" s="7"/>
      <c r="CQ38" s="7"/>
      <c r="CR38" s="7"/>
      <c r="CS38" s="7"/>
      <c r="CT38" s="7"/>
      <c r="CU38" s="7"/>
      <c r="CV38" s="7"/>
      <c r="CW38" s="7"/>
      <c r="CX38" s="7"/>
      <c r="CY38" s="7"/>
    </row>
    <row r="39" customFormat="false" ht="13.5" hidden="false" customHeight="false" outlineLevel="0" collapsed="false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AE39" s="236" t="n">
        <f aca="false">AE31</f>
        <v>0</v>
      </c>
      <c r="AF39" s="237" t="n">
        <f aca="false">AG31</f>
        <v>0</v>
      </c>
      <c r="AG39" s="237" t="n">
        <f aca="false">AH31+AK31</f>
        <v>96</v>
      </c>
      <c r="AH39" s="238" t="n">
        <f aca="false">AN31</f>
        <v>0</v>
      </c>
      <c r="AJ39" s="236" t="n">
        <f aca="false">AJ31</f>
        <v>0</v>
      </c>
      <c r="AK39" s="237" t="n">
        <f aca="false">AL31</f>
        <v>0</v>
      </c>
      <c r="AL39" s="239" t="n">
        <f aca="false">AVERAGE(AL7:AL30,AI7:AI30)</f>
        <v>157.916666666667</v>
      </c>
      <c r="AM39" s="240" t="e">
        <f aca="false">AVERAGE(AO7:AO30)</f>
        <v>#DIV/0!</v>
      </c>
      <c r="AS39" s="241"/>
      <c r="AT39" s="242" t="n">
        <f aca="false">AT8</f>
        <v>4</v>
      </c>
      <c r="AU39" s="242" t="n">
        <f aca="false">AS39-AT39</f>
        <v>-4</v>
      </c>
      <c r="AV39" s="243" t="n">
        <f aca="false">IF(AND(AU39&lt;=0,AU39&gt;=-2),AU39,IF(AU39&lt;-2,-2,0))</f>
        <v>-2</v>
      </c>
      <c r="AW39" s="244" t="n">
        <f aca="false">IF(AND(AU39&gt;=0,AU39&lt;=2),AU39,IF(AU39&gt;2,2,0))</f>
        <v>0</v>
      </c>
      <c r="AX39" s="245" t="n">
        <f aca="false">IF(AU39&gt;2,(AU39-2)*13.66,0)</f>
        <v>0</v>
      </c>
      <c r="AY39" s="245" t="n">
        <f aca="false">IF(AU39&lt;-2,(ABS(AU39)-2)*100,0)</f>
        <v>200</v>
      </c>
      <c r="AZ39" s="246" t="n">
        <f aca="false">AV39+AW39</f>
        <v>-2</v>
      </c>
      <c r="BA39" s="247" t="n">
        <f aca="false">AX39+AY39</f>
        <v>200</v>
      </c>
      <c r="BJ39" s="25" t="s">
        <v>141</v>
      </c>
      <c r="BK39" s="26"/>
      <c r="BL39" s="248" t="n">
        <v>0</v>
      </c>
      <c r="BM39" s="249"/>
      <c r="BR39" s="235"/>
      <c r="BS39" s="142"/>
      <c r="BT39" s="142"/>
      <c r="BU39" s="98"/>
      <c r="BV39" s="52"/>
      <c r="BW39" s="214"/>
      <c r="BX39" s="52"/>
      <c r="BY39" s="52"/>
      <c r="BZ39" s="98"/>
      <c r="CA39" s="52"/>
      <c r="CB39" s="250"/>
      <c r="CC39" s="7"/>
      <c r="CD39" s="7"/>
      <c r="CE39" s="7"/>
      <c r="CF39" s="7"/>
      <c r="CG39" s="7"/>
      <c r="CH39" s="7"/>
      <c r="CI39" s="7"/>
      <c r="CJ39" s="8"/>
      <c r="CK39" s="7"/>
      <c r="CL39" s="249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</row>
    <row r="40" customFormat="false" ht="15.75" hidden="false" customHeight="false" outlineLevel="0" collapsed="false">
      <c r="A40" s="7"/>
      <c r="B40" s="7"/>
      <c r="C40" s="7"/>
      <c r="D40" s="7"/>
      <c r="E40" s="227"/>
      <c r="F40" s="227"/>
      <c r="G40" s="227"/>
      <c r="H40" s="227"/>
      <c r="I40" s="227"/>
      <c r="J40" s="227"/>
      <c r="K40" s="227"/>
      <c r="L40" s="227"/>
      <c r="M40" s="227"/>
      <c r="N40" s="227"/>
      <c r="O40" s="227"/>
      <c r="P40" s="7"/>
      <c r="Q40" s="7"/>
      <c r="R40" s="7"/>
      <c r="S40" s="7"/>
      <c r="T40" s="7"/>
      <c r="U40" s="7"/>
      <c r="V40" s="7"/>
      <c r="W40" s="7"/>
      <c r="X40" s="7"/>
      <c r="Y40" s="7"/>
      <c r="AS40" s="241"/>
      <c r="AT40" s="242" t="n">
        <f aca="false">AT9</f>
        <v>4</v>
      </c>
      <c r="AU40" s="242" t="n">
        <f aca="false">AS40-AT40</f>
        <v>-4</v>
      </c>
      <c r="AV40" s="243" t="n">
        <f aca="false">IF(AND(AU40&lt;=0,AU40&gt;=-2),AU40,IF(AU40&lt;-2,-2,0))</f>
        <v>-2</v>
      </c>
      <c r="AW40" s="244" t="n">
        <f aca="false">IF(AND(AU40&gt;=0,AU40&lt;=2),AU40,IF(AU40&gt;2,2,0))</f>
        <v>0</v>
      </c>
      <c r="AX40" s="245" t="n">
        <f aca="false">IF(AU40&gt;2,(AU40-2)*13.66,0)</f>
        <v>0</v>
      </c>
      <c r="AY40" s="245" t="n">
        <f aca="false">IF(AU40&lt;-2,(ABS(AU40)-2)*100,0)</f>
        <v>200</v>
      </c>
      <c r="AZ40" s="246" t="n">
        <f aca="false">AV40+AW40</f>
        <v>-2</v>
      </c>
      <c r="BA40" s="247" t="n">
        <f aca="false">AX40+AY40</f>
        <v>200</v>
      </c>
      <c r="BJ40" s="183"/>
      <c r="BK40" s="52"/>
      <c r="BL40" s="251"/>
      <c r="BM40" s="252"/>
      <c r="BR40" s="235"/>
      <c r="BS40" s="142"/>
      <c r="BT40" s="142"/>
      <c r="BU40" s="98"/>
      <c r="BV40" s="52"/>
      <c r="BW40" s="250"/>
      <c r="BX40" s="52"/>
      <c r="BY40" s="52"/>
      <c r="BZ40" s="98"/>
      <c r="CA40" s="52"/>
      <c r="CB40" s="250"/>
      <c r="CC40" s="7"/>
      <c r="CD40" s="7"/>
      <c r="CE40" s="7"/>
      <c r="CF40" s="7"/>
      <c r="CG40" s="7"/>
      <c r="CH40" s="7"/>
      <c r="CI40" s="7"/>
      <c r="CJ40" s="7"/>
      <c r="CK40" s="7"/>
      <c r="CL40" s="252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</row>
    <row r="41" customFormat="false" ht="15.75" hidden="false" customHeight="false" outlineLevel="0" collapsed="false">
      <c r="A41" s="7"/>
      <c r="B41" s="7"/>
      <c r="C41" s="7"/>
      <c r="D41" s="7"/>
      <c r="E41" s="253"/>
      <c r="F41" s="253"/>
      <c r="G41" s="254"/>
      <c r="H41" s="253"/>
      <c r="I41" s="254"/>
      <c r="J41" s="253"/>
      <c r="K41" s="254"/>
      <c r="L41" s="253"/>
      <c r="M41" s="254"/>
      <c r="N41" s="253"/>
      <c r="O41" s="253"/>
      <c r="P41" s="7"/>
      <c r="Q41" s="7"/>
      <c r="R41" s="7"/>
      <c r="S41" s="7"/>
      <c r="T41" s="7"/>
      <c r="U41" s="7"/>
      <c r="V41" s="7"/>
      <c r="W41" s="7"/>
      <c r="X41" s="7"/>
      <c r="Y41" s="7"/>
      <c r="AS41" s="241"/>
      <c r="AT41" s="242" t="n">
        <f aca="false">AT10</f>
        <v>4</v>
      </c>
      <c r="AU41" s="242" t="n">
        <f aca="false">AS41-AT41</f>
        <v>-4</v>
      </c>
      <c r="AV41" s="243" t="n">
        <f aca="false">IF(AND(AU41&lt;=0,AU41&gt;=-2),AU41,IF(AU41&lt;-2,-2,0))</f>
        <v>-2</v>
      </c>
      <c r="AW41" s="244" t="n">
        <f aca="false">IF(AND(AU41&gt;=0,AU41&lt;=2),AU41,IF(AU41&gt;2,2,0))</f>
        <v>0</v>
      </c>
      <c r="AX41" s="245" t="n">
        <f aca="false">IF(AU41&gt;2,(AU41-2)*13.66,0)</f>
        <v>0</v>
      </c>
      <c r="AY41" s="245" t="n">
        <f aca="false">IF(AU41&lt;-2,(ABS(AU41)-2)*100,0)</f>
        <v>200</v>
      </c>
      <c r="AZ41" s="246" t="n">
        <f aca="false">AV41+AW41</f>
        <v>-2</v>
      </c>
      <c r="BA41" s="247" t="n">
        <f aca="false">AX41+AY41</f>
        <v>200</v>
      </c>
      <c r="BJ41" s="53" t="s">
        <v>142</v>
      </c>
      <c r="BK41" s="98"/>
      <c r="BL41" s="255" t="n">
        <v>0</v>
      </c>
      <c r="BM41" s="249"/>
      <c r="BR41" s="235"/>
      <c r="BS41" s="142"/>
      <c r="BT41" s="142"/>
      <c r="BU41" s="98"/>
      <c r="BV41" s="52"/>
      <c r="BW41" s="52"/>
      <c r="BX41" s="52"/>
      <c r="BY41" s="52"/>
      <c r="BZ41" s="52"/>
      <c r="CA41" s="52"/>
      <c r="CB41" s="98"/>
      <c r="CC41" s="7"/>
      <c r="CD41" s="7"/>
      <c r="CE41" s="7"/>
      <c r="CF41" s="7"/>
      <c r="CG41" s="7"/>
      <c r="CH41" s="7"/>
      <c r="CI41" s="7"/>
      <c r="CJ41" s="8"/>
      <c r="CK41" s="8"/>
      <c r="CL41" s="249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</row>
    <row r="42" customFormat="false" ht="15" hidden="false" customHeight="false" outlineLevel="0" collapsed="false">
      <c r="A42" s="7"/>
      <c r="B42" s="7"/>
      <c r="C42" s="7"/>
      <c r="D42" s="7"/>
      <c r="E42" s="253"/>
      <c r="F42" s="253"/>
      <c r="G42" s="254"/>
      <c r="H42" s="253"/>
      <c r="I42" s="254"/>
      <c r="J42" s="253"/>
      <c r="K42" s="254"/>
      <c r="L42" s="253"/>
      <c r="M42" s="254"/>
      <c r="N42" s="253"/>
      <c r="O42" s="253"/>
      <c r="P42" s="7"/>
      <c r="Q42" s="7"/>
      <c r="R42" s="7"/>
      <c r="S42" s="7"/>
      <c r="T42" s="7"/>
      <c r="U42" s="7"/>
      <c r="V42" s="7"/>
      <c r="W42" s="7"/>
      <c r="X42" s="7"/>
      <c r="Y42" s="7"/>
      <c r="AE42" s="220" t="s">
        <v>143</v>
      </c>
      <c r="AF42" s="221" t="s">
        <v>114</v>
      </c>
      <c r="AG42" s="221"/>
      <c r="AH42" s="222"/>
      <c r="AJ42" s="220" t="s">
        <v>143</v>
      </c>
      <c r="AK42" s="221" t="s">
        <v>115</v>
      </c>
      <c r="AL42" s="221"/>
      <c r="AM42" s="222"/>
      <c r="AS42" s="241"/>
      <c r="AT42" s="242" t="n">
        <f aca="false">AT11</f>
        <v>4</v>
      </c>
      <c r="AU42" s="242" t="n">
        <f aca="false">AS42-AT42</f>
        <v>-4</v>
      </c>
      <c r="AV42" s="243" t="n">
        <f aca="false">IF(AND(AU42&lt;=0,AU42&gt;=-2),AU42,IF(AU42&lt;-2,-2,0))</f>
        <v>-2</v>
      </c>
      <c r="AW42" s="244" t="n">
        <f aca="false">IF(AND(AU42&gt;=0,AU42&lt;=2),AU42,IF(AU42&gt;2,2,0))</f>
        <v>0</v>
      </c>
      <c r="AX42" s="245" t="n">
        <f aca="false">IF(AU42&gt;2,(AU42-2)*13.66,0)</f>
        <v>0</v>
      </c>
      <c r="AY42" s="245" t="n">
        <f aca="false">IF(AU42&lt;-2,(ABS(AU42)-2)*100,0)</f>
        <v>200</v>
      </c>
      <c r="AZ42" s="246" t="n">
        <f aca="false">AV42+AW42</f>
        <v>-2</v>
      </c>
      <c r="BA42" s="247" t="n">
        <f aca="false">AX42+AY42</f>
        <v>200</v>
      </c>
      <c r="BJ42" s="53" t="s">
        <v>144</v>
      </c>
      <c r="BK42" s="256" t="n">
        <f aca="false">A1</f>
        <v>36979</v>
      </c>
      <c r="BL42" s="255" t="n">
        <v>0</v>
      </c>
      <c r="BM42" s="249"/>
      <c r="BR42" s="235"/>
      <c r="BS42" s="142"/>
      <c r="BT42" s="142"/>
      <c r="BU42" s="98"/>
      <c r="BV42" s="52"/>
      <c r="BW42" s="250"/>
      <c r="BX42" s="52"/>
      <c r="BY42" s="52"/>
      <c r="BZ42" s="98"/>
      <c r="CA42" s="52"/>
      <c r="CB42" s="250"/>
      <c r="CC42" s="7"/>
      <c r="CD42" s="7"/>
      <c r="CE42" s="7"/>
      <c r="CF42" s="7"/>
      <c r="CG42" s="7"/>
      <c r="CH42" s="7"/>
      <c r="CI42" s="7"/>
      <c r="CJ42" s="8"/>
      <c r="CK42" s="257"/>
      <c r="CL42" s="249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</row>
    <row r="43" customFormat="false" ht="15" hidden="false" customHeight="false" outlineLevel="0" collapsed="false">
      <c r="A43" s="7"/>
      <c r="B43" s="7"/>
      <c r="C43" s="7"/>
      <c r="D43" s="7"/>
      <c r="E43" s="253"/>
      <c r="F43" s="253"/>
      <c r="G43" s="254"/>
      <c r="H43" s="253"/>
      <c r="I43" s="253"/>
      <c r="J43" s="253"/>
      <c r="K43" s="254"/>
      <c r="L43" s="253"/>
      <c r="M43" s="253"/>
      <c r="N43" s="253"/>
      <c r="O43" s="253"/>
      <c r="P43" s="7"/>
      <c r="Q43" s="7"/>
      <c r="R43" s="7"/>
      <c r="S43" s="7"/>
      <c r="T43" s="7"/>
      <c r="U43" s="7"/>
      <c r="V43" s="7"/>
      <c r="W43" s="7"/>
      <c r="X43" s="7"/>
      <c r="Y43" s="7"/>
      <c r="AE43" s="224"/>
      <c r="AF43" s="52"/>
      <c r="AG43" s="52" t="s">
        <v>118</v>
      </c>
      <c r="AH43" s="225"/>
      <c r="AJ43" s="224"/>
      <c r="AK43" s="52"/>
      <c r="AL43" s="52" t="s">
        <v>118</v>
      </c>
      <c r="AM43" s="225"/>
      <c r="AS43" s="241"/>
      <c r="AT43" s="242" t="n">
        <f aca="false">AT12</f>
        <v>4</v>
      </c>
      <c r="AU43" s="242" t="n">
        <f aca="false">AS43-AT43</f>
        <v>-4</v>
      </c>
      <c r="AV43" s="243" t="n">
        <f aca="false">IF(AND(AU43&lt;=0,AU43&gt;=-2),AU43,IF(AU43&lt;-2,-2,0))</f>
        <v>-2</v>
      </c>
      <c r="AW43" s="244" t="n">
        <f aca="false">IF(AND(AU43&gt;=0,AU43&lt;=2),AU43,IF(AU43&gt;2,2,0))</f>
        <v>0</v>
      </c>
      <c r="AX43" s="245" t="n">
        <f aca="false">IF(AU43&gt;2,(AU43-2)*13.66,0)</f>
        <v>0</v>
      </c>
      <c r="AY43" s="245" t="n">
        <f aca="false">IF(AU43&lt;-2,(ABS(AU43)-2)*100,0)</f>
        <v>200</v>
      </c>
      <c r="AZ43" s="246" t="n">
        <f aca="false">AV43+AW43</f>
        <v>-2</v>
      </c>
      <c r="BA43" s="247" t="n">
        <f aca="false">AX43+AY43</f>
        <v>200</v>
      </c>
      <c r="BJ43" s="53" t="s">
        <v>145</v>
      </c>
      <c r="BK43" s="52"/>
      <c r="BL43" s="255" t="n">
        <f aca="false">SUM(BL39:BL42)</f>
        <v>0</v>
      </c>
      <c r="BM43" s="249"/>
      <c r="BR43" s="235"/>
      <c r="BS43" s="142"/>
      <c r="BT43" s="142"/>
      <c r="BU43" s="98"/>
      <c r="BV43" s="52"/>
      <c r="BW43" s="176"/>
      <c r="BX43" s="52"/>
      <c r="BY43" s="52"/>
      <c r="BZ43" s="98"/>
      <c r="CA43" s="52"/>
      <c r="CB43" s="176"/>
      <c r="CC43" s="7"/>
      <c r="CD43" s="7"/>
      <c r="CE43" s="7"/>
      <c r="CF43" s="7"/>
      <c r="CG43" s="7"/>
      <c r="CH43" s="7"/>
      <c r="CI43" s="7"/>
      <c r="CJ43" s="8"/>
      <c r="CK43" s="7"/>
      <c r="CL43" s="249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</row>
    <row r="44" customFormat="false" ht="15" hidden="false" customHeight="false" outlineLevel="0" collapsed="false">
      <c r="A44" s="7"/>
      <c r="B44" s="7"/>
      <c r="C44" s="7"/>
      <c r="D44" s="7"/>
      <c r="E44" s="253"/>
      <c r="F44" s="253"/>
      <c r="G44" s="254"/>
      <c r="H44" s="253"/>
      <c r="I44" s="254"/>
      <c r="J44" s="253"/>
      <c r="K44" s="254"/>
      <c r="L44" s="253"/>
      <c r="M44" s="254"/>
      <c r="N44" s="254"/>
      <c r="O44" s="254"/>
      <c r="P44" s="7"/>
      <c r="Q44" s="7"/>
      <c r="R44" s="7"/>
      <c r="S44" s="7"/>
      <c r="T44" s="7"/>
      <c r="U44" s="7"/>
      <c r="V44" s="7"/>
      <c r="W44" s="7"/>
      <c r="X44" s="7"/>
      <c r="Y44" s="7"/>
      <c r="AE44" s="224" t="s">
        <v>125</v>
      </c>
      <c r="AF44" s="52" t="s">
        <v>146</v>
      </c>
      <c r="AG44" s="52" t="s">
        <v>126</v>
      </c>
      <c r="AH44" s="225" t="s">
        <v>119</v>
      </c>
      <c r="AJ44" s="224" t="s">
        <v>125</v>
      </c>
      <c r="AK44" s="52" t="s">
        <v>146</v>
      </c>
      <c r="AL44" s="52" t="s">
        <v>126</v>
      </c>
      <c r="AM44" s="225" t="s">
        <v>119</v>
      </c>
      <c r="AS44" s="241"/>
      <c r="AT44" s="242" t="n">
        <f aca="false">AT13</f>
        <v>4</v>
      </c>
      <c r="AU44" s="242" t="n">
        <f aca="false">AS44-AT44</f>
        <v>-4</v>
      </c>
      <c r="AV44" s="243" t="n">
        <f aca="false">IF(AND(AU44&lt;=0,AU44&gt;=-2),AU44,IF(AU44&lt;-2,-2,0))</f>
        <v>-2</v>
      </c>
      <c r="AW44" s="244" t="n">
        <f aca="false">IF(AND(AU44&gt;=0,AU44&lt;=2),AU44,IF(AU44&gt;2,2,0))</f>
        <v>0</v>
      </c>
      <c r="AX44" s="245" t="n">
        <f aca="false">IF(AU44&gt;2,(AU44-2)*13.66,0)</f>
        <v>0</v>
      </c>
      <c r="AY44" s="245" t="n">
        <f aca="false">IF(AU44&lt;-2,(ABS(AU44)-2)*100,0)</f>
        <v>200</v>
      </c>
      <c r="AZ44" s="246" t="n">
        <f aca="false">AV44+AW44</f>
        <v>-2</v>
      </c>
      <c r="BA44" s="247" t="n">
        <f aca="false">AX44+AY44</f>
        <v>200</v>
      </c>
      <c r="BJ44" s="183"/>
      <c r="BK44" s="52"/>
      <c r="BL44" s="251"/>
      <c r="BM44" s="252"/>
      <c r="BR44" s="235"/>
      <c r="BS44" s="142"/>
      <c r="BT44" s="142"/>
      <c r="BU44" s="52"/>
      <c r="BV44" s="52"/>
      <c r="BW44" s="52"/>
      <c r="BX44" s="52"/>
      <c r="BY44" s="52"/>
      <c r="BZ44" s="52"/>
      <c r="CA44" s="52"/>
      <c r="CB44" s="52"/>
      <c r="CC44" s="7"/>
      <c r="CD44" s="7"/>
      <c r="CE44" s="7"/>
      <c r="CF44" s="7"/>
      <c r="CG44" s="7"/>
      <c r="CH44" s="7"/>
      <c r="CI44" s="7"/>
      <c r="CJ44" s="7"/>
      <c r="CK44" s="7"/>
      <c r="CL44" s="252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</row>
    <row r="45" customFormat="false" ht="15.75" hidden="false" customHeight="false" outlineLevel="0" collapsed="false">
      <c r="A45" s="7"/>
      <c r="B45" s="7"/>
      <c r="C45" s="7"/>
      <c r="D45" s="7"/>
      <c r="E45" s="253"/>
      <c r="F45" s="253"/>
      <c r="G45" s="253"/>
      <c r="H45" s="253"/>
      <c r="I45" s="253"/>
      <c r="J45" s="253"/>
      <c r="K45" s="253"/>
      <c r="L45" s="253"/>
      <c r="M45" s="253"/>
      <c r="N45" s="253"/>
      <c r="O45" s="253"/>
      <c r="P45" s="7"/>
      <c r="Q45" s="7"/>
      <c r="R45" s="7"/>
      <c r="S45" s="7"/>
      <c r="T45" s="7"/>
      <c r="U45" s="7"/>
      <c r="V45" s="7"/>
      <c r="W45" s="7"/>
      <c r="X45" s="7"/>
      <c r="Y45" s="7"/>
      <c r="AE45" s="258" t="s">
        <v>137</v>
      </c>
      <c r="AF45" s="259" t="s">
        <v>137</v>
      </c>
      <c r="AG45" s="259" t="s">
        <v>138</v>
      </c>
      <c r="AH45" s="260" t="s">
        <v>138</v>
      </c>
      <c r="AJ45" s="224" t="s">
        <v>137</v>
      </c>
      <c r="AK45" s="52" t="s">
        <v>137</v>
      </c>
      <c r="AL45" s="52" t="s">
        <v>138</v>
      </c>
      <c r="AM45" s="225" t="s">
        <v>138</v>
      </c>
      <c r="AS45" s="241"/>
      <c r="AT45" s="242" t="n">
        <f aca="false">AT14</f>
        <v>4</v>
      </c>
      <c r="AU45" s="242" t="n">
        <f aca="false">AS45-AT45</f>
        <v>-4</v>
      </c>
      <c r="AV45" s="243" t="n">
        <f aca="false">IF(AND(AU45&lt;=0,AU45&gt;=-2),AU45,IF(AU45&lt;-2,-2,0))</f>
        <v>-2</v>
      </c>
      <c r="AW45" s="244" t="n">
        <f aca="false">IF(AND(AU45&gt;=0,AU45&lt;=2),AU45,IF(AU45&gt;2,2,0))</f>
        <v>0</v>
      </c>
      <c r="AX45" s="245" t="n">
        <f aca="false">IF(AU45&gt;2,(AU45-2)*13.66,0)</f>
        <v>0</v>
      </c>
      <c r="AY45" s="245" t="n">
        <f aca="false">IF(AU45&lt;-2,(ABS(AU45)-2)*100,0)</f>
        <v>200</v>
      </c>
      <c r="AZ45" s="246" t="n">
        <f aca="false">AV45+AW45</f>
        <v>-2</v>
      </c>
      <c r="BA45" s="247" t="n">
        <f aca="false">AX45+AY45</f>
        <v>200</v>
      </c>
      <c r="BJ45" s="53" t="s">
        <v>147</v>
      </c>
      <c r="BK45" s="98"/>
      <c r="BL45" s="255" t="n">
        <v>0</v>
      </c>
      <c r="BM45" s="249"/>
      <c r="BR45" s="235"/>
      <c r="BS45" s="142"/>
      <c r="BT45" s="142"/>
      <c r="BU45" s="98"/>
      <c r="BV45" s="52"/>
      <c r="BW45" s="52"/>
      <c r="BX45" s="52"/>
      <c r="BY45" s="52"/>
      <c r="BZ45" s="52"/>
      <c r="CA45" s="98"/>
      <c r="CB45" s="52"/>
      <c r="CC45" s="7"/>
      <c r="CD45" s="7"/>
      <c r="CE45" s="7"/>
      <c r="CF45" s="7"/>
      <c r="CG45" s="7"/>
      <c r="CH45" s="7"/>
      <c r="CI45" s="7"/>
      <c r="CJ45" s="8"/>
      <c r="CK45" s="8"/>
      <c r="CL45" s="249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</row>
    <row r="46" customFormat="false" ht="15.75" hidden="false" customHeight="false" outlineLevel="0" collapsed="false">
      <c r="A46" s="7"/>
      <c r="B46" s="7"/>
      <c r="C46" s="7"/>
      <c r="D46" s="7"/>
      <c r="E46" s="253"/>
      <c r="F46" s="253"/>
      <c r="G46" s="253"/>
      <c r="H46" s="253"/>
      <c r="I46" s="253"/>
      <c r="J46" s="253"/>
      <c r="K46" s="253"/>
      <c r="L46" s="253"/>
      <c r="M46" s="253"/>
      <c r="N46" s="253"/>
      <c r="O46" s="253"/>
      <c r="P46" s="7"/>
      <c r="Q46" s="7"/>
      <c r="R46" s="7"/>
      <c r="S46" s="7"/>
      <c r="T46" s="7"/>
      <c r="U46" s="7"/>
      <c r="V46" s="7"/>
      <c r="W46" s="7"/>
      <c r="X46" s="7"/>
      <c r="Y46" s="7"/>
      <c r="AE46" s="261" t="n">
        <f aca="false">AE39</f>
        <v>0</v>
      </c>
      <c r="AF46" s="262" t="n">
        <f aca="false">AF39</f>
        <v>0</v>
      </c>
      <c r="AG46" s="263" t="e">
        <f aca="true">(INDIRECT(TEXT((DAY($A$1)-1),"0")&amp;"!AG46"))+AG39</f>
        <v>#REF!</v>
      </c>
      <c r="AH46" s="263" t="e">
        <f aca="true">(INDIRECT(TEXT((DAY($A$1)-1),"0")&amp;"!AH46"))+AH39</f>
        <v>#REF!</v>
      </c>
      <c r="AJ46" s="261" t="n">
        <f aca="false">AJ39</f>
        <v>0</v>
      </c>
      <c r="AK46" s="262" t="n">
        <f aca="false">AK39</f>
        <v>0</v>
      </c>
      <c r="AL46" s="264" t="e">
        <f aca="true">(INDIRECT(TEXT((DAY($A$1)-1),"0")&amp;"!AH46"))+AL39</f>
        <v>#REF!</v>
      </c>
      <c r="AM46" s="265" t="e">
        <f aca="true">(INDIRECT(TEXT((DAY($A$1)-1),"0")&amp;"!Am46"))+AM39</f>
        <v>#REF!</v>
      </c>
      <c r="AS46" s="241"/>
      <c r="AT46" s="242" t="n">
        <f aca="false">AT15</f>
        <v>4</v>
      </c>
      <c r="AU46" s="242" t="n">
        <f aca="false">AS46-AT46</f>
        <v>-4</v>
      </c>
      <c r="AV46" s="243" t="n">
        <f aca="false">IF(AND(AU46&lt;=0,AU46&gt;=-2),AU46,IF(AU46&lt;-2,-2,0))</f>
        <v>-2</v>
      </c>
      <c r="AW46" s="244" t="n">
        <f aca="false">IF(AND(AU46&gt;=0,AU46&lt;=2),AU46,IF(AU46&gt;2,2,0))</f>
        <v>0</v>
      </c>
      <c r="AX46" s="245" t="n">
        <f aca="false">IF(AU46&gt;2,(AU46-2)*13.66,0)</f>
        <v>0</v>
      </c>
      <c r="AY46" s="245" t="n">
        <f aca="false">IF(AU46&lt;-2,(ABS(AU46)-2)*100,0)</f>
        <v>200</v>
      </c>
      <c r="AZ46" s="246" t="n">
        <f aca="false">AV46+AW46</f>
        <v>-2</v>
      </c>
      <c r="BA46" s="247" t="n">
        <f aca="false">AX46+AY46</f>
        <v>200</v>
      </c>
      <c r="BJ46" s="53" t="s">
        <v>148</v>
      </c>
      <c r="BK46" s="256" t="n">
        <f aca="false">BK42</f>
        <v>36979</v>
      </c>
      <c r="BL46" s="266" t="n">
        <f aca="false">AT31*J7/1000</f>
        <v>0</v>
      </c>
      <c r="BM46" s="249"/>
      <c r="BR46" s="235"/>
      <c r="BS46" s="142"/>
      <c r="BT46" s="142"/>
      <c r="BU46" s="98"/>
      <c r="BV46" s="52"/>
      <c r="BW46" s="249"/>
      <c r="BX46" s="249"/>
      <c r="BY46" s="52"/>
      <c r="BZ46" s="52"/>
      <c r="CA46" s="52"/>
      <c r="CB46" s="52"/>
      <c r="CC46" s="7"/>
      <c r="CD46" s="7"/>
      <c r="CE46" s="7"/>
      <c r="CF46" s="7"/>
      <c r="CG46" s="7"/>
      <c r="CH46" s="7"/>
      <c r="CI46" s="7"/>
      <c r="CJ46" s="8"/>
      <c r="CK46" s="257"/>
      <c r="CL46" s="249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</row>
    <row r="47" customFormat="false" ht="15" hidden="false" customHeight="false" outlineLevel="0" collapsed="false">
      <c r="A47" s="7"/>
      <c r="B47" s="7"/>
      <c r="C47" s="7"/>
      <c r="D47" s="7"/>
      <c r="E47" s="253"/>
      <c r="F47" s="253"/>
      <c r="G47" s="253"/>
      <c r="H47" s="253"/>
      <c r="I47" s="253"/>
      <c r="J47" s="253"/>
      <c r="K47" s="253"/>
      <c r="L47" s="253"/>
      <c r="M47" s="253"/>
      <c r="N47" s="253"/>
      <c r="O47" s="253"/>
      <c r="P47" s="7"/>
      <c r="Q47" s="7"/>
      <c r="R47" s="7"/>
      <c r="S47" s="7"/>
      <c r="T47" s="7"/>
      <c r="U47" s="7"/>
      <c r="V47" s="7"/>
      <c r="W47" s="7"/>
      <c r="X47" s="7"/>
      <c r="Y47" s="7"/>
      <c r="AS47" s="241"/>
      <c r="AT47" s="242" t="n">
        <f aca="false">AT16</f>
        <v>4</v>
      </c>
      <c r="AU47" s="242" t="n">
        <f aca="false">AS47-AT47</f>
        <v>-4</v>
      </c>
      <c r="AV47" s="243" t="n">
        <f aca="false">IF(AND(AU47&lt;=0,AU47&gt;=-2),AU47,IF(AU47&lt;-2,-2,0))</f>
        <v>-2</v>
      </c>
      <c r="AW47" s="244" t="n">
        <f aca="false">IF(AND(AU47&gt;=0,AU47&lt;=2),AU47,IF(AU47&gt;2,2,0))</f>
        <v>0</v>
      </c>
      <c r="AX47" s="245" t="n">
        <f aca="false">IF(AU47&gt;2,(AU47-2)*13.66,0)</f>
        <v>0</v>
      </c>
      <c r="AY47" s="245" t="n">
        <f aca="false">IF(AU47&lt;-2,(ABS(AU47)-2)*100,0)</f>
        <v>200</v>
      </c>
      <c r="AZ47" s="246" t="n">
        <f aca="false">AV47+AW47</f>
        <v>-2</v>
      </c>
      <c r="BA47" s="247" t="n">
        <f aca="false">AX47+AY47</f>
        <v>200</v>
      </c>
      <c r="BJ47" s="53" t="s">
        <v>149</v>
      </c>
      <c r="BK47" s="98"/>
      <c r="BL47" s="255" t="n">
        <f aca="false">SUM(BL45:BL46)</f>
        <v>0</v>
      </c>
      <c r="BM47" s="249"/>
      <c r="BR47" s="235"/>
      <c r="BS47" s="142"/>
      <c r="BT47" s="142"/>
      <c r="BU47" s="52"/>
      <c r="BV47" s="52"/>
      <c r="BW47" s="252"/>
      <c r="BX47" s="252"/>
      <c r="BY47" s="52"/>
      <c r="BZ47" s="52"/>
      <c r="CA47" s="52"/>
      <c r="CB47" s="52"/>
      <c r="CC47" s="7"/>
      <c r="CD47" s="7"/>
      <c r="CE47" s="7"/>
      <c r="CF47" s="7"/>
      <c r="CG47" s="7"/>
      <c r="CH47" s="7"/>
      <c r="CI47" s="7"/>
      <c r="CJ47" s="8"/>
      <c r="CK47" s="8"/>
      <c r="CL47" s="249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</row>
    <row r="48" customFormat="false" ht="15" hidden="false" customHeight="false" outlineLevel="0" collapsed="false">
      <c r="A48" s="7"/>
      <c r="B48" s="7"/>
      <c r="C48" s="7"/>
      <c r="D48" s="7"/>
      <c r="E48" s="253"/>
      <c r="F48" s="253"/>
      <c r="G48" s="254"/>
      <c r="H48" s="253"/>
      <c r="I48" s="254"/>
      <c r="J48" s="253"/>
      <c r="K48" s="254"/>
      <c r="L48" s="253"/>
      <c r="M48" s="254"/>
      <c r="N48" s="253"/>
      <c r="O48" s="253"/>
      <c r="P48" s="7"/>
      <c r="Q48" s="7"/>
      <c r="R48" s="7"/>
      <c r="S48" s="7"/>
      <c r="T48" s="7"/>
      <c r="U48" s="7"/>
      <c r="V48" s="7"/>
      <c r="W48" s="7"/>
      <c r="X48" s="7"/>
      <c r="Y48" s="7"/>
      <c r="AS48" s="241"/>
      <c r="AT48" s="242" t="n">
        <f aca="false">AT17</f>
        <v>4</v>
      </c>
      <c r="AU48" s="242" t="n">
        <f aca="false">AS48-AT48</f>
        <v>-4</v>
      </c>
      <c r="AV48" s="243" t="n">
        <f aca="false">IF(AND(AU48&lt;=0,AU48&gt;=-2),AU48,IF(AU48&lt;-2,-2,0))</f>
        <v>-2</v>
      </c>
      <c r="AW48" s="244" t="n">
        <f aca="false">IF(AND(AU48&gt;=0,AU48&lt;=2),AU48,IF(AU48&gt;2,2,0))</f>
        <v>0</v>
      </c>
      <c r="AX48" s="245" t="n">
        <f aca="false">IF(AU48&gt;2,(AU48-2)*13.66,0)</f>
        <v>0</v>
      </c>
      <c r="AY48" s="245" t="n">
        <f aca="false">IF(AU48&lt;-2,(ABS(AU48)-2)*100,0)</f>
        <v>200</v>
      </c>
      <c r="AZ48" s="246" t="n">
        <f aca="false">AV48+AW48</f>
        <v>-2</v>
      </c>
      <c r="BA48" s="247" t="n">
        <f aca="false">AX48+AY48</f>
        <v>200</v>
      </c>
      <c r="BJ48" s="183"/>
      <c r="BK48" s="52"/>
      <c r="BL48" s="251"/>
      <c r="BM48" s="252"/>
      <c r="BR48" s="235"/>
      <c r="BS48" s="142"/>
      <c r="BT48" s="142"/>
      <c r="BU48" s="98"/>
      <c r="BV48" s="98"/>
      <c r="BW48" s="249"/>
      <c r="BX48" s="249"/>
      <c r="BY48" s="52"/>
      <c r="BZ48" s="52"/>
      <c r="CA48" s="52"/>
      <c r="CB48" s="52"/>
      <c r="CC48" s="7"/>
      <c r="CD48" s="7"/>
      <c r="CE48" s="7"/>
      <c r="CF48" s="7"/>
      <c r="CG48" s="7"/>
      <c r="CH48" s="7"/>
      <c r="CI48" s="7"/>
      <c r="CJ48" s="7"/>
      <c r="CK48" s="7"/>
      <c r="CL48" s="252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</row>
    <row r="49" customFormat="false" ht="15" hidden="false" customHeight="false" outlineLevel="0" collapsed="false">
      <c r="A49" s="7"/>
      <c r="B49" s="7"/>
      <c r="C49" s="7"/>
      <c r="D49" s="7"/>
      <c r="E49" s="253"/>
      <c r="F49" s="253"/>
      <c r="G49" s="254"/>
      <c r="H49" s="253"/>
      <c r="I49" s="254"/>
      <c r="J49" s="253"/>
      <c r="K49" s="254"/>
      <c r="L49" s="253"/>
      <c r="M49" s="254"/>
      <c r="N49" s="253"/>
      <c r="O49" s="253"/>
      <c r="P49" s="7"/>
      <c r="Q49" s="7"/>
      <c r="R49" s="7"/>
      <c r="S49" s="7"/>
      <c r="T49" s="7"/>
      <c r="U49" s="7"/>
      <c r="V49" s="7"/>
      <c r="W49" s="7"/>
      <c r="X49" s="7"/>
      <c r="Y49" s="7"/>
      <c r="AS49" s="241"/>
      <c r="AT49" s="242" t="n">
        <f aca="false">AT18</f>
        <v>4</v>
      </c>
      <c r="AU49" s="242" t="n">
        <f aca="false">AS49-AT49</f>
        <v>-4</v>
      </c>
      <c r="AV49" s="243" t="n">
        <f aca="false">IF(AND(AU49&lt;=0,AU49&gt;=-2),AU49,IF(AU49&lt;-2,-2,0))</f>
        <v>-2</v>
      </c>
      <c r="AW49" s="244" t="n">
        <f aca="false">IF(AND(AU49&gt;=0,AU49&lt;=2),AU49,IF(AU49&gt;2,2,0))</f>
        <v>0</v>
      </c>
      <c r="AX49" s="245" t="n">
        <f aca="false">IF(AU49&gt;2,(AU49-2)*13.66,0)</f>
        <v>0</v>
      </c>
      <c r="AY49" s="245" t="n">
        <f aca="false">IF(AU49&lt;-2,(ABS(AU49)-2)*100,0)</f>
        <v>200</v>
      </c>
      <c r="AZ49" s="246" t="n">
        <f aca="false">AV49+AW49</f>
        <v>-2</v>
      </c>
      <c r="BA49" s="247" t="n">
        <f aca="false">AX49+AY49</f>
        <v>200</v>
      </c>
      <c r="BJ49" s="140" t="s">
        <v>150</v>
      </c>
      <c r="BK49" s="141"/>
      <c r="BL49" s="267" t="n">
        <f aca="false">BL43-BL47</f>
        <v>0</v>
      </c>
      <c r="BM49" s="249"/>
      <c r="BR49" s="235"/>
      <c r="BS49" s="142"/>
      <c r="BT49" s="142"/>
      <c r="BU49" s="98"/>
      <c r="BV49" s="256"/>
      <c r="BW49" s="249"/>
      <c r="BX49" s="249"/>
      <c r="BY49" s="52"/>
      <c r="BZ49" s="52"/>
      <c r="CA49" s="52"/>
      <c r="CB49" s="52"/>
      <c r="CC49" s="7"/>
      <c r="CD49" s="7"/>
      <c r="CE49" s="7"/>
      <c r="CF49" s="7"/>
      <c r="CG49" s="7"/>
      <c r="CH49" s="7"/>
      <c r="CI49" s="7"/>
      <c r="CJ49" s="8"/>
      <c r="CK49" s="7"/>
      <c r="CL49" s="249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</row>
    <row r="50" customFormat="false" ht="15" hidden="false" customHeight="false" outlineLevel="0" collapsed="false">
      <c r="A50" s="7"/>
      <c r="B50" s="7"/>
      <c r="C50" s="7"/>
      <c r="D50" s="7"/>
      <c r="E50" s="253"/>
      <c r="F50" s="253"/>
      <c r="G50" s="253"/>
      <c r="H50" s="253"/>
      <c r="I50" s="253"/>
      <c r="J50" s="253"/>
      <c r="K50" s="254"/>
      <c r="L50" s="253"/>
      <c r="M50" s="253"/>
      <c r="N50" s="253"/>
      <c r="O50" s="253"/>
      <c r="P50" s="7"/>
      <c r="Q50" s="7"/>
      <c r="R50" s="7"/>
      <c r="S50" s="7"/>
      <c r="T50" s="7"/>
      <c r="U50" s="7"/>
      <c r="V50" s="7"/>
      <c r="W50" s="7"/>
      <c r="X50" s="7"/>
      <c r="Y50" s="7"/>
      <c r="AS50" s="241"/>
      <c r="AT50" s="242" t="n">
        <f aca="false">AT19</f>
        <v>4</v>
      </c>
      <c r="AU50" s="242" t="n">
        <f aca="false">AS50-AT50</f>
        <v>-4</v>
      </c>
      <c r="AV50" s="243" t="n">
        <f aca="false">IF(AND(AU50&lt;=0,AU50&gt;=-2),AU50,IF(AU50&lt;-2,-2,0))</f>
        <v>-2</v>
      </c>
      <c r="AW50" s="244" t="n">
        <f aca="false">IF(AND(AU50&gt;=0,AU50&lt;=2),AU50,IF(AU50&gt;2,2,0))</f>
        <v>0</v>
      </c>
      <c r="AX50" s="245" t="n">
        <f aca="false">IF(AU50&gt;2,(AU50-2)*13.66,0)</f>
        <v>0</v>
      </c>
      <c r="AY50" s="245" t="n">
        <f aca="false">IF(AU50&lt;-2,(ABS(AU50)-2)*100,0)</f>
        <v>200</v>
      </c>
      <c r="AZ50" s="246" t="n">
        <f aca="false">AV50+AW50</f>
        <v>-2</v>
      </c>
      <c r="BA50" s="247" t="n">
        <f aca="false">AX50+AY50</f>
        <v>200</v>
      </c>
      <c r="BJ50" s="140"/>
      <c r="BK50" s="141"/>
      <c r="BL50" s="267"/>
      <c r="BM50" s="249"/>
      <c r="BR50" s="235"/>
      <c r="BS50" s="142"/>
      <c r="BT50" s="142"/>
      <c r="BU50" s="98"/>
      <c r="BV50" s="52"/>
      <c r="BW50" s="249"/>
      <c r="BX50" s="249"/>
      <c r="BY50" s="52"/>
      <c r="BZ50" s="52"/>
      <c r="CA50" s="52"/>
      <c r="CB50" s="52"/>
      <c r="CC50" s="7"/>
      <c r="CD50" s="7"/>
      <c r="CE50" s="7"/>
      <c r="CF50" s="7"/>
      <c r="CG50" s="7"/>
      <c r="CH50" s="7"/>
      <c r="CI50" s="7"/>
      <c r="CJ50" s="8"/>
      <c r="CK50" s="7"/>
      <c r="CL50" s="249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</row>
    <row r="51" customFormat="false" ht="15" hidden="false" customHeight="false" outlineLevel="0" collapsed="false">
      <c r="A51" s="7"/>
      <c r="B51" s="7"/>
      <c r="C51" s="7"/>
      <c r="D51" s="7"/>
      <c r="E51" s="253"/>
      <c r="F51" s="253"/>
      <c r="G51" s="253"/>
      <c r="H51" s="253"/>
      <c r="I51" s="254"/>
      <c r="J51" s="253"/>
      <c r="K51" s="254"/>
      <c r="L51" s="253"/>
      <c r="M51" s="254"/>
      <c r="N51" s="254"/>
      <c r="O51" s="254"/>
      <c r="P51" s="7"/>
      <c r="Q51" s="7"/>
      <c r="R51" s="7"/>
      <c r="S51" s="7"/>
      <c r="T51" s="7"/>
      <c r="U51" s="7"/>
      <c r="V51" s="7"/>
      <c r="W51" s="7"/>
      <c r="X51" s="7"/>
      <c r="Y51" s="7"/>
      <c r="AS51" s="241"/>
      <c r="AT51" s="242" t="n">
        <f aca="false">AT20</f>
        <v>4</v>
      </c>
      <c r="AU51" s="242" t="n">
        <f aca="false">AS51-AT51</f>
        <v>-4</v>
      </c>
      <c r="AV51" s="243" t="n">
        <f aca="false">IF(AND(AU51&lt;=0,AU51&gt;=-2),AU51,IF(AU51&lt;-2,-2,0))</f>
        <v>-2</v>
      </c>
      <c r="AW51" s="244" t="n">
        <f aca="false">IF(AND(AU51&gt;=0,AU51&lt;=2),AU51,IF(AU51&gt;2,2,0))</f>
        <v>0</v>
      </c>
      <c r="AX51" s="245" t="n">
        <f aca="false">IF(AU51&gt;2,(AU51-2)*13.66,0)</f>
        <v>0</v>
      </c>
      <c r="AY51" s="245" t="n">
        <f aca="false">IF(AU51&lt;-2,(ABS(AU51)-2)*100,0)</f>
        <v>200</v>
      </c>
      <c r="AZ51" s="246" t="n">
        <f aca="false">AV51+AW51</f>
        <v>-2</v>
      </c>
      <c r="BA51" s="247" t="n">
        <f aca="false">AX51+AY51</f>
        <v>200</v>
      </c>
      <c r="BR51" s="235"/>
      <c r="BS51" s="142"/>
      <c r="BT51" s="142"/>
      <c r="BU51" s="52"/>
      <c r="BV51" s="52"/>
      <c r="BW51" s="252"/>
      <c r="BX51" s="252"/>
      <c r="BY51" s="52"/>
      <c r="BZ51" s="52"/>
      <c r="CA51" s="52"/>
      <c r="CB51" s="52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</row>
    <row r="52" customFormat="false" ht="12.75" hidden="false" customHeight="false" outlineLevel="0" collapsed="false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AS52" s="241"/>
      <c r="AT52" s="242" t="n">
        <f aca="false">AT21</f>
        <v>4</v>
      </c>
      <c r="AU52" s="242" t="n">
        <f aca="false">AS52-AT52</f>
        <v>-4</v>
      </c>
      <c r="AV52" s="243" t="n">
        <f aca="false">IF(AND(AU52&lt;=0,AU52&gt;=-2),AU52,IF(AU52&lt;-2,-2,0))</f>
        <v>-2</v>
      </c>
      <c r="AW52" s="244" t="n">
        <f aca="false">IF(AND(AU52&gt;=0,AU52&lt;=2),AU52,IF(AU52&gt;2,2,0))</f>
        <v>0</v>
      </c>
      <c r="AX52" s="245" t="n">
        <f aca="false">IF(AU52&gt;2,(AU52-2)*13.66,0)</f>
        <v>0</v>
      </c>
      <c r="AY52" s="245" t="n">
        <f aca="false">IF(AU52&lt;-2,(ABS(AU52)-2)*100,0)</f>
        <v>200</v>
      </c>
      <c r="AZ52" s="246" t="n">
        <f aca="false">AV52+AW52</f>
        <v>-2</v>
      </c>
      <c r="BA52" s="247" t="n">
        <f aca="false">AX52+AY52</f>
        <v>200</v>
      </c>
      <c r="BR52" s="235"/>
      <c r="BS52" s="142"/>
      <c r="BT52" s="142"/>
      <c r="BU52" s="98"/>
      <c r="BV52" s="98"/>
      <c r="BW52" s="249"/>
      <c r="BX52" s="249"/>
      <c r="BY52" s="52"/>
      <c r="BZ52" s="52"/>
      <c r="CA52" s="52"/>
      <c r="CB52" s="52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</row>
    <row r="53" customFormat="false" ht="15.75" hidden="false" customHeight="false" outlineLevel="0" collapsed="false">
      <c r="A53" s="7"/>
      <c r="B53" s="7"/>
      <c r="C53" s="7"/>
      <c r="D53" s="7"/>
      <c r="E53" s="7"/>
      <c r="F53" s="7"/>
      <c r="G53" s="7"/>
      <c r="H53" s="22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AS53" s="241"/>
      <c r="AT53" s="242" t="n">
        <f aca="false">AT22</f>
        <v>4</v>
      </c>
      <c r="AU53" s="242" t="n">
        <f aca="false">AS53-AT53</f>
        <v>-4</v>
      </c>
      <c r="AV53" s="243" t="n">
        <f aca="false">IF(AND(AU53&lt;=0,AU53&gt;=-2),AU53,IF(AU53&lt;-2,-2,0))</f>
        <v>-2</v>
      </c>
      <c r="AW53" s="244" t="n">
        <f aca="false">IF(AND(AU53&gt;=0,AU53&lt;=2),AU53,IF(AU53&gt;2,2,0))</f>
        <v>0</v>
      </c>
      <c r="AX53" s="245" t="n">
        <f aca="false">IF(AU53&gt;2,(AU53-2)*13.66,0)</f>
        <v>0</v>
      </c>
      <c r="AY53" s="245" t="n">
        <f aca="false">IF(AU53&lt;-2,(ABS(AU53)-2)*100,0)</f>
        <v>200</v>
      </c>
      <c r="AZ53" s="246" t="n">
        <f aca="false">AV53+AW53</f>
        <v>-2</v>
      </c>
      <c r="BA53" s="247" t="n">
        <f aca="false">AX53+AY53</f>
        <v>200</v>
      </c>
      <c r="BR53" s="235"/>
      <c r="BS53" s="142"/>
      <c r="BT53" s="142"/>
      <c r="BU53" s="98"/>
      <c r="BV53" s="256"/>
      <c r="BW53" s="268"/>
      <c r="BX53" s="249"/>
      <c r="BY53" s="52"/>
      <c r="BZ53" s="52"/>
      <c r="CA53" s="52"/>
      <c r="CB53" s="52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</row>
    <row r="54" customFormat="false" ht="15.75" hidden="false" customHeight="false" outlineLevel="0" collapsed="false">
      <c r="A54" s="7"/>
      <c r="B54" s="7"/>
      <c r="C54" s="7"/>
      <c r="D54" s="7"/>
      <c r="E54" s="7"/>
      <c r="F54" s="7"/>
      <c r="G54" s="7"/>
      <c r="H54" s="227"/>
      <c r="I54" s="227"/>
      <c r="J54" s="227"/>
      <c r="K54" s="22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AS54" s="241"/>
      <c r="AT54" s="242" t="n">
        <f aca="false">AT23</f>
        <v>4</v>
      </c>
      <c r="AU54" s="242" t="n">
        <f aca="false">AS54-AT54</f>
        <v>-4</v>
      </c>
      <c r="AV54" s="243" t="n">
        <f aca="false">IF(AND(AU54&lt;=0,AU54&gt;=-2),AU54,IF(AU54&lt;-2,-2,0))</f>
        <v>-2</v>
      </c>
      <c r="AW54" s="244" t="n">
        <f aca="false">IF(AND(AU54&gt;=0,AU54&lt;=2),AU54,IF(AU54&gt;2,2,0))</f>
        <v>0</v>
      </c>
      <c r="AX54" s="245" t="n">
        <f aca="false">IF(AU54&gt;2,(AU54-2)*13.66,0)</f>
        <v>0</v>
      </c>
      <c r="AY54" s="245" t="n">
        <f aca="false">IF(AU54&lt;-2,(ABS(AU54)-2)*100,0)</f>
        <v>200</v>
      </c>
      <c r="AZ54" s="246" t="n">
        <f aca="false">AV54+AW54</f>
        <v>-2</v>
      </c>
      <c r="BA54" s="247" t="n">
        <f aca="false">AX54+AY54</f>
        <v>200</v>
      </c>
      <c r="BR54" s="235"/>
      <c r="BS54" s="142"/>
      <c r="BT54" s="142"/>
      <c r="BU54" s="98"/>
      <c r="BV54" s="98"/>
      <c r="BW54" s="249"/>
      <c r="BX54" s="249"/>
      <c r="BY54" s="52"/>
      <c r="BZ54" s="52"/>
      <c r="CA54" s="52"/>
      <c r="CB54" s="52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</row>
    <row r="55" customFormat="false" ht="15.75" hidden="false" customHeight="false" outlineLevel="0" collapsed="false">
      <c r="A55" s="7"/>
      <c r="B55" s="7"/>
      <c r="C55" s="7"/>
      <c r="D55" s="7"/>
      <c r="E55" s="227"/>
      <c r="F55" s="227"/>
      <c r="G55" s="7"/>
      <c r="H55" s="227"/>
      <c r="I55" s="227"/>
      <c r="J55" s="7"/>
      <c r="K55" s="227"/>
      <c r="L55" s="7"/>
      <c r="M55" s="7"/>
      <c r="N55" s="22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AS55" s="241"/>
      <c r="AT55" s="242" t="n">
        <f aca="false">AT24</f>
        <v>4</v>
      </c>
      <c r="AU55" s="242" t="n">
        <f aca="false">AS55-AT55</f>
        <v>-4</v>
      </c>
      <c r="AV55" s="243" t="n">
        <f aca="false">IF(AND(AU55&lt;=0,AU55&gt;=-2),AU55,IF(AU55&lt;-2,-2,0))</f>
        <v>-2</v>
      </c>
      <c r="AW55" s="244" t="n">
        <f aca="false">IF(AND(AU55&gt;=0,AU55&lt;=2),AU55,IF(AU55&gt;2,2,0))</f>
        <v>0</v>
      </c>
      <c r="AX55" s="245" t="n">
        <f aca="false">IF(AU55&gt;2,(AU55-2)*13.66,0)</f>
        <v>0</v>
      </c>
      <c r="AY55" s="245" t="n">
        <f aca="false">IF(AU55&lt;-2,(ABS(AU55)-2)*100,0)</f>
        <v>200</v>
      </c>
      <c r="AZ55" s="246" t="n">
        <f aca="false">AV55+AW55</f>
        <v>-2</v>
      </c>
      <c r="BA55" s="247" t="n">
        <f aca="false">AX55+AY55</f>
        <v>200</v>
      </c>
      <c r="BR55" s="235"/>
      <c r="BS55" s="142"/>
      <c r="BT55" s="142"/>
      <c r="BU55" s="52"/>
      <c r="BV55" s="52"/>
      <c r="BW55" s="252"/>
      <c r="BX55" s="252"/>
      <c r="BY55" s="52"/>
      <c r="BZ55" s="52"/>
      <c r="CA55" s="52"/>
      <c r="CB55" s="52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</row>
    <row r="56" customFormat="false" ht="15.75" hidden="false" customHeight="false" outlineLevel="0" collapsed="false">
      <c r="A56" s="7"/>
      <c r="B56" s="7"/>
      <c r="C56" s="7"/>
      <c r="D56" s="7"/>
      <c r="E56" s="227"/>
      <c r="F56" s="7"/>
      <c r="G56" s="7"/>
      <c r="H56" s="7"/>
      <c r="I56" s="7"/>
      <c r="J56" s="7"/>
      <c r="K56" s="269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AS56" s="241"/>
      <c r="AT56" s="242" t="n">
        <f aca="false">AT25</f>
        <v>4</v>
      </c>
      <c r="AU56" s="242" t="n">
        <f aca="false">AS56-AT56</f>
        <v>-4</v>
      </c>
      <c r="AV56" s="243" t="n">
        <f aca="false">IF(AND(AU56&lt;=0,AU56&gt;=-2),AU56,IF(AU56&lt;-2,-2,0))</f>
        <v>-2</v>
      </c>
      <c r="AW56" s="244" t="n">
        <f aca="false">IF(AND(AU56&gt;=0,AU56&lt;=2),AU56,IF(AU56&gt;2,2,0))</f>
        <v>0</v>
      </c>
      <c r="AX56" s="245" t="n">
        <f aca="false">IF(AU56&gt;2,(AU56-2)*13.66,0)</f>
        <v>0</v>
      </c>
      <c r="AY56" s="245" t="n">
        <f aca="false">IF(AU56&lt;-2,(ABS(AU56)-2)*100,0)</f>
        <v>200</v>
      </c>
      <c r="AZ56" s="246" t="n">
        <f aca="false">AV56+AW56</f>
        <v>-2</v>
      </c>
      <c r="BA56" s="247" t="n">
        <f aca="false">AX56+AY56</f>
        <v>200</v>
      </c>
      <c r="BR56" s="235"/>
      <c r="BS56" s="142"/>
      <c r="BT56" s="142"/>
      <c r="BU56" s="98"/>
      <c r="BV56" s="52"/>
      <c r="BW56" s="249"/>
      <c r="BX56" s="249"/>
      <c r="BY56" s="52"/>
      <c r="BZ56" s="52"/>
      <c r="CA56" s="52"/>
      <c r="CB56" s="52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</row>
    <row r="57" customFormat="false" ht="15" hidden="false" customHeight="false" outlineLevel="0" collapsed="false">
      <c r="A57" s="7"/>
      <c r="B57" s="7"/>
      <c r="C57" s="7"/>
      <c r="D57" s="7"/>
      <c r="E57" s="253"/>
      <c r="F57" s="253"/>
      <c r="G57" s="7"/>
      <c r="H57" s="254"/>
      <c r="I57" s="7"/>
      <c r="J57" s="253"/>
      <c r="K57" s="270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AS57" s="241"/>
      <c r="AT57" s="242" t="n">
        <f aca="false">AT26</f>
        <v>4</v>
      </c>
      <c r="AU57" s="242" t="n">
        <f aca="false">AS57-AT57</f>
        <v>-4</v>
      </c>
      <c r="AV57" s="243" t="n">
        <f aca="false">IF(AND(AU57&lt;=0,AU57&gt;=-2),AU57,IF(AU57&lt;-2,-2,0))</f>
        <v>-2</v>
      </c>
      <c r="AW57" s="244" t="n">
        <f aca="false">IF(AND(AU57&gt;=0,AU57&lt;=2),AU57,IF(AU57&gt;2,2,0))</f>
        <v>0</v>
      </c>
      <c r="AX57" s="245" t="n">
        <f aca="false">IF(AU57&gt;2,(AU57-2)*13.66,0)</f>
        <v>0</v>
      </c>
      <c r="AY57" s="245" t="n">
        <f aca="false">IF(AU57&lt;-2,(ABS(AU57)-2)*100,0)</f>
        <v>200</v>
      </c>
      <c r="AZ57" s="246" t="n">
        <f aca="false">AV57+AW57</f>
        <v>-2</v>
      </c>
      <c r="BA57" s="247" t="n">
        <f aca="false">AX57+AY57</f>
        <v>200</v>
      </c>
      <c r="BR57" s="235"/>
      <c r="BS57" s="142"/>
      <c r="BT57" s="142"/>
      <c r="BU57" s="98"/>
      <c r="BV57" s="52"/>
      <c r="BW57" s="249"/>
      <c r="BX57" s="249"/>
      <c r="BY57" s="52"/>
      <c r="BZ57" s="52"/>
      <c r="CA57" s="52"/>
      <c r="CB57" s="52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</row>
    <row r="58" customFormat="false" ht="15.75" hidden="false" customHeight="false" outlineLevel="0" collapsed="false">
      <c r="A58" s="7"/>
      <c r="B58" s="7"/>
      <c r="C58" s="7"/>
      <c r="D58" s="7"/>
      <c r="E58" s="253"/>
      <c r="F58" s="253"/>
      <c r="G58" s="7"/>
      <c r="H58" s="254"/>
      <c r="I58" s="7"/>
      <c r="J58" s="7"/>
      <c r="K58" s="269"/>
      <c r="L58" s="7"/>
      <c r="M58" s="7"/>
      <c r="N58" s="271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AS58" s="241"/>
      <c r="AT58" s="242" t="n">
        <f aca="false">AT27</f>
        <v>4</v>
      </c>
      <c r="AU58" s="242" t="n">
        <f aca="false">AS58-AT58</f>
        <v>-4</v>
      </c>
      <c r="AV58" s="243" t="n">
        <f aca="false">IF(AND(AU58&lt;=0,AU58&gt;=-2),AU58,IF(AU58&lt;-2,-2,0))</f>
        <v>-2</v>
      </c>
      <c r="AW58" s="244" t="n">
        <f aca="false">IF(AND(AU58&gt;=0,AU58&lt;=2),AU58,IF(AU58&gt;2,2,0))</f>
        <v>0</v>
      </c>
      <c r="AX58" s="245" t="n">
        <f aca="false">IF(AU58&gt;2,(AU58-2)*13.66,0)</f>
        <v>0</v>
      </c>
      <c r="AY58" s="245" t="n">
        <f aca="false">IF(AU58&lt;-2,(ABS(AU58)-2)*100,0)</f>
        <v>200</v>
      </c>
      <c r="AZ58" s="246" t="n">
        <f aca="false">AV58+AW58</f>
        <v>-2</v>
      </c>
      <c r="BA58" s="247" t="n">
        <f aca="false">AX58+AY58</f>
        <v>200</v>
      </c>
      <c r="BR58" s="235"/>
      <c r="BS58" s="142"/>
      <c r="BT58" s="142"/>
      <c r="BU58" s="272"/>
      <c r="BV58" s="272"/>
      <c r="BW58" s="270"/>
      <c r="BX58" s="270"/>
      <c r="BY58" s="273"/>
      <c r="BZ58" s="269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</row>
    <row r="59" customFormat="false" ht="15" hidden="false" customHeight="false" outlineLevel="0" collapsed="false">
      <c r="A59" s="7"/>
      <c r="B59" s="7"/>
      <c r="C59" s="7"/>
      <c r="D59" s="7"/>
      <c r="E59" s="253"/>
      <c r="F59" s="7"/>
      <c r="G59" s="7"/>
      <c r="H59" s="254"/>
      <c r="I59" s="7"/>
      <c r="J59" s="7"/>
      <c r="K59" s="274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AS59" s="241"/>
      <c r="AT59" s="242" t="n">
        <f aca="false">AT28</f>
        <v>4</v>
      </c>
      <c r="AU59" s="242" t="n">
        <f aca="false">AS59-AT59</f>
        <v>-4</v>
      </c>
      <c r="AV59" s="243" t="n">
        <f aca="false">IF(AND(AU59&lt;=0,AU59&gt;=-2),AU59,IF(AU59&lt;-2,-2,0))</f>
        <v>-2</v>
      </c>
      <c r="AW59" s="244" t="n">
        <f aca="false">IF(AND(AU59&gt;=0,AU59&lt;=2),AU59,IF(AU59&gt;2,2,0))</f>
        <v>0</v>
      </c>
      <c r="AX59" s="245" t="n">
        <f aca="false">IF(AU59&gt;2,(AU59-2)*13.66,0)</f>
        <v>0</v>
      </c>
      <c r="AY59" s="245" t="n">
        <f aca="false">IF(AU59&lt;-2,(ABS(AU59)-2)*100,0)</f>
        <v>200</v>
      </c>
      <c r="AZ59" s="246" t="n">
        <f aca="false">AV59+AW59</f>
        <v>-2</v>
      </c>
      <c r="BA59" s="247" t="n">
        <f aca="false">AX59+AY59</f>
        <v>200</v>
      </c>
      <c r="BR59" s="235"/>
      <c r="BS59" s="142"/>
      <c r="BT59" s="142"/>
      <c r="BU59" s="272"/>
      <c r="BV59" s="272"/>
      <c r="BW59" s="270"/>
      <c r="BX59" s="270"/>
      <c r="BY59" s="273"/>
      <c r="BZ59" s="269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</row>
    <row r="60" customFormat="false" ht="15" hidden="false" customHeight="false" outlineLevel="0" collapsed="false">
      <c r="A60" s="7"/>
      <c r="B60" s="7"/>
      <c r="C60" s="7"/>
      <c r="D60" s="7"/>
      <c r="E60" s="253"/>
      <c r="F60" s="7"/>
      <c r="G60" s="7"/>
      <c r="H60" s="274"/>
      <c r="I60" s="7"/>
      <c r="J60" s="7"/>
      <c r="K60" s="269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AS60" s="241"/>
      <c r="AT60" s="242" t="n">
        <f aca="false">AT29</f>
        <v>4</v>
      </c>
      <c r="AU60" s="242" t="n">
        <f aca="false">AS60-AT60</f>
        <v>-4</v>
      </c>
      <c r="AV60" s="243" t="n">
        <f aca="false">IF(AND(AU60&lt;=0,AU60&gt;=-2),AU60,IF(AU60&lt;-2,-2,0))</f>
        <v>-2</v>
      </c>
      <c r="AW60" s="244" t="n">
        <f aca="false">IF(AND(AU60&gt;=0,AU60&lt;=2),AU60,IF(AU60&gt;2,2,0))</f>
        <v>0</v>
      </c>
      <c r="AX60" s="245" t="n">
        <f aca="false">IF(AU60&gt;2,(AU60-2)*13.66,0)</f>
        <v>0</v>
      </c>
      <c r="AY60" s="245" t="n">
        <f aca="false">IF(AU60&lt;-2,(ABS(AU60)-2)*100,0)</f>
        <v>200</v>
      </c>
      <c r="AZ60" s="246" t="n">
        <f aca="false">AV60+AW60</f>
        <v>-2</v>
      </c>
      <c r="BA60" s="247" t="n">
        <f aca="false">AX60+AY60</f>
        <v>200</v>
      </c>
      <c r="BR60" s="235"/>
      <c r="BS60" s="142"/>
      <c r="BT60" s="142"/>
      <c r="BU60" s="272"/>
      <c r="BV60" s="272"/>
      <c r="BW60" s="270"/>
      <c r="BX60" s="270"/>
      <c r="BY60" s="273"/>
      <c r="BZ60" s="269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</row>
    <row r="61" customFormat="false" ht="15.75" hidden="false" customHeight="false" outlineLevel="0" collapsed="false">
      <c r="A61" s="7"/>
      <c r="B61" s="7"/>
      <c r="C61" s="7"/>
      <c r="D61" s="7"/>
      <c r="E61" s="254"/>
      <c r="F61" s="7"/>
      <c r="G61" s="7"/>
      <c r="H61" s="274"/>
      <c r="I61" s="7"/>
      <c r="J61" s="7"/>
      <c r="K61" s="274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AS61" s="275"/>
      <c r="AT61" s="276" t="n">
        <f aca="false">AT30</f>
        <v>4</v>
      </c>
      <c r="AU61" s="276" t="n">
        <f aca="false">AS61-AT61</f>
        <v>-4</v>
      </c>
      <c r="AV61" s="277" t="n">
        <f aca="false">IF(AND(AU61&lt;=0,AU61&gt;=-2),AU61,IF(AU61&lt;-2,-2,0))</f>
        <v>-2</v>
      </c>
      <c r="AW61" s="278" t="n">
        <f aca="false">IF(AND(AU61&gt;=0,AU61&lt;=2),AU61,IF(AU61&gt;2,2,0))</f>
        <v>0</v>
      </c>
      <c r="AX61" s="279" t="n">
        <f aca="false">IF(AU61&gt;2,(AU61-2)*13.66,0)</f>
        <v>0</v>
      </c>
      <c r="AY61" s="279" t="n">
        <f aca="false">IF(AU61&lt;-2,(ABS(AU61)-2)*100,0)</f>
        <v>200</v>
      </c>
      <c r="AZ61" s="280" t="n">
        <f aca="false">AV61+AW61</f>
        <v>-2</v>
      </c>
      <c r="BA61" s="281" t="n">
        <f aca="false">AX61+AY61</f>
        <v>200</v>
      </c>
      <c r="BR61" s="235"/>
      <c r="BS61" s="142"/>
      <c r="BT61" s="142"/>
      <c r="BU61" s="272"/>
      <c r="BV61" s="272"/>
      <c r="BW61" s="270"/>
      <c r="BX61" s="270"/>
      <c r="BY61" s="273"/>
      <c r="BZ61" s="269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</row>
    <row r="62" customFormat="false" ht="15.75" hidden="false" customHeight="false" outlineLevel="0" collapsed="false">
      <c r="A62" s="7"/>
      <c r="B62" s="7"/>
      <c r="C62" s="7"/>
      <c r="D62" s="7"/>
      <c r="E62" s="254"/>
      <c r="F62" s="7"/>
      <c r="G62" s="7"/>
      <c r="H62" s="282"/>
      <c r="I62" s="7"/>
      <c r="J62" s="7"/>
      <c r="K62" s="269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AT62" s="283" t="n">
        <f aca="false">AT31</f>
        <v>96</v>
      </c>
      <c r="BR62" s="7"/>
      <c r="BS62" s="142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</row>
    <row r="63" customFormat="false" ht="15.75" hidden="false" customHeight="false" outlineLevel="0" collapsed="false">
      <c r="A63" s="7"/>
      <c r="B63" s="7"/>
      <c r="C63" s="7"/>
      <c r="D63" s="7"/>
      <c r="E63" s="254"/>
      <c r="F63" s="7"/>
      <c r="G63" s="7"/>
      <c r="H63" s="7"/>
      <c r="I63" s="7"/>
      <c r="J63" s="7"/>
      <c r="K63" s="274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AX63" s="0" t="s">
        <v>151</v>
      </c>
      <c r="AZ63" s="284" t="n">
        <f aca="false">SUM(AZ38:AZ62)</f>
        <v>-48</v>
      </c>
      <c r="BA63" s="285" t="n">
        <f aca="false">SUM(BA38:BA62)</f>
        <v>4800</v>
      </c>
      <c r="BR63" s="7"/>
      <c r="BS63" s="7"/>
      <c r="BT63" s="7"/>
      <c r="BU63" s="7"/>
      <c r="BV63" s="7"/>
      <c r="BW63" s="7"/>
      <c r="BX63" s="7"/>
      <c r="BY63" s="273"/>
      <c r="BZ63" s="269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</row>
    <row r="64" customFormat="false" ht="12.75" hidden="false" customHeight="false" outlineLevel="0" collapsed="false">
      <c r="A64" s="7"/>
      <c r="B64" s="7"/>
      <c r="C64" s="7"/>
      <c r="D64" s="7"/>
      <c r="E64" s="7"/>
      <c r="F64" s="7"/>
      <c r="G64" s="7"/>
      <c r="H64" s="7"/>
      <c r="I64" s="7"/>
      <c r="J64" s="7"/>
      <c r="K64" s="269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</row>
    <row r="65" customFormat="false" ht="12.75" hidden="false" customHeight="false" outlineLevel="0" collapsed="false">
      <c r="A65" s="7"/>
      <c r="B65" s="7"/>
      <c r="C65" s="7"/>
      <c r="D65" s="7"/>
      <c r="E65" s="7"/>
      <c r="F65" s="7"/>
      <c r="G65" s="7"/>
      <c r="H65" s="7"/>
      <c r="I65" s="7"/>
      <c r="J65" s="7"/>
      <c r="K65" s="274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</row>
    <row r="66" customFormat="false" ht="12.75" hidden="false" customHeight="false" outlineLevel="0" collapsed="false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</row>
    <row r="67" customFormat="false" ht="12.75" hidden="false" customHeight="false" outlineLevel="0" collapsed="false">
      <c r="A67" s="286"/>
      <c r="B67" s="287"/>
      <c r="C67" s="287"/>
      <c r="D67" s="287"/>
      <c r="E67" s="287"/>
      <c r="F67" s="287"/>
      <c r="G67" s="287"/>
      <c r="H67" s="287"/>
      <c r="I67" s="287"/>
      <c r="J67" s="287"/>
      <c r="K67" s="287"/>
      <c r="L67" s="287"/>
      <c r="M67" s="287"/>
      <c r="N67" s="287"/>
      <c r="O67" s="287"/>
      <c r="P67" s="287"/>
      <c r="Q67" s="287"/>
      <c r="R67" s="287"/>
      <c r="S67" s="287"/>
      <c r="T67" s="287"/>
      <c r="U67" s="287"/>
      <c r="V67" s="7"/>
      <c r="W67" s="7"/>
      <c r="X67" s="7"/>
      <c r="Y67" s="7"/>
    </row>
    <row r="68" customFormat="false" ht="12.75" hidden="false" customHeight="false" outlineLevel="0" collapsed="false">
      <c r="A68" s="288"/>
      <c r="B68" s="9"/>
      <c r="C68" s="10"/>
      <c r="D68" s="10"/>
      <c r="E68" s="10"/>
      <c r="F68" s="288"/>
      <c r="G68" s="288"/>
      <c r="H68" s="12"/>
      <c r="I68" s="12"/>
      <c r="J68" s="288"/>
      <c r="K68" s="288"/>
      <c r="L68" s="288"/>
      <c r="M68" s="289"/>
      <c r="N68" s="288"/>
      <c r="O68" s="289"/>
      <c r="P68" s="287"/>
      <c r="Q68" s="289"/>
      <c r="R68" s="289"/>
      <c r="S68" s="289"/>
      <c r="T68" s="289"/>
      <c r="U68" s="287"/>
      <c r="V68" s="7"/>
      <c r="W68" s="7"/>
      <c r="X68" s="7"/>
      <c r="Y68" s="7"/>
    </row>
    <row r="69" customFormat="false" ht="12.75" hidden="false" customHeight="false" outlineLevel="0" collapsed="false">
      <c r="A69" s="287"/>
      <c r="B69" s="9"/>
      <c r="C69" s="290"/>
      <c r="D69" s="291"/>
      <c r="E69" s="290"/>
      <c r="F69" s="289"/>
      <c r="G69" s="289"/>
      <c r="H69" s="289"/>
      <c r="I69" s="289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7"/>
      <c r="W69" s="7"/>
      <c r="X69" s="7"/>
      <c r="Y69" s="7"/>
    </row>
    <row r="70" customFormat="false" ht="12.75" hidden="false" customHeight="false" outlineLevel="0" collapsed="false">
      <c r="A70" s="293"/>
      <c r="B70" s="9"/>
      <c r="C70" s="291"/>
      <c r="D70" s="291"/>
      <c r="E70" s="290"/>
      <c r="F70" s="289"/>
      <c r="G70" s="289"/>
      <c r="H70" s="289"/>
      <c r="I70" s="289"/>
      <c r="J70" s="289"/>
      <c r="K70" s="289"/>
      <c r="L70" s="289"/>
      <c r="M70" s="289"/>
      <c r="N70" s="289"/>
      <c r="O70" s="289"/>
      <c r="P70" s="289"/>
      <c r="Q70" s="289"/>
      <c r="R70" s="289"/>
      <c r="S70" s="289"/>
      <c r="T70" s="289"/>
      <c r="U70" s="289"/>
      <c r="V70" s="7"/>
      <c r="W70" s="7"/>
      <c r="X70" s="7"/>
      <c r="Y70" s="7"/>
    </row>
    <row r="71" customFormat="false" ht="12.75" hidden="false" customHeight="false" outlineLevel="0" collapsed="false">
      <c r="A71" s="287"/>
      <c r="B71" s="9"/>
      <c r="C71" s="291"/>
      <c r="D71" s="291"/>
      <c r="E71" s="10"/>
      <c r="F71" s="206"/>
      <c r="G71" s="294"/>
      <c r="H71" s="294"/>
      <c r="I71" s="289"/>
      <c r="J71" s="289"/>
      <c r="K71" s="294"/>
      <c r="L71" s="294"/>
      <c r="M71" s="294"/>
      <c r="N71" s="295"/>
      <c r="O71" s="294"/>
      <c r="P71" s="296"/>
      <c r="Q71" s="294"/>
      <c r="R71" s="294"/>
      <c r="S71" s="294"/>
      <c r="T71" s="294"/>
      <c r="U71" s="289"/>
      <c r="V71" s="7"/>
      <c r="W71" s="7"/>
      <c r="X71" s="7"/>
      <c r="Y71" s="7"/>
    </row>
    <row r="72" customFormat="false" ht="12.75" hidden="false" customHeight="false" outlineLevel="0" collapsed="false">
      <c r="A72" s="287"/>
      <c r="B72" s="297"/>
      <c r="C72" s="298"/>
      <c r="D72" s="298"/>
      <c r="E72" s="298"/>
      <c r="F72" s="299"/>
      <c r="G72" s="299"/>
      <c r="H72" s="299"/>
      <c r="I72" s="299"/>
      <c r="J72" s="298"/>
      <c r="K72" s="299"/>
      <c r="L72" s="299"/>
      <c r="M72" s="299"/>
      <c r="N72" s="300"/>
      <c r="O72" s="299"/>
      <c r="P72" s="300"/>
      <c r="Q72" s="299"/>
      <c r="R72" s="300"/>
      <c r="S72" s="301"/>
      <c r="T72" s="299"/>
      <c r="U72" s="299"/>
      <c r="V72" s="7"/>
      <c r="W72" s="7"/>
      <c r="X72" s="7"/>
      <c r="Y72" s="7"/>
    </row>
    <row r="73" customFormat="false" ht="12.75" hidden="false" customHeight="false" outlineLevel="0" collapsed="false">
      <c r="A73" s="287"/>
      <c r="B73" s="9"/>
      <c r="C73" s="290"/>
      <c r="D73" s="290"/>
      <c r="E73" s="290"/>
      <c r="F73" s="302"/>
      <c r="G73" s="302"/>
      <c r="H73" s="302"/>
      <c r="I73" s="302"/>
      <c r="J73" s="290"/>
      <c r="K73" s="303"/>
      <c r="L73" s="303"/>
      <c r="M73" s="303"/>
      <c r="N73" s="303"/>
      <c r="O73" s="303"/>
      <c r="P73" s="303"/>
      <c r="Q73" s="303"/>
      <c r="R73" s="303"/>
      <c r="S73" s="303"/>
      <c r="T73" s="303"/>
      <c r="U73" s="304"/>
      <c r="V73" s="7"/>
      <c r="W73" s="7"/>
      <c r="X73" s="7"/>
      <c r="Y73" s="7"/>
    </row>
    <row r="74" customFormat="false" ht="12.75" hidden="false" customHeight="false" outlineLevel="0" collapsed="false">
      <c r="A74" s="287"/>
      <c r="B74" s="9"/>
      <c r="C74" s="290"/>
      <c r="D74" s="290"/>
      <c r="E74" s="290"/>
      <c r="F74" s="302"/>
      <c r="G74" s="302"/>
      <c r="H74" s="302"/>
      <c r="I74" s="302"/>
      <c r="J74" s="290"/>
      <c r="K74" s="303"/>
      <c r="L74" s="303"/>
      <c r="M74" s="303"/>
      <c r="N74" s="303"/>
      <c r="O74" s="303"/>
      <c r="P74" s="303"/>
      <c r="Q74" s="303"/>
      <c r="R74" s="303"/>
      <c r="S74" s="303"/>
      <c r="T74" s="303"/>
      <c r="U74" s="304"/>
      <c r="V74" s="7"/>
      <c r="W74" s="7"/>
      <c r="X74" s="7"/>
      <c r="Y74" s="7"/>
    </row>
    <row r="75" customFormat="false" ht="12.75" hidden="false" customHeight="false" outlineLevel="0" collapsed="false">
      <c r="A75" s="305"/>
      <c r="B75" s="9"/>
      <c r="C75" s="290"/>
      <c r="D75" s="290"/>
      <c r="E75" s="290"/>
      <c r="F75" s="302"/>
      <c r="G75" s="302"/>
      <c r="H75" s="302"/>
      <c r="I75" s="302"/>
      <c r="J75" s="290"/>
      <c r="K75" s="303"/>
      <c r="L75" s="303"/>
      <c r="M75" s="303"/>
      <c r="N75" s="303"/>
      <c r="O75" s="303"/>
      <c r="P75" s="303"/>
      <c r="Q75" s="303"/>
      <c r="R75" s="303"/>
      <c r="S75" s="303"/>
      <c r="T75" s="303"/>
      <c r="U75" s="304"/>
      <c r="V75" s="7"/>
      <c r="W75" s="7"/>
      <c r="X75" s="7"/>
      <c r="Y75" s="7"/>
    </row>
    <row r="76" customFormat="false" ht="12.75" hidden="false" customHeight="false" outlineLevel="0" collapsed="false">
      <c r="A76" s="287"/>
      <c r="B76" s="9"/>
      <c r="C76" s="290"/>
      <c r="D76" s="290"/>
      <c r="E76" s="290"/>
      <c r="F76" s="302"/>
      <c r="G76" s="302"/>
      <c r="H76" s="302"/>
      <c r="I76" s="302"/>
      <c r="J76" s="290"/>
      <c r="K76" s="303"/>
      <c r="L76" s="303"/>
      <c r="M76" s="303"/>
      <c r="N76" s="303"/>
      <c r="O76" s="303"/>
      <c r="P76" s="303"/>
      <c r="Q76" s="303"/>
      <c r="R76" s="303"/>
      <c r="S76" s="303"/>
      <c r="T76" s="303"/>
      <c r="U76" s="304"/>
      <c r="V76" s="7"/>
      <c r="W76" s="7"/>
      <c r="X76" s="7"/>
      <c r="Y76" s="7"/>
    </row>
    <row r="77" customFormat="false" ht="12.75" hidden="false" customHeight="false" outlineLevel="0" collapsed="false">
      <c r="A77" s="287"/>
      <c r="B77" s="9"/>
      <c r="C77" s="290"/>
      <c r="D77" s="290"/>
      <c r="E77" s="290"/>
      <c r="F77" s="302"/>
      <c r="G77" s="302"/>
      <c r="H77" s="302"/>
      <c r="I77" s="302"/>
      <c r="J77" s="290"/>
      <c r="K77" s="303"/>
      <c r="L77" s="303"/>
      <c r="M77" s="303"/>
      <c r="N77" s="303"/>
      <c r="O77" s="303"/>
      <c r="P77" s="303"/>
      <c r="Q77" s="303"/>
      <c r="R77" s="303"/>
      <c r="S77" s="303"/>
      <c r="T77" s="303"/>
      <c r="U77" s="304"/>
      <c r="V77" s="7"/>
      <c r="W77" s="7"/>
      <c r="X77" s="7"/>
      <c r="Y77" s="7"/>
    </row>
    <row r="78" customFormat="false" ht="12.75" hidden="false" customHeight="false" outlineLevel="0" collapsed="false">
      <c r="A78" s="287"/>
      <c r="B78" s="9"/>
      <c r="C78" s="290"/>
      <c r="D78" s="290"/>
      <c r="E78" s="290"/>
      <c r="F78" s="302"/>
      <c r="G78" s="302"/>
      <c r="H78" s="302"/>
      <c r="I78" s="302"/>
      <c r="J78" s="290"/>
      <c r="K78" s="303"/>
      <c r="L78" s="303"/>
      <c r="M78" s="303"/>
      <c r="N78" s="303"/>
      <c r="O78" s="303"/>
      <c r="P78" s="303"/>
      <c r="Q78" s="303"/>
      <c r="R78" s="303"/>
      <c r="S78" s="303"/>
      <c r="T78" s="303"/>
      <c r="U78" s="304"/>
      <c r="V78" s="7"/>
      <c r="W78" s="7"/>
      <c r="X78" s="7"/>
      <c r="Y78" s="7"/>
    </row>
    <row r="79" customFormat="false" ht="12.75" hidden="false" customHeight="false" outlineLevel="0" collapsed="false">
      <c r="A79" s="287"/>
      <c r="B79" s="9"/>
      <c r="C79" s="290"/>
      <c r="D79" s="290"/>
      <c r="E79" s="290"/>
      <c r="F79" s="302"/>
      <c r="G79" s="302"/>
      <c r="H79" s="302"/>
      <c r="I79" s="302"/>
      <c r="J79" s="290"/>
      <c r="K79" s="303"/>
      <c r="L79" s="303"/>
      <c r="M79" s="303"/>
      <c r="N79" s="303"/>
      <c r="O79" s="303"/>
      <c r="P79" s="303"/>
      <c r="Q79" s="303"/>
      <c r="R79" s="303"/>
      <c r="S79" s="303"/>
      <c r="T79" s="303"/>
      <c r="U79" s="304"/>
      <c r="V79" s="7"/>
      <c r="W79" s="7"/>
      <c r="X79" s="7"/>
      <c r="Y79" s="7"/>
    </row>
    <row r="80" customFormat="false" ht="12.75" hidden="false" customHeight="false" outlineLevel="0" collapsed="false">
      <c r="A80" s="287"/>
      <c r="B80" s="9"/>
      <c r="C80" s="290"/>
      <c r="D80" s="290"/>
      <c r="E80" s="290"/>
      <c r="F80" s="302"/>
      <c r="G80" s="302"/>
      <c r="H80" s="302"/>
      <c r="I80" s="302"/>
      <c r="J80" s="290"/>
      <c r="K80" s="303"/>
      <c r="L80" s="303"/>
      <c r="M80" s="303"/>
      <c r="N80" s="303"/>
      <c r="O80" s="303"/>
      <c r="P80" s="303"/>
      <c r="Q80" s="303"/>
      <c r="R80" s="303"/>
      <c r="S80" s="303"/>
      <c r="T80" s="303"/>
      <c r="U80" s="304"/>
      <c r="V80" s="7"/>
      <c r="W80" s="7"/>
      <c r="X80" s="7"/>
      <c r="Y80" s="7"/>
    </row>
    <row r="81" customFormat="false" ht="12.75" hidden="false" customHeight="false" outlineLevel="0" collapsed="false">
      <c r="A81" s="287"/>
      <c r="B81" s="9"/>
      <c r="C81" s="290"/>
      <c r="D81" s="290"/>
      <c r="E81" s="290"/>
      <c r="F81" s="302"/>
      <c r="G81" s="302"/>
      <c r="H81" s="302"/>
      <c r="I81" s="302"/>
      <c r="J81" s="290"/>
      <c r="K81" s="303"/>
      <c r="L81" s="303"/>
      <c r="M81" s="303"/>
      <c r="N81" s="303"/>
      <c r="O81" s="303"/>
      <c r="P81" s="303"/>
      <c r="Q81" s="303"/>
      <c r="R81" s="303"/>
      <c r="S81" s="303"/>
      <c r="T81" s="303"/>
      <c r="U81" s="304"/>
      <c r="V81" s="7"/>
      <c r="W81" s="7"/>
      <c r="X81" s="7"/>
      <c r="Y81" s="7"/>
    </row>
    <row r="82" customFormat="false" ht="12.75" hidden="false" customHeight="false" outlineLevel="0" collapsed="false">
      <c r="A82" s="287"/>
      <c r="B82" s="9"/>
      <c r="C82" s="290"/>
      <c r="D82" s="290"/>
      <c r="E82" s="290"/>
      <c r="F82" s="302"/>
      <c r="G82" s="302"/>
      <c r="H82" s="302"/>
      <c r="I82" s="302"/>
      <c r="J82" s="290"/>
      <c r="K82" s="303"/>
      <c r="L82" s="303"/>
      <c r="M82" s="303"/>
      <c r="N82" s="303"/>
      <c r="O82" s="303"/>
      <c r="P82" s="303"/>
      <c r="Q82" s="303"/>
      <c r="R82" s="303"/>
      <c r="S82" s="303"/>
      <c r="T82" s="303"/>
      <c r="U82" s="304"/>
      <c r="V82" s="7"/>
      <c r="W82" s="8"/>
      <c r="X82" s="7"/>
      <c r="Y82" s="8"/>
    </row>
    <row r="83" customFormat="false" ht="12.75" hidden="false" customHeight="false" outlineLevel="0" collapsed="false">
      <c r="A83" s="287"/>
      <c r="B83" s="9"/>
      <c r="C83" s="290"/>
      <c r="D83" s="290"/>
      <c r="E83" s="290"/>
      <c r="F83" s="302"/>
      <c r="G83" s="302"/>
      <c r="H83" s="302"/>
      <c r="I83" s="302"/>
      <c r="J83" s="290"/>
      <c r="K83" s="303"/>
      <c r="L83" s="303"/>
      <c r="M83" s="303"/>
      <c r="N83" s="303"/>
      <c r="O83" s="303"/>
      <c r="P83" s="303"/>
      <c r="Q83" s="303"/>
      <c r="R83" s="303"/>
      <c r="S83" s="303"/>
      <c r="T83" s="303"/>
      <c r="U83" s="304"/>
      <c r="V83" s="7"/>
      <c r="W83" s="7"/>
      <c r="X83" s="7"/>
      <c r="Y83" s="7"/>
    </row>
    <row r="84" customFormat="false" ht="12.75" hidden="false" customHeight="false" outlineLevel="0" collapsed="false">
      <c r="A84" s="287"/>
      <c r="B84" s="9"/>
      <c r="C84" s="290"/>
      <c r="D84" s="290"/>
      <c r="E84" s="290"/>
      <c r="F84" s="302"/>
      <c r="G84" s="302"/>
      <c r="H84" s="302"/>
      <c r="I84" s="302"/>
      <c r="J84" s="290"/>
      <c r="K84" s="303"/>
      <c r="L84" s="303"/>
      <c r="M84" s="303"/>
      <c r="N84" s="303"/>
      <c r="O84" s="303"/>
      <c r="P84" s="303"/>
      <c r="Q84" s="303"/>
      <c r="R84" s="303"/>
      <c r="S84" s="303"/>
      <c r="T84" s="303"/>
      <c r="U84" s="304"/>
      <c r="V84" s="7"/>
      <c r="W84" s="7"/>
      <c r="X84" s="7"/>
      <c r="Y84" s="7"/>
    </row>
    <row r="85" customFormat="false" ht="12.75" hidden="false" customHeight="false" outlineLevel="0" collapsed="false">
      <c r="A85" s="287"/>
      <c r="B85" s="9"/>
      <c r="C85" s="290"/>
      <c r="D85" s="290"/>
      <c r="E85" s="290"/>
      <c r="F85" s="302"/>
      <c r="G85" s="302"/>
      <c r="H85" s="302"/>
      <c r="I85" s="302"/>
      <c r="J85" s="290"/>
      <c r="K85" s="303"/>
      <c r="L85" s="303"/>
      <c r="M85" s="303"/>
      <c r="N85" s="303"/>
      <c r="O85" s="303"/>
      <c r="P85" s="303"/>
      <c r="Q85" s="303"/>
      <c r="R85" s="303"/>
      <c r="S85" s="303"/>
      <c r="T85" s="303"/>
      <c r="U85" s="304"/>
      <c r="V85" s="7"/>
      <c r="W85" s="7"/>
      <c r="X85" s="7"/>
      <c r="Y85" s="7"/>
    </row>
    <row r="86" customFormat="false" ht="12.75" hidden="false" customHeight="false" outlineLevel="0" collapsed="false">
      <c r="A86" s="287"/>
      <c r="B86" s="9"/>
      <c r="C86" s="290"/>
      <c r="D86" s="290"/>
      <c r="E86" s="290"/>
      <c r="F86" s="302"/>
      <c r="G86" s="302"/>
      <c r="H86" s="302"/>
      <c r="I86" s="302"/>
      <c r="J86" s="290"/>
      <c r="K86" s="303"/>
      <c r="L86" s="303"/>
      <c r="M86" s="303"/>
      <c r="N86" s="303"/>
      <c r="O86" s="303"/>
      <c r="P86" s="303"/>
      <c r="Q86" s="303"/>
      <c r="R86" s="303"/>
      <c r="S86" s="303"/>
      <c r="T86" s="303"/>
      <c r="U86" s="304"/>
      <c r="V86" s="7"/>
      <c r="W86" s="7"/>
      <c r="X86" s="7"/>
      <c r="Y86" s="7"/>
    </row>
    <row r="87" customFormat="false" ht="12.75" hidden="false" customHeight="false" outlineLevel="0" collapsed="false">
      <c r="A87" s="287"/>
      <c r="B87" s="9"/>
      <c r="C87" s="290"/>
      <c r="D87" s="290"/>
      <c r="E87" s="290"/>
      <c r="F87" s="302"/>
      <c r="G87" s="302"/>
      <c r="H87" s="302"/>
      <c r="I87" s="302"/>
      <c r="J87" s="290"/>
      <c r="K87" s="303"/>
      <c r="L87" s="303"/>
      <c r="M87" s="303"/>
      <c r="N87" s="303"/>
      <c r="O87" s="303"/>
      <c r="P87" s="303"/>
      <c r="Q87" s="303"/>
      <c r="R87" s="303"/>
      <c r="S87" s="303"/>
      <c r="T87" s="303"/>
      <c r="U87" s="304"/>
      <c r="V87" s="7"/>
      <c r="W87" s="7"/>
      <c r="X87" s="7"/>
      <c r="Y87" s="7"/>
      <c r="AH87" s="6"/>
    </row>
    <row r="88" customFormat="false" ht="12.75" hidden="false" customHeight="false" outlineLevel="0" collapsed="false">
      <c r="A88" s="287"/>
      <c r="B88" s="9"/>
      <c r="C88" s="290"/>
      <c r="D88" s="290"/>
      <c r="E88" s="290"/>
      <c r="F88" s="302"/>
      <c r="G88" s="302"/>
      <c r="H88" s="302"/>
      <c r="I88" s="302"/>
      <c r="J88" s="290"/>
      <c r="K88" s="303"/>
      <c r="L88" s="303"/>
      <c r="M88" s="303"/>
      <c r="N88" s="303"/>
      <c r="O88" s="303"/>
      <c r="P88" s="303"/>
      <c r="Q88" s="303"/>
      <c r="R88" s="303"/>
      <c r="S88" s="303"/>
      <c r="T88" s="303"/>
      <c r="U88" s="304"/>
      <c r="V88" s="7"/>
      <c r="W88" s="7"/>
      <c r="X88" s="7"/>
      <c r="Y88" s="7"/>
    </row>
    <row r="89" customFormat="false" ht="12.75" hidden="false" customHeight="false" outlineLevel="0" collapsed="false">
      <c r="A89" s="287"/>
      <c r="B89" s="9"/>
      <c r="C89" s="290"/>
      <c r="D89" s="290"/>
      <c r="E89" s="290"/>
      <c r="F89" s="302"/>
      <c r="G89" s="302"/>
      <c r="H89" s="302"/>
      <c r="I89" s="302"/>
      <c r="J89" s="290"/>
      <c r="K89" s="303"/>
      <c r="L89" s="303"/>
      <c r="M89" s="303"/>
      <c r="N89" s="303"/>
      <c r="O89" s="303"/>
      <c r="P89" s="303"/>
      <c r="Q89" s="303"/>
      <c r="R89" s="303"/>
      <c r="S89" s="303"/>
      <c r="T89" s="303"/>
      <c r="U89" s="304"/>
      <c r="V89" s="7"/>
      <c r="W89" s="7"/>
      <c r="X89" s="7"/>
      <c r="Y89" s="7"/>
    </row>
    <row r="90" customFormat="false" ht="12.75" hidden="false" customHeight="false" outlineLevel="0" collapsed="false">
      <c r="A90" s="287"/>
      <c r="B90" s="9"/>
      <c r="C90" s="290"/>
      <c r="D90" s="290"/>
      <c r="E90" s="290"/>
      <c r="F90" s="302"/>
      <c r="G90" s="302"/>
      <c r="H90" s="302"/>
      <c r="I90" s="302"/>
      <c r="J90" s="290"/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4"/>
      <c r="V90" s="7"/>
      <c r="W90" s="7"/>
      <c r="X90" s="7"/>
      <c r="Y90" s="7"/>
    </row>
    <row r="91" customFormat="false" ht="12.75" hidden="false" customHeight="false" outlineLevel="0" collapsed="false">
      <c r="A91" s="287"/>
      <c r="B91" s="9"/>
      <c r="C91" s="290"/>
      <c r="D91" s="290"/>
      <c r="E91" s="290"/>
      <c r="F91" s="302"/>
      <c r="G91" s="302"/>
      <c r="H91" s="302"/>
      <c r="I91" s="302"/>
      <c r="J91" s="290"/>
      <c r="K91" s="303"/>
      <c r="L91" s="303"/>
      <c r="M91" s="303"/>
      <c r="N91" s="303"/>
      <c r="O91" s="303"/>
      <c r="P91" s="303"/>
      <c r="Q91" s="303"/>
      <c r="R91" s="303"/>
      <c r="S91" s="303"/>
      <c r="T91" s="303"/>
      <c r="U91" s="304"/>
      <c r="V91" s="7"/>
      <c r="W91" s="7"/>
      <c r="X91" s="7"/>
      <c r="Y91" s="7"/>
    </row>
    <row r="92" customFormat="false" ht="12.75" hidden="false" customHeight="false" outlineLevel="0" collapsed="false">
      <c r="A92" s="287"/>
      <c r="B92" s="9"/>
      <c r="C92" s="290"/>
      <c r="D92" s="290"/>
      <c r="E92" s="290"/>
      <c r="F92" s="302"/>
      <c r="G92" s="302"/>
      <c r="H92" s="302"/>
      <c r="I92" s="302"/>
      <c r="J92" s="290"/>
      <c r="K92" s="303"/>
      <c r="L92" s="303"/>
      <c r="M92" s="303"/>
      <c r="N92" s="303"/>
      <c r="O92" s="303"/>
      <c r="P92" s="303"/>
      <c r="Q92" s="303"/>
      <c r="R92" s="303"/>
      <c r="S92" s="303"/>
      <c r="T92" s="303"/>
      <c r="U92" s="304"/>
      <c r="V92" s="7"/>
      <c r="W92" s="7"/>
      <c r="X92" s="7"/>
      <c r="Y92" s="7"/>
    </row>
    <row r="93" customFormat="false" ht="12.75" hidden="false" customHeight="false" outlineLevel="0" collapsed="false">
      <c r="A93" s="287"/>
      <c r="B93" s="9"/>
      <c r="C93" s="290"/>
      <c r="D93" s="290"/>
      <c r="E93" s="290"/>
      <c r="F93" s="302"/>
      <c r="G93" s="302"/>
      <c r="H93" s="302"/>
      <c r="I93" s="302"/>
      <c r="J93" s="290"/>
      <c r="K93" s="303"/>
      <c r="L93" s="303"/>
      <c r="M93" s="303"/>
      <c r="N93" s="303"/>
      <c r="O93" s="303"/>
      <c r="P93" s="303"/>
      <c r="Q93" s="303"/>
      <c r="R93" s="303"/>
      <c r="S93" s="303"/>
      <c r="T93" s="303"/>
      <c r="U93" s="304"/>
      <c r="V93" s="7"/>
      <c r="W93" s="7"/>
      <c r="X93" s="7"/>
      <c r="Y93" s="7"/>
    </row>
    <row r="94" customFormat="false" ht="12.75" hidden="false" customHeight="false" outlineLevel="0" collapsed="false">
      <c r="A94" s="287"/>
      <c r="B94" s="9"/>
      <c r="C94" s="290"/>
      <c r="D94" s="290"/>
      <c r="E94" s="290"/>
      <c r="F94" s="302"/>
      <c r="G94" s="302"/>
      <c r="H94" s="302"/>
      <c r="I94" s="302"/>
      <c r="J94" s="290"/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304"/>
      <c r="V94" s="7"/>
      <c r="W94" s="7"/>
      <c r="X94" s="7"/>
      <c r="Y94" s="7"/>
    </row>
    <row r="95" customFormat="false" ht="12.75" hidden="false" customHeight="false" outlineLevel="0" collapsed="false">
      <c r="A95" s="287"/>
      <c r="B95" s="9"/>
      <c r="C95" s="290"/>
      <c r="D95" s="290"/>
      <c r="E95" s="290"/>
      <c r="F95" s="302"/>
      <c r="G95" s="302"/>
      <c r="H95" s="302"/>
      <c r="I95" s="302"/>
      <c r="J95" s="290"/>
      <c r="K95" s="303"/>
      <c r="L95" s="303"/>
      <c r="M95" s="303"/>
      <c r="N95" s="303"/>
      <c r="O95" s="303"/>
      <c r="P95" s="303"/>
      <c r="Q95" s="303"/>
      <c r="R95" s="303"/>
      <c r="S95" s="303"/>
      <c r="T95" s="303"/>
      <c r="U95" s="304"/>
      <c r="V95" s="7"/>
      <c r="W95" s="7"/>
      <c r="X95" s="7"/>
      <c r="Y95" s="7"/>
    </row>
    <row r="96" customFormat="false" ht="12.75" hidden="false" customHeight="false" outlineLevel="0" collapsed="false">
      <c r="A96" s="287"/>
      <c r="B96" s="9"/>
      <c r="C96" s="290"/>
      <c r="D96" s="290"/>
      <c r="E96" s="290"/>
      <c r="F96" s="302"/>
      <c r="G96" s="302"/>
      <c r="H96" s="302"/>
      <c r="I96" s="302"/>
      <c r="J96" s="290"/>
      <c r="K96" s="303"/>
      <c r="L96" s="303"/>
      <c r="M96" s="303"/>
      <c r="N96" s="303"/>
      <c r="O96" s="303"/>
      <c r="P96" s="303"/>
      <c r="Q96" s="303"/>
      <c r="R96" s="303"/>
      <c r="S96" s="303"/>
      <c r="T96" s="303"/>
      <c r="U96" s="304"/>
      <c r="V96" s="7"/>
      <c r="W96" s="7"/>
      <c r="X96" s="7"/>
      <c r="Y96" s="7"/>
    </row>
    <row r="97" customFormat="false" ht="12.75" hidden="false" customHeight="false" outlineLevel="0" collapsed="false">
      <c r="A97" s="287"/>
      <c r="B97" s="9"/>
      <c r="C97" s="290"/>
      <c r="D97" s="290"/>
      <c r="E97" s="291"/>
      <c r="F97" s="287"/>
      <c r="G97" s="287"/>
      <c r="H97" s="287"/>
      <c r="I97" s="287"/>
      <c r="J97" s="287"/>
      <c r="K97" s="287"/>
      <c r="L97" s="287"/>
      <c r="M97" s="287"/>
      <c r="N97" s="287"/>
      <c r="O97" s="287"/>
      <c r="P97" s="287"/>
      <c r="Q97" s="287"/>
      <c r="R97" s="287"/>
      <c r="S97" s="287"/>
      <c r="T97" s="287"/>
      <c r="U97" s="287"/>
      <c r="V97" s="7"/>
      <c r="W97" s="7"/>
      <c r="X97" s="7"/>
      <c r="Y97" s="7"/>
    </row>
    <row r="98" customFormat="false" ht="12.75" hidden="false" customHeight="false" outlineLevel="0" collapsed="false">
      <c r="A98" s="287"/>
      <c r="B98" s="287"/>
      <c r="C98" s="287"/>
      <c r="D98" s="287"/>
      <c r="E98" s="287"/>
      <c r="F98" s="287"/>
      <c r="G98" s="287"/>
      <c r="H98" s="287"/>
      <c r="I98" s="287"/>
      <c r="J98" s="287"/>
      <c r="K98" s="287"/>
      <c r="L98" s="287"/>
      <c r="M98" s="287"/>
      <c r="N98" s="287"/>
      <c r="O98" s="287"/>
      <c r="P98" s="287"/>
      <c r="Q98" s="287"/>
      <c r="R98" s="287"/>
      <c r="S98" s="287"/>
      <c r="T98" s="287"/>
      <c r="U98" s="287"/>
      <c r="V98" s="7"/>
      <c r="W98" s="7"/>
      <c r="X98" s="7"/>
      <c r="Y98" s="7"/>
    </row>
    <row r="99" customFormat="false" ht="12.75" hidden="false" customHeight="false" outlineLevel="0" collapsed="false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customFormat="false" ht="12.75" hidden="false" customHeight="false" outlineLevel="0" collapsed="false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customFormat="false" ht="12.75" hidden="false" customHeight="false" outlineLevel="0" collapsed="false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customFormat="false" ht="12.75" hidden="false" customHeight="false" outlineLevel="0" collapsed="false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customFormat="false" ht="12.75" hidden="false" customHeight="false" outlineLevel="0" collapsed="false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customFormat="false" ht="12.75" hidden="false" customHeight="false" outlineLevel="0" collapsed="false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customFormat="false" ht="12.75" hidden="false" customHeight="false" outlineLevel="0" collapsed="false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customFormat="false" ht="12.75" hidden="false" customHeight="false" outlineLevel="0" collapsed="false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customFormat="false" ht="12.75" hidden="false" customHeight="false" outlineLevel="0" collapsed="false">
      <c r="A107" s="7"/>
      <c r="B107" s="7"/>
      <c r="C107" s="7"/>
      <c r="D107" s="7"/>
      <c r="E107" s="287"/>
      <c r="F107" s="287"/>
      <c r="G107" s="287"/>
      <c r="H107" s="287"/>
      <c r="I107" s="287"/>
      <c r="J107" s="287"/>
      <c r="K107" s="287"/>
      <c r="L107" s="287"/>
      <c r="M107" s="287"/>
      <c r="N107" s="287"/>
      <c r="O107" s="287"/>
      <c r="P107" s="287"/>
      <c r="Q107" s="287"/>
      <c r="R107" s="287"/>
      <c r="S107" s="287"/>
      <c r="T107" s="287"/>
      <c r="U107" s="287"/>
      <c r="V107" s="287"/>
      <c r="W107" s="287"/>
      <c r="X107" s="287"/>
      <c r="Y107" s="7"/>
    </row>
    <row r="108" customFormat="false" ht="12.75" hidden="false" customHeight="false" outlineLevel="0" collapsed="false">
      <c r="A108" s="7"/>
      <c r="B108" s="7"/>
      <c r="C108" s="7"/>
      <c r="D108" s="7"/>
      <c r="E108" s="9"/>
      <c r="F108" s="10"/>
      <c r="G108" s="10"/>
      <c r="H108" s="10"/>
      <c r="I108" s="288"/>
      <c r="J108" s="288"/>
      <c r="K108" s="12"/>
      <c r="L108" s="12"/>
      <c r="M108" s="288"/>
      <c r="N108" s="288"/>
      <c r="O108" s="288"/>
      <c r="P108" s="289"/>
      <c r="Q108" s="288"/>
      <c r="R108" s="289"/>
      <c r="S108" s="287"/>
      <c r="T108" s="289"/>
      <c r="U108" s="289"/>
      <c r="V108" s="289"/>
      <c r="W108" s="289"/>
      <c r="X108" s="287"/>
      <c r="Y108" s="7"/>
    </row>
    <row r="109" customFormat="false" ht="12.75" hidden="false" customHeight="false" outlineLevel="0" collapsed="false">
      <c r="A109" s="7"/>
      <c r="B109" s="7"/>
      <c r="C109" s="7"/>
      <c r="D109" s="7"/>
      <c r="E109" s="9"/>
      <c r="F109" s="290"/>
      <c r="G109" s="291"/>
      <c r="H109" s="290"/>
      <c r="I109" s="289"/>
      <c r="J109" s="289"/>
      <c r="K109" s="289"/>
      <c r="L109" s="289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7"/>
    </row>
    <row r="110" customFormat="false" ht="12.75" hidden="false" customHeight="false" outlineLevel="0" collapsed="false">
      <c r="A110" s="7"/>
      <c r="B110" s="7"/>
      <c r="C110" s="7"/>
      <c r="D110" s="7"/>
      <c r="E110" s="9"/>
      <c r="F110" s="291"/>
      <c r="G110" s="291"/>
      <c r="H110" s="290"/>
      <c r="I110" s="289"/>
      <c r="J110" s="289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89"/>
      <c r="Y110" s="7"/>
    </row>
    <row r="111" customFormat="false" ht="12.75" hidden="false" customHeight="false" outlineLevel="0" collapsed="false">
      <c r="A111" s="7"/>
      <c r="B111" s="7"/>
      <c r="C111" s="7"/>
      <c r="D111" s="7"/>
      <c r="E111" s="9"/>
      <c r="F111" s="291"/>
      <c r="G111" s="291"/>
      <c r="H111" s="10"/>
      <c r="I111" s="206"/>
      <c r="J111" s="294"/>
      <c r="K111" s="294"/>
      <c r="L111" s="289"/>
      <c r="M111" s="289"/>
      <c r="N111" s="294"/>
      <c r="O111" s="294"/>
      <c r="P111" s="294"/>
      <c r="Q111" s="295"/>
      <c r="R111" s="294"/>
      <c r="S111" s="296"/>
      <c r="T111" s="294"/>
      <c r="U111" s="294"/>
      <c r="V111" s="294"/>
      <c r="W111" s="294"/>
      <c r="X111" s="289"/>
      <c r="Y111" s="7"/>
    </row>
    <row r="112" customFormat="false" ht="12.75" hidden="false" customHeight="false" outlineLevel="0" collapsed="false">
      <c r="A112" s="7"/>
      <c r="B112" s="7"/>
      <c r="C112" s="7"/>
      <c r="D112" s="7"/>
      <c r="E112" s="297"/>
      <c r="F112" s="298"/>
      <c r="G112" s="298"/>
      <c r="H112" s="298"/>
      <c r="I112" s="299"/>
      <c r="J112" s="299"/>
      <c r="K112" s="299"/>
      <c r="L112" s="299"/>
      <c r="M112" s="298"/>
      <c r="N112" s="299"/>
      <c r="O112" s="299"/>
      <c r="P112" s="299"/>
      <c r="Q112" s="300"/>
      <c r="R112" s="299"/>
      <c r="S112" s="300"/>
      <c r="T112" s="299"/>
      <c r="U112" s="300"/>
      <c r="V112" s="301"/>
      <c r="W112" s="299"/>
      <c r="X112" s="299"/>
      <c r="Y112" s="7"/>
    </row>
    <row r="113" customFormat="false" ht="12.75" hidden="false" customHeight="false" outlineLevel="0" collapsed="false">
      <c r="A113" s="7"/>
      <c r="B113" s="7"/>
      <c r="C113" s="7"/>
      <c r="D113" s="7"/>
      <c r="E113" s="9"/>
      <c r="F113" s="290"/>
      <c r="G113" s="290"/>
      <c r="H113" s="290"/>
      <c r="I113" s="302"/>
      <c r="J113" s="302"/>
      <c r="K113" s="302"/>
      <c r="L113" s="302"/>
      <c r="M113" s="290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  <c r="X113" s="304"/>
      <c r="Y113" s="7"/>
    </row>
    <row r="114" customFormat="false" ht="12.75" hidden="false" customHeight="false" outlineLevel="0" collapsed="false">
      <c r="A114" s="7"/>
      <c r="B114" s="7"/>
      <c r="C114" s="7"/>
      <c r="D114" s="7"/>
      <c r="E114" s="9"/>
      <c r="F114" s="290"/>
      <c r="G114" s="290"/>
      <c r="H114" s="290"/>
      <c r="I114" s="302"/>
      <c r="J114" s="302"/>
      <c r="K114" s="302"/>
      <c r="L114" s="302"/>
      <c r="M114" s="290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  <c r="X114" s="304"/>
      <c r="Y114" s="7"/>
    </row>
    <row r="115" customFormat="false" ht="12.75" hidden="false" customHeight="false" outlineLevel="0" collapsed="false">
      <c r="A115" s="7"/>
      <c r="B115" s="7"/>
      <c r="C115" s="7"/>
      <c r="D115" s="7"/>
      <c r="E115" s="9"/>
      <c r="F115" s="290"/>
      <c r="G115" s="290"/>
      <c r="H115" s="290"/>
      <c r="I115" s="302"/>
      <c r="J115" s="302"/>
      <c r="K115" s="302"/>
      <c r="L115" s="302"/>
      <c r="M115" s="290"/>
      <c r="N115" s="303"/>
      <c r="O115" s="303"/>
      <c r="P115" s="303"/>
      <c r="Q115" s="303"/>
      <c r="R115" s="303"/>
      <c r="S115" s="303"/>
      <c r="T115" s="303"/>
      <c r="U115" s="303"/>
      <c r="V115" s="303"/>
      <c r="W115" s="303"/>
      <c r="X115" s="304"/>
      <c r="Y115" s="7"/>
    </row>
    <row r="116" customFormat="false" ht="12.75" hidden="false" customHeight="false" outlineLevel="0" collapsed="false">
      <c r="A116" s="7"/>
      <c r="B116" s="7"/>
      <c r="C116" s="7"/>
      <c r="D116" s="7"/>
      <c r="E116" s="9"/>
      <c r="F116" s="290"/>
      <c r="G116" s="290"/>
      <c r="H116" s="290"/>
      <c r="I116" s="302"/>
      <c r="J116" s="302"/>
      <c r="K116" s="302"/>
      <c r="L116" s="302"/>
      <c r="M116" s="290"/>
      <c r="N116" s="303"/>
      <c r="O116" s="303"/>
      <c r="P116" s="303"/>
      <c r="Q116" s="303"/>
      <c r="R116" s="303"/>
      <c r="S116" s="303"/>
      <c r="T116" s="303"/>
      <c r="U116" s="303"/>
      <c r="V116" s="303"/>
      <c r="W116" s="303"/>
      <c r="X116" s="304"/>
      <c r="Y116" s="7"/>
    </row>
    <row r="117" customFormat="false" ht="12.75" hidden="false" customHeight="false" outlineLevel="0" collapsed="false">
      <c r="A117" s="7"/>
      <c r="B117" s="7"/>
      <c r="C117" s="7"/>
      <c r="D117" s="7"/>
      <c r="E117" s="9"/>
      <c r="F117" s="290"/>
      <c r="G117" s="290"/>
      <c r="H117" s="290"/>
      <c r="I117" s="302"/>
      <c r="J117" s="302"/>
      <c r="K117" s="302"/>
      <c r="L117" s="302"/>
      <c r="M117" s="290"/>
      <c r="N117" s="303"/>
      <c r="O117" s="303"/>
      <c r="P117" s="303"/>
      <c r="Q117" s="303"/>
      <c r="R117" s="303"/>
      <c r="S117" s="303"/>
      <c r="T117" s="303"/>
      <c r="U117" s="303"/>
      <c r="V117" s="303"/>
      <c r="W117" s="303"/>
      <c r="X117" s="304"/>
      <c r="Y117" s="7"/>
    </row>
    <row r="118" customFormat="false" ht="12.75" hidden="false" customHeight="false" outlineLevel="0" collapsed="false">
      <c r="A118" s="7"/>
      <c r="B118" s="7"/>
      <c r="C118" s="7"/>
      <c r="D118" s="7"/>
      <c r="E118" s="9"/>
      <c r="F118" s="290"/>
      <c r="G118" s="290"/>
      <c r="H118" s="290"/>
      <c r="I118" s="302"/>
      <c r="J118" s="302"/>
      <c r="K118" s="302"/>
      <c r="L118" s="302"/>
      <c r="M118" s="290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  <c r="X118" s="304"/>
      <c r="Y118" s="7"/>
    </row>
    <row r="119" customFormat="false" ht="12.75" hidden="false" customHeight="false" outlineLevel="0" collapsed="false">
      <c r="A119" s="7"/>
      <c r="B119" s="7"/>
      <c r="C119" s="7"/>
      <c r="D119" s="7"/>
      <c r="E119" s="9"/>
      <c r="F119" s="290"/>
      <c r="G119" s="290"/>
      <c r="H119" s="290"/>
      <c r="I119" s="302"/>
      <c r="J119" s="302"/>
      <c r="K119" s="302"/>
      <c r="L119" s="302"/>
      <c r="M119" s="290"/>
      <c r="N119" s="303"/>
      <c r="O119" s="303"/>
      <c r="P119" s="303"/>
      <c r="Q119" s="303"/>
      <c r="R119" s="303"/>
      <c r="S119" s="303"/>
      <c r="T119" s="303"/>
      <c r="U119" s="303"/>
      <c r="V119" s="303"/>
      <c r="W119" s="303"/>
      <c r="X119" s="304"/>
      <c r="Y119" s="7"/>
    </row>
    <row r="120" customFormat="false" ht="12.75" hidden="false" customHeight="false" outlineLevel="0" collapsed="false">
      <c r="A120" s="7"/>
      <c r="B120" s="7"/>
      <c r="C120" s="7"/>
      <c r="D120" s="7"/>
      <c r="E120" s="9"/>
      <c r="F120" s="290"/>
      <c r="G120" s="290"/>
      <c r="H120" s="290"/>
      <c r="I120" s="302"/>
      <c r="J120" s="302"/>
      <c r="K120" s="302"/>
      <c r="L120" s="302"/>
      <c r="M120" s="290"/>
      <c r="N120" s="303"/>
      <c r="O120" s="303"/>
      <c r="P120" s="303"/>
      <c r="Q120" s="303"/>
      <c r="R120" s="303"/>
      <c r="S120" s="303"/>
      <c r="T120" s="303"/>
      <c r="U120" s="303"/>
      <c r="V120" s="303"/>
      <c r="W120" s="303"/>
      <c r="X120" s="304"/>
      <c r="Y120" s="7"/>
    </row>
    <row r="121" customFormat="false" ht="12.75" hidden="false" customHeight="false" outlineLevel="0" collapsed="false">
      <c r="A121" s="7"/>
      <c r="B121" s="7"/>
      <c r="C121" s="7"/>
      <c r="D121" s="7"/>
      <c r="E121" s="9"/>
      <c r="F121" s="290"/>
      <c r="G121" s="290"/>
      <c r="H121" s="290"/>
      <c r="I121" s="302"/>
      <c r="J121" s="302"/>
      <c r="K121" s="302"/>
      <c r="L121" s="302"/>
      <c r="M121" s="290"/>
      <c r="N121" s="303"/>
      <c r="O121" s="303"/>
      <c r="P121" s="303"/>
      <c r="Q121" s="303"/>
      <c r="R121" s="303"/>
      <c r="S121" s="303"/>
      <c r="T121" s="303"/>
      <c r="U121" s="303"/>
      <c r="V121" s="303"/>
      <c r="W121" s="303"/>
      <c r="X121" s="304"/>
      <c r="Y121" s="7"/>
    </row>
    <row r="122" customFormat="false" ht="12.75" hidden="false" customHeight="false" outlineLevel="0" collapsed="false">
      <c r="A122" s="7"/>
      <c r="B122" s="7"/>
      <c r="C122" s="7"/>
      <c r="D122" s="7"/>
      <c r="E122" s="9"/>
      <c r="F122" s="290"/>
      <c r="G122" s="290"/>
      <c r="H122" s="290"/>
      <c r="I122" s="302"/>
      <c r="J122" s="302"/>
      <c r="K122" s="302"/>
      <c r="L122" s="302"/>
      <c r="M122" s="290"/>
      <c r="N122" s="303"/>
      <c r="O122" s="303"/>
      <c r="P122" s="303"/>
      <c r="Q122" s="303"/>
      <c r="R122" s="303"/>
      <c r="S122" s="303"/>
      <c r="T122" s="303"/>
      <c r="U122" s="303"/>
      <c r="V122" s="303"/>
      <c r="W122" s="303"/>
      <c r="X122" s="304"/>
      <c r="Y122" s="7"/>
    </row>
    <row r="123" customFormat="false" ht="12.75" hidden="false" customHeight="false" outlineLevel="0" collapsed="false">
      <c r="A123" s="7"/>
      <c r="B123" s="7"/>
      <c r="C123" s="7"/>
      <c r="D123" s="7"/>
      <c r="E123" s="9"/>
      <c r="F123" s="290"/>
      <c r="G123" s="290"/>
      <c r="H123" s="290"/>
      <c r="I123" s="302"/>
      <c r="J123" s="302"/>
      <c r="K123" s="302"/>
      <c r="L123" s="302"/>
      <c r="M123" s="290"/>
      <c r="N123" s="303"/>
      <c r="O123" s="303"/>
      <c r="P123" s="303"/>
      <c r="Q123" s="303"/>
      <c r="R123" s="303"/>
      <c r="S123" s="303"/>
      <c r="T123" s="303"/>
      <c r="U123" s="303"/>
      <c r="V123" s="303"/>
      <c r="W123" s="303"/>
      <c r="X123" s="304"/>
      <c r="Y123" s="7"/>
    </row>
    <row r="124" customFormat="false" ht="12.75" hidden="false" customHeight="false" outlineLevel="0" collapsed="false">
      <c r="A124" s="7"/>
      <c r="B124" s="7"/>
      <c r="C124" s="7"/>
      <c r="D124" s="7"/>
      <c r="E124" s="9"/>
      <c r="F124" s="290"/>
      <c r="G124" s="290"/>
      <c r="H124" s="290"/>
      <c r="I124" s="302"/>
      <c r="J124" s="302"/>
      <c r="K124" s="302"/>
      <c r="L124" s="302"/>
      <c r="M124" s="290"/>
      <c r="N124" s="303"/>
      <c r="O124" s="303"/>
      <c r="P124" s="303"/>
      <c r="Q124" s="303"/>
      <c r="R124" s="303"/>
      <c r="S124" s="303"/>
      <c r="T124" s="303"/>
      <c r="U124" s="303"/>
      <c r="V124" s="303"/>
      <c r="W124" s="303"/>
      <c r="X124" s="304"/>
      <c r="Y124" s="7"/>
    </row>
    <row r="125" customFormat="false" ht="12.75" hidden="false" customHeight="false" outlineLevel="0" collapsed="false">
      <c r="A125" s="7"/>
      <c r="B125" s="7"/>
      <c r="C125" s="7"/>
      <c r="D125" s="7"/>
      <c r="E125" s="9"/>
      <c r="F125" s="290"/>
      <c r="G125" s="290"/>
      <c r="H125" s="290"/>
      <c r="I125" s="302"/>
      <c r="J125" s="302"/>
      <c r="K125" s="302"/>
      <c r="L125" s="302"/>
      <c r="M125" s="290"/>
      <c r="N125" s="303"/>
      <c r="O125" s="303"/>
      <c r="P125" s="303"/>
      <c r="Q125" s="303"/>
      <c r="R125" s="303"/>
      <c r="S125" s="303"/>
      <c r="T125" s="303"/>
      <c r="U125" s="303"/>
      <c r="V125" s="303"/>
      <c r="W125" s="303"/>
      <c r="X125" s="304"/>
      <c r="Y125" s="7"/>
    </row>
    <row r="126" customFormat="false" ht="12.75" hidden="false" customHeight="false" outlineLevel="0" collapsed="false">
      <c r="A126" s="7"/>
      <c r="B126" s="7"/>
      <c r="C126" s="7"/>
      <c r="D126" s="7"/>
      <c r="E126" s="9"/>
      <c r="F126" s="290"/>
      <c r="G126" s="290"/>
      <c r="H126" s="290"/>
      <c r="I126" s="302"/>
      <c r="J126" s="302"/>
      <c r="K126" s="302"/>
      <c r="L126" s="302"/>
      <c r="M126" s="290"/>
      <c r="N126" s="303"/>
      <c r="O126" s="303"/>
      <c r="P126" s="303"/>
      <c r="Q126" s="303"/>
      <c r="R126" s="303"/>
      <c r="S126" s="303"/>
      <c r="T126" s="303"/>
      <c r="U126" s="303"/>
      <c r="V126" s="303"/>
      <c r="W126" s="303"/>
      <c r="X126" s="304"/>
      <c r="Y126" s="7"/>
    </row>
    <row r="127" customFormat="false" ht="12.75" hidden="false" customHeight="false" outlineLevel="0" collapsed="false">
      <c r="A127" s="7"/>
      <c r="B127" s="7"/>
      <c r="C127" s="7"/>
      <c r="D127" s="7"/>
      <c r="E127" s="9"/>
      <c r="F127" s="290"/>
      <c r="G127" s="290"/>
      <c r="H127" s="290"/>
      <c r="I127" s="302"/>
      <c r="J127" s="302"/>
      <c r="K127" s="302"/>
      <c r="L127" s="302"/>
      <c r="M127" s="290"/>
      <c r="N127" s="303"/>
      <c r="O127" s="303"/>
      <c r="P127" s="303"/>
      <c r="Q127" s="303"/>
      <c r="R127" s="303"/>
      <c r="S127" s="303"/>
      <c r="T127" s="303"/>
      <c r="U127" s="303"/>
      <c r="V127" s="303"/>
      <c r="W127" s="303"/>
      <c r="X127" s="304"/>
      <c r="Y127" s="7"/>
    </row>
    <row r="128" customFormat="false" ht="12.75" hidden="false" customHeight="false" outlineLevel="0" collapsed="false">
      <c r="A128" s="7"/>
      <c r="B128" s="7"/>
      <c r="C128" s="7"/>
      <c r="D128" s="7"/>
      <c r="E128" s="9"/>
      <c r="F128" s="290"/>
      <c r="G128" s="290"/>
      <c r="H128" s="290"/>
      <c r="I128" s="302"/>
      <c r="J128" s="302"/>
      <c r="K128" s="302"/>
      <c r="L128" s="302"/>
      <c r="M128" s="290"/>
      <c r="N128" s="303"/>
      <c r="O128" s="303"/>
      <c r="P128" s="303"/>
      <c r="Q128" s="303"/>
      <c r="R128" s="303"/>
      <c r="S128" s="303"/>
      <c r="T128" s="303"/>
      <c r="U128" s="303"/>
      <c r="V128" s="303"/>
      <c r="W128" s="303"/>
      <c r="X128" s="304"/>
      <c r="Y128" s="7"/>
    </row>
    <row r="129" customFormat="false" ht="12.75" hidden="false" customHeight="false" outlineLevel="0" collapsed="false">
      <c r="A129" s="7"/>
      <c r="B129" s="7"/>
      <c r="C129" s="7"/>
      <c r="D129" s="7"/>
      <c r="E129" s="9"/>
      <c r="F129" s="290"/>
      <c r="G129" s="290"/>
      <c r="H129" s="290"/>
      <c r="I129" s="302"/>
      <c r="J129" s="302"/>
      <c r="K129" s="302"/>
      <c r="L129" s="302"/>
      <c r="M129" s="290"/>
      <c r="N129" s="303"/>
      <c r="O129" s="303"/>
      <c r="P129" s="303"/>
      <c r="Q129" s="303"/>
      <c r="R129" s="303"/>
      <c r="S129" s="303"/>
      <c r="T129" s="303"/>
      <c r="U129" s="303"/>
      <c r="V129" s="303"/>
      <c r="W129" s="303"/>
      <c r="X129" s="304"/>
      <c r="Y129" s="7"/>
    </row>
    <row r="130" customFormat="false" ht="12.75" hidden="false" customHeight="false" outlineLevel="0" collapsed="false">
      <c r="A130" s="7"/>
      <c r="B130" s="7"/>
      <c r="C130" s="7"/>
      <c r="D130" s="7"/>
      <c r="E130" s="9"/>
      <c r="F130" s="290"/>
      <c r="G130" s="290"/>
      <c r="H130" s="290"/>
      <c r="I130" s="302"/>
      <c r="J130" s="302"/>
      <c r="K130" s="302"/>
      <c r="L130" s="302"/>
      <c r="M130" s="290"/>
      <c r="N130" s="303"/>
      <c r="O130" s="303"/>
      <c r="P130" s="303"/>
      <c r="Q130" s="303"/>
      <c r="R130" s="303"/>
      <c r="S130" s="303"/>
      <c r="T130" s="303"/>
      <c r="U130" s="303"/>
      <c r="V130" s="303"/>
      <c r="W130" s="303"/>
      <c r="X130" s="304"/>
      <c r="Y130" s="7"/>
    </row>
    <row r="131" customFormat="false" ht="12.75" hidden="false" customHeight="false" outlineLevel="0" collapsed="false">
      <c r="A131" s="7"/>
      <c r="B131" s="7"/>
      <c r="C131" s="7"/>
      <c r="D131" s="7"/>
      <c r="E131" s="9"/>
      <c r="F131" s="290"/>
      <c r="G131" s="290"/>
      <c r="H131" s="290"/>
      <c r="I131" s="302"/>
      <c r="J131" s="302"/>
      <c r="K131" s="302"/>
      <c r="L131" s="302"/>
      <c r="M131" s="290"/>
      <c r="N131" s="303"/>
      <c r="O131" s="303"/>
      <c r="P131" s="303"/>
      <c r="Q131" s="303"/>
      <c r="R131" s="303"/>
      <c r="S131" s="303"/>
      <c r="T131" s="303"/>
      <c r="U131" s="303"/>
      <c r="V131" s="303"/>
      <c r="W131" s="303"/>
      <c r="X131" s="304"/>
      <c r="Y131" s="7"/>
    </row>
    <row r="132" customFormat="false" ht="12.75" hidden="false" customHeight="false" outlineLevel="0" collapsed="false">
      <c r="A132" s="7"/>
      <c r="B132" s="7"/>
      <c r="C132" s="7"/>
      <c r="D132" s="7"/>
      <c r="E132" s="9"/>
      <c r="F132" s="290"/>
      <c r="G132" s="290"/>
      <c r="H132" s="290"/>
      <c r="I132" s="302"/>
      <c r="J132" s="302"/>
      <c r="K132" s="302"/>
      <c r="L132" s="302"/>
      <c r="M132" s="290"/>
      <c r="N132" s="303"/>
      <c r="O132" s="303"/>
      <c r="P132" s="303"/>
      <c r="Q132" s="303"/>
      <c r="R132" s="303"/>
      <c r="S132" s="303"/>
      <c r="T132" s="303"/>
      <c r="U132" s="303"/>
      <c r="V132" s="303"/>
      <c r="W132" s="303"/>
      <c r="X132" s="304"/>
      <c r="Y132" s="7"/>
    </row>
    <row r="133" customFormat="false" ht="12.75" hidden="false" customHeight="false" outlineLevel="0" collapsed="false">
      <c r="A133" s="7"/>
      <c r="B133" s="7"/>
      <c r="C133" s="7"/>
      <c r="D133" s="7"/>
      <c r="E133" s="9"/>
      <c r="F133" s="290"/>
      <c r="G133" s="290"/>
      <c r="H133" s="290"/>
      <c r="I133" s="302"/>
      <c r="J133" s="302"/>
      <c r="K133" s="302"/>
      <c r="L133" s="302"/>
      <c r="M133" s="290"/>
      <c r="N133" s="303"/>
      <c r="O133" s="303"/>
      <c r="P133" s="303"/>
      <c r="Q133" s="303"/>
      <c r="R133" s="303"/>
      <c r="S133" s="303"/>
      <c r="T133" s="303"/>
      <c r="U133" s="303"/>
      <c r="V133" s="303"/>
      <c r="W133" s="303"/>
      <c r="X133" s="304"/>
      <c r="Y133" s="7"/>
    </row>
    <row r="134" customFormat="false" ht="12.75" hidden="false" customHeight="false" outlineLevel="0" collapsed="false">
      <c r="A134" s="7"/>
      <c r="B134" s="7"/>
      <c r="C134" s="7"/>
      <c r="D134" s="7"/>
      <c r="E134" s="9"/>
      <c r="F134" s="290"/>
      <c r="G134" s="290"/>
      <c r="H134" s="290"/>
      <c r="I134" s="302"/>
      <c r="J134" s="302"/>
      <c r="K134" s="302"/>
      <c r="L134" s="302"/>
      <c r="M134" s="290"/>
      <c r="N134" s="303"/>
      <c r="O134" s="303"/>
      <c r="P134" s="303"/>
      <c r="Q134" s="303"/>
      <c r="R134" s="303"/>
      <c r="S134" s="303"/>
      <c r="T134" s="303"/>
      <c r="U134" s="303"/>
      <c r="V134" s="303"/>
      <c r="W134" s="303"/>
      <c r="X134" s="304"/>
      <c r="Y134" s="7"/>
    </row>
    <row r="135" customFormat="false" ht="12.75" hidden="false" customHeight="false" outlineLevel="0" collapsed="false">
      <c r="A135" s="7"/>
      <c r="B135" s="7"/>
      <c r="C135" s="7"/>
      <c r="D135" s="7"/>
      <c r="E135" s="9"/>
      <c r="F135" s="290"/>
      <c r="G135" s="290"/>
      <c r="H135" s="290"/>
      <c r="I135" s="302"/>
      <c r="J135" s="302"/>
      <c r="K135" s="302"/>
      <c r="L135" s="302"/>
      <c r="M135" s="290"/>
      <c r="N135" s="303"/>
      <c r="O135" s="303"/>
      <c r="P135" s="303"/>
      <c r="Q135" s="303"/>
      <c r="R135" s="303"/>
      <c r="S135" s="303"/>
      <c r="T135" s="303"/>
      <c r="U135" s="303"/>
      <c r="V135" s="303"/>
      <c r="W135" s="303"/>
      <c r="X135" s="304"/>
      <c r="Y135" s="7"/>
    </row>
    <row r="136" customFormat="false" ht="12.75" hidden="false" customHeight="false" outlineLevel="0" collapsed="false">
      <c r="A136" s="7"/>
      <c r="B136" s="7"/>
      <c r="C136" s="7"/>
      <c r="D136" s="7"/>
      <c r="E136" s="9"/>
      <c r="F136" s="290"/>
      <c r="G136" s="290"/>
      <c r="H136" s="290"/>
      <c r="I136" s="302"/>
      <c r="J136" s="302"/>
      <c r="K136" s="302"/>
      <c r="L136" s="302"/>
      <c r="M136" s="290"/>
      <c r="N136" s="303"/>
      <c r="O136" s="303"/>
      <c r="P136" s="303"/>
      <c r="Q136" s="303"/>
      <c r="R136" s="303"/>
      <c r="S136" s="303"/>
      <c r="T136" s="303"/>
      <c r="U136" s="303"/>
      <c r="V136" s="303"/>
      <c r="W136" s="303"/>
      <c r="X136" s="304"/>
      <c r="Y136" s="7"/>
    </row>
    <row r="137" customFormat="false" ht="12.75" hidden="false" customHeight="false" outlineLevel="0" collapsed="false">
      <c r="A137" s="7"/>
      <c r="B137" s="7"/>
      <c r="C137" s="7"/>
      <c r="D137" s="7"/>
      <c r="E137" s="9"/>
      <c r="F137" s="290"/>
      <c r="G137" s="290"/>
      <c r="H137" s="291"/>
      <c r="I137" s="287"/>
      <c r="J137" s="287"/>
      <c r="K137" s="287"/>
      <c r="L137" s="287"/>
      <c r="M137" s="287"/>
      <c r="N137" s="287"/>
      <c r="O137" s="287"/>
      <c r="P137" s="287"/>
      <c r="Q137" s="287"/>
      <c r="R137" s="287"/>
      <c r="S137" s="287"/>
      <c r="T137" s="287"/>
      <c r="U137" s="287"/>
      <c r="V137" s="287"/>
      <c r="W137" s="287"/>
      <c r="X137" s="287"/>
      <c r="Y137" s="7"/>
    </row>
    <row r="138" customFormat="false" ht="12.75" hidden="false" customHeight="false" outlineLevel="0" collapsed="false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customFormat="false" ht="12.75" hidden="false" customHeight="false" outlineLevel="0" collapsed="false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customFormat="false" ht="12.75" hidden="false" customHeight="false" outlineLevel="0" collapsed="false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customFormat="false" ht="12.75" hidden="false" customHeight="false" outlineLevel="0" collapsed="false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customFormat="false" ht="12.75" hidden="false" customHeight="false" outlineLevel="0" collapsed="false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customFormat="false" ht="12.75" hidden="false" customHeight="false" outlineLevel="0" collapsed="false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customFormat="false" ht="12.75" hidden="false" customHeight="false" outlineLevel="0" collapsed="false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customFormat="false" ht="12.75" hidden="false" customHeight="false" outlineLevel="0" collapsed="false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</sheetData>
  <mergeCells count="13">
    <mergeCell ref="AQ1:AR1"/>
    <mergeCell ref="BC1:BD1"/>
    <mergeCell ref="W3:AB3"/>
    <mergeCell ref="AD3:AL3"/>
    <mergeCell ref="BF3:BH3"/>
    <mergeCell ref="CE3:CG3"/>
    <mergeCell ref="F4:I4"/>
    <mergeCell ref="AK4:AM4"/>
    <mergeCell ref="AN4:AP4"/>
    <mergeCell ref="AK5:AM5"/>
    <mergeCell ref="AN5:AP5"/>
    <mergeCell ref="F69:I69"/>
    <mergeCell ref="I109:L109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Y145"/>
  <sheetViews>
    <sheetView showFormulas="false" showGridLines="true" showRowColHeaders="true" showZeros="true" rightToLeft="false" tabSelected="false" showOutlineSymbols="true" defaultGridColor="true" view="normal" topLeftCell="AJ1" colorId="64" zoomScale="75" zoomScaleNormal="75" zoomScalePageLayoutView="100" workbookViewId="0">
      <selection pane="topLeft" activeCell="X7" activeCellId="0" sqref="X7:X3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9.99"/>
    <col collapsed="false" customWidth="true" hidden="false" outlineLevel="0" max="4" min="4" style="0" width="10.56"/>
    <col collapsed="false" customWidth="true" hidden="false" outlineLevel="0" max="5" min="5" style="0" width="13.85"/>
    <col collapsed="false" customWidth="true" hidden="false" outlineLevel="0" max="6" min="6" style="0" width="13.41"/>
    <col collapsed="false" customWidth="true" hidden="false" outlineLevel="0" max="7" min="7" style="0" width="11.99"/>
    <col collapsed="false" customWidth="true" hidden="false" outlineLevel="0" max="8" min="8" style="0" width="14.28"/>
    <col collapsed="false" customWidth="true" hidden="false" outlineLevel="0" max="9" min="9" style="0" width="15.85"/>
    <col collapsed="false" customWidth="true" hidden="false" outlineLevel="0" max="10" min="10" style="0" width="11.56"/>
    <col collapsed="false" customWidth="true" hidden="false" outlineLevel="0" max="11" min="11" style="0" width="19.56"/>
    <col collapsed="false" customWidth="true" hidden="false" outlineLevel="0" max="12" min="12" style="0" width="16.56"/>
    <col collapsed="false" customWidth="true" hidden="false" outlineLevel="0" max="13" min="13" style="0" width="18.41"/>
    <col collapsed="false" customWidth="true" hidden="false" outlineLevel="0" max="14" min="14" style="0" width="19.99"/>
    <col collapsed="false" customWidth="true" hidden="false" outlineLevel="0" max="15" min="15" style="0" width="14.56"/>
    <col collapsed="false" customWidth="true" hidden="false" outlineLevel="0" max="16" min="16" style="0" width="11.56"/>
    <col collapsed="false" customWidth="true" hidden="false" outlineLevel="0" max="17" min="17" style="0" width="12.14"/>
    <col collapsed="false" customWidth="true" hidden="false" outlineLevel="0" max="19" min="18" style="0" width="12.85"/>
    <col collapsed="false" customWidth="true" hidden="false" outlineLevel="0" max="20" min="20" style="0" width="13.56"/>
    <col collapsed="false" customWidth="true" hidden="false" outlineLevel="0" max="21" min="21" style="0" width="15.13"/>
    <col collapsed="false" customWidth="true" hidden="false" outlineLevel="0" max="22" min="22" style="0" width="13.14"/>
    <col collapsed="false" customWidth="true" hidden="false" outlineLevel="0" max="23" min="23" style="0" width="12.56"/>
    <col collapsed="false" customWidth="true" hidden="false" outlineLevel="0" max="24" min="24" style="0" width="12.28"/>
    <col collapsed="false" customWidth="true" hidden="false" outlineLevel="0" max="25" min="25" style="0" width="13.85"/>
    <col collapsed="false" customWidth="true" hidden="false" outlineLevel="0" max="26" min="26" style="0" width="12.56"/>
    <col collapsed="false" customWidth="true" hidden="false" outlineLevel="0" max="27" min="27" style="0" width="13.99"/>
    <col collapsed="false" customWidth="true" hidden="false" outlineLevel="0" max="28" min="28" style="0" width="14.14"/>
    <col collapsed="false" customWidth="true" hidden="false" outlineLevel="0" max="29" min="29" style="0" width="14.28"/>
    <col collapsed="false" customWidth="true" hidden="false" outlineLevel="0" max="30" min="30" style="0" width="15.13"/>
    <col collapsed="false" customWidth="true" hidden="false" outlineLevel="0" max="31" min="31" style="0" width="13.14"/>
    <col collapsed="false" customWidth="true" hidden="false" outlineLevel="0" max="32" min="32" style="0" width="12.56"/>
    <col collapsed="false" customWidth="true" hidden="false" outlineLevel="0" max="33" min="33" style="0" width="12.28"/>
    <col collapsed="false" customWidth="true" hidden="false" outlineLevel="0" max="34" min="34" style="0" width="12.7"/>
    <col collapsed="false" customWidth="true" hidden="false" outlineLevel="0" max="35" min="35" style="0" width="10.99"/>
    <col collapsed="false" customWidth="true" hidden="false" outlineLevel="0" max="36" min="36" style="0" width="15.41"/>
    <col collapsed="false" customWidth="true" hidden="false" outlineLevel="0" max="37" min="37" style="0" width="13.14"/>
    <col collapsed="false" customWidth="true" hidden="false" outlineLevel="0" max="38" min="38" style="0" width="14.56"/>
    <col collapsed="false" customWidth="true" hidden="false" outlineLevel="0" max="39" min="39" style="0" width="14.85"/>
    <col collapsed="false" customWidth="true" hidden="false" outlineLevel="0" max="40" min="40" style="0" width="11.13"/>
    <col collapsed="false" customWidth="true" hidden="false" outlineLevel="0" max="41" min="41" style="0" width="14.28"/>
    <col collapsed="false" customWidth="true" hidden="false" outlineLevel="0" max="42" min="42" style="0" width="14.41"/>
    <col collapsed="false" customWidth="true" hidden="false" outlineLevel="0" max="43" min="43" style="0" width="13.99"/>
    <col collapsed="false" customWidth="true" hidden="false" outlineLevel="0" max="44" min="44" style="0" width="14.28"/>
    <col collapsed="false" customWidth="true" hidden="false" outlineLevel="0" max="45" min="45" style="0" width="16.84"/>
    <col collapsed="false" customWidth="true" hidden="false" outlineLevel="0" max="46" min="46" style="0" width="17.28"/>
    <col collapsed="false" customWidth="true" hidden="false" outlineLevel="0" max="47" min="47" style="0" width="16.56"/>
    <col collapsed="false" customWidth="true" hidden="false" outlineLevel="0" max="48" min="48" style="0" width="17.14"/>
    <col collapsed="false" customWidth="true" hidden="false" outlineLevel="0" max="49" min="49" style="0" width="14.28"/>
    <col collapsed="false" customWidth="true" hidden="false" outlineLevel="0" max="50" min="50" style="0" width="14.85"/>
    <col collapsed="false" customWidth="true" hidden="false" outlineLevel="0" max="51" min="51" style="0" width="17.7"/>
    <col collapsed="false" customWidth="true" hidden="false" outlineLevel="0" max="52" min="52" style="0" width="13.99"/>
    <col collapsed="false" customWidth="true" hidden="false" outlineLevel="0" max="53" min="53" style="0" width="15.13"/>
    <col collapsed="false" customWidth="true" hidden="false" outlineLevel="0" max="54" min="54" style="0" width="14.99"/>
    <col collapsed="false" customWidth="true" hidden="false" outlineLevel="0" max="55" min="55" style="0" width="15.7"/>
    <col collapsed="false" customWidth="true" hidden="false" outlineLevel="0" max="56" min="56" style="0" width="15.85"/>
    <col collapsed="false" customWidth="true" hidden="false" outlineLevel="0" max="58" min="57" style="0" width="14.99"/>
    <col collapsed="false" customWidth="true" hidden="false" outlineLevel="0" max="59" min="59" style="0" width="13.56"/>
    <col collapsed="false" customWidth="true" hidden="false" outlineLevel="0" max="60" min="60" style="0" width="14.99"/>
    <col collapsed="false" customWidth="true" hidden="false" outlineLevel="0" max="61" min="61" style="0" width="16.84"/>
    <col collapsed="false" customWidth="true" hidden="false" outlineLevel="0" max="62" min="62" style="0" width="16.42"/>
    <col collapsed="false" customWidth="true" hidden="false" outlineLevel="0" max="63" min="63" style="0" width="16.7"/>
    <col collapsed="false" customWidth="true" hidden="false" outlineLevel="0" max="64" min="64" style="0" width="13.28"/>
    <col collapsed="false" customWidth="true" hidden="false" outlineLevel="0" max="66" min="66" style="0" width="10.99"/>
    <col collapsed="false" customWidth="true" hidden="false" outlineLevel="0" max="67" min="67" style="0" width="16.99"/>
    <col collapsed="false" customWidth="true" hidden="false" outlineLevel="0" max="69" min="69" style="0" width="14.85"/>
  </cols>
  <sheetData>
    <row r="1" customFormat="false" ht="20.25" hidden="false" customHeight="false" outlineLevel="0" collapsed="false">
      <c r="A1" s="1" t="n">
        <f aca="true">DATE(YEAR($A$4),MONTH($A$4),DAY(RIGHT(CELL("filename",A2),2)))</f>
        <v>36961</v>
      </c>
      <c r="K1" s="2" t="s">
        <v>0</v>
      </c>
      <c r="L1" s="2"/>
      <c r="N1" s="2"/>
      <c r="AQ1" s="3" t="n">
        <f aca="false">A1</f>
        <v>36961</v>
      </c>
      <c r="AR1" s="3"/>
      <c r="BC1" s="3" t="n">
        <f aca="false">A1</f>
        <v>36961</v>
      </c>
      <c r="BD1" s="3"/>
    </row>
    <row r="2" customFormat="false" ht="13.5" hidden="false" customHeight="false" outlineLevel="0" collapsed="false"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 t="s">
        <v>1</v>
      </c>
      <c r="N2" s="4"/>
      <c r="O2" s="4" t="s">
        <v>1</v>
      </c>
      <c r="P2" s="4"/>
      <c r="Q2" s="4" t="s">
        <v>1</v>
      </c>
      <c r="R2" s="4" t="s">
        <v>1</v>
      </c>
      <c r="S2" s="4" t="s">
        <v>1</v>
      </c>
      <c r="T2" s="4" t="s">
        <v>1</v>
      </c>
      <c r="U2" s="4"/>
      <c r="AB2" s="5"/>
      <c r="BH2" s="6"/>
      <c r="BJ2" s="6" t="s">
        <v>2</v>
      </c>
      <c r="BO2" s="6" t="s">
        <v>3</v>
      </c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8"/>
      <c r="CJ2" s="7"/>
      <c r="CK2" s="7"/>
      <c r="CL2" s="7"/>
      <c r="CM2" s="7"/>
      <c r="CN2" s="8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</row>
    <row r="3" customFormat="false" ht="13.5" hidden="false" customHeight="false" outlineLevel="0" collapsed="false">
      <c r="B3" s="9" t="s">
        <v>4</v>
      </c>
      <c r="C3" s="10"/>
      <c r="D3" s="10"/>
      <c r="E3" s="10"/>
      <c r="F3" s="11"/>
      <c r="G3" s="11"/>
      <c r="H3" s="12"/>
      <c r="I3" s="12"/>
      <c r="J3" s="11"/>
      <c r="K3" s="11"/>
      <c r="L3" s="11"/>
      <c r="M3" s="13" t="n">
        <v>2.52</v>
      </c>
      <c r="N3" s="11"/>
      <c r="O3" s="13" t="n">
        <v>0</v>
      </c>
      <c r="P3" s="14" t="n">
        <v>22.8</v>
      </c>
      <c r="Q3" s="13" t="n">
        <v>0</v>
      </c>
      <c r="R3" s="13" t="n">
        <v>0</v>
      </c>
      <c r="S3" s="13" t="n">
        <v>0</v>
      </c>
      <c r="T3" s="13" t="n">
        <v>0</v>
      </c>
      <c r="U3" s="4"/>
      <c r="W3" s="15" t="s">
        <v>5</v>
      </c>
      <c r="X3" s="15"/>
      <c r="Y3" s="15"/>
      <c r="Z3" s="15"/>
      <c r="AA3" s="15"/>
      <c r="AB3" s="15"/>
      <c r="AD3" s="16" t="s">
        <v>6</v>
      </c>
      <c r="AE3" s="16"/>
      <c r="AF3" s="16"/>
      <c r="AG3" s="16"/>
      <c r="AH3" s="16"/>
      <c r="AI3" s="16"/>
      <c r="AJ3" s="16"/>
      <c r="AK3" s="16"/>
      <c r="AL3" s="16"/>
      <c r="AM3" s="17"/>
      <c r="AN3" s="17"/>
      <c r="AO3" s="17"/>
      <c r="AP3" s="18"/>
      <c r="AQ3" s="19"/>
      <c r="AR3" s="20"/>
      <c r="AS3" s="21" t="s">
        <v>7</v>
      </c>
      <c r="AT3" s="22"/>
      <c r="AU3" s="22"/>
      <c r="AV3" s="22"/>
      <c r="AW3" s="22"/>
      <c r="AX3" s="22"/>
      <c r="AY3" s="22"/>
      <c r="AZ3" s="22"/>
      <c r="BA3" s="22"/>
      <c r="BB3" s="22"/>
      <c r="BC3" s="23"/>
      <c r="BF3" s="24" t="s">
        <v>8</v>
      </c>
      <c r="BG3" s="24"/>
      <c r="BH3" s="24"/>
      <c r="BJ3" s="25" t="s">
        <v>9</v>
      </c>
      <c r="BK3" s="26"/>
      <c r="BL3" s="27" t="n">
        <f aca="false">BD31</f>
        <v>20356.4928</v>
      </c>
      <c r="BM3" s="6"/>
      <c r="BO3" s="25" t="s">
        <v>9</v>
      </c>
      <c r="BP3" s="26"/>
      <c r="BQ3" s="27" t="e">
        <f aca="true">(INDIRECT(TEXT((DAY($A$1)-1),"0")&amp;"!Bq3"))+BL3</f>
        <v>#REF!</v>
      </c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7"/>
      <c r="CD3" s="7"/>
      <c r="CE3" s="28"/>
      <c r="CF3" s="28"/>
      <c r="CG3" s="28"/>
      <c r="CH3" s="7"/>
      <c r="CI3" s="8"/>
      <c r="CJ3" s="7"/>
      <c r="CK3" s="29"/>
      <c r="CL3" s="8"/>
      <c r="CM3" s="7"/>
      <c r="CN3" s="8"/>
      <c r="CO3" s="7"/>
      <c r="CP3" s="29"/>
      <c r="CQ3" s="7"/>
      <c r="CR3" s="7"/>
      <c r="CS3" s="7"/>
      <c r="CT3" s="7"/>
      <c r="CU3" s="7"/>
      <c r="CV3" s="7"/>
      <c r="CW3" s="7"/>
      <c r="CX3" s="7"/>
      <c r="CY3" s="7"/>
    </row>
    <row r="4" customFormat="false" ht="13.5" hidden="false" customHeight="false" outlineLevel="0" collapsed="false">
      <c r="A4" s="30" t="n">
        <f aca="false">'1'!A4</f>
        <v>36951</v>
      </c>
      <c r="B4" s="31"/>
      <c r="C4" s="32"/>
      <c r="D4" s="33" t="s">
        <v>10</v>
      </c>
      <c r="E4" s="34"/>
      <c r="F4" s="35" t="s">
        <v>11</v>
      </c>
      <c r="G4" s="35"/>
      <c r="H4" s="35"/>
      <c r="I4" s="35"/>
      <c r="J4" s="36" t="s">
        <v>12</v>
      </c>
      <c r="K4" s="37"/>
      <c r="L4" s="38"/>
      <c r="M4" s="36" t="s">
        <v>13</v>
      </c>
      <c r="N4" s="37"/>
      <c r="O4" s="37"/>
      <c r="P4" s="39"/>
      <c r="Q4" s="37"/>
      <c r="R4" s="37"/>
      <c r="S4" s="38"/>
      <c r="T4" s="36"/>
      <c r="U4" s="38"/>
      <c r="W4" s="40" t="s">
        <v>14</v>
      </c>
      <c r="X4" s="40"/>
      <c r="Y4" s="40" t="s">
        <v>14</v>
      </c>
      <c r="Z4" s="41"/>
      <c r="AA4" s="42" t="s">
        <v>15</v>
      </c>
      <c r="AB4" s="40"/>
      <c r="AC4" s="43" t="s">
        <v>16</v>
      </c>
      <c r="AE4" s="44" t="s">
        <v>17</v>
      </c>
      <c r="AF4" s="44" t="s">
        <v>17</v>
      </c>
      <c r="AG4" s="44"/>
      <c r="AH4" s="45"/>
      <c r="AI4" s="26" t="s">
        <v>18</v>
      </c>
      <c r="AJ4" s="46"/>
      <c r="AK4" s="47" t="s">
        <v>18</v>
      </c>
      <c r="AL4" s="47"/>
      <c r="AM4" s="47"/>
      <c r="AN4" s="47" t="s">
        <v>19</v>
      </c>
      <c r="AO4" s="47"/>
      <c r="AP4" s="47"/>
      <c r="AQ4" s="48" t="s">
        <v>20</v>
      </c>
      <c r="AR4" s="48" t="s">
        <v>21</v>
      </c>
      <c r="AS4" s="49"/>
      <c r="AT4" s="50" t="s">
        <v>21</v>
      </c>
      <c r="AU4" s="50" t="s">
        <v>22</v>
      </c>
      <c r="AV4" s="50" t="s">
        <v>21</v>
      </c>
      <c r="AW4" s="50" t="s">
        <v>11</v>
      </c>
      <c r="AX4" s="50" t="s">
        <v>23</v>
      </c>
      <c r="AY4" s="50" t="s">
        <v>24</v>
      </c>
      <c r="AZ4" s="50" t="s">
        <v>25</v>
      </c>
      <c r="BA4" s="50" t="s">
        <v>16</v>
      </c>
      <c r="BB4" s="50" t="s">
        <v>26</v>
      </c>
      <c r="BC4" s="50" t="s">
        <v>27</v>
      </c>
      <c r="BD4" s="50" t="s">
        <v>28</v>
      </c>
      <c r="BE4" s="51"/>
      <c r="BF4" s="40" t="s">
        <v>29</v>
      </c>
      <c r="BG4" s="40" t="s">
        <v>30</v>
      </c>
      <c r="BH4" s="40" t="s">
        <v>31</v>
      </c>
      <c r="BI4" s="52"/>
      <c r="BJ4" s="53" t="s">
        <v>32</v>
      </c>
      <c r="BK4" s="52"/>
      <c r="BL4" s="54"/>
      <c r="BO4" s="53" t="s">
        <v>32</v>
      </c>
      <c r="BP4" s="52"/>
      <c r="BQ4" s="54" t="e">
        <f aca="true">(INDIRECT(TEXT((DAY($A$1)-1),"0")&amp;"!BK4"))+BL4</f>
        <v>#REF!</v>
      </c>
      <c r="BR4" s="55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55"/>
      <c r="CE4" s="28"/>
      <c r="CF4" s="28"/>
      <c r="CG4" s="28"/>
      <c r="CH4" s="7"/>
      <c r="CI4" s="8"/>
      <c r="CJ4" s="7"/>
      <c r="CK4" s="29"/>
      <c r="CL4" s="7"/>
      <c r="CM4" s="7"/>
      <c r="CN4" s="8"/>
      <c r="CO4" s="7"/>
      <c r="CP4" s="29"/>
      <c r="CQ4" s="7"/>
      <c r="CR4" s="7"/>
      <c r="CS4" s="7"/>
      <c r="CT4" s="7"/>
      <c r="CU4" s="7"/>
      <c r="CV4" s="7"/>
      <c r="CW4" s="7"/>
      <c r="CX4" s="7"/>
      <c r="CY4" s="7"/>
    </row>
    <row r="5" customFormat="false" ht="12.75" hidden="false" customHeight="false" outlineLevel="0" collapsed="false">
      <c r="B5" s="56"/>
      <c r="C5" s="57" t="s">
        <v>33</v>
      </c>
      <c r="D5" s="57" t="s">
        <v>34</v>
      </c>
      <c r="E5" s="58"/>
      <c r="F5" s="59" t="s">
        <v>35</v>
      </c>
      <c r="G5" s="60" t="s">
        <v>36</v>
      </c>
      <c r="H5" s="60" t="s">
        <v>37</v>
      </c>
      <c r="I5" s="61" t="s">
        <v>38</v>
      </c>
      <c r="J5" s="59" t="s">
        <v>39</v>
      </c>
      <c r="K5" s="60" t="s">
        <v>23</v>
      </c>
      <c r="L5" s="61" t="s">
        <v>40</v>
      </c>
      <c r="M5" s="59" t="s">
        <v>25</v>
      </c>
      <c r="N5" s="60" t="s">
        <v>25</v>
      </c>
      <c r="O5" s="60" t="s">
        <v>41</v>
      </c>
      <c r="P5" s="60" t="s">
        <v>42</v>
      </c>
      <c r="Q5" s="60" t="s">
        <v>43</v>
      </c>
      <c r="R5" s="60" t="s">
        <v>43</v>
      </c>
      <c r="S5" s="61" t="s">
        <v>44</v>
      </c>
      <c r="T5" s="59" t="s">
        <v>45</v>
      </c>
      <c r="U5" s="62" t="s">
        <v>46</v>
      </c>
      <c r="W5" s="50" t="s">
        <v>24</v>
      </c>
      <c r="X5" s="50"/>
      <c r="Y5" s="50" t="s">
        <v>24</v>
      </c>
      <c r="Z5" s="63"/>
      <c r="AA5" s="64" t="s">
        <v>24</v>
      </c>
      <c r="AB5" s="65"/>
      <c r="AC5" s="66" t="s">
        <v>47</v>
      </c>
      <c r="AE5" s="67" t="s">
        <v>48</v>
      </c>
      <c r="AF5" s="67" t="s">
        <v>48</v>
      </c>
      <c r="AG5" s="67"/>
      <c r="AH5" s="68"/>
      <c r="AI5" s="52" t="s">
        <v>49</v>
      </c>
      <c r="AJ5" s="69"/>
      <c r="AK5" s="70" t="s">
        <v>49</v>
      </c>
      <c r="AL5" s="70"/>
      <c r="AM5" s="70"/>
      <c r="AN5" s="70" t="s">
        <v>49</v>
      </c>
      <c r="AO5" s="70"/>
      <c r="AP5" s="70"/>
      <c r="AQ5" s="71" t="s">
        <v>50</v>
      </c>
      <c r="AR5" s="71" t="s">
        <v>51</v>
      </c>
      <c r="AS5" s="49"/>
      <c r="AT5" s="50" t="s">
        <v>52</v>
      </c>
      <c r="AU5" s="50" t="s">
        <v>53</v>
      </c>
      <c r="AV5" s="50" t="s">
        <v>54</v>
      </c>
      <c r="AW5" s="50" t="s">
        <v>55</v>
      </c>
      <c r="AX5" s="50"/>
      <c r="AY5" s="50" t="s">
        <v>56</v>
      </c>
      <c r="AZ5" s="50" t="s">
        <v>57</v>
      </c>
      <c r="BA5" s="50" t="s">
        <v>47</v>
      </c>
      <c r="BB5" s="50" t="s">
        <v>58</v>
      </c>
      <c r="BC5" s="50"/>
      <c r="BD5" s="50" t="s">
        <v>59</v>
      </c>
      <c r="BE5" s="51"/>
      <c r="BF5" s="72" t="s">
        <v>60</v>
      </c>
      <c r="BG5" s="72" t="n">
        <v>0.8</v>
      </c>
      <c r="BH5" s="72" t="n">
        <v>0.2</v>
      </c>
      <c r="BI5" s="52"/>
      <c r="BJ5" s="53" t="s">
        <v>61</v>
      </c>
      <c r="BK5" s="52"/>
      <c r="BL5" s="73" t="n">
        <f aca="false">BL3-BL4</f>
        <v>20356.4928</v>
      </c>
      <c r="BO5" s="53" t="s">
        <v>61</v>
      </c>
      <c r="BP5" s="52"/>
      <c r="BQ5" s="73" t="e">
        <f aca="false">BQ3-BQ4</f>
        <v>#REF!</v>
      </c>
      <c r="BR5" s="55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55"/>
      <c r="CE5" s="74"/>
      <c r="CF5" s="74"/>
      <c r="CG5" s="74"/>
      <c r="CH5" s="7"/>
      <c r="CI5" s="8"/>
      <c r="CJ5" s="7"/>
      <c r="CK5" s="29"/>
      <c r="CL5" s="7"/>
      <c r="CM5" s="7"/>
      <c r="CN5" s="8"/>
      <c r="CO5" s="7"/>
      <c r="CP5" s="29"/>
      <c r="CQ5" s="7"/>
      <c r="CR5" s="7"/>
      <c r="CS5" s="7"/>
      <c r="CT5" s="7"/>
      <c r="CU5" s="7"/>
      <c r="CV5" s="7"/>
      <c r="CW5" s="7"/>
      <c r="CX5" s="7"/>
      <c r="CY5" s="7"/>
    </row>
    <row r="6" customFormat="false" ht="17.25" hidden="false" customHeight="true" outlineLevel="0" collapsed="false">
      <c r="B6" s="75"/>
      <c r="C6" s="76" t="s">
        <v>62</v>
      </c>
      <c r="D6" s="76" t="s">
        <v>63</v>
      </c>
      <c r="E6" s="77" t="s">
        <v>64</v>
      </c>
      <c r="F6" s="78" t="n">
        <f aca="false">Variables!C2</f>
        <v>0</v>
      </c>
      <c r="G6" s="79" t="n">
        <v>0</v>
      </c>
      <c r="H6" s="79" t="n">
        <v>0</v>
      </c>
      <c r="I6" s="80" t="s">
        <v>65</v>
      </c>
      <c r="J6" s="81" t="s">
        <v>66</v>
      </c>
      <c r="K6" s="79" t="n">
        <v>0</v>
      </c>
      <c r="L6" s="82" t="s">
        <v>65</v>
      </c>
      <c r="M6" s="83" t="n">
        <v>0</v>
      </c>
      <c r="N6" s="84" t="s">
        <v>67</v>
      </c>
      <c r="O6" s="85" t="n">
        <v>0</v>
      </c>
      <c r="P6" s="84" t="n">
        <v>0.019</v>
      </c>
      <c r="Q6" s="85" t="n">
        <v>0</v>
      </c>
      <c r="R6" s="85" t="s">
        <v>67</v>
      </c>
      <c r="S6" s="82" t="s">
        <v>68</v>
      </c>
      <c r="T6" s="86" t="n">
        <v>0</v>
      </c>
      <c r="U6" s="87" t="s">
        <v>69</v>
      </c>
      <c r="W6" s="88" t="s">
        <v>62</v>
      </c>
      <c r="X6" s="89"/>
      <c r="Y6" s="88" t="s">
        <v>62</v>
      </c>
      <c r="Z6" s="90"/>
      <c r="AA6" s="91" t="s">
        <v>62</v>
      </c>
      <c r="AB6" s="92"/>
      <c r="AC6" s="93" t="s">
        <v>70</v>
      </c>
      <c r="AD6" s="94" t="s">
        <v>71</v>
      </c>
      <c r="AE6" s="67" t="s">
        <v>72</v>
      </c>
      <c r="AF6" s="67" t="s">
        <v>73</v>
      </c>
      <c r="AG6" s="67"/>
      <c r="AH6" s="95" t="s">
        <v>72</v>
      </c>
      <c r="AI6" s="309" t="s">
        <v>50</v>
      </c>
      <c r="AJ6" s="310" t="s">
        <v>74</v>
      </c>
      <c r="AK6" s="67" t="s">
        <v>72</v>
      </c>
      <c r="AL6" s="51" t="s">
        <v>50</v>
      </c>
      <c r="AM6" s="49" t="s">
        <v>74</v>
      </c>
      <c r="AN6" s="311" t="s">
        <v>72</v>
      </c>
      <c r="AO6" s="312" t="s">
        <v>50</v>
      </c>
      <c r="AP6" s="49" t="s">
        <v>74</v>
      </c>
      <c r="AQ6" s="96" t="s">
        <v>75</v>
      </c>
      <c r="AR6" s="96" t="s">
        <v>76</v>
      </c>
      <c r="AS6" s="49"/>
      <c r="AT6" s="97" t="s">
        <v>76</v>
      </c>
      <c r="AU6" s="97" t="s">
        <v>77</v>
      </c>
      <c r="AV6" s="97" t="s">
        <v>70</v>
      </c>
      <c r="AW6" s="97" t="s">
        <v>78</v>
      </c>
      <c r="AX6" s="97" t="s">
        <v>70</v>
      </c>
      <c r="AY6" s="97" t="s">
        <v>70</v>
      </c>
      <c r="AZ6" s="97" t="s">
        <v>70</v>
      </c>
      <c r="BA6" s="97" t="s">
        <v>70</v>
      </c>
      <c r="BB6" s="97" t="s">
        <v>70</v>
      </c>
      <c r="BC6" s="97" t="s">
        <v>70</v>
      </c>
      <c r="BD6" s="97" t="s">
        <v>79</v>
      </c>
      <c r="BE6" s="52"/>
      <c r="BF6" s="92" t="s">
        <v>70</v>
      </c>
      <c r="BG6" s="92" t="s">
        <v>80</v>
      </c>
      <c r="BH6" s="92" t="s">
        <v>80</v>
      </c>
      <c r="BI6" s="98"/>
      <c r="BJ6" s="53" t="s">
        <v>32</v>
      </c>
      <c r="BK6" s="52"/>
      <c r="BL6" s="99"/>
      <c r="BM6" s="6"/>
      <c r="BN6" s="6"/>
      <c r="BO6" s="53" t="s">
        <v>32</v>
      </c>
      <c r="BP6" s="52"/>
      <c r="BQ6" s="99" t="e">
        <f aca="true">-ABS(INDIRECT(TEXT((DAY($A$1)-1),"0")&amp;"!BK6"))+BL6</f>
        <v>#REF!</v>
      </c>
      <c r="BR6" s="55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7"/>
      <c r="CE6" s="100"/>
      <c r="CF6" s="100"/>
      <c r="CG6" s="100"/>
      <c r="CH6" s="8"/>
      <c r="CI6" s="8"/>
      <c r="CJ6" s="7"/>
      <c r="CK6" s="101"/>
      <c r="CL6" s="8"/>
      <c r="CM6" s="8"/>
      <c r="CN6" s="8"/>
      <c r="CO6" s="7"/>
      <c r="CP6" s="101"/>
      <c r="CQ6" s="7"/>
      <c r="CR6" s="7"/>
      <c r="CS6" s="7"/>
      <c r="CT6" s="7"/>
      <c r="CU6" s="7"/>
      <c r="CV6" s="7"/>
      <c r="CW6" s="7"/>
      <c r="CX6" s="7"/>
      <c r="CY6" s="7"/>
    </row>
    <row r="7" customFormat="false" ht="13.5" hidden="false" customHeight="false" outlineLevel="0" collapsed="false">
      <c r="B7" s="102" t="s">
        <v>71</v>
      </c>
      <c r="C7" s="103" t="n">
        <v>4</v>
      </c>
      <c r="D7" s="104" t="n">
        <v>0</v>
      </c>
      <c r="E7" s="105" t="s">
        <v>62</v>
      </c>
      <c r="F7" s="106" t="s">
        <v>81</v>
      </c>
      <c r="G7" s="107" t="s">
        <v>81</v>
      </c>
      <c r="H7" s="107" t="s">
        <v>81</v>
      </c>
      <c r="I7" s="108" t="s">
        <v>81</v>
      </c>
      <c r="J7" s="109" t="n">
        <v>0</v>
      </c>
      <c r="K7" s="110" t="s">
        <v>82</v>
      </c>
      <c r="L7" s="111" t="s">
        <v>83</v>
      </c>
      <c r="M7" s="112" t="s">
        <v>82</v>
      </c>
      <c r="N7" s="113" t="n">
        <v>0.03</v>
      </c>
      <c r="O7" s="114" t="s">
        <v>83</v>
      </c>
      <c r="P7" s="113" t="s">
        <v>83</v>
      </c>
      <c r="Q7" s="114" t="s">
        <v>83</v>
      </c>
      <c r="R7" s="113" t="n">
        <v>0</v>
      </c>
      <c r="S7" s="115" t="n">
        <v>0</v>
      </c>
      <c r="T7" s="106" t="s">
        <v>82</v>
      </c>
      <c r="U7" s="111" t="s">
        <v>82</v>
      </c>
      <c r="W7" s="116" t="n">
        <v>4</v>
      </c>
      <c r="X7" s="117" t="n">
        <v>2.52</v>
      </c>
      <c r="Y7" s="118"/>
      <c r="Z7" s="41"/>
      <c r="AA7" s="119"/>
      <c r="AB7" s="120"/>
      <c r="AC7" s="121" t="n">
        <f aca="false">(W7*X7)+(Y7*Z7)+(AA7*AB7)</f>
        <v>10.08</v>
      </c>
      <c r="AD7" s="122" t="n">
        <v>100</v>
      </c>
      <c r="AE7" s="123" t="n">
        <v>0</v>
      </c>
      <c r="AF7" s="124" t="n">
        <v>0</v>
      </c>
      <c r="AG7" s="125"/>
      <c r="AH7" s="126"/>
      <c r="AI7" s="127"/>
      <c r="AJ7" s="128"/>
      <c r="AK7" s="129" t="n">
        <v>4</v>
      </c>
      <c r="AL7" s="41" t="n">
        <v>215</v>
      </c>
      <c r="AM7" s="46" t="s">
        <v>157</v>
      </c>
      <c r="AN7" s="130"/>
      <c r="AO7" s="131"/>
      <c r="AP7" s="132"/>
      <c r="AQ7" s="132" t="n">
        <f aca="false" t="array" ref="AQ7:AQ7">SUM(IF(AND(AJ7&lt;&gt;"pac",AJ7&lt;&gt;""),AI7),IF(AND(AM7&lt;&gt;"pac",AM7&lt;&gt;""),AL7),IF(AND(AN7&lt;&gt;"pac",AN7&lt;&gt;""),AO7))/SUM(IF(AND(AJ7&lt;&gt;"pac",AJ7&lt;&gt;""),1),IF(AND(AM7&lt;&gt;"pac",AM7&lt;&gt;""),1),IF(AND(AN7&lt;&gt;"pac",AN7&lt;&gt;""),1))</f>
        <v>215</v>
      </c>
      <c r="AR7" s="132" t="n">
        <f aca="false" t="array" ref="AR7:AR7">SUM(IF(AND(AJ7&lt;&gt;"pac",AJ7&lt;&gt;""),AH7),IF(AND(AM7&lt;&gt;"pac",AM7&lt;&gt;""),AK7),IF(AND(AP7&lt;&gt;"pac",AP7&lt;&gt;""),AN7))</f>
        <v>4</v>
      </c>
      <c r="AS7" s="133"/>
      <c r="AT7" s="134" t="n">
        <f aca="false">SUM(AE7,AG7,AH7,AN7,AK7)</f>
        <v>4</v>
      </c>
      <c r="AU7" s="135" t="n">
        <f aca="false">AV7/AT7</f>
        <v>215</v>
      </c>
      <c r="AV7" s="136" t="n">
        <f aca="false">SUM(AE7*AF7)+(AH7*AI7)+(AN7*AO7)+(AK7*AL7)</f>
        <v>860</v>
      </c>
      <c r="AW7" s="137" t="n">
        <f aca="false">AT7*(F8+G8+H8)*J8/1000</f>
        <v>0</v>
      </c>
      <c r="AX7" s="137" t="n">
        <f aca="false">K8*AT7</f>
        <v>0</v>
      </c>
      <c r="AY7" s="137" t="n">
        <f aca="false">L8*(AE8+AG8)</f>
        <v>0</v>
      </c>
      <c r="AZ7" s="136" t="n">
        <f aca="false">P8</f>
        <v>1.7328</v>
      </c>
      <c r="BA7" s="137" t="n">
        <f aca="false">AC7</f>
        <v>10.08</v>
      </c>
      <c r="BB7" s="137" t="n">
        <f aca="false">T8*AT8</f>
        <v>0</v>
      </c>
      <c r="BC7" s="137"/>
      <c r="BD7" s="137" t="n">
        <f aca="false">AV7-SUM(AW7:BC7)</f>
        <v>848.1872</v>
      </c>
      <c r="BE7" s="138"/>
      <c r="BF7" s="139" t="n">
        <f aca="false">BD7</f>
        <v>848.1872</v>
      </c>
      <c r="BG7" s="139" t="n">
        <f aca="false">BF7*$BG$5</f>
        <v>678.54976</v>
      </c>
      <c r="BH7" s="139" t="n">
        <f aca="false">BF7*$BH$5</f>
        <v>169.63744</v>
      </c>
      <c r="BI7" s="52"/>
      <c r="BJ7" s="140" t="s">
        <v>84</v>
      </c>
      <c r="BK7" s="141"/>
      <c r="BL7" s="54" t="n">
        <f aca="false">BL5+BL6</f>
        <v>20356.4928</v>
      </c>
      <c r="BO7" s="140" t="s">
        <v>84</v>
      </c>
      <c r="BP7" s="141"/>
      <c r="BQ7" s="54" t="e">
        <f aca="false">BQ5+BQ6</f>
        <v>#REF!</v>
      </c>
      <c r="BR7" s="55"/>
      <c r="BS7" s="142"/>
      <c r="BT7" s="143"/>
      <c r="BU7" s="144"/>
      <c r="BV7" s="138"/>
      <c r="BW7" s="138"/>
      <c r="BX7" s="138"/>
      <c r="BY7" s="144"/>
      <c r="BZ7" s="138"/>
      <c r="CA7" s="138"/>
      <c r="CB7" s="138"/>
      <c r="CC7" s="138"/>
      <c r="CD7" s="138"/>
      <c r="CE7" s="145"/>
      <c r="CF7" s="145"/>
      <c r="CG7" s="145"/>
      <c r="CH7" s="7"/>
      <c r="CI7" s="8"/>
      <c r="CJ7" s="7"/>
      <c r="CK7" s="29"/>
      <c r="CL7" s="7"/>
      <c r="CM7" s="7"/>
      <c r="CN7" s="8"/>
      <c r="CO7" s="7"/>
      <c r="CP7" s="29"/>
      <c r="CQ7" s="7"/>
      <c r="CR7" s="7"/>
      <c r="CS7" s="7"/>
      <c r="CT7" s="7"/>
      <c r="CU7" s="7"/>
      <c r="CV7" s="7"/>
      <c r="CW7" s="7"/>
      <c r="CX7" s="7"/>
      <c r="CY7" s="7"/>
    </row>
    <row r="8" customFormat="false" ht="12.75" hidden="false" customHeight="false" outlineLevel="0" collapsed="false">
      <c r="B8" s="75" t="n">
        <v>100</v>
      </c>
      <c r="C8" s="146" t="n">
        <f aca="false">C7</f>
        <v>4</v>
      </c>
      <c r="D8" s="147" t="n">
        <f aca="false">D7</f>
        <v>0</v>
      </c>
      <c r="E8" s="148" t="n">
        <f aca="false">C8-D7</f>
        <v>4</v>
      </c>
      <c r="F8" s="149" t="n">
        <f aca="false">$F$6</f>
        <v>0</v>
      </c>
      <c r="G8" s="150" t="n">
        <f aca="false">$G$6</f>
        <v>0</v>
      </c>
      <c r="H8" s="151" t="n">
        <f aca="false">$H$6</f>
        <v>0</v>
      </c>
      <c r="I8" s="152" t="n">
        <f aca="false">F8+G8+H8</f>
        <v>0</v>
      </c>
      <c r="J8" s="153" t="n">
        <f aca="false">$J$7</f>
        <v>0</v>
      </c>
      <c r="K8" s="154" t="n">
        <f aca="false">$K$6</f>
        <v>0</v>
      </c>
      <c r="L8" s="155" t="n">
        <f aca="false">((I8*J8/1000)+K8)</f>
        <v>0</v>
      </c>
      <c r="M8" s="156" t="n">
        <f aca="false">$M$68</f>
        <v>0</v>
      </c>
      <c r="N8" s="157" t="n">
        <f aca="false">$N$7*AQ7*AR7</f>
        <v>25.8</v>
      </c>
      <c r="O8" s="156" t="n">
        <f aca="false">$O$68</f>
        <v>0</v>
      </c>
      <c r="P8" s="158" t="n">
        <f aca="false">(AT7*$P$6)*$P$3</f>
        <v>1.7328</v>
      </c>
      <c r="Q8" s="154" t="n">
        <f aca="false">$Q$68</f>
        <v>0</v>
      </c>
      <c r="R8" s="154" t="n">
        <v>0</v>
      </c>
      <c r="S8" s="155" t="n">
        <v>0</v>
      </c>
      <c r="T8" s="156" t="n">
        <f aca="false">$T$6</f>
        <v>0</v>
      </c>
      <c r="U8" s="159" t="n">
        <f aca="false">(N8/E8)+SUM(L8:M8)</f>
        <v>6.45</v>
      </c>
      <c r="W8" s="116" t="n">
        <v>4</v>
      </c>
      <c r="X8" s="117" t="n">
        <v>2.52</v>
      </c>
      <c r="Y8" s="160"/>
      <c r="Z8" s="63"/>
      <c r="AA8" s="161"/>
      <c r="AB8" s="120"/>
      <c r="AC8" s="162" t="n">
        <f aca="false">(W8*X8)+(Y8*Z8)+(AA8*AB8)</f>
        <v>10.08</v>
      </c>
      <c r="AD8" s="163" t="n">
        <v>200</v>
      </c>
      <c r="AE8" s="164" t="n">
        <v>0</v>
      </c>
      <c r="AF8" s="165" t="n">
        <v>0</v>
      </c>
      <c r="AG8" s="166"/>
      <c r="AH8" s="167"/>
      <c r="AI8" s="168"/>
      <c r="AJ8" s="169"/>
      <c r="AK8" s="170" t="n">
        <v>4</v>
      </c>
      <c r="AL8" s="63" t="n">
        <v>215</v>
      </c>
      <c r="AM8" s="171" t="s">
        <v>157</v>
      </c>
      <c r="AN8" s="172"/>
      <c r="AO8" s="173"/>
      <c r="AP8" s="133"/>
      <c r="AQ8" s="133" t="n">
        <f aca="false" t="array" ref="AQ8:AQ8">SUM(IF(AND(AJ8&lt;&gt;"pac",AJ8&lt;&gt;""),AI8),IF(AND(AM8&lt;&gt;"pac",AM8&lt;&gt;""),AL8),IF(AND(AN8&lt;&gt;"pac",AN8&lt;&gt;""),AO8))/SUM(IF(AND(AJ8&lt;&gt;"pac",AJ8&lt;&gt;""),1),IF(AND(AM8&lt;&gt;"pac",AM8&lt;&gt;""),1),IF(AND(AN8&lt;&gt;"pac",AN8&lt;&gt;""),1))</f>
        <v>215</v>
      </c>
      <c r="AR8" s="133" t="n">
        <f aca="false" t="array" ref="AR8:AR8">SUM(IF(AND(AJ8&lt;&gt;"pac",AJ8&lt;&gt;""),AH8),IF(AND(AM8&lt;&gt;"pac",AM8&lt;&gt;""),AK8),IF(AND(AP8&lt;&gt;"pac",AP8&lt;&gt;""),AN8))</f>
        <v>4</v>
      </c>
      <c r="AS8" s="133"/>
      <c r="AT8" s="134" t="n">
        <f aca="false">SUM(AE8,AG8,AH8,AN8,AK8)</f>
        <v>4</v>
      </c>
      <c r="AU8" s="135" t="n">
        <f aca="false">AV8/AT8</f>
        <v>215</v>
      </c>
      <c r="AV8" s="136" t="n">
        <f aca="false">SUM(AE8*AF8)+(AH8*AI8)+(AN8*AO8)+(AK8*AL8)</f>
        <v>860</v>
      </c>
      <c r="AW8" s="137" t="n">
        <f aca="false">AT8*(F9+G9+H9)*J9/1000</f>
        <v>0</v>
      </c>
      <c r="AX8" s="137" t="n">
        <f aca="false">K9*AT8</f>
        <v>0</v>
      </c>
      <c r="AY8" s="137" t="n">
        <f aca="false">L9*(AE9+AG9)</f>
        <v>0</v>
      </c>
      <c r="AZ8" s="136" t="n">
        <f aca="false">P9</f>
        <v>1.7328</v>
      </c>
      <c r="BA8" s="137" t="n">
        <f aca="false">AC8</f>
        <v>10.08</v>
      </c>
      <c r="BB8" s="137" t="n">
        <f aca="false">T9*AT9</f>
        <v>0</v>
      </c>
      <c r="BC8" s="137"/>
      <c r="BD8" s="137" t="n">
        <f aca="false">AV8-SUM(AW8:BC8)</f>
        <v>848.1872</v>
      </c>
      <c r="BE8" s="138"/>
      <c r="BF8" s="139" t="n">
        <f aca="false">BD8</f>
        <v>848.1872</v>
      </c>
      <c r="BG8" s="139" t="n">
        <f aca="false">BF8*$BG$5</f>
        <v>678.54976</v>
      </c>
      <c r="BH8" s="139" t="n">
        <f aca="false">BF8*$BH$5</f>
        <v>169.63744</v>
      </c>
      <c r="BI8" s="52"/>
      <c r="BR8" s="55"/>
      <c r="BS8" s="142"/>
      <c r="BT8" s="143"/>
      <c r="BU8" s="144"/>
      <c r="BV8" s="138"/>
      <c r="BW8" s="138"/>
      <c r="BX8" s="138"/>
      <c r="BY8" s="144"/>
      <c r="BZ8" s="138"/>
      <c r="CA8" s="138"/>
      <c r="CB8" s="138"/>
      <c r="CC8" s="138"/>
      <c r="CD8" s="138"/>
      <c r="CE8" s="145"/>
      <c r="CF8" s="145"/>
      <c r="CG8" s="145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</row>
    <row r="9" customFormat="false" ht="12.75" hidden="false" customHeight="false" outlineLevel="0" collapsed="false">
      <c r="B9" s="75" t="n">
        <v>200</v>
      </c>
      <c r="C9" s="146" t="n">
        <f aca="false">C8</f>
        <v>4</v>
      </c>
      <c r="D9" s="147" t="n">
        <f aca="false">D8</f>
        <v>0</v>
      </c>
      <c r="E9" s="174" t="n">
        <f aca="false">C9-D8</f>
        <v>4</v>
      </c>
      <c r="F9" s="149" t="n">
        <f aca="false">$F$6</f>
        <v>0</v>
      </c>
      <c r="G9" s="175" t="n">
        <f aca="false">$G$6</f>
        <v>0</v>
      </c>
      <c r="H9" s="151" t="n">
        <f aca="false">$H$6</f>
        <v>0</v>
      </c>
      <c r="I9" s="152" t="n">
        <f aca="false">F9+G9+H9</f>
        <v>0</v>
      </c>
      <c r="J9" s="153" t="n">
        <f aca="false">$J$7</f>
        <v>0</v>
      </c>
      <c r="K9" s="154" t="n">
        <f aca="false">$K$6</f>
        <v>0</v>
      </c>
      <c r="L9" s="155" t="n">
        <f aca="false">((I9*J9/1000)+K9)</f>
        <v>0</v>
      </c>
      <c r="M9" s="156" t="n">
        <f aca="false">$M$68</f>
        <v>0</v>
      </c>
      <c r="N9" s="157" t="n">
        <f aca="false">$N$7*AQ8*AR8</f>
        <v>25.8</v>
      </c>
      <c r="O9" s="156" t="n">
        <f aca="false">$O$68</f>
        <v>0</v>
      </c>
      <c r="P9" s="158" t="n">
        <f aca="false">(AT8*$P$6)*$P$3</f>
        <v>1.7328</v>
      </c>
      <c r="Q9" s="154" t="n">
        <f aca="false">$Q$68</f>
        <v>0</v>
      </c>
      <c r="R9" s="154" t="n">
        <v>0</v>
      </c>
      <c r="S9" s="155" t="n">
        <v>0</v>
      </c>
      <c r="T9" s="156" t="n">
        <f aca="false">$T$6</f>
        <v>0</v>
      </c>
      <c r="U9" s="159" t="n">
        <f aca="false">(N9/E9)+SUM(L9:M9)</f>
        <v>6.45</v>
      </c>
      <c r="W9" s="116" t="n">
        <v>4</v>
      </c>
      <c r="X9" s="117" t="n">
        <v>2.52</v>
      </c>
      <c r="Y9" s="160"/>
      <c r="Z9" s="63"/>
      <c r="AA9" s="161"/>
      <c r="AB9" s="120"/>
      <c r="AC9" s="162" t="n">
        <f aca="false">(W9*X9)+(Y9*Z9)+(AA9*AB9)</f>
        <v>10.08</v>
      </c>
      <c r="AD9" s="163" t="n">
        <v>300</v>
      </c>
      <c r="AE9" s="164" t="n">
        <v>0</v>
      </c>
      <c r="AF9" s="165" t="n">
        <v>0</v>
      </c>
      <c r="AG9" s="166"/>
      <c r="AH9" s="167"/>
      <c r="AI9" s="168"/>
      <c r="AJ9" s="169"/>
      <c r="AK9" s="170" t="n">
        <v>4</v>
      </c>
      <c r="AL9" s="63" t="n">
        <v>215</v>
      </c>
      <c r="AM9" s="171" t="s">
        <v>157</v>
      </c>
      <c r="AN9" s="172"/>
      <c r="AO9" s="173"/>
      <c r="AP9" s="133"/>
      <c r="AQ9" s="133" t="n">
        <f aca="false" t="array" ref="AQ9:AQ9">SUM(IF(AND(AJ9&lt;&gt;"pac",AJ9&lt;&gt;""),AI9),IF(AND(AM9&lt;&gt;"pac",AM9&lt;&gt;""),AL9),IF(AND(AN9&lt;&gt;"pac",AN9&lt;&gt;""),AO9))/SUM(IF(AND(AJ9&lt;&gt;"pac",AJ9&lt;&gt;""),1),IF(AND(AM9&lt;&gt;"pac",AM9&lt;&gt;""),1),IF(AND(AN9&lt;&gt;"pac",AN9&lt;&gt;""),1))</f>
        <v>215</v>
      </c>
      <c r="AR9" s="133" t="n">
        <f aca="false" t="array" ref="AR9:AR9">SUM(IF(AND(AJ9&lt;&gt;"pac",AJ9&lt;&gt;""),AH9),IF(AND(AM9&lt;&gt;"pac",AM9&lt;&gt;""),AK9),IF(AND(AP9&lt;&gt;"pac",AP9&lt;&gt;""),AN9))</f>
        <v>4</v>
      </c>
      <c r="AS9" s="133"/>
      <c r="AT9" s="134" t="n">
        <f aca="false">SUM(AE9,AG9,AH9,AN9,AK9)</f>
        <v>4</v>
      </c>
      <c r="AU9" s="135" t="n">
        <f aca="false">AV9/AT9</f>
        <v>215</v>
      </c>
      <c r="AV9" s="136" t="n">
        <f aca="false">SUM(AE9*AF9)+(AH9*AI9)+(AN9*AO9)+(AK9*AL9)</f>
        <v>860</v>
      </c>
      <c r="AW9" s="137" t="n">
        <f aca="false">AT9*(F10+G10+H10)*J10/1000</f>
        <v>0</v>
      </c>
      <c r="AX9" s="137" t="n">
        <f aca="false">K10*AT9</f>
        <v>0</v>
      </c>
      <c r="AY9" s="137" t="n">
        <f aca="false">L10*(AE10+AG10)</f>
        <v>0</v>
      </c>
      <c r="AZ9" s="136" t="n">
        <f aca="false">P10</f>
        <v>1.7328</v>
      </c>
      <c r="BA9" s="137" t="n">
        <f aca="false">AC9</f>
        <v>10.08</v>
      </c>
      <c r="BB9" s="137" t="n">
        <f aca="false">T10*AT10</f>
        <v>0</v>
      </c>
      <c r="BC9" s="137"/>
      <c r="BD9" s="137" t="n">
        <f aca="false">AV9-SUM(AW9:BC9)</f>
        <v>848.1872</v>
      </c>
      <c r="BE9" s="138"/>
      <c r="BF9" s="139" t="n">
        <f aca="false">BD9</f>
        <v>848.1872</v>
      </c>
      <c r="BG9" s="139" t="n">
        <f aca="false">BF9*$BG$5</f>
        <v>678.54976</v>
      </c>
      <c r="BH9" s="139" t="n">
        <f aca="false">BF9*$BH$5</f>
        <v>169.63744</v>
      </c>
      <c r="BI9" s="52"/>
      <c r="BR9" s="55"/>
      <c r="BS9" s="142"/>
      <c r="BT9" s="143"/>
      <c r="BU9" s="98"/>
      <c r="BV9" s="52"/>
      <c r="BW9" s="52"/>
      <c r="BX9" s="52"/>
      <c r="BY9" s="52"/>
      <c r="BZ9" s="98"/>
      <c r="CA9" s="52"/>
      <c r="CB9" s="52"/>
      <c r="CC9" s="138"/>
      <c r="CD9" s="138"/>
      <c r="CE9" s="145"/>
      <c r="CF9" s="145"/>
      <c r="CG9" s="145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</row>
    <row r="10" customFormat="false" ht="12.75" hidden="false" customHeight="false" outlineLevel="0" collapsed="false">
      <c r="B10" s="75" t="n">
        <v>300</v>
      </c>
      <c r="C10" s="146" t="n">
        <f aca="false">C9</f>
        <v>4</v>
      </c>
      <c r="D10" s="147" t="n">
        <f aca="false">D9</f>
        <v>0</v>
      </c>
      <c r="E10" s="174" t="n">
        <f aca="false">C10-D9</f>
        <v>4</v>
      </c>
      <c r="F10" s="149" t="n">
        <f aca="false">$F$6</f>
        <v>0</v>
      </c>
      <c r="G10" s="175" t="n">
        <f aca="false">$G$6</f>
        <v>0</v>
      </c>
      <c r="H10" s="151" t="n">
        <f aca="false">$H$6</f>
        <v>0</v>
      </c>
      <c r="I10" s="152" t="n">
        <f aca="false">F10+G10+H10</f>
        <v>0</v>
      </c>
      <c r="J10" s="153" t="n">
        <f aca="false">$J$7</f>
        <v>0</v>
      </c>
      <c r="K10" s="154" t="n">
        <f aca="false">$K$6</f>
        <v>0</v>
      </c>
      <c r="L10" s="155" t="n">
        <f aca="false">((I10*J10/1000)+K10)</f>
        <v>0</v>
      </c>
      <c r="M10" s="156" t="n">
        <f aca="false">$M$68</f>
        <v>0</v>
      </c>
      <c r="N10" s="157" t="n">
        <f aca="false">$N$7*AQ9*AR9</f>
        <v>25.8</v>
      </c>
      <c r="O10" s="156" t="n">
        <f aca="false">$O$68</f>
        <v>0</v>
      </c>
      <c r="P10" s="158" t="n">
        <f aca="false">(AT9*$P$6)*$P$3</f>
        <v>1.7328</v>
      </c>
      <c r="Q10" s="154" t="n">
        <f aca="false">$Q$68</f>
        <v>0</v>
      </c>
      <c r="R10" s="154" t="n">
        <v>0</v>
      </c>
      <c r="S10" s="155" t="n">
        <v>0</v>
      </c>
      <c r="T10" s="156" t="n">
        <f aca="false">$T$6</f>
        <v>0</v>
      </c>
      <c r="U10" s="159" t="n">
        <f aca="false">(N10/E10)+SUM(L10:M10)</f>
        <v>6.45</v>
      </c>
      <c r="W10" s="116" t="n">
        <v>4</v>
      </c>
      <c r="X10" s="117" t="n">
        <v>2.52</v>
      </c>
      <c r="Y10" s="160"/>
      <c r="Z10" s="63"/>
      <c r="AA10" s="161"/>
      <c r="AB10" s="120"/>
      <c r="AC10" s="162" t="n">
        <f aca="false">(W10*X10)+(Y10*Z10)+(AA10*AB10)</f>
        <v>10.08</v>
      </c>
      <c r="AD10" s="163" t="n">
        <v>400</v>
      </c>
      <c r="AE10" s="164" t="n">
        <v>0</v>
      </c>
      <c r="AF10" s="165" t="n">
        <v>0</v>
      </c>
      <c r="AG10" s="166"/>
      <c r="AH10" s="167"/>
      <c r="AI10" s="168"/>
      <c r="AJ10" s="169"/>
      <c r="AK10" s="170" t="n">
        <v>4</v>
      </c>
      <c r="AL10" s="63" t="n">
        <v>215</v>
      </c>
      <c r="AM10" s="171" t="s">
        <v>157</v>
      </c>
      <c r="AN10" s="172"/>
      <c r="AO10" s="173"/>
      <c r="AP10" s="133"/>
      <c r="AQ10" s="133" t="n">
        <f aca="false" t="array" ref="AQ10:AQ10">SUM(IF(AND(AJ10&lt;&gt;"pac",AJ10&lt;&gt;""),AI10),IF(AND(AM10&lt;&gt;"pac",AM10&lt;&gt;""),AL10),IF(AND(AN10&lt;&gt;"pac",AN10&lt;&gt;""),AO10))/SUM(IF(AND(AJ10&lt;&gt;"pac",AJ10&lt;&gt;""),1),IF(AND(AM10&lt;&gt;"pac",AM10&lt;&gt;""),1),IF(AND(AN10&lt;&gt;"pac",AN10&lt;&gt;""),1))</f>
        <v>215</v>
      </c>
      <c r="AR10" s="133" t="n">
        <f aca="false" t="array" ref="AR10:AR10">SUM(IF(AND(AJ10&lt;&gt;"pac",AJ10&lt;&gt;""),AH10),IF(AND(AM10&lt;&gt;"pac",AM10&lt;&gt;""),AK10),IF(AND(AP10&lt;&gt;"pac",AP10&lt;&gt;""),AN10))</f>
        <v>4</v>
      </c>
      <c r="AS10" s="133"/>
      <c r="AT10" s="134" t="n">
        <f aca="false">SUM(AE10,AG10,AH10,AN10,AK10)</f>
        <v>4</v>
      </c>
      <c r="AU10" s="135" t="n">
        <f aca="false">AV10/AT10</f>
        <v>215</v>
      </c>
      <c r="AV10" s="136" t="n">
        <f aca="false">SUM(AE10*AF10)+(AH10*AI10)+(AN10*AO10)+(AK10*AL10)</f>
        <v>860</v>
      </c>
      <c r="AW10" s="137" t="n">
        <f aca="false">AT10*(F11+G11+H11)*J11/1000</f>
        <v>0</v>
      </c>
      <c r="AX10" s="137" t="n">
        <f aca="false">K11*AT10</f>
        <v>0</v>
      </c>
      <c r="AY10" s="137" t="n">
        <f aca="false">L11*(AE11+AG11)</f>
        <v>0</v>
      </c>
      <c r="AZ10" s="136" t="n">
        <f aca="false">P11</f>
        <v>1.7328</v>
      </c>
      <c r="BA10" s="137" t="n">
        <f aca="false">AC10</f>
        <v>10.08</v>
      </c>
      <c r="BB10" s="137" t="n">
        <f aca="false">T11*AT11</f>
        <v>0</v>
      </c>
      <c r="BC10" s="137"/>
      <c r="BD10" s="137" t="n">
        <f aca="false">AV10-SUM(AW10:BC10)</f>
        <v>848.1872</v>
      </c>
      <c r="BE10" s="138"/>
      <c r="BF10" s="139" t="n">
        <f aca="false">BD10</f>
        <v>848.1872</v>
      </c>
      <c r="BG10" s="139" t="n">
        <f aca="false">BF10*$BG$5</f>
        <v>678.54976</v>
      </c>
      <c r="BH10" s="139" t="n">
        <f aca="false">BF10*$BH$5</f>
        <v>169.63744</v>
      </c>
      <c r="BI10" s="52"/>
      <c r="BJ10" s="6" t="s">
        <v>86</v>
      </c>
      <c r="BO10" s="6" t="s">
        <v>87</v>
      </c>
      <c r="BR10" s="55"/>
      <c r="BS10" s="142"/>
      <c r="BT10" s="143"/>
      <c r="BU10" s="98"/>
      <c r="BV10" s="52"/>
      <c r="BW10" s="176"/>
      <c r="BX10" s="98"/>
      <c r="BY10" s="52"/>
      <c r="BZ10" s="98"/>
      <c r="CA10" s="52"/>
      <c r="CB10" s="176"/>
      <c r="CC10" s="138"/>
      <c r="CD10" s="138"/>
      <c r="CE10" s="145"/>
      <c r="CF10" s="145"/>
      <c r="CG10" s="145"/>
      <c r="CH10" s="7"/>
      <c r="CI10" s="8"/>
      <c r="CJ10" s="7"/>
      <c r="CK10" s="7"/>
      <c r="CL10" s="7"/>
      <c r="CM10" s="7"/>
      <c r="CN10" s="8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</row>
    <row r="11" customFormat="false" ht="12.75" hidden="false" customHeight="false" outlineLevel="0" collapsed="false">
      <c r="B11" s="75" t="n">
        <v>400</v>
      </c>
      <c r="C11" s="146" t="n">
        <f aca="false">C10</f>
        <v>4</v>
      </c>
      <c r="D11" s="147" t="n">
        <f aca="false">D10</f>
        <v>0</v>
      </c>
      <c r="E11" s="174" t="n">
        <f aca="false">C11-D10</f>
        <v>4</v>
      </c>
      <c r="F11" s="149" t="n">
        <f aca="false">$F$6</f>
        <v>0</v>
      </c>
      <c r="G11" s="175" t="n">
        <f aca="false">$G$6</f>
        <v>0</v>
      </c>
      <c r="H11" s="151" t="n">
        <f aca="false">$H$6</f>
        <v>0</v>
      </c>
      <c r="I11" s="152" t="n">
        <f aca="false">F11+G11+H11</f>
        <v>0</v>
      </c>
      <c r="J11" s="153" t="n">
        <f aca="false">$J$7</f>
        <v>0</v>
      </c>
      <c r="K11" s="154" t="n">
        <f aca="false">$K$6</f>
        <v>0</v>
      </c>
      <c r="L11" s="155" t="n">
        <f aca="false">((I11*J11/1000)+K11)</f>
        <v>0</v>
      </c>
      <c r="M11" s="156" t="n">
        <f aca="false">$M$68</f>
        <v>0</v>
      </c>
      <c r="N11" s="157" t="n">
        <f aca="false">$N$7*AQ10*AR10</f>
        <v>25.8</v>
      </c>
      <c r="O11" s="156" t="n">
        <f aca="false">$O$68</f>
        <v>0</v>
      </c>
      <c r="P11" s="158" t="n">
        <f aca="false">(AT10*$P$6)*$P$3</f>
        <v>1.7328</v>
      </c>
      <c r="Q11" s="154" t="n">
        <f aca="false">$Q$68</f>
        <v>0</v>
      </c>
      <c r="R11" s="154" t="n">
        <v>0</v>
      </c>
      <c r="S11" s="155" t="n">
        <v>0</v>
      </c>
      <c r="T11" s="156" t="n">
        <f aca="false">$T$6</f>
        <v>0</v>
      </c>
      <c r="U11" s="159" t="n">
        <f aca="false">(N11/E11)+SUM(L11:M11)</f>
        <v>6.45</v>
      </c>
      <c r="W11" s="116" t="n">
        <v>4</v>
      </c>
      <c r="X11" s="117" t="n">
        <v>2.52</v>
      </c>
      <c r="Y11" s="160"/>
      <c r="Z11" s="63"/>
      <c r="AA11" s="161"/>
      <c r="AB11" s="120"/>
      <c r="AC11" s="162" t="n">
        <f aca="false">(W11*X11)+(Y11*Z11)+(AA11*AB11)</f>
        <v>10.08</v>
      </c>
      <c r="AD11" s="163" t="n">
        <v>500</v>
      </c>
      <c r="AE11" s="164" t="n">
        <v>0</v>
      </c>
      <c r="AF11" s="165" t="n">
        <v>0</v>
      </c>
      <c r="AG11" s="166"/>
      <c r="AH11" s="167"/>
      <c r="AI11" s="168"/>
      <c r="AJ11" s="169"/>
      <c r="AK11" s="170" t="n">
        <v>4</v>
      </c>
      <c r="AL11" s="63" t="n">
        <v>215</v>
      </c>
      <c r="AM11" s="171" t="s">
        <v>157</v>
      </c>
      <c r="AN11" s="172"/>
      <c r="AO11" s="173"/>
      <c r="AP11" s="133"/>
      <c r="AQ11" s="133" t="n">
        <f aca="false" t="array" ref="AQ11:AQ11">SUM(IF(AND(AJ11&lt;&gt;"pac",AJ11&lt;&gt;""),AI11),IF(AND(AM11&lt;&gt;"pac",AM11&lt;&gt;""),AL11),IF(AND(AN11&lt;&gt;"pac",AN11&lt;&gt;""),AO11))/SUM(IF(AND(AJ11&lt;&gt;"pac",AJ11&lt;&gt;""),1),IF(AND(AM11&lt;&gt;"pac",AM11&lt;&gt;""),1),IF(AND(AN11&lt;&gt;"pac",AN11&lt;&gt;""),1))</f>
        <v>215</v>
      </c>
      <c r="AR11" s="133" t="n">
        <f aca="false" t="array" ref="AR11:AR11">SUM(IF(AND(AJ11&lt;&gt;"pac",AJ11&lt;&gt;""),AH11),IF(AND(AM11&lt;&gt;"pac",AM11&lt;&gt;""),AK11),IF(AND(AP11&lt;&gt;"pac",AP11&lt;&gt;""),AN11))</f>
        <v>4</v>
      </c>
      <c r="AS11" s="133"/>
      <c r="AT11" s="134" t="n">
        <f aca="false">SUM(AE11,AG11,AH11,AN11,AK11)</f>
        <v>4</v>
      </c>
      <c r="AU11" s="135" t="n">
        <f aca="false">AV11/AT11</f>
        <v>215</v>
      </c>
      <c r="AV11" s="136" t="n">
        <f aca="false">SUM(AE11*AF11)+(AH11*AI11)+(AN11*AO11)+(AK11*AL11)</f>
        <v>860</v>
      </c>
      <c r="AW11" s="137" t="n">
        <f aca="false">AT11*(F12+G12+H12)*J12/1000</f>
        <v>0</v>
      </c>
      <c r="AX11" s="137" t="n">
        <f aca="false">K12*AT11</f>
        <v>0</v>
      </c>
      <c r="AY11" s="137" t="n">
        <f aca="false">L12*(AE12+AG12)</f>
        <v>0</v>
      </c>
      <c r="AZ11" s="136" t="n">
        <f aca="false">P12</f>
        <v>1.7328</v>
      </c>
      <c r="BA11" s="137" t="n">
        <f aca="false">AC11</f>
        <v>10.08</v>
      </c>
      <c r="BB11" s="137" t="n">
        <f aca="false">T12*AT12</f>
        <v>0</v>
      </c>
      <c r="BC11" s="137"/>
      <c r="BD11" s="137" t="n">
        <f aca="false">AV11-SUM(AW11:BC11)</f>
        <v>848.1872</v>
      </c>
      <c r="BE11" s="138"/>
      <c r="BF11" s="139" t="n">
        <f aca="false">BD11</f>
        <v>848.1872</v>
      </c>
      <c r="BG11" s="139" t="n">
        <f aca="false">BF11*$BG$5</f>
        <v>678.54976</v>
      </c>
      <c r="BH11" s="139" t="n">
        <f aca="false">BF11*$BH$5</f>
        <v>169.63744</v>
      </c>
      <c r="BI11" s="52"/>
      <c r="BJ11" s="25" t="s">
        <v>88</v>
      </c>
      <c r="BK11" s="26"/>
      <c r="BL11" s="27" t="n">
        <f aca="false">AV31</f>
        <v>20640</v>
      </c>
      <c r="BO11" s="25" t="s">
        <v>88</v>
      </c>
      <c r="BP11" s="26"/>
      <c r="BQ11" s="27" t="e">
        <f aca="true">(INDIRECT(TEXT((DAY($A$1)-1),"0")&amp;"!Bq11"))+BL11</f>
        <v>#REF!</v>
      </c>
      <c r="BR11" s="55"/>
      <c r="BS11" s="142"/>
      <c r="BT11" s="143"/>
      <c r="BU11" s="98"/>
      <c r="BV11" s="52"/>
      <c r="BW11" s="176"/>
      <c r="BX11" s="52"/>
      <c r="BY11" s="52"/>
      <c r="BZ11" s="98"/>
      <c r="CA11" s="52"/>
      <c r="CB11" s="176"/>
      <c r="CC11" s="138"/>
      <c r="CD11" s="138"/>
      <c r="CE11" s="145"/>
      <c r="CF11" s="145"/>
      <c r="CG11" s="145"/>
      <c r="CH11" s="7"/>
      <c r="CI11" s="8"/>
      <c r="CJ11" s="7"/>
      <c r="CK11" s="29"/>
      <c r="CL11" s="7"/>
      <c r="CM11" s="7"/>
      <c r="CN11" s="8"/>
      <c r="CO11" s="7"/>
      <c r="CP11" s="29"/>
      <c r="CQ11" s="7"/>
      <c r="CR11" s="7"/>
      <c r="CS11" s="7"/>
      <c r="CT11" s="7"/>
      <c r="CU11" s="7"/>
      <c r="CV11" s="7"/>
      <c r="CW11" s="7"/>
      <c r="CX11" s="7"/>
      <c r="CY11" s="7"/>
    </row>
    <row r="12" customFormat="false" ht="12.75" hidden="false" customHeight="false" outlineLevel="0" collapsed="false">
      <c r="B12" s="75" t="n">
        <v>500</v>
      </c>
      <c r="C12" s="146" t="n">
        <f aca="false">C11</f>
        <v>4</v>
      </c>
      <c r="D12" s="147" t="n">
        <f aca="false">D11</f>
        <v>0</v>
      </c>
      <c r="E12" s="174" t="n">
        <f aca="false">C12-D11</f>
        <v>4</v>
      </c>
      <c r="F12" s="149" t="n">
        <f aca="false">$F$6</f>
        <v>0</v>
      </c>
      <c r="G12" s="175" t="n">
        <f aca="false">$G$6</f>
        <v>0</v>
      </c>
      <c r="H12" s="151" t="n">
        <f aca="false">$H$6</f>
        <v>0</v>
      </c>
      <c r="I12" s="152" t="n">
        <f aca="false">F12+G12+H12</f>
        <v>0</v>
      </c>
      <c r="J12" s="153" t="n">
        <f aca="false">$J$7</f>
        <v>0</v>
      </c>
      <c r="K12" s="154" t="n">
        <f aca="false">$K$6</f>
        <v>0</v>
      </c>
      <c r="L12" s="155" t="n">
        <f aca="false">((I12*J12/1000)+K12)</f>
        <v>0</v>
      </c>
      <c r="M12" s="156" t="n">
        <f aca="false">$M$68</f>
        <v>0</v>
      </c>
      <c r="N12" s="157" t="n">
        <f aca="false">$N$7*AQ11*AR11</f>
        <v>25.8</v>
      </c>
      <c r="O12" s="156" t="n">
        <f aca="false">$O$68</f>
        <v>0</v>
      </c>
      <c r="P12" s="158" t="n">
        <f aca="false">(AT11*$P$6)*$P$3</f>
        <v>1.7328</v>
      </c>
      <c r="Q12" s="154" t="n">
        <f aca="false">$Q$68</f>
        <v>0</v>
      </c>
      <c r="R12" s="154" t="n">
        <v>0</v>
      </c>
      <c r="S12" s="155" t="n">
        <v>0</v>
      </c>
      <c r="T12" s="156" t="n">
        <f aca="false">$T$6</f>
        <v>0</v>
      </c>
      <c r="U12" s="159" t="n">
        <f aca="false">(N12/E12)+SUM(L12:M12)</f>
        <v>6.45</v>
      </c>
      <c r="W12" s="116" t="n">
        <v>4</v>
      </c>
      <c r="X12" s="117" t="n">
        <v>2.52</v>
      </c>
      <c r="Y12" s="160"/>
      <c r="Z12" s="63"/>
      <c r="AA12" s="161"/>
      <c r="AB12" s="120"/>
      <c r="AC12" s="162" t="n">
        <f aca="false">(W12*X12)+(Y12*Z12)+(AA12*AB12)</f>
        <v>10.08</v>
      </c>
      <c r="AD12" s="163" t="n">
        <v>600</v>
      </c>
      <c r="AE12" s="164" t="n">
        <v>0</v>
      </c>
      <c r="AF12" s="165" t="n">
        <v>0</v>
      </c>
      <c r="AG12" s="166"/>
      <c r="AH12" s="167"/>
      <c r="AI12" s="168"/>
      <c r="AJ12" s="169"/>
      <c r="AK12" s="170" t="n">
        <v>4</v>
      </c>
      <c r="AL12" s="63" t="n">
        <v>215</v>
      </c>
      <c r="AM12" s="171" t="s">
        <v>157</v>
      </c>
      <c r="AN12" s="172"/>
      <c r="AO12" s="173"/>
      <c r="AP12" s="133"/>
      <c r="AQ12" s="133" t="n">
        <f aca="false" t="array" ref="AQ12:AQ12">SUM(IF(AND(AJ12&lt;&gt;"pac",AJ12&lt;&gt;""),AI12),IF(AND(AM12&lt;&gt;"pac",AM12&lt;&gt;""),AL12),IF(AND(AN12&lt;&gt;"pac",AN12&lt;&gt;""),AO12))/SUM(IF(AND(AJ12&lt;&gt;"pac",AJ12&lt;&gt;""),1),IF(AND(AM12&lt;&gt;"pac",AM12&lt;&gt;""),1),IF(AND(AN12&lt;&gt;"pac",AN12&lt;&gt;""),1))</f>
        <v>215</v>
      </c>
      <c r="AR12" s="133" t="n">
        <f aca="false" t="array" ref="AR12:AR12">SUM(IF(AND(AJ12&lt;&gt;"pac",AJ12&lt;&gt;""),AH12),IF(AND(AM12&lt;&gt;"pac",AM12&lt;&gt;""),AK12),IF(AND(AP12&lt;&gt;"pac",AP12&lt;&gt;""),AN12))</f>
        <v>4</v>
      </c>
      <c r="AS12" s="133"/>
      <c r="AT12" s="134" t="n">
        <f aca="false">SUM(AE12,AG12,AH12,AN12,AK12)</f>
        <v>4</v>
      </c>
      <c r="AU12" s="135" t="n">
        <f aca="false">AV12/AT12</f>
        <v>215</v>
      </c>
      <c r="AV12" s="136" t="n">
        <f aca="false">SUM(AE12*AF12)+(AH12*AI12)+(AN12*AO12)+(AK12*AL12)</f>
        <v>860</v>
      </c>
      <c r="AW12" s="137" t="n">
        <f aca="false">AT12*(F13+G13+H13)*J13/1000</f>
        <v>0</v>
      </c>
      <c r="AX12" s="137" t="n">
        <f aca="false">K13*AT12</f>
        <v>0</v>
      </c>
      <c r="AY12" s="137" t="n">
        <f aca="false">L13*(AE13+AG13)</f>
        <v>0</v>
      </c>
      <c r="AZ12" s="136" t="n">
        <f aca="false">P13</f>
        <v>1.7328</v>
      </c>
      <c r="BA12" s="137" t="n">
        <f aca="false">AC12</f>
        <v>10.08</v>
      </c>
      <c r="BB12" s="137" t="n">
        <f aca="false">T13*AT13</f>
        <v>0</v>
      </c>
      <c r="BC12" s="137"/>
      <c r="BD12" s="137" t="n">
        <f aca="false">AV12-SUM(AW12:BC12)</f>
        <v>848.1872</v>
      </c>
      <c r="BE12" s="138"/>
      <c r="BF12" s="139" t="n">
        <f aca="false">BD12</f>
        <v>848.1872</v>
      </c>
      <c r="BG12" s="139" t="n">
        <f aca="false">BF12*$BG$5</f>
        <v>678.54976</v>
      </c>
      <c r="BH12" s="139" t="n">
        <f aca="false">BF12*$BH$5</f>
        <v>169.63744</v>
      </c>
      <c r="BI12" s="52"/>
      <c r="BJ12" s="53" t="s">
        <v>92</v>
      </c>
      <c r="BK12" s="52"/>
      <c r="BL12" s="73"/>
      <c r="BO12" s="53" t="s">
        <v>92</v>
      </c>
      <c r="BP12" s="52"/>
      <c r="BQ12" s="73"/>
      <c r="BR12" s="55"/>
      <c r="BS12" s="142"/>
      <c r="BT12" s="143"/>
      <c r="BU12" s="98"/>
      <c r="BV12" s="52"/>
      <c r="BW12" s="176"/>
      <c r="BX12" s="52"/>
      <c r="BY12" s="52"/>
      <c r="BZ12" s="98"/>
      <c r="CA12" s="52"/>
      <c r="CB12" s="176"/>
      <c r="CC12" s="138"/>
      <c r="CD12" s="138"/>
      <c r="CE12" s="145"/>
      <c r="CF12" s="145"/>
      <c r="CG12" s="145"/>
      <c r="CH12" s="7"/>
      <c r="CI12" s="8"/>
      <c r="CJ12" s="7"/>
      <c r="CK12" s="29"/>
      <c r="CL12" s="7"/>
      <c r="CM12" s="7"/>
      <c r="CN12" s="8"/>
      <c r="CO12" s="7"/>
      <c r="CP12" s="29"/>
      <c r="CQ12" s="7"/>
      <c r="CR12" s="7"/>
      <c r="CS12" s="7"/>
      <c r="CT12" s="7"/>
      <c r="CU12" s="7"/>
      <c r="CV12" s="7"/>
      <c r="CW12" s="7"/>
      <c r="CX12" s="7"/>
      <c r="CY12" s="7"/>
    </row>
    <row r="13" customFormat="false" ht="12.75" hidden="false" customHeight="false" outlineLevel="0" collapsed="false">
      <c r="B13" s="75" t="n">
        <v>600</v>
      </c>
      <c r="C13" s="146" t="n">
        <f aca="false">C12</f>
        <v>4</v>
      </c>
      <c r="D13" s="147" t="n">
        <f aca="false">D12</f>
        <v>0</v>
      </c>
      <c r="E13" s="174" t="n">
        <f aca="false">C13-D12</f>
        <v>4</v>
      </c>
      <c r="F13" s="149" t="n">
        <f aca="false">$F$6</f>
        <v>0</v>
      </c>
      <c r="G13" s="175" t="n">
        <f aca="false">$G$6</f>
        <v>0</v>
      </c>
      <c r="H13" s="151" t="n">
        <f aca="false">$H$6</f>
        <v>0</v>
      </c>
      <c r="I13" s="152" t="n">
        <f aca="false">F13+G13+H13</f>
        <v>0</v>
      </c>
      <c r="J13" s="153" t="n">
        <f aca="false">$J$7</f>
        <v>0</v>
      </c>
      <c r="K13" s="154" t="n">
        <f aca="false">$K$6</f>
        <v>0</v>
      </c>
      <c r="L13" s="155" t="n">
        <f aca="false">((I13*J13/1000)+K13)</f>
        <v>0</v>
      </c>
      <c r="M13" s="156" t="n">
        <f aca="false">$M$68</f>
        <v>0</v>
      </c>
      <c r="N13" s="157" t="n">
        <f aca="false">$N$7*AQ12*AR12</f>
        <v>25.8</v>
      </c>
      <c r="O13" s="156" t="n">
        <f aca="false">$O$68</f>
        <v>0</v>
      </c>
      <c r="P13" s="158" t="n">
        <f aca="false">(AT12*$P$6)*$P$3</f>
        <v>1.7328</v>
      </c>
      <c r="Q13" s="154" t="n">
        <f aca="false">$Q$68</f>
        <v>0</v>
      </c>
      <c r="R13" s="154" t="n">
        <v>0</v>
      </c>
      <c r="S13" s="155" t="n">
        <v>0</v>
      </c>
      <c r="T13" s="156" t="n">
        <f aca="false">$T$6</f>
        <v>0</v>
      </c>
      <c r="U13" s="159" t="n">
        <f aca="false">(N13/E13)+SUM(L13:M13)</f>
        <v>6.45</v>
      </c>
      <c r="W13" s="116" t="n">
        <v>4</v>
      </c>
      <c r="X13" s="117" t="n">
        <v>2.52</v>
      </c>
      <c r="Y13" s="160"/>
      <c r="Z13" s="63"/>
      <c r="AA13" s="161"/>
      <c r="AB13" s="120"/>
      <c r="AC13" s="162" t="n">
        <f aca="false">(W13*X13)+(Y13*Z13)+(AA13*AB13)</f>
        <v>10.08</v>
      </c>
      <c r="AD13" s="163" t="n">
        <v>700</v>
      </c>
      <c r="AE13" s="164" t="n">
        <v>0</v>
      </c>
      <c r="AF13" s="165" t="n">
        <v>0</v>
      </c>
      <c r="AG13" s="166"/>
      <c r="AH13" s="167"/>
      <c r="AI13" s="168"/>
      <c r="AJ13" s="169"/>
      <c r="AK13" s="170" t="n">
        <v>4</v>
      </c>
      <c r="AL13" s="63" t="n">
        <v>215</v>
      </c>
      <c r="AM13" s="171" t="s">
        <v>157</v>
      </c>
      <c r="AN13" s="172"/>
      <c r="AO13" s="173"/>
      <c r="AP13" s="133"/>
      <c r="AQ13" s="133" t="n">
        <f aca="false" t="array" ref="AQ13:AQ13">SUM(IF(AND(AJ13&lt;&gt;"pac",AJ13&lt;&gt;""),AI13),IF(AND(AM13&lt;&gt;"pac",AM13&lt;&gt;""),AL13),IF(AND(AN13&lt;&gt;"pac",AN13&lt;&gt;""),AO13))/SUM(IF(AND(AJ13&lt;&gt;"pac",AJ13&lt;&gt;""),1),IF(AND(AM13&lt;&gt;"pac",AM13&lt;&gt;""),1),IF(AND(AN13&lt;&gt;"pac",AN13&lt;&gt;""),1))</f>
        <v>215</v>
      </c>
      <c r="AR13" s="133" t="n">
        <f aca="false" t="array" ref="AR13:AR13">SUM(IF(AND(AJ13&lt;&gt;"pac",AJ13&lt;&gt;""),AH13),IF(AND(AM13&lt;&gt;"pac",AM13&lt;&gt;""),AK13),IF(AND(AP13&lt;&gt;"pac",AP13&lt;&gt;""),AN13))</f>
        <v>4</v>
      </c>
      <c r="AS13" s="133"/>
      <c r="AT13" s="134" t="n">
        <f aca="false">SUM(AE13,AG13,AH13,AN13,AK13)</f>
        <v>4</v>
      </c>
      <c r="AU13" s="135" t="n">
        <f aca="false">AV13/AT13</f>
        <v>215</v>
      </c>
      <c r="AV13" s="136" t="n">
        <f aca="false">SUM(AE13*AF13)+(AH13*AI13)+(AN13*AO13)+(AK13*AL13)</f>
        <v>860</v>
      </c>
      <c r="AW13" s="137" t="n">
        <f aca="false">AT13*(F14+G14+H14)*J14/1000</f>
        <v>0</v>
      </c>
      <c r="AX13" s="137" t="n">
        <f aca="false">K14*AT13</f>
        <v>0</v>
      </c>
      <c r="AY13" s="137" t="n">
        <f aca="false">L14*(AE14+AG14)</f>
        <v>0</v>
      </c>
      <c r="AZ13" s="136" t="n">
        <f aca="false">P14</f>
        <v>1.7328</v>
      </c>
      <c r="BA13" s="137" t="n">
        <f aca="false">AC13</f>
        <v>10.08</v>
      </c>
      <c r="BB13" s="137" t="n">
        <f aca="false">T14*AT14</f>
        <v>0</v>
      </c>
      <c r="BC13" s="137"/>
      <c r="BD13" s="137" t="n">
        <f aca="false">AV13-SUM(AW13:BC13)</f>
        <v>848.1872</v>
      </c>
      <c r="BE13" s="138"/>
      <c r="BF13" s="139" t="n">
        <f aca="false">BD13</f>
        <v>848.1872</v>
      </c>
      <c r="BG13" s="139" t="n">
        <f aca="false">BF13*$BG$5</f>
        <v>678.54976</v>
      </c>
      <c r="BH13" s="139" t="n">
        <f aca="false">BF13*$BH$5</f>
        <v>169.63744</v>
      </c>
      <c r="BI13" s="52"/>
      <c r="BJ13" s="53" t="s">
        <v>93</v>
      </c>
      <c r="BK13" s="52"/>
      <c r="BL13" s="73" t="n">
        <f aca="false">AY31+BA31</f>
        <v>241.92</v>
      </c>
      <c r="BO13" s="53" t="s">
        <v>93</v>
      </c>
      <c r="BP13" s="52"/>
      <c r="BQ13" s="73" t="e">
        <f aca="true">(INDIRECT(TEXT((DAY($A$1)-1),"0")&amp;"!Bq13"))+BL13</f>
        <v>#REF!</v>
      </c>
      <c r="BR13" s="55"/>
      <c r="BS13" s="142"/>
      <c r="BT13" s="143"/>
      <c r="BU13" s="98"/>
      <c r="BV13" s="52"/>
      <c r="BW13" s="101"/>
      <c r="BX13" s="98"/>
      <c r="BY13" s="98"/>
      <c r="BZ13" s="98"/>
      <c r="CA13" s="52"/>
      <c r="CB13" s="101"/>
      <c r="CC13" s="138"/>
      <c r="CD13" s="138"/>
      <c r="CE13" s="145"/>
      <c r="CF13" s="145"/>
      <c r="CG13" s="145"/>
      <c r="CH13" s="7"/>
      <c r="CI13" s="8"/>
      <c r="CJ13" s="7"/>
      <c r="CK13" s="29"/>
      <c r="CL13" s="7"/>
      <c r="CM13" s="7"/>
      <c r="CN13" s="8"/>
      <c r="CO13" s="7"/>
      <c r="CP13" s="29"/>
      <c r="CQ13" s="7"/>
      <c r="CR13" s="7"/>
      <c r="CS13" s="7"/>
      <c r="CT13" s="7"/>
      <c r="CU13" s="7"/>
      <c r="CV13" s="7"/>
      <c r="CW13" s="7"/>
      <c r="CX13" s="7"/>
      <c r="CY13" s="7"/>
    </row>
    <row r="14" customFormat="false" ht="12.75" hidden="false" customHeight="false" outlineLevel="0" collapsed="false">
      <c r="B14" s="75" t="n">
        <v>700</v>
      </c>
      <c r="C14" s="146" t="n">
        <f aca="false">C13</f>
        <v>4</v>
      </c>
      <c r="D14" s="147" t="n">
        <f aca="false">D13</f>
        <v>0</v>
      </c>
      <c r="E14" s="174" t="n">
        <f aca="false">C14-D13</f>
        <v>4</v>
      </c>
      <c r="F14" s="149" t="n">
        <f aca="false">$F$6</f>
        <v>0</v>
      </c>
      <c r="G14" s="175" t="n">
        <f aca="false">$G$6</f>
        <v>0</v>
      </c>
      <c r="H14" s="151" t="n">
        <f aca="false">$H$6</f>
        <v>0</v>
      </c>
      <c r="I14" s="152" t="n">
        <f aca="false">F14+G14+H14</f>
        <v>0</v>
      </c>
      <c r="J14" s="153" t="n">
        <f aca="false">$J$7</f>
        <v>0</v>
      </c>
      <c r="K14" s="154" t="n">
        <f aca="false">$K$6</f>
        <v>0</v>
      </c>
      <c r="L14" s="155" t="n">
        <f aca="false">((I14*J14/1000)+K14)</f>
        <v>0</v>
      </c>
      <c r="M14" s="156" t="n">
        <f aca="false">$M$68</f>
        <v>0</v>
      </c>
      <c r="N14" s="157" t="n">
        <f aca="false">$N$7*AQ13*AR13</f>
        <v>25.8</v>
      </c>
      <c r="O14" s="156" t="n">
        <f aca="false">$O$68</f>
        <v>0</v>
      </c>
      <c r="P14" s="158" t="n">
        <f aca="false">(AT13*$P$6)*$P$3</f>
        <v>1.7328</v>
      </c>
      <c r="Q14" s="154" t="n">
        <f aca="false">$Q$68</f>
        <v>0</v>
      </c>
      <c r="R14" s="154" t="n">
        <v>0</v>
      </c>
      <c r="S14" s="155" t="n">
        <v>0</v>
      </c>
      <c r="T14" s="156" t="n">
        <f aca="false">$T$6</f>
        <v>0</v>
      </c>
      <c r="U14" s="159" t="n">
        <f aca="false">(N14/E14)+SUM(L14:M14)</f>
        <v>6.45</v>
      </c>
      <c r="W14" s="116" t="n">
        <v>4</v>
      </c>
      <c r="X14" s="117" t="n">
        <v>2.52</v>
      </c>
      <c r="Y14" s="160"/>
      <c r="Z14" s="63"/>
      <c r="AA14" s="161"/>
      <c r="AB14" s="120"/>
      <c r="AC14" s="162" t="n">
        <f aca="false">(W14*X14)+(Y14*Z14)+(AA14*AB14)</f>
        <v>10.08</v>
      </c>
      <c r="AD14" s="163" t="n">
        <v>800</v>
      </c>
      <c r="AE14" s="164" t="n">
        <v>0</v>
      </c>
      <c r="AF14" s="165" t="n">
        <v>0</v>
      </c>
      <c r="AG14" s="166"/>
      <c r="AH14" s="167"/>
      <c r="AI14" s="168"/>
      <c r="AJ14" s="169"/>
      <c r="AK14" s="170" t="n">
        <v>4</v>
      </c>
      <c r="AL14" s="63" t="n">
        <v>215</v>
      </c>
      <c r="AM14" s="171" t="s">
        <v>157</v>
      </c>
      <c r="AN14" s="172"/>
      <c r="AO14" s="173"/>
      <c r="AP14" s="133"/>
      <c r="AQ14" s="133" t="n">
        <f aca="false" t="array" ref="AQ14:AQ14">SUM(IF(AND(AJ14&lt;&gt;"pac",AJ14&lt;&gt;""),AI14),IF(AND(AM14&lt;&gt;"pac",AM14&lt;&gt;""),AL14),IF(AND(AN14&lt;&gt;"pac",AN14&lt;&gt;""),AO14))/SUM(IF(AND(AJ14&lt;&gt;"pac",AJ14&lt;&gt;""),1),IF(AND(AM14&lt;&gt;"pac",AM14&lt;&gt;""),1),IF(AND(AN14&lt;&gt;"pac",AN14&lt;&gt;""),1))</f>
        <v>215</v>
      </c>
      <c r="AR14" s="133" t="n">
        <f aca="false" t="array" ref="AR14:AR14">SUM(IF(AND(AJ14&lt;&gt;"pac",AJ14&lt;&gt;""),AH14),IF(AND(AM14&lt;&gt;"pac",AM14&lt;&gt;""),AK14),IF(AND(AP14&lt;&gt;"pac",AP14&lt;&gt;""),AN14))</f>
        <v>4</v>
      </c>
      <c r="AS14" s="133"/>
      <c r="AT14" s="134" t="n">
        <f aca="false">SUM(AE14,AG14,AH14,AN14,AK14)</f>
        <v>4</v>
      </c>
      <c r="AU14" s="135" t="n">
        <f aca="false">AV14/AT14</f>
        <v>215</v>
      </c>
      <c r="AV14" s="136" t="n">
        <f aca="false">SUM(AE14*AF14)+(AH14*AI14)+(AN14*AO14)+(AK14*AL14)</f>
        <v>860</v>
      </c>
      <c r="AW14" s="137" t="n">
        <f aca="false">AT14*(F15+G15+H15)*J15/1000</f>
        <v>0</v>
      </c>
      <c r="AX14" s="137" t="n">
        <f aca="false">K15*AT14</f>
        <v>0</v>
      </c>
      <c r="AY14" s="137" t="n">
        <f aca="false">L15*(AE15+AG15)</f>
        <v>0</v>
      </c>
      <c r="AZ14" s="136" t="n">
        <f aca="false">P15</f>
        <v>1.7328</v>
      </c>
      <c r="BA14" s="137" t="n">
        <f aca="false">AC14</f>
        <v>10.08</v>
      </c>
      <c r="BB14" s="137" t="n">
        <f aca="false">T15*AT15</f>
        <v>0</v>
      </c>
      <c r="BC14" s="137"/>
      <c r="BD14" s="137" t="n">
        <f aca="false">AV14-SUM(AW14:BC14)</f>
        <v>848.1872</v>
      </c>
      <c r="BE14" s="138"/>
      <c r="BF14" s="139" t="n">
        <f aca="false">BD14</f>
        <v>848.1872</v>
      </c>
      <c r="BG14" s="139" t="n">
        <f aca="false">BF14*$BG$5</f>
        <v>678.54976</v>
      </c>
      <c r="BH14" s="139" t="n">
        <f aca="false">BF14*$BH$5</f>
        <v>169.63744</v>
      </c>
      <c r="BI14" s="52"/>
      <c r="BJ14" s="53" t="s">
        <v>67</v>
      </c>
      <c r="BK14" s="52"/>
      <c r="BL14" s="73" t="n">
        <f aca="false">AZ31</f>
        <v>41.5872</v>
      </c>
      <c r="BO14" s="53" t="s">
        <v>67</v>
      </c>
      <c r="BP14" s="52"/>
      <c r="BQ14" s="73" t="e">
        <f aca="true">(INDIRECT(TEXT((DAY($A$1)-1),"0")&amp;"!BQ14"))+BL14</f>
        <v>#REF!</v>
      </c>
      <c r="BR14" s="55"/>
      <c r="BS14" s="142"/>
      <c r="BT14" s="143"/>
      <c r="BU14" s="98"/>
      <c r="BV14" s="52"/>
      <c r="BW14" s="176"/>
      <c r="BX14" s="52"/>
      <c r="BY14" s="52"/>
      <c r="BZ14" s="98"/>
      <c r="CA14" s="52"/>
      <c r="CB14" s="176"/>
      <c r="CC14" s="138"/>
      <c r="CD14" s="138"/>
      <c r="CE14" s="145"/>
      <c r="CF14" s="145"/>
      <c r="CG14" s="145"/>
      <c r="CH14" s="7"/>
      <c r="CI14" s="8"/>
      <c r="CJ14" s="7"/>
      <c r="CK14" s="29"/>
      <c r="CL14" s="7"/>
      <c r="CM14" s="7"/>
      <c r="CN14" s="8"/>
      <c r="CO14" s="7"/>
      <c r="CP14" s="29"/>
      <c r="CQ14" s="7"/>
      <c r="CR14" s="7"/>
      <c r="CS14" s="7"/>
      <c r="CT14" s="7"/>
      <c r="CU14" s="7"/>
      <c r="CV14" s="7"/>
      <c r="CW14" s="7"/>
      <c r="CX14" s="7"/>
      <c r="CY14" s="7"/>
    </row>
    <row r="15" customFormat="false" ht="15" hidden="false" customHeight="false" outlineLevel="0" collapsed="false">
      <c r="B15" s="75" t="n">
        <v>800</v>
      </c>
      <c r="C15" s="146" t="n">
        <f aca="false">C14</f>
        <v>4</v>
      </c>
      <c r="D15" s="147" t="n">
        <f aca="false">D14</f>
        <v>0</v>
      </c>
      <c r="E15" s="174" t="n">
        <f aca="false">C15-D14</f>
        <v>4</v>
      </c>
      <c r="F15" s="149" t="n">
        <f aca="false">$F$6</f>
        <v>0</v>
      </c>
      <c r="G15" s="175" t="n">
        <f aca="false">$G$6</f>
        <v>0</v>
      </c>
      <c r="H15" s="151" t="n">
        <f aca="false">$H$6</f>
        <v>0</v>
      </c>
      <c r="I15" s="152" t="n">
        <f aca="false">F15+G15+H15</f>
        <v>0</v>
      </c>
      <c r="J15" s="153" t="n">
        <f aca="false">$J$7</f>
        <v>0</v>
      </c>
      <c r="K15" s="154" t="n">
        <f aca="false">$K$6</f>
        <v>0</v>
      </c>
      <c r="L15" s="155" t="n">
        <f aca="false">((I15*J15/1000)+K15)</f>
        <v>0</v>
      </c>
      <c r="M15" s="156" t="n">
        <f aca="false">$M$68</f>
        <v>0</v>
      </c>
      <c r="N15" s="157" t="n">
        <f aca="false">$N$7*AQ14*AR14</f>
        <v>25.8</v>
      </c>
      <c r="O15" s="156" t="n">
        <f aca="false">$O$68</f>
        <v>0</v>
      </c>
      <c r="P15" s="158" t="n">
        <f aca="false">(AT14*$P$6)*$P$3</f>
        <v>1.7328</v>
      </c>
      <c r="Q15" s="154" t="n">
        <f aca="false">$Q$68</f>
        <v>0</v>
      </c>
      <c r="R15" s="154" t="n">
        <v>0</v>
      </c>
      <c r="S15" s="155" t="n">
        <v>0</v>
      </c>
      <c r="T15" s="156" t="n">
        <f aca="false">$T$6</f>
        <v>0</v>
      </c>
      <c r="U15" s="159" t="n">
        <f aca="false">(N15/E15)+SUM(L15:M15)</f>
        <v>6.45</v>
      </c>
      <c r="W15" s="116" t="n">
        <v>4</v>
      </c>
      <c r="X15" s="117" t="n">
        <v>2.52</v>
      </c>
      <c r="Y15" s="160"/>
      <c r="Z15" s="63"/>
      <c r="AA15" s="161"/>
      <c r="AB15" s="120"/>
      <c r="AC15" s="162" t="n">
        <f aca="false">(W15*X15)+(Y15*Z15)+(AA15*AB15)</f>
        <v>10.08</v>
      </c>
      <c r="AD15" s="163" t="n">
        <v>900</v>
      </c>
      <c r="AE15" s="164" t="n">
        <v>0</v>
      </c>
      <c r="AF15" s="165" t="n">
        <v>0</v>
      </c>
      <c r="AG15" s="166"/>
      <c r="AH15" s="167"/>
      <c r="AI15" s="168"/>
      <c r="AJ15" s="169"/>
      <c r="AK15" s="170" t="n">
        <v>4</v>
      </c>
      <c r="AL15" s="63" t="n">
        <v>215</v>
      </c>
      <c r="AM15" s="171" t="s">
        <v>157</v>
      </c>
      <c r="AN15" s="172"/>
      <c r="AO15" s="173"/>
      <c r="AP15" s="133"/>
      <c r="AQ15" s="133" t="n">
        <f aca="false" t="array" ref="AQ15:AQ15">SUM(IF(AND(AJ15&lt;&gt;"pac",AJ15&lt;&gt;""),AI15),IF(AND(AM15&lt;&gt;"pac",AM15&lt;&gt;""),AL15),IF(AND(AN15&lt;&gt;"pac",AN15&lt;&gt;""),AO15))/SUM(IF(AND(AJ15&lt;&gt;"pac",AJ15&lt;&gt;""),1),IF(AND(AM15&lt;&gt;"pac",AM15&lt;&gt;""),1),IF(AND(AN15&lt;&gt;"pac",AN15&lt;&gt;""),1))</f>
        <v>215</v>
      </c>
      <c r="AR15" s="133" t="n">
        <f aca="false" t="array" ref="AR15:AR15">SUM(IF(AND(AJ15&lt;&gt;"pac",AJ15&lt;&gt;""),AH15),IF(AND(AM15&lt;&gt;"pac",AM15&lt;&gt;""),AK15),IF(AND(AP15&lt;&gt;"pac",AP15&lt;&gt;""),AN15))</f>
        <v>4</v>
      </c>
      <c r="AS15" s="133"/>
      <c r="AT15" s="134" t="n">
        <f aca="false">SUM(AE15,AG15,AH15,AN15,AK15)</f>
        <v>4</v>
      </c>
      <c r="AU15" s="135" t="n">
        <f aca="false">AV15/AT15</f>
        <v>215</v>
      </c>
      <c r="AV15" s="136" t="n">
        <f aca="false">SUM(AE15*AF15)+(AH15*AI15)+(AN15*AO15)+(AK15*AL15)</f>
        <v>860</v>
      </c>
      <c r="AW15" s="137" t="n">
        <f aca="false">AT15*(F16+G16+H16)*J16/1000</f>
        <v>0</v>
      </c>
      <c r="AX15" s="137" t="n">
        <f aca="false">K16*AT15</f>
        <v>0</v>
      </c>
      <c r="AY15" s="137" t="n">
        <f aca="false">L16*(AE16+AG16)</f>
        <v>0</v>
      </c>
      <c r="AZ15" s="136" t="n">
        <f aca="false">P16</f>
        <v>1.7328</v>
      </c>
      <c r="BA15" s="137" t="n">
        <f aca="false">AC15</f>
        <v>10.08</v>
      </c>
      <c r="BB15" s="137" t="n">
        <f aca="false">T16*AT16</f>
        <v>0</v>
      </c>
      <c r="BC15" s="137"/>
      <c r="BD15" s="137" t="n">
        <f aca="false">AV15-SUM(AW15:BC15)</f>
        <v>848.1872</v>
      </c>
      <c r="BE15" s="138"/>
      <c r="BF15" s="139" t="n">
        <f aca="false">BD15</f>
        <v>848.1872</v>
      </c>
      <c r="BG15" s="139" t="n">
        <f aca="false">BF15*$BG$5</f>
        <v>678.54976</v>
      </c>
      <c r="BH15" s="139" t="n">
        <f aca="false">BF15*$BH$5</f>
        <v>169.63744</v>
      </c>
      <c r="BI15" s="52"/>
      <c r="BJ15" s="53" t="s">
        <v>96</v>
      </c>
      <c r="BK15" s="52"/>
      <c r="BL15" s="181" t="n">
        <f aca="false">BC31</f>
        <v>0</v>
      </c>
      <c r="BO15" s="53" t="s">
        <v>96</v>
      </c>
      <c r="BP15" s="52"/>
      <c r="BQ15" s="181" t="e">
        <f aca="true">(INDIRECT(TEXT((DAY($A$1)-1),"0")&amp;"!BK15"))+BL15</f>
        <v>#REF!</v>
      </c>
      <c r="BR15" s="55"/>
      <c r="BS15" s="142"/>
      <c r="BT15" s="143"/>
      <c r="BU15" s="52"/>
      <c r="BV15" s="52"/>
      <c r="BW15" s="52"/>
      <c r="BX15" s="52"/>
      <c r="BY15" s="52"/>
      <c r="BZ15" s="52"/>
      <c r="CA15" s="52"/>
      <c r="CB15" s="52"/>
      <c r="CC15" s="138"/>
      <c r="CD15" s="138"/>
      <c r="CE15" s="145"/>
      <c r="CF15" s="145"/>
      <c r="CG15" s="145"/>
      <c r="CH15" s="7"/>
      <c r="CI15" s="8"/>
      <c r="CJ15" s="7"/>
      <c r="CK15" s="182"/>
      <c r="CL15" s="7"/>
      <c r="CM15" s="7"/>
      <c r="CN15" s="8"/>
      <c r="CO15" s="7"/>
      <c r="CP15" s="182"/>
      <c r="CQ15" s="7"/>
      <c r="CR15" s="7"/>
      <c r="CS15" s="7"/>
      <c r="CT15" s="7"/>
      <c r="CU15" s="7"/>
      <c r="CV15" s="7"/>
      <c r="CW15" s="7"/>
      <c r="CX15" s="7"/>
      <c r="CY15" s="7"/>
    </row>
    <row r="16" customFormat="false" ht="12.75" hidden="false" customHeight="false" outlineLevel="0" collapsed="false">
      <c r="B16" s="75" t="n">
        <v>900</v>
      </c>
      <c r="C16" s="146" t="n">
        <f aca="false">C15</f>
        <v>4</v>
      </c>
      <c r="D16" s="147" t="n">
        <f aca="false">D15</f>
        <v>0</v>
      </c>
      <c r="E16" s="174" t="n">
        <f aca="false">C16-D15</f>
        <v>4</v>
      </c>
      <c r="F16" s="149" t="n">
        <f aca="false">$F$6</f>
        <v>0</v>
      </c>
      <c r="G16" s="175" t="n">
        <f aca="false">$G$6</f>
        <v>0</v>
      </c>
      <c r="H16" s="151" t="n">
        <f aca="false">$H$6</f>
        <v>0</v>
      </c>
      <c r="I16" s="152" t="n">
        <f aca="false">F16+G16+H16</f>
        <v>0</v>
      </c>
      <c r="J16" s="153" t="n">
        <f aca="false">$J$7</f>
        <v>0</v>
      </c>
      <c r="K16" s="154" t="n">
        <f aca="false">$K$6</f>
        <v>0</v>
      </c>
      <c r="L16" s="155" t="n">
        <f aca="false">((I16*J16/1000)+K16)</f>
        <v>0</v>
      </c>
      <c r="M16" s="156" t="n">
        <f aca="false">$M$68</f>
        <v>0</v>
      </c>
      <c r="N16" s="157" t="n">
        <f aca="false">$N$7*AQ15*AR15</f>
        <v>25.8</v>
      </c>
      <c r="O16" s="156" t="n">
        <f aca="false">$O$68</f>
        <v>0</v>
      </c>
      <c r="P16" s="158" t="n">
        <f aca="false">(AT15*$P$6)*$P$3</f>
        <v>1.7328</v>
      </c>
      <c r="Q16" s="154" t="n">
        <f aca="false">$Q$68</f>
        <v>0</v>
      </c>
      <c r="R16" s="154" t="n">
        <v>0</v>
      </c>
      <c r="S16" s="155" t="n">
        <v>0</v>
      </c>
      <c r="T16" s="156" t="n">
        <f aca="false">$T$6</f>
        <v>0</v>
      </c>
      <c r="U16" s="159" t="n">
        <f aca="false">(N16/E16)+SUM(L16:M16)</f>
        <v>6.45</v>
      </c>
      <c r="W16" s="116" t="n">
        <v>4</v>
      </c>
      <c r="X16" s="117" t="n">
        <v>2.52</v>
      </c>
      <c r="Y16" s="160"/>
      <c r="Z16" s="63"/>
      <c r="AA16" s="161"/>
      <c r="AB16" s="120"/>
      <c r="AC16" s="162" t="n">
        <f aca="false">(W16*X16)+(Y16*Z16)+(AA16*AB16)</f>
        <v>10.08</v>
      </c>
      <c r="AD16" s="163" t="n">
        <v>1000</v>
      </c>
      <c r="AE16" s="164" t="n">
        <v>0</v>
      </c>
      <c r="AF16" s="165" t="n">
        <v>0</v>
      </c>
      <c r="AG16" s="166"/>
      <c r="AH16" s="167"/>
      <c r="AI16" s="168"/>
      <c r="AJ16" s="169"/>
      <c r="AK16" s="170" t="n">
        <v>4</v>
      </c>
      <c r="AL16" s="63" t="n">
        <v>215</v>
      </c>
      <c r="AM16" s="171" t="s">
        <v>157</v>
      </c>
      <c r="AN16" s="172"/>
      <c r="AO16" s="173"/>
      <c r="AP16" s="133"/>
      <c r="AQ16" s="133" t="n">
        <f aca="false" t="array" ref="AQ16:AQ16">SUM(IF(AND(AJ16&lt;&gt;"pac",AJ16&lt;&gt;""),AI16),IF(AND(AM16&lt;&gt;"pac",AM16&lt;&gt;""),AL16),IF(AND(AN16&lt;&gt;"pac",AN16&lt;&gt;""),AO16))/SUM(IF(AND(AJ16&lt;&gt;"pac",AJ16&lt;&gt;""),1),IF(AND(AM16&lt;&gt;"pac",AM16&lt;&gt;""),1),IF(AND(AN16&lt;&gt;"pac",AN16&lt;&gt;""),1))</f>
        <v>215</v>
      </c>
      <c r="AR16" s="133" t="n">
        <f aca="false" t="array" ref="AR16:AR16">SUM(IF(AND(AJ16&lt;&gt;"pac",AJ16&lt;&gt;""),AH16),IF(AND(AM16&lt;&gt;"pac",AM16&lt;&gt;""),AK16),IF(AND(AP16&lt;&gt;"pac",AP16&lt;&gt;""),AN16))</f>
        <v>4</v>
      </c>
      <c r="AS16" s="133"/>
      <c r="AT16" s="134" t="n">
        <f aca="false">SUM(AE16,AG16,AH16,AN16,AK16)</f>
        <v>4</v>
      </c>
      <c r="AU16" s="135" t="n">
        <f aca="false">AV16/AT16</f>
        <v>215</v>
      </c>
      <c r="AV16" s="136" t="n">
        <f aca="false">SUM(AE16*AF16)+(AH16*AI16)+(AN16*AO16)+(AK16*AL16)</f>
        <v>860</v>
      </c>
      <c r="AW16" s="137" t="n">
        <f aca="false">AT16*(F17+G17+H17)*J17/1000</f>
        <v>0</v>
      </c>
      <c r="AX16" s="137" t="n">
        <f aca="false">K17*AT16</f>
        <v>0</v>
      </c>
      <c r="AY16" s="137" t="n">
        <f aca="false">L17*(AE17+AG17)</f>
        <v>0</v>
      </c>
      <c r="AZ16" s="136" t="n">
        <f aca="false">P17</f>
        <v>1.7328</v>
      </c>
      <c r="BA16" s="137" t="n">
        <f aca="false">AC16</f>
        <v>10.08</v>
      </c>
      <c r="BB16" s="137" t="n">
        <f aca="false">T17*AT17</f>
        <v>0</v>
      </c>
      <c r="BC16" s="137"/>
      <c r="BD16" s="137" t="n">
        <f aca="false">AV16-SUM(AW16:BC16)</f>
        <v>848.1872</v>
      </c>
      <c r="BE16" s="138"/>
      <c r="BF16" s="139" t="n">
        <f aca="false">BD16</f>
        <v>848.1872</v>
      </c>
      <c r="BG16" s="139" t="n">
        <f aca="false">BF16*$BG$5</f>
        <v>678.54976</v>
      </c>
      <c r="BH16" s="139" t="n">
        <f aca="false">BF16*$BH$5</f>
        <v>169.63744</v>
      </c>
      <c r="BI16" s="52"/>
      <c r="BJ16" s="53" t="s">
        <v>98</v>
      </c>
      <c r="BK16" s="52"/>
      <c r="BL16" s="73" t="n">
        <f aca="false">SUM(BL13:BL15)</f>
        <v>283.5072</v>
      </c>
      <c r="BO16" s="53" t="s">
        <v>98</v>
      </c>
      <c r="BP16" s="52"/>
      <c r="BQ16" s="73" t="e">
        <f aca="true">(INDIRECT(TEXT((DAY($A$1)-1),"0")&amp;"!Bq16"))+BL16</f>
        <v>#REF!</v>
      </c>
      <c r="BR16" s="55"/>
      <c r="BS16" s="142"/>
      <c r="BT16" s="143"/>
      <c r="BU16" s="52"/>
      <c r="BV16" s="52"/>
      <c r="BW16" s="52"/>
      <c r="BX16" s="52"/>
      <c r="BY16" s="52"/>
      <c r="BZ16" s="52"/>
      <c r="CA16" s="52"/>
      <c r="CB16" s="52"/>
      <c r="CC16" s="138"/>
      <c r="CD16" s="138"/>
      <c r="CE16" s="145"/>
      <c r="CF16" s="145"/>
      <c r="CG16" s="145"/>
      <c r="CH16" s="7"/>
      <c r="CI16" s="8"/>
      <c r="CJ16" s="7"/>
      <c r="CK16" s="29"/>
      <c r="CL16" s="7"/>
      <c r="CM16" s="7"/>
      <c r="CN16" s="8"/>
      <c r="CO16" s="7"/>
      <c r="CP16" s="29"/>
      <c r="CQ16" s="7"/>
      <c r="CR16" s="7"/>
      <c r="CS16" s="7"/>
      <c r="CT16" s="7"/>
      <c r="CU16" s="7"/>
      <c r="CV16" s="7"/>
      <c r="CW16" s="7"/>
      <c r="CX16" s="7"/>
      <c r="CY16" s="7"/>
    </row>
    <row r="17" customFormat="false" ht="12.75" hidden="false" customHeight="false" outlineLevel="0" collapsed="false">
      <c r="B17" s="75" t="n">
        <v>1000</v>
      </c>
      <c r="C17" s="146" t="n">
        <f aca="false">C16</f>
        <v>4</v>
      </c>
      <c r="D17" s="147" t="n">
        <f aca="false">D16</f>
        <v>0</v>
      </c>
      <c r="E17" s="174" t="n">
        <f aca="false">C17-D16</f>
        <v>4</v>
      </c>
      <c r="F17" s="149" t="n">
        <f aca="false">$F$6</f>
        <v>0</v>
      </c>
      <c r="G17" s="175" t="n">
        <f aca="false">$G$6</f>
        <v>0</v>
      </c>
      <c r="H17" s="151" t="n">
        <f aca="false">$H$6</f>
        <v>0</v>
      </c>
      <c r="I17" s="152" t="n">
        <f aca="false">F17+G17+H17</f>
        <v>0</v>
      </c>
      <c r="J17" s="153" t="n">
        <f aca="false">$J$7</f>
        <v>0</v>
      </c>
      <c r="K17" s="154" t="n">
        <f aca="false">$K$6</f>
        <v>0</v>
      </c>
      <c r="L17" s="155" t="n">
        <f aca="false">((I17*J17/1000)+K17)</f>
        <v>0</v>
      </c>
      <c r="M17" s="156" t="n">
        <f aca="false">$M$68</f>
        <v>0</v>
      </c>
      <c r="N17" s="157" t="n">
        <f aca="false">$N$7*AQ16*AR16</f>
        <v>25.8</v>
      </c>
      <c r="O17" s="156" t="n">
        <f aca="false">$O$68</f>
        <v>0</v>
      </c>
      <c r="P17" s="158" t="n">
        <f aca="false">(AT16*$P$6)*$P$3</f>
        <v>1.7328</v>
      </c>
      <c r="Q17" s="154" t="n">
        <f aca="false">$Q$68</f>
        <v>0</v>
      </c>
      <c r="R17" s="154" t="n">
        <v>0</v>
      </c>
      <c r="S17" s="155" t="n">
        <v>0</v>
      </c>
      <c r="T17" s="156" t="n">
        <f aca="false">$T$6</f>
        <v>0</v>
      </c>
      <c r="U17" s="159" t="n">
        <f aca="false">(N17/E17)+SUM(L17:M17)</f>
        <v>6.45</v>
      </c>
      <c r="W17" s="116" t="n">
        <v>4</v>
      </c>
      <c r="X17" s="117" t="n">
        <v>2.52</v>
      </c>
      <c r="Y17" s="160"/>
      <c r="Z17" s="63"/>
      <c r="AA17" s="161"/>
      <c r="AB17" s="120"/>
      <c r="AC17" s="162" t="n">
        <f aca="false">(W17*X17)+(Y17*Z17)+(AA17*AB17)</f>
        <v>10.08</v>
      </c>
      <c r="AD17" s="163" t="n">
        <v>1100</v>
      </c>
      <c r="AE17" s="164" t="n">
        <v>0</v>
      </c>
      <c r="AF17" s="165" t="n">
        <v>0</v>
      </c>
      <c r="AG17" s="166"/>
      <c r="AH17" s="167"/>
      <c r="AI17" s="168"/>
      <c r="AJ17" s="169"/>
      <c r="AK17" s="170" t="n">
        <v>4</v>
      </c>
      <c r="AL17" s="63" t="n">
        <v>215</v>
      </c>
      <c r="AM17" s="171" t="s">
        <v>157</v>
      </c>
      <c r="AN17" s="172"/>
      <c r="AO17" s="173"/>
      <c r="AP17" s="133"/>
      <c r="AQ17" s="133" t="n">
        <f aca="false" t="array" ref="AQ17:AQ17">SUM(IF(AND(AJ17&lt;&gt;"pac",AJ17&lt;&gt;""),AI17),IF(AND(AM17&lt;&gt;"pac",AM17&lt;&gt;""),AL17),IF(AND(AN17&lt;&gt;"pac",AN17&lt;&gt;""),AO17))/SUM(IF(AND(AJ17&lt;&gt;"pac",AJ17&lt;&gt;""),1),IF(AND(AM17&lt;&gt;"pac",AM17&lt;&gt;""),1),IF(AND(AN17&lt;&gt;"pac",AN17&lt;&gt;""),1))</f>
        <v>215</v>
      </c>
      <c r="AR17" s="133" t="n">
        <f aca="false" t="array" ref="AR17:AR17">SUM(IF(AND(AJ17&lt;&gt;"pac",AJ17&lt;&gt;""),AH17),IF(AND(AM17&lt;&gt;"pac",AM17&lt;&gt;""),AK17),IF(AND(AP17&lt;&gt;"pac",AP17&lt;&gt;""),AN17))</f>
        <v>4</v>
      </c>
      <c r="AS17" s="133"/>
      <c r="AT17" s="134" t="n">
        <f aca="false">SUM(AE17,AG17,AH17,AN17,AK17)</f>
        <v>4</v>
      </c>
      <c r="AU17" s="135" t="n">
        <f aca="false">AV17/AT17</f>
        <v>215</v>
      </c>
      <c r="AV17" s="136" t="n">
        <f aca="false">SUM(AE17*AF17)+(AH17*AI17)+(AN17*AO17)+(AK17*AL17)</f>
        <v>860</v>
      </c>
      <c r="AW17" s="137" t="n">
        <f aca="false">AT17*(F18+G18+H18)*J18/1000</f>
        <v>0</v>
      </c>
      <c r="AX17" s="137" t="n">
        <f aca="false">K18*AT17</f>
        <v>0</v>
      </c>
      <c r="AY17" s="137" t="n">
        <f aca="false">L18*(AE18+AG18)</f>
        <v>0</v>
      </c>
      <c r="AZ17" s="136" t="n">
        <f aca="false">P18</f>
        <v>1.7328</v>
      </c>
      <c r="BA17" s="137" t="n">
        <f aca="false">AC17</f>
        <v>10.08</v>
      </c>
      <c r="BB17" s="137" t="n">
        <f aca="false">T18*AT18</f>
        <v>0</v>
      </c>
      <c r="BC17" s="137"/>
      <c r="BD17" s="137" t="n">
        <f aca="false">AV17-SUM(AW17:BC17)</f>
        <v>848.1872</v>
      </c>
      <c r="BE17" s="138"/>
      <c r="BF17" s="139" t="n">
        <f aca="false">BD17</f>
        <v>848.1872</v>
      </c>
      <c r="BG17" s="139" t="n">
        <f aca="false">BF17*$BG$5</f>
        <v>678.54976</v>
      </c>
      <c r="BH17" s="139" t="n">
        <f aca="false">BF17*$BH$5</f>
        <v>169.63744</v>
      </c>
      <c r="BI17" s="52"/>
      <c r="BJ17" s="183"/>
      <c r="BK17" s="52"/>
      <c r="BL17" s="171"/>
      <c r="BO17" s="183"/>
      <c r="BP17" s="52"/>
      <c r="BQ17" s="171"/>
      <c r="BR17" s="55"/>
      <c r="BS17" s="142"/>
      <c r="BT17" s="143"/>
      <c r="BU17" s="98"/>
      <c r="BV17" s="52"/>
      <c r="BW17" s="52"/>
      <c r="BX17" s="52"/>
      <c r="BY17" s="52"/>
      <c r="BZ17" s="98"/>
      <c r="CA17" s="52"/>
      <c r="CB17" s="52"/>
      <c r="CC17" s="138"/>
      <c r="CD17" s="138"/>
      <c r="CE17" s="145"/>
      <c r="CF17" s="145"/>
      <c r="CG17" s="145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</row>
    <row r="18" customFormat="false" ht="12.75" hidden="false" customHeight="false" outlineLevel="0" collapsed="false">
      <c r="B18" s="75" t="n">
        <v>1100</v>
      </c>
      <c r="C18" s="146" t="n">
        <f aca="false">C17</f>
        <v>4</v>
      </c>
      <c r="D18" s="147" t="n">
        <f aca="false">D17</f>
        <v>0</v>
      </c>
      <c r="E18" s="174" t="n">
        <f aca="false">C18-D17</f>
        <v>4</v>
      </c>
      <c r="F18" s="149" t="n">
        <f aca="false">$F$6</f>
        <v>0</v>
      </c>
      <c r="G18" s="175" t="n">
        <f aca="false">$G$6</f>
        <v>0</v>
      </c>
      <c r="H18" s="151" t="n">
        <f aca="false">$H$6</f>
        <v>0</v>
      </c>
      <c r="I18" s="152" t="n">
        <f aca="false">F18+G18+H18</f>
        <v>0</v>
      </c>
      <c r="J18" s="153" t="n">
        <f aca="false">$J$7</f>
        <v>0</v>
      </c>
      <c r="K18" s="154" t="n">
        <f aca="false">$K$6</f>
        <v>0</v>
      </c>
      <c r="L18" s="155" t="n">
        <f aca="false">((I18*J18/1000)+K18)</f>
        <v>0</v>
      </c>
      <c r="M18" s="156" t="n">
        <f aca="false">$M$68</f>
        <v>0</v>
      </c>
      <c r="N18" s="157" t="n">
        <f aca="false">$N$7*AQ17*AR17</f>
        <v>25.8</v>
      </c>
      <c r="O18" s="156" t="n">
        <f aca="false">$O$68</f>
        <v>0</v>
      </c>
      <c r="P18" s="158" t="n">
        <f aca="false">(AT17*$P$6)*$P$3</f>
        <v>1.7328</v>
      </c>
      <c r="Q18" s="154" t="n">
        <f aca="false">$Q$68</f>
        <v>0</v>
      </c>
      <c r="R18" s="154" t="n">
        <v>0</v>
      </c>
      <c r="S18" s="155" t="n">
        <v>0</v>
      </c>
      <c r="T18" s="156" t="n">
        <f aca="false">$T$6</f>
        <v>0</v>
      </c>
      <c r="U18" s="159" t="n">
        <f aca="false">(N18/E18)+SUM(L18:M18)</f>
        <v>6.45</v>
      </c>
      <c r="W18" s="116" t="n">
        <v>4</v>
      </c>
      <c r="X18" s="117" t="n">
        <v>2.52</v>
      </c>
      <c r="Y18" s="160"/>
      <c r="Z18" s="63"/>
      <c r="AA18" s="161"/>
      <c r="AB18" s="120"/>
      <c r="AC18" s="162" t="n">
        <f aca="false">(W18*X18)+(Y18*Z18)+(AA18*AB18)</f>
        <v>10.08</v>
      </c>
      <c r="AD18" s="163" t="n">
        <v>1200</v>
      </c>
      <c r="AE18" s="164" t="n">
        <v>0</v>
      </c>
      <c r="AF18" s="165" t="n">
        <v>0</v>
      </c>
      <c r="AG18" s="166"/>
      <c r="AH18" s="167"/>
      <c r="AI18" s="168"/>
      <c r="AJ18" s="169"/>
      <c r="AK18" s="170" t="n">
        <v>4</v>
      </c>
      <c r="AL18" s="63" t="n">
        <v>215</v>
      </c>
      <c r="AM18" s="171" t="s">
        <v>157</v>
      </c>
      <c r="AN18" s="172"/>
      <c r="AO18" s="173"/>
      <c r="AP18" s="133"/>
      <c r="AQ18" s="133" t="n">
        <f aca="false" t="array" ref="AQ18:AQ18">SUM(IF(AND(AJ18&lt;&gt;"pac",AJ18&lt;&gt;""),AI18),IF(AND(AM18&lt;&gt;"pac",AM18&lt;&gt;""),AL18),IF(AND(AN18&lt;&gt;"pac",AN18&lt;&gt;""),AO18))/SUM(IF(AND(AJ18&lt;&gt;"pac",AJ18&lt;&gt;""),1),IF(AND(AM18&lt;&gt;"pac",AM18&lt;&gt;""),1),IF(AND(AN18&lt;&gt;"pac",AN18&lt;&gt;""),1))</f>
        <v>215</v>
      </c>
      <c r="AR18" s="133" t="n">
        <f aca="false" t="array" ref="AR18:AR18">SUM(IF(AND(AJ18&lt;&gt;"pac",AJ18&lt;&gt;""),AH18),IF(AND(AM18&lt;&gt;"pac",AM18&lt;&gt;""),AK18),IF(AND(AP18&lt;&gt;"pac",AP18&lt;&gt;""),AN18))</f>
        <v>4</v>
      </c>
      <c r="AS18" s="133"/>
      <c r="AT18" s="134" t="n">
        <f aca="false">SUM(AE18,AG18,AH18,AN18,AK18)</f>
        <v>4</v>
      </c>
      <c r="AU18" s="135" t="n">
        <f aca="false">AV18/AT18</f>
        <v>215</v>
      </c>
      <c r="AV18" s="136" t="n">
        <f aca="false">SUM(AE18*AF18)+(AH18*AI18)+(AN18*AO18)+(AK18*AL18)</f>
        <v>860</v>
      </c>
      <c r="AW18" s="137" t="n">
        <f aca="false">AT18*(F19+G19+H19)*J19/1000</f>
        <v>0</v>
      </c>
      <c r="AX18" s="137" t="n">
        <f aca="false">K19*AT18</f>
        <v>0</v>
      </c>
      <c r="AY18" s="137" t="n">
        <f aca="false">L19*(AE19+AG19)</f>
        <v>0</v>
      </c>
      <c r="AZ18" s="136" t="n">
        <f aca="false">P19</f>
        <v>1.7328</v>
      </c>
      <c r="BA18" s="137" t="n">
        <f aca="false">AC18</f>
        <v>10.08</v>
      </c>
      <c r="BB18" s="137" t="n">
        <f aca="false">T19*AT19</f>
        <v>0</v>
      </c>
      <c r="BC18" s="137"/>
      <c r="BD18" s="137" t="n">
        <f aca="false">AV18-SUM(AW18:BC18)</f>
        <v>848.1872</v>
      </c>
      <c r="BE18" s="138"/>
      <c r="BF18" s="139" t="n">
        <f aca="false">BD18</f>
        <v>848.1872</v>
      </c>
      <c r="BG18" s="139" t="n">
        <f aca="false">BF18*$BG$5</f>
        <v>678.54976</v>
      </c>
      <c r="BH18" s="139" t="n">
        <f aca="false">BF18*$BH$5</f>
        <v>169.63744</v>
      </c>
      <c r="BI18" s="52"/>
      <c r="BJ18" s="53" t="s">
        <v>99</v>
      </c>
      <c r="BK18" s="52"/>
      <c r="BL18" s="73" t="n">
        <f aca="false">BH31</f>
        <v>4071.29856</v>
      </c>
      <c r="BO18" s="53" t="s">
        <v>99</v>
      </c>
      <c r="BP18" s="52"/>
      <c r="BQ18" s="73" t="e">
        <f aca="false">BQ7*$BH$5</f>
        <v>#REF!</v>
      </c>
      <c r="BR18" s="55"/>
      <c r="BS18" s="142"/>
      <c r="BT18" s="143"/>
      <c r="BU18" s="98"/>
      <c r="BV18" s="52"/>
      <c r="BW18" s="176"/>
      <c r="BX18" s="52"/>
      <c r="BY18" s="52"/>
      <c r="BZ18" s="98"/>
      <c r="CA18" s="52"/>
      <c r="CB18" s="176"/>
      <c r="CC18" s="138"/>
      <c r="CD18" s="138"/>
      <c r="CE18" s="145"/>
      <c r="CF18" s="145"/>
      <c r="CG18" s="145"/>
      <c r="CH18" s="7"/>
      <c r="CI18" s="8"/>
      <c r="CJ18" s="7"/>
      <c r="CK18" s="29"/>
      <c r="CL18" s="7"/>
      <c r="CM18" s="7"/>
      <c r="CN18" s="8"/>
      <c r="CO18" s="7"/>
      <c r="CP18" s="29"/>
      <c r="CQ18" s="7"/>
      <c r="CR18" s="7"/>
      <c r="CS18" s="7"/>
      <c r="CT18" s="7"/>
      <c r="CU18" s="7"/>
      <c r="CV18" s="7"/>
      <c r="CW18" s="7"/>
      <c r="CX18" s="7"/>
      <c r="CY18" s="7"/>
    </row>
    <row r="19" customFormat="false" ht="12.75" hidden="false" customHeight="false" outlineLevel="0" collapsed="false">
      <c r="B19" s="75" t="n">
        <v>1200</v>
      </c>
      <c r="C19" s="146" t="n">
        <f aca="false">C18</f>
        <v>4</v>
      </c>
      <c r="D19" s="147" t="n">
        <f aca="false">D18</f>
        <v>0</v>
      </c>
      <c r="E19" s="174" t="n">
        <f aca="false">C19-D18</f>
        <v>4</v>
      </c>
      <c r="F19" s="149" t="n">
        <f aca="false">$F$6</f>
        <v>0</v>
      </c>
      <c r="G19" s="175" t="n">
        <f aca="false">$G$6</f>
        <v>0</v>
      </c>
      <c r="H19" s="151" t="n">
        <f aca="false">$H$6</f>
        <v>0</v>
      </c>
      <c r="I19" s="152" t="n">
        <f aca="false">F19+G19+H19</f>
        <v>0</v>
      </c>
      <c r="J19" s="153" t="n">
        <f aca="false">$J$7</f>
        <v>0</v>
      </c>
      <c r="K19" s="154" t="n">
        <f aca="false">$K$6</f>
        <v>0</v>
      </c>
      <c r="L19" s="155" t="n">
        <f aca="false">((I19*J19/1000)+K19)</f>
        <v>0</v>
      </c>
      <c r="M19" s="156" t="n">
        <f aca="false">$M$68</f>
        <v>0</v>
      </c>
      <c r="N19" s="157" t="n">
        <f aca="false">$N$7*AQ18*AR18</f>
        <v>25.8</v>
      </c>
      <c r="O19" s="156" t="n">
        <f aca="false">$O$68</f>
        <v>0</v>
      </c>
      <c r="P19" s="158" t="n">
        <f aca="false">(AT18*$P$6)*$P$3</f>
        <v>1.7328</v>
      </c>
      <c r="Q19" s="154" t="n">
        <f aca="false">$Q$68</f>
        <v>0</v>
      </c>
      <c r="R19" s="154" t="n">
        <v>0</v>
      </c>
      <c r="S19" s="155" t="n">
        <v>0</v>
      </c>
      <c r="T19" s="156" t="n">
        <f aca="false">$T$6</f>
        <v>0</v>
      </c>
      <c r="U19" s="159" t="n">
        <f aca="false">(N19/E19)+SUM(L19:M19)</f>
        <v>6.45</v>
      </c>
      <c r="W19" s="116" t="n">
        <v>4</v>
      </c>
      <c r="X19" s="117" t="n">
        <v>2.52</v>
      </c>
      <c r="Y19" s="160"/>
      <c r="Z19" s="63"/>
      <c r="AA19" s="161"/>
      <c r="AB19" s="120"/>
      <c r="AC19" s="162" t="n">
        <f aca="false">(W19*X19)+(Y19*Z19)+(AA19*AB19)</f>
        <v>10.08</v>
      </c>
      <c r="AD19" s="163" t="n">
        <v>1300</v>
      </c>
      <c r="AE19" s="164" t="n">
        <v>0</v>
      </c>
      <c r="AF19" s="165" t="n">
        <v>0</v>
      </c>
      <c r="AG19" s="166"/>
      <c r="AH19" s="167"/>
      <c r="AI19" s="168"/>
      <c r="AJ19" s="169"/>
      <c r="AK19" s="170" t="n">
        <v>4</v>
      </c>
      <c r="AL19" s="63" t="n">
        <v>215</v>
      </c>
      <c r="AM19" s="171" t="s">
        <v>157</v>
      </c>
      <c r="AN19" s="172"/>
      <c r="AO19" s="173"/>
      <c r="AP19" s="133"/>
      <c r="AQ19" s="133" t="n">
        <f aca="false" t="array" ref="AQ19:AQ19">SUM(IF(AND(AJ19&lt;&gt;"pac",AJ19&lt;&gt;""),AI19),IF(AND(AM19&lt;&gt;"pac",AM19&lt;&gt;""),AL19),IF(AND(AN19&lt;&gt;"pac",AN19&lt;&gt;""),AO19))/SUM(IF(AND(AJ19&lt;&gt;"pac",AJ19&lt;&gt;""),1),IF(AND(AM19&lt;&gt;"pac",AM19&lt;&gt;""),1),IF(AND(AN19&lt;&gt;"pac",AN19&lt;&gt;""),1))</f>
        <v>215</v>
      </c>
      <c r="AR19" s="133" t="n">
        <f aca="false" t="array" ref="AR19:AR19">SUM(IF(AND(AJ19&lt;&gt;"pac",AJ19&lt;&gt;""),AH19),IF(AND(AM19&lt;&gt;"pac",AM19&lt;&gt;""),AK19),IF(AND(AP19&lt;&gt;"pac",AP19&lt;&gt;""),AN19))</f>
        <v>4</v>
      </c>
      <c r="AS19" s="133"/>
      <c r="AT19" s="134" t="n">
        <f aca="false">SUM(AE19,AG19,AH19,AN19,AK19)</f>
        <v>4</v>
      </c>
      <c r="AU19" s="135" t="n">
        <f aca="false">AV19/AT19</f>
        <v>215</v>
      </c>
      <c r="AV19" s="136" t="n">
        <f aca="false">SUM(AE19*AF19)+(AH19*AI19)+(AN19*AO19)+(AK19*AL19)</f>
        <v>860</v>
      </c>
      <c r="AW19" s="137" t="n">
        <f aca="false">AT19*(F20+G20+H20)*J20/1000</f>
        <v>0</v>
      </c>
      <c r="AX19" s="137" t="n">
        <f aca="false">K20*AT19</f>
        <v>0</v>
      </c>
      <c r="AY19" s="137" t="n">
        <f aca="false">L20*(AE20+AG20)</f>
        <v>0</v>
      </c>
      <c r="AZ19" s="136" t="n">
        <f aca="false">P20</f>
        <v>1.7328</v>
      </c>
      <c r="BA19" s="137" t="n">
        <f aca="false">AC19</f>
        <v>10.08</v>
      </c>
      <c r="BB19" s="137" t="n">
        <f aca="false">T20*AT20</f>
        <v>0</v>
      </c>
      <c r="BC19" s="137"/>
      <c r="BD19" s="137" t="n">
        <f aca="false">AV19-SUM(AW19:BC19)</f>
        <v>848.1872</v>
      </c>
      <c r="BE19" s="138"/>
      <c r="BF19" s="139" t="n">
        <f aca="false">BD19</f>
        <v>848.1872</v>
      </c>
      <c r="BG19" s="139" t="n">
        <f aca="false">BF19*$BG$5</f>
        <v>678.54976</v>
      </c>
      <c r="BH19" s="139" t="n">
        <f aca="false">BF19*$BH$5</f>
        <v>169.63744</v>
      </c>
      <c r="BI19" s="52"/>
      <c r="BJ19" s="53" t="s">
        <v>101</v>
      </c>
      <c r="BK19" s="52"/>
      <c r="BL19" s="73" t="n">
        <f aca="false">BB31</f>
        <v>0</v>
      </c>
      <c r="BO19" s="53" t="s">
        <v>101</v>
      </c>
      <c r="BP19" s="52"/>
      <c r="BQ19" s="73" t="e">
        <f aca="true">(INDIRECT(TEXT((DAY($A$1)-1),"0")&amp;"!BK19"))+BL19</f>
        <v>#REF!</v>
      </c>
      <c r="BR19" s="55"/>
      <c r="BS19" s="142"/>
      <c r="BT19" s="143"/>
      <c r="BU19" s="98"/>
      <c r="BV19" s="52"/>
      <c r="BW19" s="176"/>
      <c r="BX19" s="52"/>
      <c r="BY19" s="52"/>
      <c r="BZ19" s="98"/>
      <c r="CA19" s="52"/>
      <c r="CB19" s="176"/>
      <c r="CC19" s="138"/>
      <c r="CD19" s="138"/>
      <c r="CE19" s="145"/>
      <c r="CF19" s="145"/>
      <c r="CG19" s="145"/>
      <c r="CH19" s="7"/>
      <c r="CI19" s="8"/>
      <c r="CJ19" s="7"/>
      <c r="CK19" s="29"/>
      <c r="CL19" s="7"/>
      <c r="CM19" s="7"/>
      <c r="CN19" s="8"/>
      <c r="CO19" s="7"/>
      <c r="CP19" s="29"/>
      <c r="CQ19" s="7"/>
      <c r="CR19" s="7"/>
      <c r="CS19" s="7"/>
      <c r="CT19" s="7"/>
      <c r="CU19" s="7"/>
      <c r="CV19" s="7"/>
      <c r="CW19" s="7"/>
      <c r="CX19" s="7"/>
      <c r="CY19" s="7"/>
    </row>
    <row r="20" customFormat="false" ht="12.75" hidden="false" customHeight="false" outlineLevel="0" collapsed="false">
      <c r="B20" s="75" t="n">
        <v>1300</v>
      </c>
      <c r="C20" s="146" t="n">
        <f aca="false">C19</f>
        <v>4</v>
      </c>
      <c r="D20" s="147" t="n">
        <f aca="false">D19</f>
        <v>0</v>
      </c>
      <c r="E20" s="174" t="n">
        <f aca="false">C20-D19</f>
        <v>4</v>
      </c>
      <c r="F20" s="149" t="n">
        <f aca="false">$F$6</f>
        <v>0</v>
      </c>
      <c r="G20" s="175" t="n">
        <f aca="false">$G$6</f>
        <v>0</v>
      </c>
      <c r="H20" s="151" t="n">
        <f aca="false">$H$6</f>
        <v>0</v>
      </c>
      <c r="I20" s="152" t="n">
        <f aca="false">F20+G20+H20</f>
        <v>0</v>
      </c>
      <c r="J20" s="153" t="n">
        <f aca="false">$J$7</f>
        <v>0</v>
      </c>
      <c r="K20" s="154" t="n">
        <f aca="false">$K$6</f>
        <v>0</v>
      </c>
      <c r="L20" s="155" t="n">
        <f aca="false">((I20*J20/1000)+K20)</f>
        <v>0</v>
      </c>
      <c r="M20" s="156" t="n">
        <f aca="false">$M$68</f>
        <v>0</v>
      </c>
      <c r="N20" s="157" t="n">
        <f aca="false">$N$7*AQ19*AR19</f>
        <v>25.8</v>
      </c>
      <c r="O20" s="156" t="n">
        <f aca="false">$O$68</f>
        <v>0</v>
      </c>
      <c r="P20" s="158" t="n">
        <f aca="false">(AT19*$P$6)*$P$3</f>
        <v>1.7328</v>
      </c>
      <c r="Q20" s="154" t="n">
        <f aca="false">$Q$68</f>
        <v>0</v>
      </c>
      <c r="R20" s="154" t="n">
        <v>0</v>
      </c>
      <c r="S20" s="155" t="n">
        <v>0</v>
      </c>
      <c r="T20" s="156" t="n">
        <f aca="false">$T$6</f>
        <v>0</v>
      </c>
      <c r="U20" s="159" t="n">
        <f aca="false">(N20/E20)+SUM(L20:M20)</f>
        <v>6.45</v>
      </c>
      <c r="W20" s="116" t="n">
        <v>4</v>
      </c>
      <c r="X20" s="117" t="n">
        <v>2.52</v>
      </c>
      <c r="Y20" s="160"/>
      <c r="Z20" s="63"/>
      <c r="AA20" s="161"/>
      <c r="AB20" s="120"/>
      <c r="AC20" s="162" t="n">
        <f aca="false">(W20*X20)+(Y20*Z20)+(AA20*AB20)</f>
        <v>10.08</v>
      </c>
      <c r="AD20" s="163" t="n">
        <v>1400</v>
      </c>
      <c r="AE20" s="164" t="n">
        <v>0</v>
      </c>
      <c r="AF20" s="165" t="n">
        <v>0</v>
      </c>
      <c r="AG20" s="166"/>
      <c r="AH20" s="167"/>
      <c r="AI20" s="168"/>
      <c r="AJ20" s="169"/>
      <c r="AK20" s="170" t="n">
        <v>4</v>
      </c>
      <c r="AL20" s="63" t="n">
        <v>215</v>
      </c>
      <c r="AM20" s="171" t="s">
        <v>157</v>
      </c>
      <c r="AN20" s="172"/>
      <c r="AO20" s="173"/>
      <c r="AP20" s="133"/>
      <c r="AQ20" s="133" t="n">
        <f aca="false" t="array" ref="AQ20:AQ20">SUM(IF(AND(AJ20&lt;&gt;"pac",AJ20&lt;&gt;""),AI20),IF(AND(AM20&lt;&gt;"pac",AM20&lt;&gt;""),AL20),IF(AND(AN20&lt;&gt;"pac",AN20&lt;&gt;""),AO20))/SUM(IF(AND(AJ20&lt;&gt;"pac",AJ20&lt;&gt;""),1),IF(AND(AM20&lt;&gt;"pac",AM20&lt;&gt;""),1),IF(AND(AN20&lt;&gt;"pac",AN20&lt;&gt;""),1))</f>
        <v>215</v>
      </c>
      <c r="AR20" s="133" t="n">
        <f aca="false" t="array" ref="AR20:AR20">SUM(IF(AND(AJ20&lt;&gt;"pac",AJ20&lt;&gt;""),AH20),IF(AND(AM20&lt;&gt;"pac",AM20&lt;&gt;""),AK20),IF(AND(AP20&lt;&gt;"pac",AP20&lt;&gt;""),AN20))</f>
        <v>4</v>
      </c>
      <c r="AS20" s="133"/>
      <c r="AT20" s="134" t="n">
        <f aca="false">SUM(AE20,AG20,AH20,AN20,AK20)</f>
        <v>4</v>
      </c>
      <c r="AU20" s="135" t="n">
        <f aca="false">AV20/AT20</f>
        <v>215</v>
      </c>
      <c r="AV20" s="136" t="n">
        <f aca="false">SUM(AE20*AF20)+(AH20*AI20)+(AN20*AO20)+(AK20*AL20)</f>
        <v>860</v>
      </c>
      <c r="AW20" s="137" t="n">
        <f aca="false">AT20*(F21+G21+H21)*J21/1000</f>
        <v>0</v>
      </c>
      <c r="AX20" s="137" t="n">
        <f aca="false">K21*AT20</f>
        <v>0</v>
      </c>
      <c r="AY20" s="137" t="n">
        <f aca="false">L21*(AE21+AG21)</f>
        <v>0</v>
      </c>
      <c r="AZ20" s="136" t="n">
        <f aca="false">P21</f>
        <v>1.7328</v>
      </c>
      <c r="BA20" s="137" t="n">
        <f aca="false">AC20</f>
        <v>10.08</v>
      </c>
      <c r="BB20" s="137" t="n">
        <f aca="false">T21*AT21</f>
        <v>0</v>
      </c>
      <c r="BC20" s="137"/>
      <c r="BD20" s="137" t="n">
        <f aca="false">AV20-SUM(AW20:BC20)</f>
        <v>848.1872</v>
      </c>
      <c r="BE20" s="138"/>
      <c r="BF20" s="139" t="n">
        <f aca="false">BD20</f>
        <v>848.1872</v>
      </c>
      <c r="BG20" s="139" t="n">
        <f aca="false">BF20*$BG$5</f>
        <v>678.54976</v>
      </c>
      <c r="BH20" s="139" t="n">
        <f aca="false">BF20*$BH$5</f>
        <v>169.63744</v>
      </c>
      <c r="BI20" s="52"/>
      <c r="BJ20" s="53" t="s">
        <v>32</v>
      </c>
      <c r="BK20" s="52"/>
      <c r="BL20" s="73" t="n">
        <f aca="false">BL6</f>
        <v>0</v>
      </c>
      <c r="BO20" s="183"/>
      <c r="BP20" s="52"/>
      <c r="BQ20" s="171"/>
      <c r="BR20" s="55"/>
      <c r="BS20" s="142"/>
      <c r="BT20" s="143"/>
      <c r="BU20" s="98"/>
      <c r="BV20" s="52"/>
      <c r="BW20" s="176"/>
      <c r="BX20" s="52"/>
      <c r="BY20" s="52"/>
      <c r="BZ20" s="98"/>
      <c r="CA20" s="52"/>
      <c r="CB20" s="176"/>
      <c r="CC20" s="138"/>
      <c r="CD20" s="138"/>
      <c r="CE20" s="145"/>
      <c r="CF20" s="145"/>
      <c r="CG20" s="145"/>
      <c r="CH20" s="7"/>
      <c r="CI20" s="8"/>
      <c r="CJ20" s="7"/>
      <c r="CK20" s="29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</row>
    <row r="21" customFormat="false" ht="12.75" hidden="false" customHeight="false" outlineLevel="0" collapsed="false">
      <c r="B21" s="75" t="n">
        <v>1400</v>
      </c>
      <c r="C21" s="146" t="n">
        <f aca="false">C20</f>
        <v>4</v>
      </c>
      <c r="D21" s="147" t="n">
        <f aca="false">D20</f>
        <v>0</v>
      </c>
      <c r="E21" s="174" t="n">
        <f aca="false">C21-D20</f>
        <v>4</v>
      </c>
      <c r="F21" s="149" t="n">
        <f aca="false">$F$6</f>
        <v>0</v>
      </c>
      <c r="G21" s="175" t="n">
        <f aca="false">$G$6</f>
        <v>0</v>
      </c>
      <c r="H21" s="151" t="n">
        <f aca="false">$H$6</f>
        <v>0</v>
      </c>
      <c r="I21" s="152" t="n">
        <f aca="false">F21+G21+H21</f>
        <v>0</v>
      </c>
      <c r="J21" s="153" t="n">
        <f aca="false">$J$7</f>
        <v>0</v>
      </c>
      <c r="K21" s="154" t="n">
        <f aca="false">$K$6</f>
        <v>0</v>
      </c>
      <c r="L21" s="155" t="n">
        <f aca="false">((I21*J21/1000)+K21)</f>
        <v>0</v>
      </c>
      <c r="M21" s="156" t="n">
        <f aca="false">$M$68</f>
        <v>0</v>
      </c>
      <c r="N21" s="157" t="n">
        <f aca="false">$N$7*AQ20*AR20</f>
        <v>25.8</v>
      </c>
      <c r="O21" s="156" t="n">
        <f aca="false">$O$68</f>
        <v>0</v>
      </c>
      <c r="P21" s="158" t="n">
        <f aca="false">(AT20*$P$6)*$P$3</f>
        <v>1.7328</v>
      </c>
      <c r="Q21" s="154" t="n">
        <f aca="false">$Q$68</f>
        <v>0</v>
      </c>
      <c r="R21" s="154" t="n">
        <v>0</v>
      </c>
      <c r="S21" s="155" t="n">
        <v>0</v>
      </c>
      <c r="T21" s="156" t="n">
        <f aca="false">$T$6</f>
        <v>0</v>
      </c>
      <c r="U21" s="159" t="n">
        <f aca="false">(N21/E21)+SUM(L21:M21)</f>
        <v>6.45</v>
      </c>
      <c r="W21" s="116" t="n">
        <v>4</v>
      </c>
      <c r="X21" s="117" t="n">
        <v>2.52</v>
      </c>
      <c r="Y21" s="160"/>
      <c r="Z21" s="63"/>
      <c r="AA21" s="161"/>
      <c r="AB21" s="120"/>
      <c r="AC21" s="162" t="n">
        <f aca="false">(W21*X21)+(Y21*Z21)+(AA21*AB21)</f>
        <v>10.08</v>
      </c>
      <c r="AD21" s="163" t="n">
        <v>1500</v>
      </c>
      <c r="AE21" s="164" t="n">
        <v>0</v>
      </c>
      <c r="AF21" s="165" t="n">
        <v>0</v>
      </c>
      <c r="AG21" s="166"/>
      <c r="AH21" s="167"/>
      <c r="AI21" s="168"/>
      <c r="AJ21" s="169"/>
      <c r="AK21" s="170" t="n">
        <v>4</v>
      </c>
      <c r="AL21" s="63" t="n">
        <v>215</v>
      </c>
      <c r="AM21" s="171" t="s">
        <v>157</v>
      </c>
      <c r="AN21" s="172"/>
      <c r="AO21" s="173"/>
      <c r="AP21" s="133"/>
      <c r="AQ21" s="133" t="n">
        <f aca="false" t="array" ref="AQ21:AQ21">SUM(IF(AND(AJ21&lt;&gt;"pac",AJ21&lt;&gt;""),AI21),IF(AND(AM21&lt;&gt;"pac",AM21&lt;&gt;""),AL21),IF(AND(AN21&lt;&gt;"pac",AN21&lt;&gt;""),AO21))/SUM(IF(AND(AJ21&lt;&gt;"pac",AJ21&lt;&gt;""),1),IF(AND(AM21&lt;&gt;"pac",AM21&lt;&gt;""),1),IF(AND(AN21&lt;&gt;"pac",AN21&lt;&gt;""),1))</f>
        <v>215</v>
      </c>
      <c r="AR21" s="133" t="n">
        <f aca="false" t="array" ref="AR21:AR21">SUM(IF(AND(AJ21&lt;&gt;"pac",AJ21&lt;&gt;""),AH21),IF(AND(AM21&lt;&gt;"pac",AM21&lt;&gt;""),AK21),IF(AND(AP21&lt;&gt;"pac",AP21&lt;&gt;""),AN21))</f>
        <v>4</v>
      </c>
      <c r="AS21" s="133"/>
      <c r="AT21" s="134" t="n">
        <f aca="false">SUM(AE21,AG21,AH21,AN21,AK21)</f>
        <v>4</v>
      </c>
      <c r="AU21" s="135" t="n">
        <f aca="false">AV21/AT21</f>
        <v>215</v>
      </c>
      <c r="AV21" s="136" t="n">
        <f aca="false">SUM(AE21*AF21)+(AH21*AI21)+(AN21*AO21)+(AK21*AL21)</f>
        <v>860</v>
      </c>
      <c r="AW21" s="137" t="n">
        <f aca="false">AT21*(F22+G22+H22)*J22/1000</f>
        <v>0</v>
      </c>
      <c r="AX21" s="137" t="n">
        <f aca="false">K22*AT21</f>
        <v>0</v>
      </c>
      <c r="AY21" s="137" t="n">
        <f aca="false">L22*(AE22+AG22)</f>
        <v>0</v>
      </c>
      <c r="AZ21" s="136" t="n">
        <f aca="false">P22</f>
        <v>1.7328</v>
      </c>
      <c r="BA21" s="137" t="n">
        <f aca="false">AC21</f>
        <v>10.08</v>
      </c>
      <c r="BB21" s="137" t="n">
        <f aca="false">T22*AT22</f>
        <v>0</v>
      </c>
      <c r="BC21" s="137"/>
      <c r="BD21" s="137" t="n">
        <f aca="false">AV21-SUM(AW21:BC21)</f>
        <v>848.1872</v>
      </c>
      <c r="BE21" s="138"/>
      <c r="BF21" s="139" t="n">
        <f aca="false">BD21</f>
        <v>848.1872</v>
      </c>
      <c r="BG21" s="139" t="n">
        <f aca="false">BF21*$BG$5</f>
        <v>678.54976</v>
      </c>
      <c r="BH21" s="139" t="n">
        <f aca="false">BF21*$BH$5</f>
        <v>169.63744</v>
      </c>
      <c r="BI21" s="52"/>
      <c r="BJ21" s="140" t="s">
        <v>103</v>
      </c>
      <c r="BK21" s="141"/>
      <c r="BL21" s="54" t="n">
        <f aca="false">BL11-BL16-BL18-BL19+BL20</f>
        <v>16285.19424</v>
      </c>
      <c r="BO21" s="140" t="s">
        <v>104</v>
      </c>
      <c r="BP21" s="141"/>
      <c r="BQ21" s="54" t="e">
        <f aca="false">BQ11-BQ16-BQ18-BQ19</f>
        <v>#REF!</v>
      </c>
      <c r="BR21" s="55"/>
      <c r="BS21" s="142"/>
      <c r="BT21" s="143"/>
      <c r="BU21" s="98"/>
      <c r="BV21" s="52"/>
      <c r="BW21" s="176"/>
      <c r="BX21" s="52"/>
      <c r="BY21" s="52"/>
      <c r="BZ21" s="98"/>
      <c r="CA21" s="52"/>
      <c r="CB21" s="176"/>
      <c r="CC21" s="138"/>
      <c r="CD21" s="138"/>
      <c r="CE21" s="145"/>
      <c r="CF21" s="145"/>
      <c r="CG21" s="145"/>
      <c r="CH21" s="7"/>
      <c r="CI21" s="8"/>
      <c r="CJ21" s="7"/>
      <c r="CK21" s="29"/>
      <c r="CL21" s="7"/>
      <c r="CM21" s="7"/>
      <c r="CN21" s="8"/>
      <c r="CO21" s="7"/>
      <c r="CP21" s="29"/>
      <c r="CQ21" s="7"/>
      <c r="CR21" s="7"/>
      <c r="CS21" s="7"/>
      <c r="CT21" s="7"/>
      <c r="CU21" s="7"/>
      <c r="CV21" s="7"/>
      <c r="CW21" s="7"/>
      <c r="CX21" s="7"/>
      <c r="CY21" s="7"/>
    </row>
    <row r="22" customFormat="false" ht="15" hidden="false" customHeight="false" outlineLevel="0" collapsed="false">
      <c r="B22" s="75" t="n">
        <v>1500</v>
      </c>
      <c r="C22" s="146" t="n">
        <f aca="false">C21</f>
        <v>4</v>
      </c>
      <c r="D22" s="147" t="n">
        <f aca="false">D21</f>
        <v>0</v>
      </c>
      <c r="E22" s="174" t="n">
        <f aca="false">C22-D21</f>
        <v>4</v>
      </c>
      <c r="F22" s="149" t="n">
        <f aca="false">$F$6</f>
        <v>0</v>
      </c>
      <c r="G22" s="175" t="n">
        <f aca="false">$G$6</f>
        <v>0</v>
      </c>
      <c r="H22" s="151" t="n">
        <f aca="false">$H$6</f>
        <v>0</v>
      </c>
      <c r="I22" s="152" t="n">
        <f aca="false">F22+G22+H22</f>
        <v>0</v>
      </c>
      <c r="J22" s="153" t="n">
        <f aca="false">$J$7</f>
        <v>0</v>
      </c>
      <c r="K22" s="154" t="n">
        <f aca="false">$K$6</f>
        <v>0</v>
      </c>
      <c r="L22" s="155" t="n">
        <f aca="false">((I22*J22/1000)+K22)</f>
        <v>0</v>
      </c>
      <c r="M22" s="156" t="n">
        <f aca="false">$M$68</f>
        <v>0</v>
      </c>
      <c r="N22" s="157" t="n">
        <f aca="false">$N$7*AQ21*AR21</f>
        <v>25.8</v>
      </c>
      <c r="O22" s="156" t="n">
        <f aca="false">$O$68</f>
        <v>0</v>
      </c>
      <c r="P22" s="158" t="n">
        <f aca="false">(AT21*$P$6)*$P$3</f>
        <v>1.7328</v>
      </c>
      <c r="Q22" s="154" t="n">
        <f aca="false">$Q$68</f>
        <v>0</v>
      </c>
      <c r="R22" s="154" t="n">
        <v>0</v>
      </c>
      <c r="S22" s="155" t="n">
        <v>0</v>
      </c>
      <c r="T22" s="156" t="n">
        <f aca="false">$T$6</f>
        <v>0</v>
      </c>
      <c r="U22" s="159" t="n">
        <f aca="false">(N22/E22)+SUM(L22:M22)</f>
        <v>6.45</v>
      </c>
      <c r="W22" s="116" t="n">
        <v>4</v>
      </c>
      <c r="X22" s="117" t="n">
        <v>2.52</v>
      </c>
      <c r="Y22" s="160"/>
      <c r="Z22" s="63"/>
      <c r="AA22" s="161"/>
      <c r="AB22" s="120"/>
      <c r="AC22" s="162" t="n">
        <f aca="false">(W22*X22)+(Y22*Z22)+(AA22*AB22)</f>
        <v>10.08</v>
      </c>
      <c r="AD22" s="163" t="n">
        <v>1600</v>
      </c>
      <c r="AE22" s="164" t="n">
        <v>0</v>
      </c>
      <c r="AF22" s="165" t="n">
        <v>0</v>
      </c>
      <c r="AG22" s="166"/>
      <c r="AH22" s="167"/>
      <c r="AI22" s="168"/>
      <c r="AJ22" s="169"/>
      <c r="AK22" s="170" t="n">
        <v>4</v>
      </c>
      <c r="AL22" s="63" t="n">
        <v>215</v>
      </c>
      <c r="AM22" s="171" t="s">
        <v>157</v>
      </c>
      <c r="AN22" s="172"/>
      <c r="AO22" s="173"/>
      <c r="AP22" s="133"/>
      <c r="AQ22" s="133" t="n">
        <f aca="false" t="array" ref="AQ22:AQ22">SUM(IF(AND(AJ22&lt;&gt;"pac",AJ22&lt;&gt;""),AI22),IF(AND(AM22&lt;&gt;"pac",AM22&lt;&gt;""),AL22),IF(AND(AN22&lt;&gt;"pac",AN22&lt;&gt;""),AO22))/SUM(IF(AND(AJ22&lt;&gt;"pac",AJ22&lt;&gt;""),1),IF(AND(AM22&lt;&gt;"pac",AM22&lt;&gt;""),1),IF(AND(AN22&lt;&gt;"pac",AN22&lt;&gt;""),1))</f>
        <v>215</v>
      </c>
      <c r="AR22" s="133" t="n">
        <f aca="false" t="array" ref="AR22:AR22">SUM(IF(AND(AJ22&lt;&gt;"pac",AJ22&lt;&gt;""),AH22),IF(AND(AM22&lt;&gt;"pac",AM22&lt;&gt;""),AK22),IF(AND(AP22&lt;&gt;"pac",AP22&lt;&gt;""),AN22))</f>
        <v>4</v>
      </c>
      <c r="AS22" s="133"/>
      <c r="AT22" s="134" t="n">
        <f aca="false">SUM(AE22,AG22,AH22,AN22,AK22)</f>
        <v>4</v>
      </c>
      <c r="AU22" s="135" t="n">
        <f aca="false">AV22/AT22</f>
        <v>215</v>
      </c>
      <c r="AV22" s="136" t="n">
        <f aca="false">SUM(AE22*AF22)+(AH22*AI22)+(AN22*AO22)+(AK22*AL22)</f>
        <v>860</v>
      </c>
      <c r="AW22" s="137" t="n">
        <f aca="false">AT22*(F23+G23+H23)*J23/1000</f>
        <v>0</v>
      </c>
      <c r="AX22" s="137" t="n">
        <f aca="false">K23*AT22</f>
        <v>0</v>
      </c>
      <c r="AY22" s="137" t="n">
        <f aca="false">L23*(AE23+AG23)</f>
        <v>0</v>
      </c>
      <c r="AZ22" s="136" t="n">
        <f aca="false">P23</f>
        <v>1.7328</v>
      </c>
      <c r="BA22" s="137" t="n">
        <f aca="false">AC22</f>
        <v>10.08</v>
      </c>
      <c r="BB22" s="137" t="n">
        <f aca="false">T23*AT23</f>
        <v>0</v>
      </c>
      <c r="BC22" s="137"/>
      <c r="BD22" s="137" t="n">
        <f aca="false">AV22-SUM(AW22:BC22)</f>
        <v>848.1872</v>
      </c>
      <c r="BE22" s="138"/>
      <c r="BF22" s="139" t="n">
        <f aca="false">BD22</f>
        <v>848.1872</v>
      </c>
      <c r="BG22" s="139" t="n">
        <f aca="false">BF22*$BG$5</f>
        <v>678.54976</v>
      </c>
      <c r="BH22" s="139" t="n">
        <f aca="false">BF22*$BH$5</f>
        <v>169.63744</v>
      </c>
      <c r="BI22" s="52"/>
      <c r="BR22" s="55"/>
      <c r="BS22" s="142"/>
      <c r="BT22" s="143"/>
      <c r="BU22" s="98"/>
      <c r="BV22" s="52"/>
      <c r="BW22" s="185"/>
      <c r="BX22" s="52"/>
      <c r="BY22" s="52"/>
      <c r="BZ22" s="98"/>
      <c r="CA22" s="52"/>
      <c r="CB22" s="185"/>
      <c r="CC22" s="138"/>
      <c r="CD22" s="138"/>
      <c r="CE22" s="145"/>
      <c r="CF22" s="145"/>
      <c r="CG22" s="145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</row>
    <row r="23" customFormat="false" ht="12.75" hidden="false" customHeight="false" outlineLevel="0" collapsed="false">
      <c r="B23" s="75" t="n">
        <v>1600</v>
      </c>
      <c r="C23" s="146" t="n">
        <f aca="false">C22</f>
        <v>4</v>
      </c>
      <c r="D23" s="147" t="n">
        <f aca="false">D22</f>
        <v>0</v>
      </c>
      <c r="E23" s="174" t="n">
        <f aca="false">C23-D22</f>
        <v>4</v>
      </c>
      <c r="F23" s="149" t="n">
        <f aca="false">$F$6</f>
        <v>0</v>
      </c>
      <c r="G23" s="175" t="n">
        <f aca="false">$G$6</f>
        <v>0</v>
      </c>
      <c r="H23" s="151" t="n">
        <f aca="false">$H$6</f>
        <v>0</v>
      </c>
      <c r="I23" s="152" t="n">
        <f aca="false">F23+G23+H23</f>
        <v>0</v>
      </c>
      <c r="J23" s="153" t="n">
        <f aca="false">$J$7</f>
        <v>0</v>
      </c>
      <c r="K23" s="154" t="n">
        <f aca="false">$K$6</f>
        <v>0</v>
      </c>
      <c r="L23" s="155" t="n">
        <f aca="false">((I23*J23/1000)+K23)</f>
        <v>0</v>
      </c>
      <c r="M23" s="156" t="n">
        <f aca="false">$M$68</f>
        <v>0</v>
      </c>
      <c r="N23" s="157" t="n">
        <f aca="false">$N$7*AQ22*AR22</f>
        <v>25.8</v>
      </c>
      <c r="O23" s="156" t="n">
        <f aca="false">$O$68</f>
        <v>0</v>
      </c>
      <c r="P23" s="158" t="n">
        <f aca="false">(AT22*$P$6)*$P$3</f>
        <v>1.7328</v>
      </c>
      <c r="Q23" s="154" t="n">
        <f aca="false">$Q$68</f>
        <v>0</v>
      </c>
      <c r="R23" s="154" t="n">
        <v>0</v>
      </c>
      <c r="S23" s="155" t="n">
        <v>0</v>
      </c>
      <c r="T23" s="156" t="n">
        <f aca="false">$T$6</f>
        <v>0</v>
      </c>
      <c r="U23" s="159" t="n">
        <f aca="false">(N23/E23)+SUM(L23:M23)</f>
        <v>6.45</v>
      </c>
      <c r="W23" s="116" t="n">
        <v>4</v>
      </c>
      <c r="X23" s="117" t="n">
        <v>2.52</v>
      </c>
      <c r="Y23" s="160"/>
      <c r="Z23" s="63"/>
      <c r="AA23" s="161"/>
      <c r="AB23" s="120"/>
      <c r="AC23" s="162" t="n">
        <f aca="false">(W23*X23)+(Y23*Z23)+(AA23*AB23)</f>
        <v>10.08</v>
      </c>
      <c r="AD23" s="163" t="n">
        <v>1700</v>
      </c>
      <c r="AE23" s="164" t="n">
        <v>0</v>
      </c>
      <c r="AF23" s="165" t="n">
        <v>0</v>
      </c>
      <c r="AG23" s="166"/>
      <c r="AH23" s="167"/>
      <c r="AI23" s="168"/>
      <c r="AJ23" s="169"/>
      <c r="AK23" s="170" t="n">
        <v>4</v>
      </c>
      <c r="AL23" s="63" t="n">
        <v>215</v>
      </c>
      <c r="AM23" s="171" t="s">
        <v>157</v>
      </c>
      <c r="AN23" s="172"/>
      <c r="AO23" s="173"/>
      <c r="AP23" s="133"/>
      <c r="AQ23" s="133" t="n">
        <f aca="false" t="array" ref="AQ23:AQ23">SUM(IF(AND(AJ23&lt;&gt;"pac",AJ23&lt;&gt;""),AI23),IF(AND(AM23&lt;&gt;"pac",AM23&lt;&gt;""),AL23),IF(AND(AN23&lt;&gt;"pac",AN23&lt;&gt;""),AO23))/SUM(IF(AND(AJ23&lt;&gt;"pac",AJ23&lt;&gt;""),1),IF(AND(AM23&lt;&gt;"pac",AM23&lt;&gt;""),1),IF(AND(AN23&lt;&gt;"pac",AN23&lt;&gt;""),1))</f>
        <v>215</v>
      </c>
      <c r="AR23" s="133" t="n">
        <f aca="false" t="array" ref="AR23:AR23">SUM(IF(AND(AJ23&lt;&gt;"pac",AJ23&lt;&gt;""),AH23),IF(AND(AM23&lt;&gt;"pac",AM23&lt;&gt;""),AK23),IF(AND(AP23&lt;&gt;"pac",AP23&lt;&gt;""),AN23))</f>
        <v>4</v>
      </c>
      <c r="AS23" s="133"/>
      <c r="AT23" s="134" t="n">
        <f aca="false">SUM(AE23,AG23,AH23,AN23,AK23)</f>
        <v>4</v>
      </c>
      <c r="AU23" s="135" t="n">
        <f aca="false">AV23/AT23</f>
        <v>215</v>
      </c>
      <c r="AV23" s="136" t="n">
        <f aca="false">SUM(AE23*AF23)+(AH23*AI23)+(AN23*AO23)+(AK23*AL23)</f>
        <v>860</v>
      </c>
      <c r="AW23" s="137" t="n">
        <f aca="false">AT23*(F24+G24+H24)*J24/1000</f>
        <v>0</v>
      </c>
      <c r="AX23" s="137" t="n">
        <f aca="false">K24*AT23</f>
        <v>0</v>
      </c>
      <c r="AY23" s="137" t="n">
        <f aca="false">L24*(AE24+AG24)</f>
        <v>0</v>
      </c>
      <c r="AZ23" s="136" t="n">
        <f aca="false">P24</f>
        <v>1.7328</v>
      </c>
      <c r="BA23" s="137" t="n">
        <f aca="false">AC23</f>
        <v>10.08</v>
      </c>
      <c r="BB23" s="137" t="n">
        <f aca="false">T24*AT24</f>
        <v>0</v>
      </c>
      <c r="BC23" s="137"/>
      <c r="BD23" s="137" t="n">
        <f aca="false">AV23-SUM(AW23:BC23)</f>
        <v>848.1872</v>
      </c>
      <c r="BE23" s="138"/>
      <c r="BF23" s="139" t="n">
        <f aca="false">BD23</f>
        <v>848.1872</v>
      </c>
      <c r="BG23" s="139" t="n">
        <f aca="false">BF23*$BG$5</f>
        <v>678.54976</v>
      </c>
      <c r="BH23" s="139" t="n">
        <f aca="false">BF23*$BH$5</f>
        <v>169.63744</v>
      </c>
      <c r="BI23" s="52"/>
      <c r="BR23" s="55"/>
      <c r="BS23" s="142"/>
      <c r="BT23" s="143"/>
      <c r="BU23" s="98"/>
      <c r="BV23" s="52"/>
      <c r="BW23" s="176"/>
      <c r="BX23" s="52"/>
      <c r="BY23" s="52"/>
      <c r="BZ23" s="98"/>
      <c r="CA23" s="52"/>
      <c r="CB23" s="176"/>
      <c r="CC23" s="138"/>
      <c r="CD23" s="138"/>
      <c r="CE23" s="145"/>
      <c r="CF23" s="145"/>
      <c r="CG23" s="145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</row>
    <row r="24" customFormat="false" ht="12.75" hidden="false" customHeight="false" outlineLevel="0" collapsed="false">
      <c r="B24" s="75" t="n">
        <v>1700</v>
      </c>
      <c r="C24" s="146" t="n">
        <f aca="false">C23</f>
        <v>4</v>
      </c>
      <c r="D24" s="147" t="n">
        <f aca="false">D23</f>
        <v>0</v>
      </c>
      <c r="E24" s="174" t="n">
        <f aca="false">C24-D23</f>
        <v>4</v>
      </c>
      <c r="F24" s="149" t="n">
        <f aca="false">$F$6</f>
        <v>0</v>
      </c>
      <c r="G24" s="175" t="n">
        <f aca="false">$G$6</f>
        <v>0</v>
      </c>
      <c r="H24" s="151" t="n">
        <f aca="false">$H$6</f>
        <v>0</v>
      </c>
      <c r="I24" s="152" t="n">
        <f aca="false">F24+G24+H24</f>
        <v>0</v>
      </c>
      <c r="J24" s="153" t="n">
        <f aca="false">$J$7</f>
        <v>0</v>
      </c>
      <c r="K24" s="154" t="n">
        <f aca="false">$K$6</f>
        <v>0</v>
      </c>
      <c r="L24" s="155" t="n">
        <f aca="false">((I24*J24/1000)+K24)</f>
        <v>0</v>
      </c>
      <c r="M24" s="156" t="n">
        <f aca="false">$M$68</f>
        <v>0</v>
      </c>
      <c r="N24" s="157" t="n">
        <f aca="false">$N$7*AQ23*AR23</f>
        <v>25.8</v>
      </c>
      <c r="O24" s="156" t="n">
        <f aca="false">$O$68</f>
        <v>0</v>
      </c>
      <c r="P24" s="158" t="n">
        <f aca="false">(AT23*$P$6)*$P$3</f>
        <v>1.7328</v>
      </c>
      <c r="Q24" s="154" t="n">
        <f aca="false">$Q$68</f>
        <v>0</v>
      </c>
      <c r="R24" s="154" t="n">
        <v>0</v>
      </c>
      <c r="S24" s="155" t="n">
        <v>0</v>
      </c>
      <c r="T24" s="156" t="n">
        <f aca="false">$T$6</f>
        <v>0</v>
      </c>
      <c r="U24" s="159" t="n">
        <f aca="false">(N24/E24)+SUM(L24:M24)</f>
        <v>6.45</v>
      </c>
      <c r="W24" s="116" t="n">
        <v>4</v>
      </c>
      <c r="X24" s="117" t="n">
        <v>2.52</v>
      </c>
      <c r="Y24" s="160"/>
      <c r="Z24" s="63"/>
      <c r="AA24" s="161"/>
      <c r="AB24" s="120"/>
      <c r="AC24" s="162" t="n">
        <f aca="false">(W24*X24)+(Y24*Z24)+(AA24*AB24)</f>
        <v>10.08</v>
      </c>
      <c r="AD24" s="163" t="n">
        <v>1800</v>
      </c>
      <c r="AE24" s="164" t="n">
        <v>0</v>
      </c>
      <c r="AF24" s="165" t="n">
        <v>0</v>
      </c>
      <c r="AG24" s="166"/>
      <c r="AH24" s="167"/>
      <c r="AI24" s="168"/>
      <c r="AJ24" s="169"/>
      <c r="AK24" s="170" t="n">
        <v>4</v>
      </c>
      <c r="AL24" s="63" t="n">
        <v>215</v>
      </c>
      <c r="AM24" s="171" t="s">
        <v>157</v>
      </c>
      <c r="AN24" s="172"/>
      <c r="AO24" s="173"/>
      <c r="AP24" s="133"/>
      <c r="AQ24" s="133" t="n">
        <f aca="false" t="array" ref="AQ24:AQ24">SUM(IF(AND(AJ24&lt;&gt;"pac",AJ24&lt;&gt;""),AI24),IF(AND(AM24&lt;&gt;"pac",AM24&lt;&gt;""),AL24),IF(AND(AN24&lt;&gt;"pac",AN24&lt;&gt;""),AO24))/SUM(IF(AND(AJ24&lt;&gt;"pac",AJ24&lt;&gt;""),1),IF(AND(AM24&lt;&gt;"pac",AM24&lt;&gt;""),1),IF(AND(AN24&lt;&gt;"pac",AN24&lt;&gt;""),1))</f>
        <v>215</v>
      </c>
      <c r="AR24" s="133" t="n">
        <f aca="false" t="array" ref="AR24:AR24">SUM(IF(AND(AJ24&lt;&gt;"pac",AJ24&lt;&gt;""),AH24),IF(AND(AM24&lt;&gt;"pac",AM24&lt;&gt;""),AK24),IF(AND(AP24&lt;&gt;"pac",AP24&lt;&gt;""),AN24))</f>
        <v>4</v>
      </c>
      <c r="AS24" s="133"/>
      <c r="AT24" s="134" t="n">
        <f aca="false">SUM(AE24,AG24,AH24,AN24,AK24)</f>
        <v>4</v>
      </c>
      <c r="AU24" s="135" t="n">
        <f aca="false">AV24/AT24</f>
        <v>215</v>
      </c>
      <c r="AV24" s="136" t="n">
        <f aca="false">SUM(AE24*AF24)+(AH24*AI24)+(AN24*AO24)+(AK24*AL24)</f>
        <v>860</v>
      </c>
      <c r="AW24" s="137" t="n">
        <f aca="false">AT24*(F25+G25+H25)*J25/1000</f>
        <v>0</v>
      </c>
      <c r="AX24" s="137" t="n">
        <f aca="false">K25*AT24</f>
        <v>0</v>
      </c>
      <c r="AY24" s="137" t="n">
        <f aca="false">L25*(AE25+AG25)</f>
        <v>0</v>
      </c>
      <c r="AZ24" s="136" t="n">
        <f aca="false">P25</f>
        <v>1.7328</v>
      </c>
      <c r="BA24" s="137" t="n">
        <f aca="false">AC24</f>
        <v>10.08</v>
      </c>
      <c r="BB24" s="137" t="n">
        <f aca="false">T25*AT25</f>
        <v>0</v>
      </c>
      <c r="BC24" s="137"/>
      <c r="BD24" s="137" t="n">
        <f aca="false">AV24-SUM(AW24:BC24)</f>
        <v>848.1872</v>
      </c>
      <c r="BE24" s="138"/>
      <c r="BF24" s="139" t="n">
        <f aca="false">BD24</f>
        <v>848.1872</v>
      </c>
      <c r="BG24" s="139" t="n">
        <f aca="false">BF24*$BG$5</f>
        <v>678.54976</v>
      </c>
      <c r="BH24" s="139" t="n">
        <f aca="false">BF24*$BH$5</f>
        <v>169.63744</v>
      </c>
      <c r="BI24" s="52"/>
      <c r="BJ24" s="6" t="s">
        <v>105</v>
      </c>
      <c r="BO24" s="6" t="s">
        <v>106</v>
      </c>
      <c r="BR24" s="55"/>
      <c r="BS24" s="142"/>
      <c r="BT24" s="143"/>
      <c r="BU24" s="52"/>
      <c r="BV24" s="52"/>
      <c r="BW24" s="52"/>
      <c r="BX24" s="52"/>
      <c r="BY24" s="52"/>
      <c r="BZ24" s="52"/>
      <c r="CA24" s="52"/>
      <c r="CB24" s="52"/>
      <c r="CC24" s="138"/>
      <c r="CD24" s="138"/>
      <c r="CE24" s="145"/>
      <c r="CF24" s="145"/>
      <c r="CG24" s="145"/>
      <c r="CH24" s="7"/>
      <c r="CI24" s="8"/>
      <c r="CJ24" s="7"/>
      <c r="CK24" s="7"/>
      <c r="CL24" s="7"/>
      <c r="CM24" s="7"/>
      <c r="CN24" s="8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</row>
    <row r="25" customFormat="false" ht="12.75" hidden="false" customHeight="false" outlineLevel="0" collapsed="false">
      <c r="B25" s="75" t="n">
        <v>1800</v>
      </c>
      <c r="C25" s="146" t="n">
        <f aca="false">C24</f>
        <v>4</v>
      </c>
      <c r="D25" s="147" t="n">
        <f aca="false">D24</f>
        <v>0</v>
      </c>
      <c r="E25" s="174" t="n">
        <f aca="false">C25-D24</f>
        <v>4</v>
      </c>
      <c r="F25" s="149" t="n">
        <f aca="false">$F$6</f>
        <v>0</v>
      </c>
      <c r="G25" s="175" t="n">
        <f aca="false">$G$6</f>
        <v>0</v>
      </c>
      <c r="H25" s="151" t="n">
        <f aca="false">$H$6</f>
        <v>0</v>
      </c>
      <c r="I25" s="152" t="n">
        <f aca="false">F25+G25+H25</f>
        <v>0</v>
      </c>
      <c r="J25" s="153" t="n">
        <f aca="false">$J$7</f>
        <v>0</v>
      </c>
      <c r="K25" s="154" t="n">
        <f aca="false">$K$6</f>
        <v>0</v>
      </c>
      <c r="L25" s="155" t="n">
        <f aca="false">((I25*J25/1000)+K25)</f>
        <v>0</v>
      </c>
      <c r="M25" s="156" t="n">
        <f aca="false">$M$68</f>
        <v>0</v>
      </c>
      <c r="N25" s="157" t="n">
        <f aca="false">$N$7*AQ24*AR24</f>
        <v>25.8</v>
      </c>
      <c r="O25" s="156" t="n">
        <f aca="false">$O$68</f>
        <v>0</v>
      </c>
      <c r="P25" s="158" t="n">
        <f aca="false">(AT24*$P$6)*$P$3</f>
        <v>1.7328</v>
      </c>
      <c r="Q25" s="154" t="n">
        <f aca="false">$Q$68</f>
        <v>0</v>
      </c>
      <c r="R25" s="154" t="n">
        <v>0</v>
      </c>
      <c r="S25" s="155" t="n">
        <v>0</v>
      </c>
      <c r="T25" s="156" t="n">
        <f aca="false">$T$6</f>
        <v>0</v>
      </c>
      <c r="U25" s="159" t="n">
        <f aca="false">(N25/E25)+SUM(L25:M25)</f>
        <v>6.45</v>
      </c>
      <c r="W25" s="116" t="n">
        <v>4</v>
      </c>
      <c r="X25" s="117" t="n">
        <v>2.52</v>
      </c>
      <c r="Y25" s="160"/>
      <c r="Z25" s="63"/>
      <c r="AA25" s="161"/>
      <c r="AB25" s="120"/>
      <c r="AC25" s="162" t="n">
        <f aca="false">(W25*X25)+(Y25*Z25)+(AA25*AB25)</f>
        <v>10.08</v>
      </c>
      <c r="AD25" s="163" t="n">
        <v>1900</v>
      </c>
      <c r="AE25" s="164" t="n">
        <v>0</v>
      </c>
      <c r="AF25" s="165" t="n">
        <v>0</v>
      </c>
      <c r="AG25" s="166"/>
      <c r="AH25" s="167"/>
      <c r="AI25" s="168"/>
      <c r="AJ25" s="169"/>
      <c r="AK25" s="170" t="n">
        <v>4</v>
      </c>
      <c r="AL25" s="63" t="n">
        <v>215</v>
      </c>
      <c r="AM25" s="171" t="s">
        <v>157</v>
      </c>
      <c r="AN25" s="172"/>
      <c r="AO25" s="173"/>
      <c r="AP25" s="133"/>
      <c r="AQ25" s="133" t="n">
        <f aca="false" t="array" ref="AQ25:AQ25">SUM(IF(AND(AJ25&lt;&gt;"pac",AJ25&lt;&gt;""),AI25),IF(AND(AM25&lt;&gt;"pac",AM25&lt;&gt;""),AL25),IF(AND(AN25&lt;&gt;"pac",AN25&lt;&gt;""),AO25))/SUM(IF(AND(AJ25&lt;&gt;"pac",AJ25&lt;&gt;""),1),IF(AND(AM25&lt;&gt;"pac",AM25&lt;&gt;""),1),IF(AND(AN25&lt;&gt;"pac",AN25&lt;&gt;""),1))</f>
        <v>215</v>
      </c>
      <c r="AR25" s="133" t="n">
        <f aca="false" t="array" ref="AR25:AR25">SUM(IF(AND(AJ25&lt;&gt;"pac",AJ25&lt;&gt;""),AH25),IF(AND(AM25&lt;&gt;"pac",AM25&lt;&gt;""),AK25),IF(AND(AP25&lt;&gt;"pac",AP25&lt;&gt;""),AN25))</f>
        <v>4</v>
      </c>
      <c r="AS25" s="133"/>
      <c r="AT25" s="134" t="n">
        <f aca="false">SUM(AE25,AG25,AH25,AN25,AK25)</f>
        <v>4</v>
      </c>
      <c r="AU25" s="135" t="n">
        <f aca="false">AV25/AT25</f>
        <v>215</v>
      </c>
      <c r="AV25" s="136" t="n">
        <f aca="false">SUM(AE25*AF25)+(AH25*AI25)+(AN25*AO25)+(AK25*AL25)</f>
        <v>860</v>
      </c>
      <c r="AW25" s="137" t="n">
        <f aca="false">AT25*(F26+G26+H26)*J26/1000</f>
        <v>0</v>
      </c>
      <c r="AX25" s="137" t="n">
        <f aca="false">K26*AT25</f>
        <v>0</v>
      </c>
      <c r="AY25" s="137" t="n">
        <f aca="false">L26*(AE26+AG26)</f>
        <v>0</v>
      </c>
      <c r="AZ25" s="136" t="n">
        <f aca="false">P26</f>
        <v>1.7328</v>
      </c>
      <c r="BA25" s="137" t="n">
        <f aca="false">AC25</f>
        <v>10.08</v>
      </c>
      <c r="BB25" s="137" t="n">
        <f aca="false">T26*AT26</f>
        <v>0</v>
      </c>
      <c r="BC25" s="137"/>
      <c r="BD25" s="137" t="n">
        <f aca="false">AV25-SUM(AW25:BC25)</f>
        <v>848.1872</v>
      </c>
      <c r="BE25" s="138"/>
      <c r="BF25" s="139" t="n">
        <f aca="false">BD25</f>
        <v>848.1872</v>
      </c>
      <c r="BG25" s="139" t="n">
        <f aca="false">BF25*$BG$5</f>
        <v>678.54976</v>
      </c>
      <c r="BH25" s="139" t="n">
        <f aca="false">BF25*$BH$5</f>
        <v>169.63744</v>
      </c>
      <c r="BI25" s="52"/>
      <c r="BJ25" s="25" t="s">
        <v>107</v>
      </c>
      <c r="BK25" s="26"/>
      <c r="BL25" s="27" t="n">
        <f aca="false">BL21</f>
        <v>16285.19424</v>
      </c>
      <c r="BO25" s="25" t="s">
        <v>107</v>
      </c>
      <c r="BP25" s="26"/>
      <c r="BQ25" s="27" t="e">
        <f aca="true">(INDIRECT(TEXT((DAY($A$1)-1),"0")&amp;"!Bq25"))+BL25</f>
        <v>#REF!</v>
      </c>
      <c r="BR25" s="55"/>
      <c r="BS25" s="142"/>
      <c r="BT25" s="143"/>
      <c r="BU25" s="98"/>
      <c r="BV25" s="52"/>
      <c r="BW25" s="176"/>
      <c r="BX25" s="52"/>
      <c r="BY25" s="52"/>
      <c r="BZ25" s="98"/>
      <c r="CA25" s="52"/>
      <c r="CB25" s="176"/>
      <c r="CC25" s="138"/>
      <c r="CD25" s="138"/>
      <c r="CE25" s="145"/>
      <c r="CF25" s="145"/>
      <c r="CG25" s="145"/>
      <c r="CH25" s="7"/>
      <c r="CI25" s="8"/>
      <c r="CJ25" s="7"/>
      <c r="CK25" s="29"/>
      <c r="CL25" s="7"/>
      <c r="CM25" s="7"/>
      <c r="CN25" s="8"/>
      <c r="CO25" s="7"/>
      <c r="CP25" s="29"/>
      <c r="CQ25" s="7"/>
      <c r="CR25" s="7"/>
      <c r="CS25" s="7"/>
      <c r="CT25" s="7"/>
      <c r="CU25" s="7"/>
      <c r="CV25" s="7"/>
      <c r="CW25" s="7"/>
      <c r="CX25" s="7"/>
      <c r="CY25" s="7"/>
    </row>
    <row r="26" customFormat="false" ht="12.75" hidden="false" customHeight="false" outlineLevel="0" collapsed="false">
      <c r="B26" s="75" t="n">
        <v>1900</v>
      </c>
      <c r="C26" s="146" t="n">
        <f aca="false">C25</f>
        <v>4</v>
      </c>
      <c r="D26" s="147" t="n">
        <f aca="false">D25</f>
        <v>0</v>
      </c>
      <c r="E26" s="174" t="n">
        <f aca="false">C26-D25</f>
        <v>4</v>
      </c>
      <c r="F26" s="149" t="n">
        <f aca="false">$F$6</f>
        <v>0</v>
      </c>
      <c r="G26" s="175" t="n">
        <f aca="false">$G$6</f>
        <v>0</v>
      </c>
      <c r="H26" s="151" t="n">
        <f aca="false">$H$6</f>
        <v>0</v>
      </c>
      <c r="I26" s="152" t="n">
        <f aca="false">F26+G26+H26</f>
        <v>0</v>
      </c>
      <c r="J26" s="153" t="n">
        <f aca="false">$J$7</f>
        <v>0</v>
      </c>
      <c r="K26" s="154" t="n">
        <f aca="false">$K$6</f>
        <v>0</v>
      </c>
      <c r="L26" s="155" t="n">
        <f aca="false">((I26*J26/1000)+K26)</f>
        <v>0</v>
      </c>
      <c r="M26" s="156" t="n">
        <f aca="false">$M$68</f>
        <v>0</v>
      </c>
      <c r="N26" s="157" t="n">
        <f aca="false">$N$7*AQ25*AR25</f>
        <v>25.8</v>
      </c>
      <c r="O26" s="156" t="n">
        <f aca="false">$O$68</f>
        <v>0</v>
      </c>
      <c r="P26" s="158" t="n">
        <f aca="false">(AT25*$P$6)*$P$3</f>
        <v>1.7328</v>
      </c>
      <c r="Q26" s="154" t="n">
        <f aca="false">$Q$68</f>
        <v>0</v>
      </c>
      <c r="R26" s="154" t="n">
        <v>0</v>
      </c>
      <c r="S26" s="155" t="n">
        <v>0</v>
      </c>
      <c r="T26" s="156" t="n">
        <f aca="false">$T$6</f>
        <v>0</v>
      </c>
      <c r="U26" s="159" t="n">
        <f aca="false">(N26/E26)+SUM(L26:M26)</f>
        <v>6.45</v>
      </c>
      <c r="W26" s="116" t="n">
        <v>4</v>
      </c>
      <c r="X26" s="117" t="n">
        <v>2.52</v>
      </c>
      <c r="Y26" s="160"/>
      <c r="Z26" s="63"/>
      <c r="AA26" s="161"/>
      <c r="AB26" s="120"/>
      <c r="AC26" s="162" t="n">
        <f aca="false">(W26*X26)+(Y26*Z26)+(AA26*AB26)</f>
        <v>10.08</v>
      </c>
      <c r="AD26" s="163" t="n">
        <v>2000</v>
      </c>
      <c r="AE26" s="164" t="n">
        <v>0</v>
      </c>
      <c r="AF26" s="165" t="n">
        <v>0</v>
      </c>
      <c r="AG26" s="166"/>
      <c r="AH26" s="167"/>
      <c r="AI26" s="168"/>
      <c r="AJ26" s="169"/>
      <c r="AK26" s="170" t="n">
        <v>4</v>
      </c>
      <c r="AL26" s="63" t="n">
        <v>215</v>
      </c>
      <c r="AM26" s="171" t="s">
        <v>157</v>
      </c>
      <c r="AN26" s="172"/>
      <c r="AO26" s="173"/>
      <c r="AP26" s="133"/>
      <c r="AQ26" s="133" t="n">
        <f aca="false" t="array" ref="AQ26:AQ26">SUM(IF(AND(AJ26&lt;&gt;"pac",AJ26&lt;&gt;""),AI26),IF(AND(AM26&lt;&gt;"pac",AM26&lt;&gt;""),AL26),IF(AND(AN26&lt;&gt;"pac",AN26&lt;&gt;""),AO26))/SUM(IF(AND(AJ26&lt;&gt;"pac",AJ26&lt;&gt;""),1),IF(AND(AM26&lt;&gt;"pac",AM26&lt;&gt;""),1),IF(AND(AN26&lt;&gt;"pac",AN26&lt;&gt;""),1))</f>
        <v>215</v>
      </c>
      <c r="AR26" s="133" t="n">
        <f aca="false" t="array" ref="AR26:AR26">SUM(IF(AND(AJ26&lt;&gt;"pac",AJ26&lt;&gt;""),AH26),IF(AND(AM26&lt;&gt;"pac",AM26&lt;&gt;""),AK26),IF(AND(AP26&lt;&gt;"pac",AP26&lt;&gt;""),AN26))</f>
        <v>4</v>
      </c>
      <c r="AS26" s="133"/>
      <c r="AT26" s="134" t="n">
        <f aca="false">SUM(AE26,AG26,AH26,AN26,AK26)</f>
        <v>4</v>
      </c>
      <c r="AU26" s="135" t="n">
        <f aca="false">AV26/AT26</f>
        <v>215</v>
      </c>
      <c r="AV26" s="136" t="n">
        <f aca="false">SUM(AE26*AF26)+(AH26*AI26)+(AN26*AO26)+(AK26*AL26)</f>
        <v>860</v>
      </c>
      <c r="AW26" s="137" t="n">
        <f aca="false">AT26*(F27+G27+H27)*J27/1000</f>
        <v>0</v>
      </c>
      <c r="AX26" s="137" t="n">
        <f aca="false">K27*AT26</f>
        <v>0</v>
      </c>
      <c r="AY26" s="137" t="n">
        <f aca="false">L27*(AE27+AG27)</f>
        <v>0</v>
      </c>
      <c r="AZ26" s="136" t="n">
        <f aca="false">P27</f>
        <v>1.7328</v>
      </c>
      <c r="BA26" s="137" t="n">
        <f aca="false">AC26</f>
        <v>10.08</v>
      </c>
      <c r="BB26" s="137" t="n">
        <f aca="false">T27*AT27</f>
        <v>0</v>
      </c>
      <c r="BC26" s="137"/>
      <c r="BD26" s="137" t="n">
        <f aca="false">AV26-SUM(AW26:BC26)</f>
        <v>848.1872</v>
      </c>
      <c r="BE26" s="138"/>
      <c r="BF26" s="139" t="n">
        <f aca="false">BD26</f>
        <v>848.1872</v>
      </c>
      <c r="BG26" s="139" t="n">
        <f aca="false">BF26*$BG$5</f>
        <v>678.54976</v>
      </c>
      <c r="BH26" s="139" t="n">
        <f aca="false">BF26*$BH$5</f>
        <v>169.63744</v>
      </c>
      <c r="BI26" s="52"/>
      <c r="BJ26" s="183"/>
      <c r="BK26" s="52"/>
      <c r="BL26" s="171"/>
      <c r="BO26" s="183"/>
      <c r="BP26" s="52"/>
      <c r="BQ26" s="171"/>
      <c r="BR26" s="55"/>
      <c r="BS26" s="142"/>
      <c r="BT26" s="143"/>
      <c r="BU26" s="98"/>
      <c r="BV26" s="52"/>
      <c r="BW26" s="176"/>
      <c r="BX26" s="52"/>
      <c r="BY26" s="52"/>
      <c r="BZ26" s="98"/>
      <c r="CA26" s="52"/>
      <c r="CB26" s="176"/>
      <c r="CC26" s="138"/>
      <c r="CD26" s="138"/>
      <c r="CE26" s="145"/>
      <c r="CF26" s="145"/>
      <c r="CG26" s="145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</row>
    <row r="27" customFormat="false" ht="12.75" hidden="false" customHeight="false" outlineLevel="0" collapsed="false">
      <c r="B27" s="75" t="n">
        <v>2000</v>
      </c>
      <c r="C27" s="146" t="n">
        <f aca="false">C26</f>
        <v>4</v>
      </c>
      <c r="D27" s="147" t="n">
        <f aca="false">D26</f>
        <v>0</v>
      </c>
      <c r="E27" s="174" t="n">
        <f aca="false">C27-D26</f>
        <v>4</v>
      </c>
      <c r="F27" s="149" t="n">
        <f aca="false">$F$6</f>
        <v>0</v>
      </c>
      <c r="G27" s="175" t="n">
        <f aca="false">$G$6</f>
        <v>0</v>
      </c>
      <c r="H27" s="151" t="n">
        <f aca="false">$H$6</f>
        <v>0</v>
      </c>
      <c r="I27" s="152" t="n">
        <f aca="false">F27+G27+H27</f>
        <v>0</v>
      </c>
      <c r="J27" s="153" t="n">
        <f aca="false">$J$7</f>
        <v>0</v>
      </c>
      <c r="K27" s="154" t="n">
        <f aca="false">$K$6</f>
        <v>0</v>
      </c>
      <c r="L27" s="155" t="n">
        <f aca="false">((I27*J27/1000)+K27)</f>
        <v>0</v>
      </c>
      <c r="M27" s="156" t="n">
        <f aca="false">$M$68</f>
        <v>0</v>
      </c>
      <c r="N27" s="157" t="n">
        <f aca="false">$N$7*AQ26*AR26</f>
        <v>25.8</v>
      </c>
      <c r="O27" s="156" t="n">
        <f aca="false">$O$68</f>
        <v>0</v>
      </c>
      <c r="P27" s="158" t="n">
        <f aca="false">(AT26*$P$6)*$P$3</f>
        <v>1.7328</v>
      </c>
      <c r="Q27" s="154" t="n">
        <f aca="false">$Q$68</f>
        <v>0</v>
      </c>
      <c r="R27" s="154" t="n">
        <v>0</v>
      </c>
      <c r="S27" s="155" t="n">
        <v>0</v>
      </c>
      <c r="T27" s="156" t="n">
        <f aca="false">$T$6</f>
        <v>0</v>
      </c>
      <c r="U27" s="159" t="n">
        <f aca="false">(N27/E27)+SUM(L27:M27)</f>
        <v>6.45</v>
      </c>
      <c r="W27" s="116" t="n">
        <v>4</v>
      </c>
      <c r="X27" s="117" t="n">
        <v>2.52</v>
      </c>
      <c r="Y27" s="160"/>
      <c r="Z27" s="63"/>
      <c r="AA27" s="161"/>
      <c r="AB27" s="120"/>
      <c r="AC27" s="162" t="n">
        <f aca="false">(W27*X27)+(Y27*Z27)+(AA27*AB27)</f>
        <v>10.08</v>
      </c>
      <c r="AD27" s="163" t="n">
        <v>2100</v>
      </c>
      <c r="AE27" s="164" t="n">
        <v>0</v>
      </c>
      <c r="AF27" s="165" t="n">
        <v>0</v>
      </c>
      <c r="AG27" s="166"/>
      <c r="AH27" s="167"/>
      <c r="AI27" s="168"/>
      <c r="AJ27" s="169"/>
      <c r="AK27" s="170" t="n">
        <v>4</v>
      </c>
      <c r="AL27" s="63" t="n">
        <v>215</v>
      </c>
      <c r="AM27" s="171" t="s">
        <v>157</v>
      </c>
      <c r="AN27" s="172"/>
      <c r="AO27" s="173"/>
      <c r="AP27" s="133"/>
      <c r="AQ27" s="133" t="n">
        <f aca="false" t="array" ref="AQ27:AQ27">SUM(IF(AND(AJ27&lt;&gt;"pac",AJ27&lt;&gt;""),AI27),IF(AND(AM27&lt;&gt;"pac",AM27&lt;&gt;""),AL27),IF(AND(AN27&lt;&gt;"pac",AN27&lt;&gt;""),AO27))/SUM(IF(AND(AJ27&lt;&gt;"pac",AJ27&lt;&gt;""),1),IF(AND(AM27&lt;&gt;"pac",AM27&lt;&gt;""),1),IF(AND(AN27&lt;&gt;"pac",AN27&lt;&gt;""),1))</f>
        <v>215</v>
      </c>
      <c r="AR27" s="133" t="n">
        <f aca="false" t="array" ref="AR27:AR27">SUM(IF(AND(AJ27&lt;&gt;"pac",AJ27&lt;&gt;""),AH27),IF(AND(AM27&lt;&gt;"pac",AM27&lt;&gt;""),AK27),IF(AND(AP27&lt;&gt;"pac",AP27&lt;&gt;""),AN27))</f>
        <v>4</v>
      </c>
      <c r="AS27" s="133"/>
      <c r="AT27" s="134" t="n">
        <f aca="false">SUM(AE27,AG27,AH27,AN27,AK27)</f>
        <v>4</v>
      </c>
      <c r="AU27" s="135" t="n">
        <f aca="false">AV27/AT27</f>
        <v>215</v>
      </c>
      <c r="AV27" s="136" t="n">
        <f aca="false">SUM(AE27*AF27)+(AH27*AI27)+(AN27*AO27)+(AK27*AL27)</f>
        <v>860</v>
      </c>
      <c r="AW27" s="137" t="n">
        <f aca="false">AT27*(F28+G28+H28)*J28/1000</f>
        <v>0</v>
      </c>
      <c r="AX27" s="137" t="n">
        <f aca="false">K28*AT27</f>
        <v>0</v>
      </c>
      <c r="AY27" s="137" t="n">
        <f aca="false">L28*(AE28+AG28)</f>
        <v>0</v>
      </c>
      <c r="AZ27" s="136" t="n">
        <f aca="false">P28</f>
        <v>1.7328</v>
      </c>
      <c r="BA27" s="137" t="n">
        <f aca="false">AC27</f>
        <v>10.08</v>
      </c>
      <c r="BB27" s="137" t="n">
        <f aca="false">T28*AT28</f>
        <v>0</v>
      </c>
      <c r="BC27" s="137"/>
      <c r="BD27" s="137" t="n">
        <f aca="false">AV27-SUM(AW27:BC27)</f>
        <v>848.1872</v>
      </c>
      <c r="BE27" s="138"/>
      <c r="BF27" s="139" t="n">
        <f aca="false">BD27</f>
        <v>848.1872</v>
      </c>
      <c r="BG27" s="139" t="n">
        <f aca="false">BF27*$BG$5</f>
        <v>678.54976</v>
      </c>
      <c r="BH27" s="139" t="n">
        <f aca="false">BF27*$BH$5</f>
        <v>169.63744</v>
      </c>
      <c r="BI27" s="52"/>
      <c r="BJ27" s="53" t="s">
        <v>32</v>
      </c>
      <c r="BK27" s="52"/>
      <c r="BL27" s="73" t="n">
        <f aca="false">BL4</f>
        <v>0</v>
      </c>
      <c r="BO27" s="53" t="s">
        <v>32</v>
      </c>
      <c r="BP27" s="52"/>
      <c r="BQ27" s="73" t="e">
        <f aca="true">(INDIRECT(TEXT((DAY($A$1)-1),"0")&amp;"!BK27"))+BL27</f>
        <v>#REF!</v>
      </c>
      <c r="BR27" s="55"/>
      <c r="BS27" s="142"/>
      <c r="BT27" s="143"/>
      <c r="BU27" s="98"/>
      <c r="BV27" s="52"/>
      <c r="BW27" s="176"/>
      <c r="BX27" s="52"/>
      <c r="BY27" s="52"/>
      <c r="BZ27" s="52"/>
      <c r="CA27" s="52"/>
      <c r="CB27" s="52"/>
      <c r="CC27" s="138"/>
      <c r="CD27" s="138"/>
      <c r="CE27" s="145"/>
      <c r="CF27" s="145"/>
      <c r="CG27" s="145"/>
      <c r="CH27" s="7"/>
      <c r="CI27" s="8"/>
      <c r="CJ27" s="7"/>
      <c r="CK27" s="29"/>
      <c r="CL27" s="7"/>
      <c r="CM27" s="7"/>
      <c r="CN27" s="8"/>
      <c r="CO27" s="7"/>
      <c r="CP27" s="29"/>
      <c r="CQ27" s="7"/>
      <c r="CR27" s="7"/>
      <c r="CS27" s="7"/>
      <c r="CT27" s="7"/>
      <c r="CU27" s="7"/>
      <c r="CV27" s="7"/>
      <c r="CW27" s="7"/>
      <c r="CX27" s="7"/>
      <c r="CY27" s="7"/>
    </row>
    <row r="28" customFormat="false" ht="12.75" hidden="false" customHeight="false" outlineLevel="0" collapsed="false">
      <c r="B28" s="75" t="n">
        <v>2100</v>
      </c>
      <c r="C28" s="146" t="n">
        <f aca="false">C27</f>
        <v>4</v>
      </c>
      <c r="D28" s="147" t="n">
        <f aca="false">D27</f>
        <v>0</v>
      </c>
      <c r="E28" s="174" t="n">
        <f aca="false">C28-D27</f>
        <v>4</v>
      </c>
      <c r="F28" s="149" t="n">
        <f aca="false">$F$6</f>
        <v>0</v>
      </c>
      <c r="G28" s="175" t="n">
        <f aca="false">$G$6</f>
        <v>0</v>
      </c>
      <c r="H28" s="151" t="n">
        <f aca="false">$H$6</f>
        <v>0</v>
      </c>
      <c r="I28" s="152" t="n">
        <f aca="false">F28+G28+H28</f>
        <v>0</v>
      </c>
      <c r="J28" s="153" t="n">
        <f aca="false">$J$7</f>
        <v>0</v>
      </c>
      <c r="K28" s="154" t="n">
        <f aca="false">$K$6</f>
        <v>0</v>
      </c>
      <c r="L28" s="155" t="n">
        <f aca="false">((I28*J28/1000)+K28)</f>
        <v>0</v>
      </c>
      <c r="M28" s="156" t="n">
        <f aca="false">$M$68</f>
        <v>0</v>
      </c>
      <c r="N28" s="157" t="n">
        <f aca="false">$N$7*AQ27*AR27</f>
        <v>25.8</v>
      </c>
      <c r="O28" s="156" t="n">
        <f aca="false">$O$68</f>
        <v>0</v>
      </c>
      <c r="P28" s="158" t="n">
        <f aca="false">(AT27*$P$6)*$P$3</f>
        <v>1.7328</v>
      </c>
      <c r="Q28" s="154" t="n">
        <f aca="false">$Q$68</f>
        <v>0</v>
      </c>
      <c r="R28" s="154" t="n">
        <v>0</v>
      </c>
      <c r="S28" s="155" t="n">
        <v>0</v>
      </c>
      <c r="T28" s="156" t="n">
        <v>0</v>
      </c>
      <c r="U28" s="159" t="n">
        <f aca="false">(N28/E28)+SUM(L28:M28)</f>
        <v>6.45</v>
      </c>
      <c r="W28" s="116" t="n">
        <v>4</v>
      </c>
      <c r="X28" s="117" t="n">
        <v>2.52</v>
      </c>
      <c r="Y28" s="160"/>
      <c r="Z28" s="63"/>
      <c r="AA28" s="161"/>
      <c r="AB28" s="120"/>
      <c r="AC28" s="162" t="n">
        <f aca="false">(W28*X28)+(Y28*Z28)+(AA28*AB28)</f>
        <v>10.08</v>
      </c>
      <c r="AD28" s="163" t="n">
        <v>2200</v>
      </c>
      <c r="AE28" s="164" t="n">
        <v>0</v>
      </c>
      <c r="AF28" s="165" t="n">
        <v>0</v>
      </c>
      <c r="AG28" s="166"/>
      <c r="AH28" s="167"/>
      <c r="AI28" s="168"/>
      <c r="AJ28" s="169"/>
      <c r="AK28" s="170" t="n">
        <v>4</v>
      </c>
      <c r="AL28" s="63" t="n">
        <v>215</v>
      </c>
      <c r="AM28" s="171" t="s">
        <v>157</v>
      </c>
      <c r="AN28" s="172"/>
      <c r="AO28" s="173"/>
      <c r="AP28" s="133"/>
      <c r="AQ28" s="133" t="n">
        <f aca="false" t="array" ref="AQ28:AQ28">SUM(IF(AND(AJ28&lt;&gt;"pac",AJ28&lt;&gt;""),AI28),IF(AND(AM28&lt;&gt;"pac",AM28&lt;&gt;""),AL28),IF(AND(AN28&lt;&gt;"pac",AN28&lt;&gt;""),AO28))/SUM(IF(AND(AJ28&lt;&gt;"pac",AJ28&lt;&gt;""),1),IF(AND(AM28&lt;&gt;"pac",AM28&lt;&gt;""),1),IF(AND(AN28&lt;&gt;"pac",AN28&lt;&gt;""),1))</f>
        <v>215</v>
      </c>
      <c r="AR28" s="133" t="n">
        <f aca="false" t="array" ref="AR28:AR28">SUM(IF(AND(AJ28&lt;&gt;"pac",AJ28&lt;&gt;""),AH28),IF(AND(AM28&lt;&gt;"pac",AM28&lt;&gt;""),AK28),IF(AND(AP28&lt;&gt;"pac",AP28&lt;&gt;""),AN28))</f>
        <v>4</v>
      </c>
      <c r="AS28" s="133"/>
      <c r="AT28" s="134" t="n">
        <f aca="false">SUM(AE28,AG28,AH28,AN28,AK28)</f>
        <v>4</v>
      </c>
      <c r="AU28" s="135" t="n">
        <f aca="false">AV28/AT28</f>
        <v>215</v>
      </c>
      <c r="AV28" s="136" t="n">
        <f aca="false">SUM(AE28*AF28)+(AH28*AI28)+(AN28*AO28)+(AK28*AL28)</f>
        <v>860</v>
      </c>
      <c r="AW28" s="137" t="n">
        <f aca="false">AT28*(F29+G29+H29)*J29/1000</f>
        <v>0</v>
      </c>
      <c r="AX28" s="137" t="n">
        <f aca="false">K29*AT28</f>
        <v>0</v>
      </c>
      <c r="AY28" s="137" t="n">
        <f aca="false">L29*(AE29+AG29)</f>
        <v>0</v>
      </c>
      <c r="AZ28" s="136" t="n">
        <f aca="false">P29</f>
        <v>1.7328</v>
      </c>
      <c r="BA28" s="137" t="n">
        <f aca="false">AC28</f>
        <v>10.08</v>
      </c>
      <c r="BB28" s="137" t="n">
        <f aca="false">T29*AT29</f>
        <v>0</v>
      </c>
      <c r="BC28" s="137"/>
      <c r="BD28" s="137" t="n">
        <f aca="false">AV28-SUM(AW28:BC28)</f>
        <v>848.1872</v>
      </c>
      <c r="BE28" s="138"/>
      <c r="BF28" s="139" t="n">
        <f aca="false">BD28</f>
        <v>848.1872</v>
      </c>
      <c r="BG28" s="139" t="n">
        <f aca="false">BF28*$BG$5</f>
        <v>678.54976</v>
      </c>
      <c r="BH28" s="139" t="n">
        <f aca="false">BF28*$BH$5</f>
        <v>169.63744</v>
      </c>
      <c r="BI28" s="52"/>
      <c r="BJ28" s="53"/>
      <c r="BK28" s="52"/>
      <c r="BL28" s="73"/>
      <c r="BO28" s="53"/>
      <c r="BP28" s="52"/>
      <c r="BQ28" s="73"/>
      <c r="BR28" s="55"/>
      <c r="BS28" s="142"/>
      <c r="BT28" s="143"/>
      <c r="BU28" s="98"/>
      <c r="BV28" s="52"/>
      <c r="BW28" s="176"/>
      <c r="BX28" s="52"/>
      <c r="BY28" s="52"/>
      <c r="BZ28" s="98"/>
      <c r="CA28" s="52"/>
      <c r="CB28" s="176"/>
      <c r="CC28" s="138"/>
      <c r="CD28" s="138"/>
      <c r="CE28" s="145"/>
      <c r="CF28" s="145"/>
      <c r="CG28" s="145"/>
      <c r="CH28" s="7"/>
      <c r="CI28" s="8"/>
      <c r="CJ28" s="7"/>
      <c r="CK28" s="29"/>
      <c r="CL28" s="7"/>
      <c r="CM28" s="7"/>
      <c r="CN28" s="8"/>
      <c r="CO28" s="7"/>
      <c r="CP28" s="29"/>
      <c r="CQ28" s="7"/>
      <c r="CR28" s="7"/>
      <c r="CS28" s="7"/>
      <c r="CT28" s="7"/>
      <c r="CU28" s="7"/>
      <c r="CV28" s="7"/>
      <c r="CW28" s="7"/>
      <c r="CX28" s="7"/>
      <c r="CY28" s="7"/>
    </row>
    <row r="29" customFormat="false" ht="12.75" hidden="false" customHeight="false" outlineLevel="0" collapsed="false">
      <c r="B29" s="75" t="n">
        <v>2200</v>
      </c>
      <c r="C29" s="146" t="n">
        <f aca="false">C28</f>
        <v>4</v>
      </c>
      <c r="D29" s="147" t="n">
        <f aca="false">D28</f>
        <v>0</v>
      </c>
      <c r="E29" s="174" t="n">
        <f aca="false">C29-D28</f>
        <v>4</v>
      </c>
      <c r="F29" s="149" t="n">
        <f aca="false">$F$6</f>
        <v>0</v>
      </c>
      <c r="G29" s="175" t="n">
        <f aca="false">$G$6</f>
        <v>0</v>
      </c>
      <c r="H29" s="151" t="n">
        <f aca="false">$H$6</f>
        <v>0</v>
      </c>
      <c r="I29" s="152" t="n">
        <f aca="false">F29+G29+H29</f>
        <v>0</v>
      </c>
      <c r="J29" s="153" t="n">
        <f aca="false">$J$7</f>
        <v>0</v>
      </c>
      <c r="K29" s="154" t="n">
        <f aca="false">$K$6</f>
        <v>0</v>
      </c>
      <c r="L29" s="155" t="n">
        <f aca="false">((I29*J29/1000)+K29)</f>
        <v>0</v>
      </c>
      <c r="M29" s="156" t="n">
        <f aca="false">$M$68</f>
        <v>0</v>
      </c>
      <c r="N29" s="157" t="n">
        <f aca="false">$N$7*AQ28*AR28</f>
        <v>25.8</v>
      </c>
      <c r="O29" s="156" t="n">
        <f aca="false">$O$68</f>
        <v>0</v>
      </c>
      <c r="P29" s="158" t="n">
        <f aca="false">(AT28*$P$6)*$P$3</f>
        <v>1.7328</v>
      </c>
      <c r="Q29" s="154" t="n">
        <f aca="false">$Q$68</f>
        <v>0</v>
      </c>
      <c r="R29" s="154" t="n">
        <v>0</v>
      </c>
      <c r="S29" s="155" t="n">
        <v>0</v>
      </c>
      <c r="T29" s="156" t="n">
        <v>0</v>
      </c>
      <c r="U29" s="159" t="n">
        <f aca="false">(N29/E29)+SUM(L29:M29)</f>
        <v>6.45</v>
      </c>
      <c r="W29" s="116" t="n">
        <v>4</v>
      </c>
      <c r="X29" s="117" t="n">
        <v>2.52</v>
      </c>
      <c r="Y29" s="160"/>
      <c r="Z29" s="63"/>
      <c r="AA29" s="161"/>
      <c r="AB29" s="120"/>
      <c r="AC29" s="162" t="n">
        <f aca="false">(W29*X29)+(Y29*Z29)+(AA29*AB29)</f>
        <v>10.08</v>
      </c>
      <c r="AD29" s="163" t="n">
        <v>2300</v>
      </c>
      <c r="AE29" s="164" t="n">
        <v>0</v>
      </c>
      <c r="AF29" s="165" t="n">
        <v>0</v>
      </c>
      <c r="AG29" s="166"/>
      <c r="AH29" s="167"/>
      <c r="AI29" s="168"/>
      <c r="AJ29" s="169"/>
      <c r="AK29" s="170" t="n">
        <v>4</v>
      </c>
      <c r="AL29" s="63" t="n">
        <v>215</v>
      </c>
      <c r="AM29" s="171" t="s">
        <v>157</v>
      </c>
      <c r="AN29" s="172"/>
      <c r="AO29" s="173"/>
      <c r="AP29" s="133"/>
      <c r="AQ29" s="133" t="n">
        <f aca="false" t="array" ref="AQ29:AQ29">SUM(IF(AND(AJ29&lt;&gt;"pac",AJ29&lt;&gt;""),AI29),IF(AND(AM29&lt;&gt;"pac",AM29&lt;&gt;""),AL29),IF(AND(AN29&lt;&gt;"pac",AN29&lt;&gt;""),AO29))/SUM(IF(AND(AJ29&lt;&gt;"pac",AJ29&lt;&gt;""),1),IF(AND(AM29&lt;&gt;"pac",AM29&lt;&gt;""),1),IF(AND(AN29&lt;&gt;"pac",AN29&lt;&gt;""),1))</f>
        <v>215</v>
      </c>
      <c r="AR29" s="133" t="n">
        <f aca="false" t="array" ref="AR29:AR29">SUM(IF(AND(AJ29&lt;&gt;"pac",AJ29&lt;&gt;""),AH29),IF(AND(AM29&lt;&gt;"pac",AM29&lt;&gt;""),AK29),IF(AND(AP29&lt;&gt;"pac",AP29&lt;&gt;""),AN29))</f>
        <v>4</v>
      </c>
      <c r="AS29" s="133"/>
      <c r="AT29" s="134" t="n">
        <f aca="false">SUM(AE29,AG29,AH29,AN29,AK29)</f>
        <v>4</v>
      </c>
      <c r="AU29" s="135" t="n">
        <f aca="false">AV29/AT29</f>
        <v>215</v>
      </c>
      <c r="AV29" s="136" t="n">
        <f aca="false">SUM(AE29*AF29)+(AH29*AI29)+(AN29*AO29)+(AK29*AL29)</f>
        <v>860</v>
      </c>
      <c r="AW29" s="137" t="n">
        <f aca="false">AT29*(F30+G30+H30)*J30/1000</f>
        <v>0</v>
      </c>
      <c r="AX29" s="137" t="n">
        <f aca="false">K30*AT29</f>
        <v>0</v>
      </c>
      <c r="AY29" s="137" t="n">
        <f aca="false">L30*(AE30+AG30)</f>
        <v>0</v>
      </c>
      <c r="AZ29" s="136" t="n">
        <f aca="false">P30</f>
        <v>1.7328</v>
      </c>
      <c r="BA29" s="137" t="n">
        <f aca="false">AC29</f>
        <v>10.08</v>
      </c>
      <c r="BB29" s="137" t="n">
        <f aca="false">T30*AT30</f>
        <v>0</v>
      </c>
      <c r="BC29" s="137"/>
      <c r="BD29" s="137" t="n">
        <f aca="false">AV29-SUM(AW29:BC29)</f>
        <v>848.1872</v>
      </c>
      <c r="BE29" s="138"/>
      <c r="BF29" s="139" t="n">
        <f aca="false">BD29</f>
        <v>848.1872</v>
      </c>
      <c r="BG29" s="139" t="n">
        <f aca="false">BF29*$BG$5</f>
        <v>678.54976</v>
      </c>
      <c r="BH29" s="139" t="n">
        <f aca="false">BF29*$BH$5</f>
        <v>169.63744</v>
      </c>
      <c r="BI29" s="52"/>
      <c r="BJ29" s="53" t="s">
        <v>109</v>
      </c>
      <c r="BK29" s="52"/>
      <c r="BL29" s="73" t="n">
        <f aca="false">BL25-BL27</f>
        <v>16285.19424</v>
      </c>
      <c r="BO29" s="53" t="s">
        <v>109</v>
      </c>
      <c r="BP29" s="52"/>
      <c r="BQ29" s="73" t="e">
        <f aca="false">BQ25-BQ27</f>
        <v>#REF!</v>
      </c>
      <c r="BR29" s="55"/>
      <c r="BS29" s="142"/>
      <c r="BT29" s="143"/>
      <c r="BU29" s="52"/>
      <c r="BV29" s="52"/>
      <c r="BW29" s="52"/>
      <c r="BX29" s="52"/>
      <c r="BY29" s="52"/>
      <c r="BZ29" s="52"/>
      <c r="CA29" s="52"/>
      <c r="CB29" s="52"/>
      <c r="CC29" s="138"/>
      <c r="CD29" s="138"/>
      <c r="CE29" s="145"/>
      <c r="CF29" s="145"/>
      <c r="CG29" s="145"/>
      <c r="CH29" s="7"/>
      <c r="CI29" s="8"/>
      <c r="CJ29" s="7"/>
      <c r="CK29" s="29"/>
      <c r="CL29" s="7"/>
      <c r="CM29" s="7"/>
      <c r="CN29" s="8"/>
      <c r="CO29" s="7"/>
      <c r="CP29" s="29"/>
      <c r="CQ29" s="7"/>
      <c r="CR29" s="7"/>
      <c r="CS29" s="7"/>
      <c r="CT29" s="7"/>
      <c r="CU29" s="7"/>
      <c r="CV29" s="7"/>
      <c r="CW29" s="7"/>
      <c r="CX29" s="7"/>
      <c r="CY29" s="7"/>
    </row>
    <row r="30" customFormat="false" ht="12.75" hidden="false" customHeight="false" outlineLevel="0" collapsed="false">
      <c r="B30" s="75" t="n">
        <v>2300</v>
      </c>
      <c r="C30" s="146" t="n">
        <f aca="false">C29</f>
        <v>4</v>
      </c>
      <c r="D30" s="147" t="n">
        <f aca="false">D29</f>
        <v>0</v>
      </c>
      <c r="E30" s="174" t="n">
        <f aca="false">C30-D29</f>
        <v>4</v>
      </c>
      <c r="F30" s="149" t="n">
        <f aca="false">$F$6</f>
        <v>0</v>
      </c>
      <c r="G30" s="175" t="n">
        <f aca="false">$G$6</f>
        <v>0</v>
      </c>
      <c r="H30" s="151" t="n">
        <f aca="false">$H$6</f>
        <v>0</v>
      </c>
      <c r="I30" s="152" t="n">
        <f aca="false">F30+G30+H30</f>
        <v>0</v>
      </c>
      <c r="J30" s="153" t="n">
        <f aca="false">$J$7</f>
        <v>0</v>
      </c>
      <c r="K30" s="154" t="n">
        <f aca="false">$K$6</f>
        <v>0</v>
      </c>
      <c r="L30" s="155" t="n">
        <f aca="false">((I30*J30/1000)+K30)</f>
        <v>0</v>
      </c>
      <c r="M30" s="156" t="n">
        <f aca="false">$M$68</f>
        <v>0</v>
      </c>
      <c r="N30" s="157" t="n">
        <f aca="false">$N$7*AQ29*AR29</f>
        <v>25.8</v>
      </c>
      <c r="O30" s="156" t="n">
        <f aca="false">$O$68</f>
        <v>0</v>
      </c>
      <c r="P30" s="158" t="n">
        <f aca="false">(AT29*$P$6)*$P$3</f>
        <v>1.7328</v>
      </c>
      <c r="Q30" s="154" t="n">
        <f aca="false">$Q$68</f>
        <v>0</v>
      </c>
      <c r="R30" s="154" t="n">
        <v>0</v>
      </c>
      <c r="S30" s="155" t="n">
        <v>0</v>
      </c>
      <c r="T30" s="156" t="n">
        <f aca="false">$T$6</f>
        <v>0</v>
      </c>
      <c r="U30" s="159" t="n">
        <f aca="false">(N30/E30)+SUM(L30:M30)</f>
        <v>6.45</v>
      </c>
      <c r="W30" s="116" t="n">
        <v>4</v>
      </c>
      <c r="X30" s="117" t="n">
        <v>2.52</v>
      </c>
      <c r="Y30" s="160"/>
      <c r="Z30" s="90"/>
      <c r="AA30" s="186"/>
      <c r="AB30" s="187"/>
      <c r="AC30" s="188" t="n">
        <f aca="false">(W30*X30)+(Y30*Z30)+(AA30*AB30)</f>
        <v>10.08</v>
      </c>
      <c r="AD30" s="189" t="n">
        <v>2400</v>
      </c>
      <c r="AE30" s="190" t="n">
        <v>0</v>
      </c>
      <c r="AF30" s="191" t="n">
        <v>0</v>
      </c>
      <c r="AG30" s="192"/>
      <c r="AH30" s="167"/>
      <c r="AI30" s="168"/>
      <c r="AJ30" s="169"/>
      <c r="AK30" s="170" t="n">
        <v>4</v>
      </c>
      <c r="AL30" s="63" t="n">
        <v>215</v>
      </c>
      <c r="AM30" s="171" t="s">
        <v>157</v>
      </c>
      <c r="AN30" s="172"/>
      <c r="AO30" s="173"/>
      <c r="AP30" s="195"/>
      <c r="AQ30" s="195" t="n">
        <f aca="false" t="array" ref="AQ30:AQ30">SUM(IF(AND(AJ30&lt;&gt;"pac",AJ30&lt;&gt;""),AI30),IF(AND(AM30&lt;&gt;"pac",AM30&lt;&gt;""),AL30),IF(AND(AN30&lt;&gt;"pac",AN30&lt;&gt;""),AO30))/SUM(IF(AND(AJ30&lt;&gt;"pac",AJ30&lt;&gt;""),1),IF(AND(AM30&lt;&gt;"pac",AM30&lt;&gt;""),1),IF(AND(AN30&lt;&gt;"pac",AN30&lt;&gt;""),1))</f>
        <v>215</v>
      </c>
      <c r="AR30" s="195" t="n">
        <f aca="false" t="array" ref="AR30:AR30">SUM(IF(AND(AJ30&lt;&gt;"pac",AJ30&lt;&gt;""),AH30),IF(AND(AM30&lt;&gt;"pac",AM30&lt;&gt;""),AK30),IF(AND(AP30&lt;&gt;"pac",AP30&lt;&gt;""),AN30))</f>
        <v>4</v>
      </c>
      <c r="AS30" s="55"/>
      <c r="AT30" s="134" t="n">
        <f aca="false">SUM(AE30,AG30,AH30,AN30,AK30)</f>
        <v>4</v>
      </c>
      <c r="AU30" s="135" t="n">
        <f aca="false">AV30/AT30</f>
        <v>215</v>
      </c>
      <c r="AV30" s="136" t="n">
        <f aca="false">SUM(AE30*AF30)+(AH30*AI30)+(AN30*AO30)+(AK30*AL30)</f>
        <v>860</v>
      </c>
      <c r="AW30" s="137" t="n">
        <f aca="false">AT30*(F31+G31+H31)*J31/1000</f>
        <v>0</v>
      </c>
      <c r="AX30" s="137" t="n">
        <f aca="false">K31*AT30</f>
        <v>0</v>
      </c>
      <c r="AY30" s="137" t="n">
        <f aca="false">L31*(AE31+AG31)</f>
        <v>0</v>
      </c>
      <c r="AZ30" s="136" t="n">
        <f aca="false">P31</f>
        <v>1.7328</v>
      </c>
      <c r="BA30" s="137" t="n">
        <f aca="false">AC30</f>
        <v>10.08</v>
      </c>
      <c r="BB30" s="137" t="n">
        <f aca="false">T31*AT31</f>
        <v>0</v>
      </c>
      <c r="BC30" s="137"/>
      <c r="BD30" s="137" t="n">
        <f aca="false">AV30-SUM(AW30:BC30)</f>
        <v>848.1872</v>
      </c>
      <c r="BE30" s="138"/>
      <c r="BF30" s="139" t="n">
        <f aca="false">BD30</f>
        <v>848.1872</v>
      </c>
      <c r="BG30" s="139" t="n">
        <f aca="false">BF30*$BG$5</f>
        <v>678.54976</v>
      </c>
      <c r="BH30" s="139" t="n">
        <f aca="false">BF30*$BH$5</f>
        <v>169.63744</v>
      </c>
      <c r="BI30" s="52"/>
      <c r="BJ30" s="53"/>
      <c r="BK30" s="52"/>
      <c r="BL30" s="73"/>
      <c r="BO30" s="53"/>
      <c r="BP30" s="52"/>
      <c r="BQ30" s="73"/>
      <c r="BR30" s="55"/>
      <c r="BS30" s="142"/>
      <c r="BT30" s="143"/>
      <c r="BU30" s="52"/>
      <c r="BV30" s="52"/>
      <c r="BW30" s="52"/>
      <c r="BX30" s="52"/>
      <c r="BY30" s="52"/>
      <c r="BZ30" s="52"/>
      <c r="CA30" s="52"/>
      <c r="CB30" s="52"/>
      <c r="CC30" s="138"/>
      <c r="CD30" s="138"/>
      <c r="CE30" s="145"/>
      <c r="CF30" s="145"/>
      <c r="CG30" s="145"/>
      <c r="CH30" s="7"/>
      <c r="CI30" s="8"/>
      <c r="CJ30" s="7"/>
      <c r="CK30" s="29"/>
      <c r="CL30" s="7"/>
      <c r="CM30" s="7"/>
      <c r="CN30" s="8"/>
      <c r="CO30" s="7"/>
      <c r="CP30" s="29"/>
      <c r="CQ30" s="7"/>
      <c r="CR30" s="7"/>
      <c r="CS30" s="7"/>
      <c r="CT30" s="7"/>
      <c r="CU30" s="7"/>
      <c r="CV30" s="7"/>
      <c r="CW30" s="7"/>
      <c r="CX30" s="7"/>
      <c r="CY30" s="7"/>
    </row>
    <row r="31" customFormat="false" ht="13.5" hidden="false" customHeight="false" outlineLevel="0" collapsed="false">
      <c r="B31" s="75" t="n">
        <v>2400</v>
      </c>
      <c r="C31" s="146" t="n">
        <f aca="false">C30</f>
        <v>4</v>
      </c>
      <c r="D31" s="147" t="n">
        <f aca="false">D30</f>
        <v>0</v>
      </c>
      <c r="E31" s="174" t="n">
        <f aca="false">C31-D30</f>
        <v>4</v>
      </c>
      <c r="F31" s="149" t="n">
        <f aca="false">$F$6</f>
        <v>0</v>
      </c>
      <c r="G31" s="196" t="n">
        <f aca="false">$G$6</f>
        <v>0</v>
      </c>
      <c r="H31" s="151" t="n">
        <f aca="false">$H$6</f>
        <v>0</v>
      </c>
      <c r="I31" s="152" t="n">
        <f aca="false">F31+G31+H31</f>
        <v>0</v>
      </c>
      <c r="J31" s="153" t="n">
        <f aca="false">$J$7</f>
        <v>0</v>
      </c>
      <c r="K31" s="154" t="n">
        <f aca="false">$K$6</f>
        <v>0</v>
      </c>
      <c r="L31" s="155" t="n">
        <f aca="false">((I31*J31/1000)+K31)</f>
        <v>0</v>
      </c>
      <c r="M31" s="156" t="n">
        <f aca="false">$M$68</f>
        <v>0</v>
      </c>
      <c r="N31" s="157" t="n">
        <f aca="false">$N$7*AQ30*AR30</f>
        <v>25.8</v>
      </c>
      <c r="O31" s="156" t="n">
        <f aca="false">$O$68</f>
        <v>0</v>
      </c>
      <c r="P31" s="158" t="n">
        <f aca="false">(AT30*$P$6)*$P$3</f>
        <v>1.7328</v>
      </c>
      <c r="Q31" s="154" t="n">
        <f aca="false">$Q$68</f>
        <v>0</v>
      </c>
      <c r="R31" s="154" t="n">
        <v>0</v>
      </c>
      <c r="S31" s="155" t="n">
        <v>0</v>
      </c>
      <c r="T31" s="156" t="n">
        <f aca="false">$T$6</f>
        <v>0</v>
      </c>
      <c r="U31" s="159" t="n">
        <f aca="false">(N31/E31)+SUM(L31:M31)</f>
        <v>6.45</v>
      </c>
      <c r="W31" s="197" t="n">
        <f aca="false">SUM(W7:W30)</f>
        <v>96</v>
      </c>
      <c r="X31" s="26"/>
      <c r="Y31" s="197" t="n">
        <f aca="false">SUM(Y7:Y30)</f>
        <v>0</v>
      </c>
      <c r="AA31" s="195" t="n">
        <f aca="false">SUM(AA7:AA30)</f>
        <v>0</v>
      </c>
      <c r="AB31" s="176"/>
      <c r="AD31" s="51"/>
      <c r="AE31" s="198" t="n">
        <f aca="false">SUM(AE7:AE30)</f>
        <v>0</v>
      </c>
      <c r="AF31" s="51"/>
      <c r="AG31" s="199"/>
      <c r="AH31" s="200" t="n">
        <f aca="false">SUM(AH7:AH30)</f>
        <v>0</v>
      </c>
      <c r="AI31" s="199"/>
      <c r="AJ31" s="51"/>
      <c r="AK31" s="201" t="n">
        <f aca="false">SUM(AK7:AK30)</f>
        <v>96</v>
      </c>
      <c r="AL31" s="52"/>
      <c r="AM31" s="51"/>
      <c r="AN31" s="313" t="n">
        <f aca="false">SUM(AN7:AN30)</f>
        <v>0</v>
      </c>
      <c r="AO31" s="26"/>
      <c r="AP31" s="52"/>
      <c r="AT31" s="202" t="n">
        <f aca="false">SUM(AT7:AT30)</f>
        <v>96</v>
      </c>
      <c r="AU31" s="203" t="n">
        <f aca="false">AV31/AT31</f>
        <v>215</v>
      </c>
      <c r="AV31" s="203" t="n">
        <f aca="false">SUM(AV7:AV30)</f>
        <v>20640</v>
      </c>
      <c r="AW31" s="203" t="n">
        <f aca="false">SUM(AW7:AW30)</f>
        <v>0</v>
      </c>
      <c r="AX31" s="203" t="n">
        <f aca="false">SUM(AX7:AX30)</f>
        <v>0</v>
      </c>
      <c r="AY31" s="203" t="n">
        <f aca="false">SUM(AY7:AY30)</f>
        <v>0</v>
      </c>
      <c r="AZ31" s="203" t="n">
        <f aca="false">SUM(AZ7:AZ30)</f>
        <v>41.5872</v>
      </c>
      <c r="BA31" s="204" t="n">
        <f aca="false">SUM(BA7:BA30)</f>
        <v>241.92</v>
      </c>
      <c r="BB31" s="204" t="n">
        <f aca="false">SUM(BB7:BB30)</f>
        <v>0</v>
      </c>
      <c r="BC31" s="204" t="n">
        <f aca="false">SUM(BC7:BC30)</f>
        <v>0</v>
      </c>
      <c r="BD31" s="204" t="n">
        <f aca="false">SUM(BD7:BD30)</f>
        <v>20356.4928</v>
      </c>
      <c r="BF31" s="205" t="n">
        <f aca="false">SUM(BF7:BF30)</f>
        <v>20356.4928</v>
      </c>
      <c r="BG31" s="205" t="n">
        <f aca="false">SUM(BG7:BG30)</f>
        <v>16285.19424</v>
      </c>
      <c r="BH31" s="205" t="n">
        <f aca="false">SUM(BH7:BH30)</f>
        <v>4071.29856</v>
      </c>
      <c r="BJ31" s="53" t="s">
        <v>110</v>
      </c>
      <c r="BK31" s="52"/>
      <c r="BL31" s="171"/>
      <c r="BO31" s="53" t="s">
        <v>110</v>
      </c>
      <c r="BP31" s="52"/>
      <c r="BQ31" s="171"/>
      <c r="BR31" s="7"/>
      <c r="BS31" s="28"/>
      <c r="BT31" s="206"/>
      <c r="BU31" s="98"/>
      <c r="BV31" s="52"/>
      <c r="BW31" s="52"/>
      <c r="BX31" s="52"/>
      <c r="BY31" s="52"/>
      <c r="BZ31" s="98"/>
      <c r="CA31" s="52"/>
      <c r="CB31" s="52"/>
      <c r="CC31" s="101"/>
      <c r="CD31" s="7"/>
      <c r="CE31" s="29"/>
      <c r="CF31" s="29"/>
      <c r="CG31" s="29"/>
      <c r="CH31" s="7"/>
      <c r="CI31" s="8"/>
      <c r="CJ31" s="7"/>
      <c r="CK31" s="7"/>
      <c r="CL31" s="7"/>
      <c r="CM31" s="7"/>
      <c r="CN31" s="8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</row>
    <row r="32" customFormat="false" ht="13.5" hidden="false" customHeight="false" outlineLevel="0" collapsed="false">
      <c r="B32" s="207"/>
      <c r="C32" s="208"/>
      <c r="D32" s="208"/>
      <c r="E32" s="209" t="n">
        <f aca="false">SUM(E8:E31)</f>
        <v>96</v>
      </c>
      <c r="F32" s="210"/>
      <c r="G32" s="211"/>
      <c r="H32" s="210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BJ32" s="53" t="s">
        <v>111</v>
      </c>
      <c r="BK32" s="52"/>
      <c r="BL32" s="212" t="n">
        <f aca="false">AW31</f>
        <v>0</v>
      </c>
      <c r="BO32" s="53" t="s">
        <v>111</v>
      </c>
      <c r="BP32" s="52"/>
      <c r="BQ32" s="213" t="e">
        <f aca="true">(INDIRECT(TEXT((DAY($A$1)-1),"0")&amp;"!BQ32"))+BL32</f>
        <v>#REF!</v>
      </c>
      <c r="BR32" s="7"/>
      <c r="BS32" s="7"/>
      <c r="BT32" s="7"/>
      <c r="BU32" s="98"/>
      <c r="BV32" s="52"/>
      <c r="BW32" s="176"/>
      <c r="BX32" s="52"/>
      <c r="BY32" s="52"/>
      <c r="BZ32" s="98"/>
      <c r="CA32" s="52"/>
      <c r="CB32" s="176"/>
      <c r="CC32" s="7"/>
      <c r="CD32" s="7"/>
      <c r="CE32" s="7"/>
      <c r="CF32" s="7"/>
      <c r="CG32" s="7"/>
      <c r="CH32" s="7"/>
      <c r="CI32" s="8"/>
      <c r="CJ32" s="7"/>
      <c r="CK32" s="214"/>
      <c r="CL32" s="7"/>
      <c r="CM32" s="7"/>
      <c r="CN32" s="8"/>
      <c r="CO32" s="7"/>
      <c r="CP32" s="215"/>
      <c r="CQ32" s="7"/>
      <c r="CR32" s="7"/>
      <c r="CS32" s="7"/>
      <c r="CT32" s="7"/>
      <c r="CU32" s="7"/>
      <c r="CV32" s="7"/>
      <c r="CW32" s="7"/>
      <c r="CX32" s="7"/>
      <c r="CY32" s="7"/>
    </row>
    <row r="33" customFormat="false" ht="12.75" hidden="false" customHeight="false" outlineLevel="0" collapsed="false">
      <c r="P33" s="52"/>
      <c r="V33" s="52"/>
      <c r="AI33" s="216"/>
      <c r="AJ33" s="216"/>
      <c r="AK33" s="218"/>
      <c r="BJ33" s="53" t="s">
        <v>112</v>
      </c>
      <c r="BK33" s="52"/>
      <c r="BL33" s="213" t="n">
        <f aca="false">AX31</f>
        <v>0</v>
      </c>
      <c r="BO33" s="53" t="s">
        <v>112</v>
      </c>
      <c r="BP33" s="52"/>
      <c r="BQ33" s="213" t="e">
        <f aca="true">(INDIRECT(TEXT((DAY($A$1)-1),"0")&amp;"!BQ33"))+BL33</f>
        <v>#REF!</v>
      </c>
      <c r="BR33" s="7"/>
      <c r="BS33" s="7"/>
      <c r="BT33" s="7"/>
      <c r="BU33" s="52"/>
      <c r="BV33" s="52"/>
      <c r="BW33" s="52"/>
      <c r="BX33" s="52"/>
      <c r="BY33" s="52"/>
      <c r="BZ33" s="52"/>
      <c r="CA33" s="52"/>
      <c r="CB33" s="52"/>
      <c r="CC33" s="7"/>
      <c r="CD33" s="7"/>
      <c r="CE33" s="7"/>
      <c r="CF33" s="7"/>
      <c r="CG33" s="7"/>
      <c r="CH33" s="7"/>
      <c r="CI33" s="8"/>
      <c r="CJ33" s="7"/>
      <c r="CK33" s="215"/>
      <c r="CL33" s="7"/>
      <c r="CM33" s="7"/>
      <c r="CN33" s="8"/>
      <c r="CO33" s="7"/>
      <c r="CP33" s="215"/>
      <c r="CQ33" s="7"/>
      <c r="CR33" s="7"/>
      <c r="CS33" s="7"/>
      <c r="CT33" s="7"/>
      <c r="CU33" s="7"/>
      <c r="CV33" s="7"/>
      <c r="CW33" s="7"/>
      <c r="CX33" s="7"/>
      <c r="CY33" s="7"/>
    </row>
    <row r="34" customFormat="false" ht="13.5" hidden="false" customHeight="false" outlineLevel="0" collapsed="false">
      <c r="P34" s="52"/>
      <c r="AC34" s="217"/>
      <c r="AI34" s="218"/>
      <c r="AJ34" s="218"/>
      <c r="AK34" s="218"/>
      <c r="BJ34" s="53"/>
      <c r="BK34" s="52"/>
      <c r="BL34" s="171"/>
      <c r="BO34" s="183"/>
      <c r="BP34" s="52"/>
      <c r="BQ34" s="219"/>
      <c r="BR34" s="7"/>
      <c r="BS34" s="7"/>
      <c r="BT34" s="7"/>
      <c r="BU34" s="98"/>
      <c r="BV34" s="52"/>
      <c r="BW34" s="176"/>
      <c r="BX34" s="52"/>
      <c r="BY34" s="52"/>
      <c r="BZ34" s="98"/>
      <c r="CA34" s="52"/>
      <c r="CB34" s="176"/>
      <c r="CC34" s="7"/>
      <c r="CD34" s="7"/>
      <c r="CE34" s="7"/>
      <c r="CF34" s="7"/>
      <c r="CG34" s="7"/>
      <c r="CH34" s="7"/>
      <c r="CI34" s="8"/>
      <c r="CJ34" s="7"/>
      <c r="CK34" s="7"/>
      <c r="CL34" s="7"/>
      <c r="CM34" s="7"/>
      <c r="CN34" s="7"/>
      <c r="CO34" s="7"/>
      <c r="CP34" s="8"/>
      <c r="CQ34" s="7"/>
      <c r="CR34" s="7"/>
      <c r="CS34" s="7"/>
      <c r="CT34" s="7"/>
      <c r="CU34" s="7"/>
      <c r="CV34" s="7"/>
      <c r="CW34" s="7"/>
      <c r="CX34" s="7"/>
      <c r="CY34" s="7"/>
    </row>
    <row r="35" customFormat="false" ht="12.75" hidden="false" customHeight="false" outlineLevel="0" collapsed="false">
      <c r="P35" s="52"/>
      <c r="AE35" s="220" t="s">
        <v>113</v>
      </c>
      <c r="AF35" s="221" t="s">
        <v>114</v>
      </c>
      <c r="AG35" s="221"/>
      <c r="AH35" s="222"/>
      <c r="AJ35" s="220" t="s">
        <v>113</v>
      </c>
      <c r="AK35" s="221" t="s">
        <v>115</v>
      </c>
      <c r="AL35" s="221"/>
      <c r="AM35" s="222"/>
      <c r="BJ35" s="140" t="s">
        <v>116</v>
      </c>
      <c r="BK35" s="141"/>
      <c r="BL35" s="223" t="n">
        <f aca="false">BL25-BL27-BL32-BL33</f>
        <v>16285.19424</v>
      </c>
      <c r="BO35" s="140" t="s">
        <v>117</v>
      </c>
      <c r="BP35" s="141"/>
      <c r="BQ35" s="223" t="e">
        <f aca="false">BQ29-SUM(BQ32:BQ33)</f>
        <v>#REF!</v>
      </c>
      <c r="BR35" s="7"/>
      <c r="BS35" s="7"/>
      <c r="BT35" s="7"/>
      <c r="BU35" s="98"/>
      <c r="BV35" s="52"/>
      <c r="BW35" s="176"/>
      <c r="BX35" s="52"/>
      <c r="BY35" s="52"/>
      <c r="BZ35" s="98"/>
      <c r="CA35" s="52"/>
      <c r="CB35" s="176"/>
      <c r="CC35" s="7"/>
      <c r="CD35" s="7"/>
      <c r="CE35" s="7"/>
      <c r="CF35" s="7"/>
      <c r="CG35" s="7"/>
      <c r="CH35" s="7"/>
      <c r="CI35" s="8"/>
      <c r="CJ35" s="7"/>
      <c r="CK35" s="215"/>
      <c r="CL35" s="7"/>
      <c r="CM35" s="7"/>
      <c r="CN35" s="8"/>
      <c r="CO35" s="7"/>
      <c r="CP35" s="215"/>
      <c r="CQ35" s="7"/>
      <c r="CR35" s="7"/>
      <c r="CS35" s="7"/>
      <c r="CT35" s="7"/>
      <c r="CU35" s="7"/>
      <c r="CV35" s="7"/>
      <c r="CW35" s="7"/>
      <c r="CX35" s="7"/>
      <c r="CY35" s="7"/>
    </row>
    <row r="36" customFormat="false" ht="12.75" hidden="false" customHeight="false" outlineLevel="0" collapsed="false">
      <c r="P36" s="52"/>
      <c r="AE36" s="224"/>
      <c r="AF36" s="52"/>
      <c r="AG36" s="52" t="s">
        <v>118</v>
      </c>
      <c r="AH36" s="225" t="s">
        <v>119</v>
      </c>
      <c r="AJ36" s="224"/>
      <c r="AK36" s="52"/>
      <c r="AL36" s="52" t="s">
        <v>118</v>
      </c>
      <c r="AM36" s="225" t="s">
        <v>119</v>
      </c>
      <c r="AV36" s="226" t="s">
        <v>120</v>
      </c>
      <c r="AW36" s="226" t="s">
        <v>121</v>
      </c>
      <c r="AX36" s="226" t="s">
        <v>122</v>
      </c>
      <c r="AY36" s="226" t="s">
        <v>123</v>
      </c>
      <c r="AZ36" s="226" t="s">
        <v>124</v>
      </c>
      <c r="BA36" s="226" t="s">
        <v>46</v>
      </c>
      <c r="BF36" s="98"/>
      <c r="BG36" s="52"/>
      <c r="BH36" s="176"/>
      <c r="BJ36" s="98"/>
      <c r="BK36" s="52"/>
      <c r="BL36" s="176"/>
      <c r="BO36" s="98"/>
      <c r="BP36" s="52"/>
      <c r="BQ36" s="176"/>
      <c r="BR36" s="7"/>
      <c r="BS36" s="7"/>
      <c r="BT36" s="7"/>
      <c r="BU36" s="98"/>
      <c r="BV36" s="52"/>
      <c r="BW36" s="176"/>
      <c r="BX36" s="52"/>
      <c r="BY36" s="52"/>
      <c r="BZ36" s="98"/>
      <c r="CA36" s="52"/>
      <c r="CB36" s="176"/>
      <c r="CC36" s="7"/>
      <c r="CD36" s="7"/>
      <c r="CE36" s="8"/>
      <c r="CF36" s="7"/>
      <c r="CG36" s="29"/>
      <c r="CH36" s="7"/>
      <c r="CI36" s="8"/>
      <c r="CJ36" s="7"/>
      <c r="CK36" s="29"/>
      <c r="CL36" s="7"/>
      <c r="CM36" s="7"/>
      <c r="CN36" s="8"/>
      <c r="CO36" s="7"/>
      <c r="CP36" s="29"/>
      <c r="CQ36" s="7"/>
      <c r="CR36" s="7"/>
      <c r="CS36" s="7"/>
      <c r="CT36" s="7"/>
      <c r="CU36" s="7"/>
      <c r="CV36" s="7"/>
      <c r="CW36" s="7"/>
      <c r="CX36" s="7"/>
      <c r="CY36" s="7"/>
    </row>
    <row r="37" customFormat="false" ht="16.5" hidden="false" customHeight="false" outlineLevel="0" collapsed="false">
      <c r="A37" s="7"/>
      <c r="B37" s="7"/>
      <c r="C37" s="7"/>
      <c r="D37" s="7"/>
      <c r="E37" s="7"/>
      <c r="F37" s="7"/>
      <c r="G37" s="7"/>
      <c r="H37" s="227"/>
      <c r="I37" s="227"/>
      <c r="J37" s="227"/>
      <c r="K37" s="227"/>
      <c r="L37" s="7"/>
      <c r="M37" s="7"/>
      <c r="N37" s="7"/>
      <c r="O37" s="7"/>
      <c r="P37" s="100"/>
      <c r="Q37" s="7"/>
      <c r="R37" s="7"/>
      <c r="S37" s="7"/>
      <c r="T37" s="7"/>
      <c r="U37" s="7"/>
      <c r="V37" s="7"/>
      <c r="W37" s="7"/>
      <c r="X37" s="7"/>
      <c r="Y37" s="7"/>
      <c r="AE37" s="224" t="s">
        <v>125</v>
      </c>
      <c r="AF37" s="52"/>
      <c r="AG37" s="52" t="s">
        <v>126</v>
      </c>
      <c r="AH37" s="225" t="s">
        <v>127</v>
      </c>
      <c r="AJ37" s="224" t="s">
        <v>125</v>
      </c>
      <c r="AK37" s="52"/>
      <c r="AL37" s="52" t="s">
        <v>128</v>
      </c>
      <c r="AM37" s="225" t="s">
        <v>129</v>
      </c>
      <c r="AS37" s="226" t="s">
        <v>130</v>
      </c>
      <c r="AT37" s="226" t="s">
        <v>131</v>
      </c>
      <c r="AU37" s="226" t="s">
        <v>132</v>
      </c>
      <c r="AV37" s="226" t="s">
        <v>133</v>
      </c>
      <c r="AW37" s="226" t="s">
        <v>133</v>
      </c>
      <c r="AX37" s="226" t="s">
        <v>134</v>
      </c>
      <c r="AY37" s="226" t="s">
        <v>134</v>
      </c>
      <c r="AZ37" s="226" t="s">
        <v>135</v>
      </c>
      <c r="BA37" s="0" t="s">
        <v>136</v>
      </c>
      <c r="BR37" s="55"/>
      <c r="BS37" s="55"/>
      <c r="BT37" s="55"/>
      <c r="BU37" s="98"/>
      <c r="BV37" s="52"/>
      <c r="BW37" s="176"/>
      <c r="BX37" s="52"/>
      <c r="BY37" s="52"/>
      <c r="BZ37" s="98"/>
      <c r="CA37" s="52"/>
      <c r="CB37" s="176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</row>
    <row r="38" customFormat="false" ht="12.75" hidden="false" customHeight="false" outlineLevel="0" collapsed="false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AE38" s="224" t="s">
        <v>137</v>
      </c>
      <c r="AF38" s="52"/>
      <c r="AG38" s="52" t="s">
        <v>138</v>
      </c>
      <c r="AH38" s="225" t="s">
        <v>138</v>
      </c>
      <c r="AJ38" s="224" t="s">
        <v>137</v>
      </c>
      <c r="AK38" s="52"/>
      <c r="AL38" s="52" t="s">
        <v>83</v>
      </c>
      <c r="AM38" s="225" t="s">
        <v>82</v>
      </c>
      <c r="AS38" s="228"/>
      <c r="AT38" s="229" t="n">
        <f aca="false">AT7</f>
        <v>4</v>
      </c>
      <c r="AU38" s="229" t="n">
        <f aca="false">AS38-AT38</f>
        <v>-4</v>
      </c>
      <c r="AV38" s="230" t="n">
        <f aca="false">IF(AND(AU38&lt;=0,AU38&gt;=-2),AU38,IF(AU38&lt;-2,-2,0))</f>
        <v>-2</v>
      </c>
      <c r="AW38" s="231" t="n">
        <f aca="false">IF(AND(AU38&gt;=0,AU38&lt;=2),AU38,IF(AU38&gt;2,2,0))</f>
        <v>0</v>
      </c>
      <c r="AX38" s="232" t="n">
        <f aca="false">IF(AU38&gt;2,(AU38-2)*13.66,0)</f>
        <v>0</v>
      </c>
      <c r="AY38" s="232" t="n">
        <f aca="false">IF(AU38&lt;-2,(ABS(AU38)-2)*100,0)</f>
        <v>200</v>
      </c>
      <c r="AZ38" s="233" t="n">
        <f aca="false">AV38+AW38</f>
        <v>-2</v>
      </c>
      <c r="BA38" s="234" t="n">
        <f aca="false">AX38+AY38</f>
        <v>200</v>
      </c>
      <c r="BB38" s="142"/>
      <c r="BJ38" s="6" t="s">
        <v>139</v>
      </c>
      <c r="BP38" s="6" t="s">
        <v>140</v>
      </c>
      <c r="BR38" s="235"/>
      <c r="BS38" s="142"/>
      <c r="BT38" s="142"/>
      <c r="BU38" s="98"/>
      <c r="BV38" s="52"/>
      <c r="BW38" s="52"/>
      <c r="BX38" s="52"/>
      <c r="BY38" s="52"/>
      <c r="BZ38" s="98"/>
      <c r="CA38" s="52"/>
      <c r="CB38" s="52"/>
      <c r="CC38" s="7"/>
      <c r="CD38" s="7"/>
      <c r="CE38" s="7"/>
      <c r="CF38" s="7"/>
      <c r="CG38" s="7"/>
      <c r="CH38" s="7"/>
      <c r="CI38" s="7"/>
      <c r="CJ38" s="8"/>
      <c r="CK38" s="7"/>
      <c r="CL38" s="7"/>
      <c r="CM38" s="7"/>
      <c r="CN38" s="7"/>
      <c r="CO38" s="8"/>
      <c r="CP38" s="7"/>
      <c r="CQ38" s="7"/>
      <c r="CR38" s="7"/>
      <c r="CS38" s="7"/>
      <c r="CT38" s="7"/>
      <c r="CU38" s="7"/>
      <c r="CV38" s="7"/>
      <c r="CW38" s="7"/>
      <c r="CX38" s="7"/>
      <c r="CY38" s="7"/>
    </row>
    <row r="39" customFormat="false" ht="13.5" hidden="false" customHeight="false" outlineLevel="0" collapsed="false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AE39" s="236" t="n">
        <f aca="false">AE31</f>
        <v>0</v>
      </c>
      <c r="AF39" s="237" t="n">
        <f aca="false">AG31</f>
        <v>0</v>
      </c>
      <c r="AG39" s="237" t="n">
        <f aca="false">AH31+AK31</f>
        <v>96</v>
      </c>
      <c r="AH39" s="238" t="n">
        <f aca="false">AN31</f>
        <v>0</v>
      </c>
      <c r="AJ39" s="236" t="n">
        <f aca="false">AJ31</f>
        <v>0</v>
      </c>
      <c r="AK39" s="237" t="n">
        <f aca="false">AL31</f>
        <v>0</v>
      </c>
      <c r="AL39" s="239" t="n">
        <f aca="false">AVERAGE(AL7:AL30,AI7:AI30)</f>
        <v>215</v>
      </c>
      <c r="AM39" s="240" t="e">
        <f aca="false">AVERAGE(AO7:AO30)</f>
        <v>#DIV/0!</v>
      </c>
      <c r="AS39" s="241"/>
      <c r="AT39" s="242" t="n">
        <f aca="false">AT8</f>
        <v>4</v>
      </c>
      <c r="AU39" s="242" t="n">
        <f aca="false">AS39-AT39</f>
        <v>-4</v>
      </c>
      <c r="AV39" s="243" t="n">
        <f aca="false">IF(AND(AU39&lt;=0,AU39&gt;=-2),AU39,IF(AU39&lt;-2,-2,0))</f>
        <v>-2</v>
      </c>
      <c r="AW39" s="244" t="n">
        <f aca="false">IF(AND(AU39&gt;=0,AU39&lt;=2),AU39,IF(AU39&gt;2,2,0))</f>
        <v>0</v>
      </c>
      <c r="AX39" s="245" t="n">
        <f aca="false">IF(AU39&gt;2,(AU39-2)*13.66,0)</f>
        <v>0</v>
      </c>
      <c r="AY39" s="245" t="n">
        <f aca="false">IF(AU39&lt;-2,(ABS(AU39)-2)*100,0)</f>
        <v>200</v>
      </c>
      <c r="AZ39" s="246" t="n">
        <f aca="false">AV39+AW39</f>
        <v>-2</v>
      </c>
      <c r="BA39" s="247" t="n">
        <f aca="false">AX39+AY39</f>
        <v>200</v>
      </c>
      <c r="BJ39" s="25" t="s">
        <v>141</v>
      </c>
      <c r="BK39" s="26"/>
      <c r="BL39" s="248" t="n">
        <v>0</v>
      </c>
      <c r="BM39" s="249"/>
      <c r="BR39" s="235"/>
      <c r="BS39" s="142"/>
      <c r="BT39" s="142"/>
      <c r="BU39" s="98"/>
      <c r="BV39" s="52"/>
      <c r="BW39" s="214"/>
      <c r="BX39" s="52"/>
      <c r="BY39" s="52"/>
      <c r="BZ39" s="98"/>
      <c r="CA39" s="52"/>
      <c r="CB39" s="250"/>
      <c r="CC39" s="7"/>
      <c r="CD39" s="7"/>
      <c r="CE39" s="7"/>
      <c r="CF39" s="7"/>
      <c r="CG39" s="7"/>
      <c r="CH39" s="7"/>
      <c r="CI39" s="7"/>
      <c r="CJ39" s="8"/>
      <c r="CK39" s="7"/>
      <c r="CL39" s="249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</row>
    <row r="40" customFormat="false" ht="15.75" hidden="false" customHeight="false" outlineLevel="0" collapsed="false">
      <c r="A40" s="7"/>
      <c r="B40" s="7"/>
      <c r="C40" s="7"/>
      <c r="D40" s="7"/>
      <c r="E40" s="227"/>
      <c r="F40" s="227"/>
      <c r="G40" s="227"/>
      <c r="H40" s="227"/>
      <c r="I40" s="227"/>
      <c r="J40" s="227"/>
      <c r="K40" s="227"/>
      <c r="L40" s="227"/>
      <c r="M40" s="227"/>
      <c r="N40" s="227"/>
      <c r="O40" s="227"/>
      <c r="P40" s="7"/>
      <c r="Q40" s="7"/>
      <c r="R40" s="7"/>
      <c r="S40" s="7"/>
      <c r="T40" s="7"/>
      <c r="U40" s="7"/>
      <c r="V40" s="7"/>
      <c r="W40" s="7"/>
      <c r="X40" s="7"/>
      <c r="Y40" s="7"/>
      <c r="AS40" s="241"/>
      <c r="AT40" s="242" t="n">
        <f aca="false">AT9</f>
        <v>4</v>
      </c>
      <c r="AU40" s="242" t="n">
        <f aca="false">AS40-AT40</f>
        <v>-4</v>
      </c>
      <c r="AV40" s="243" t="n">
        <f aca="false">IF(AND(AU40&lt;=0,AU40&gt;=-2),AU40,IF(AU40&lt;-2,-2,0))</f>
        <v>-2</v>
      </c>
      <c r="AW40" s="244" t="n">
        <f aca="false">IF(AND(AU40&gt;=0,AU40&lt;=2),AU40,IF(AU40&gt;2,2,0))</f>
        <v>0</v>
      </c>
      <c r="AX40" s="245" t="n">
        <f aca="false">IF(AU40&gt;2,(AU40-2)*13.66,0)</f>
        <v>0</v>
      </c>
      <c r="AY40" s="245" t="n">
        <f aca="false">IF(AU40&lt;-2,(ABS(AU40)-2)*100,0)</f>
        <v>200</v>
      </c>
      <c r="AZ40" s="246" t="n">
        <f aca="false">AV40+AW40</f>
        <v>-2</v>
      </c>
      <c r="BA40" s="247" t="n">
        <f aca="false">AX40+AY40</f>
        <v>200</v>
      </c>
      <c r="BJ40" s="183"/>
      <c r="BK40" s="52"/>
      <c r="BL40" s="251"/>
      <c r="BM40" s="252"/>
      <c r="BR40" s="235"/>
      <c r="BS40" s="142"/>
      <c r="BT40" s="142"/>
      <c r="BU40" s="98"/>
      <c r="BV40" s="52"/>
      <c r="BW40" s="250"/>
      <c r="BX40" s="52"/>
      <c r="BY40" s="52"/>
      <c r="BZ40" s="98"/>
      <c r="CA40" s="52"/>
      <c r="CB40" s="250"/>
      <c r="CC40" s="7"/>
      <c r="CD40" s="7"/>
      <c r="CE40" s="7"/>
      <c r="CF40" s="7"/>
      <c r="CG40" s="7"/>
      <c r="CH40" s="7"/>
      <c r="CI40" s="7"/>
      <c r="CJ40" s="7"/>
      <c r="CK40" s="7"/>
      <c r="CL40" s="252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</row>
    <row r="41" customFormat="false" ht="15.75" hidden="false" customHeight="false" outlineLevel="0" collapsed="false">
      <c r="A41" s="7"/>
      <c r="B41" s="7"/>
      <c r="C41" s="7"/>
      <c r="D41" s="7"/>
      <c r="E41" s="253"/>
      <c r="F41" s="253"/>
      <c r="G41" s="254"/>
      <c r="H41" s="253"/>
      <c r="I41" s="254"/>
      <c r="J41" s="253"/>
      <c r="K41" s="254"/>
      <c r="L41" s="253"/>
      <c r="M41" s="254"/>
      <c r="N41" s="253"/>
      <c r="O41" s="253"/>
      <c r="P41" s="7"/>
      <c r="Q41" s="7"/>
      <c r="R41" s="7"/>
      <c r="S41" s="7"/>
      <c r="T41" s="7"/>
      <c r="U41" s="7"/>
      <c r="V41" s="7"/>
      <c r="W41" s="7"/>
      <c r="X41" s="7"/>
      <c r="Y41" s="7"/>
      <c r="AS41" s="241"/>
      <c r="AT41" s="242" t="n">
        <f aca="false">AT10</f>
        <v>4</v>
      </c>
      <c r="AU41" s="242" t="n">
        <f aca="false">AS41-AT41</f>
        <v>-4</v>
      </c>
      <c r="AV41" s="243" t="n">
        <f aca="false">IF(AND(AU41&lt;=0,AU41&gt;=-2),AU41,IF(AU41&lt;-2,-2,0))</f>
        <v>-2</v>
      </c>
      <c r="AW41" s="244" t="n">
        <f aca="false">IF(AND(AU41&gt;=0,AU41&lt;=2),AU41,IF(AU41&gt;2,2,0))</f>
        <v>0</v>
      </c>
      <c r="AX41" s="245" t="n">
        <f aca="false">IF(AU41&gt;2,(AU41-2)*13.66,0)</f>
        <v>0</v>
      </c>
      <c r="AY41" s="245" t="n">
        <f aca="false">IF(AU41&lt;-2,(ABS(AU41)-2)*100,0)</f>
        <v>200</v>
      </c>
      <c r="AZ41" s="246" t="n">
        <f aca="false">AV41+AW41</f>
        <v>-2</v>
      </c>
      <c r="BA41" s="247" t="n">
        <f aca="false">AX41+AY41</f>
        <v>200</v>
      </c>
      <c r="BJ41" s="53" t="s">
        <v>142</v>
      </c>
      <c r="BK41" s="98"/>
      <c r="BL41" s="255" t="n">
        <v>0</v>
      </c>
      <c r="BM41" s="249"/>
      <c r="BR41" s="235"/>
      <c r="BS41" s="142"/>
      <c r="BT41" s="142"/>
      <c r="BU41" s="98"/>
      <c r="BV41" s="52"/>
      <c r="BW41" s="52"/>
      <c r="BX41" s="52"/>
      <c r="BY41" s="52"/>
      <c r="BZ41" s="52"/>
      <c r="CA41" s="52"/>
      <c r="CB41" s="98"/>
      <c r="CC41" s="7"/>
      <c r="CD41" s="7"/>
      <c r="CE41" s="7"/>
      <c r="CF41" s="7"/>
      <c r="CG41" s="7"/>
      <c r="CH41" s="7"/>
      <c r="CI41" s="7"/>
      <c r="CJ41" s="8"/>
      <c r="CK41" s="8"/>
      <c r="CL41" s="249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</row>
    <row r="42" customFormat="false" ht="15" hidden="false" customHeight="false" outlineLevel="0" collapsed="false">
      <c r="A42" s="7"/>
      <c r="B42" s="7"/>
      <c r="C42" s="7"/>
      <c r="D42" s="7"/>
      <c r="E42" s="253"/>
      <c r="F42" s="253"/>
      <c r="G42" s="254"/>
      <c r="H42" s="253"/>
      <c r="I42" s="254"/>
      <c r="J42" s="253"/>
      <c r="K42" s="254"/>
      <c r="L42" s="253"/>
      <c r="M42" s="254"/>
      <c r="N42" s="253"/>
      <c r="O42" s="253"/>
      <c r="P42" s="7"/>
      <c r="Q42" s="7"/>
      <c r="R42" s="7"/>
      <c r="S42" s="7"/>
      <c r="T42" s="7"/>
      <c r="U42" s="7"/>
      <c r="V42" s="7"/>
      <c r="W42" s="7"/>
      <c r="X42" s="7"/>
      <c r="Y42" s="7"/>
      <c r="AE42" s="220" t="s">
        <v>143</v>
      </c>
      <c r="AF42" s="221" t="s">
        <v>114</v>
      </c>
      <c r="AG42" s="221"/>
      <c r="AH42" s="222"/>
      <c r="AJ42" s="220" t="s">
        <v>143</v>
      </c>
      <c r="AK42" s="221" t="s">
        <v>115</v>
      </c>
      <c r="AL42" s="221"/>
      <c r="AM42" s="222"/>
      <c r="AS42" s="241"/>
      <c r="AT42" s="242" t="n">
        <f aca="false">AT11</f>
        <v>4</v>
      </c>
      <c r="AU42" s="242" t="n">
        <f aca="false">AS42-AT42</f>
        <v>-4</v>
      </c>
      <c r="AV42" s="243" t="n">
        <f aca="false">IF(AND(AU42&lt;=0,AU42&gt;=-2),AU42,IF(AU42&lt;-2,-2,0))</f>
        <v>-2</v>
      </c>
      <c r="AW42" s="244" t="n">
        <f aca="false">IF(AND(AU42&gt;=0,AU42&lt;=2),AU42,IF(AU42&gt;2,2,0))</f>
        <v>0</v>
      </c>
      <c r="AX42" s="245" t="n">
        <f aca="false">IF(AU42&gt;2,(AU42-2)*13.66,0)</f>
        <v>0</v>
      </c>
      <c r="AY42" s="245" t="n">
        <f aca="false">IF(AU42&lt;-2,(ABS(AU42)-2)*100,0)</f>
        <v>200</v>
      </c>
      <c r="AZ42" s="246" t="n">
        <f aca="false">AV42+AW42</f>
        <v>-2</v>
      </c>
      <c r="BA42" s="247" t="n">
        <f aca="false">AX42+AY42</f>
        <v>200</v>
      </c>
      <c r="BJ42" s="53" t="s">
        <v>144</v>
      </c>
      <c r="BK42" s="256" t="n">
        <f aca="false">A1</f>
        <v>36961</v>
      </c>
      <c r="BL42" s="255" t="n">
        <v>0</v>
      </c>
      <c r="BM42" s="249"/>
      <c r="BR42" s="235"/>
      <c r="BS42" s="142"/>
      <c r="BT42" s="142"/>
      <c r="BU42" s="98"/>
      <c r="BV42" s="52"/>
      <c r="BW42" s="250"/>
      <c r="BX42" s="52"/>
      <c r="BY42" s="52"/>
      <c r="BZ42" s="98"/>
      <c r="CA42" s="52"/>
      <c r="CB42" s="250"/>
      <c r="CC42" s="7"/>
      <c r="CD42" s="7"/>
      <c r="CE42" s="7"/>
      <c r="CF42" s="7"/>
      <c r="CG42" s="7"/>
      <c r="CH42" s="7"/>
      <c r="CI42" s="7"/>
      <c r="CJ42" s="8"/>
      <c r="CK42" s="257"/>
      <c r="CL42" s="249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</row>
    <row r="43" customFormat="false" ht="15" hidden="false" customHeight="false" outlineLevel="0" collapsed="false">
      <c r="A43" s="7"/>
      <c r="B43" s="7"/>
      <c r="C43" s="7"/>
      <c r="D43" s="7"/>
      <c r="E43" s="253"/>
      <c r="F43" s="253"/>
      <c r="G43" s="254"/>
      <c r="H43" s="253"/>
      <c r="I43" s="253"/>
      <c r="J43" s="253"/>
      <c r="K43" s="254"/>
      <c r="L43" s="253"/>
      <c r="M43" s="253"/>
      <c r="N43" s="253"/>
      <c r="O43" s="253"/>
      <c r="P43" s="7"/>
      <c r="Q43" s="7"/>
      <c r="R43" s="7"/>
      <c r="S43" s="7"/>
      <c r="T43" s="7"/>
      <c r="U43" s="7"/>
      <c r="V43" s="7"/>
      <c r="W43" s="7"/>
      <c r="X43" s="7"/>
      <c r="Y43" s="7"/>
      <c r="AE43" s="224"/>
      <c r="AF43" s="52"/>
      <c r="AG43" s="52" t="s">
        <v>118</v>
      </c>
      <c r="AH43" s="225"/>
      <c r="AJ43" s="224"/>
      <c r="AK43" s="52"/>
      <c r="AL43" s="52" t="s">
        <v>118</v>
      </c>
      <c r="AM43" s="225"/>
      <c r="AS43" s="241"/>
      <c r="AT43" s="242" t="n">
        <f aca="false">AT12</f>
        <v>4</v>
      </c>
      <c r="AU43" s="242" t="n">
        <f aca="false">AS43-AT43</f>
        <v>-4</v>
      </c>
      <c r="AV43" s="243" t="n">
        <f aca="false">IF(AND(AU43&lt;=0,AU43&gt;=-2),AU43,IF(AU43&lt;-2,-2,0))</f>
        <v>-2</v>
      </c>
      <c r="AW43" s="244" t="n">
        <f aca="false">IF(AND(AU43&gt;=0,AU43&lt;=2),AU43,IF(AU43&gt;2,2,0))</f>
        <v>0</v>
      </c>
      <c r="AX43" s="245" t="n">
        <f aca="false">IF(AU43&gt;2,(AU43-2)*13.66,0)</f>
        <v>0</v>
      </c>
      <c r="AY43" s="245" t="n">
        <f aca="false">IF(AU43&lt;-2,(ABS(AU43)-2)*100,0)</f>
        <v>200</v>
      </c>
      <c r="AZ43" s="246" t="n">
        <f aca="false">AV43+AW43</f>
        <v>-2</v>
      </c>
      <c r="BA43" s="247" t="n">
        <f aca="false">AX43+AY43</f>
        <v>200</v>
      </c>
      <c r="BJ43" s="53" t="s">
        <v>145</v>
      </c>
      <c r="BK43" s="52"/>
      <c r="BL43" s="255" t="n">
        <f aca="false">SUM(BL39:BL42)</f>
        <v>0</v>
      </c>
      <c r="BM43" s="249"/>
      <c r="BR43" s="235"/>
      <c r="BS43" s="142"/>
      <c r="BT43" s="142"/>
      <c r="BU43" s="98"/>
      <c r="BV43" s="52"/>
      <c r="BW43" s="176"/>
      <c r="BX43" s="52"/>
      <c r="BY43" s="52"/>
      <c r="BZ43" s="98"/>
      <c r="CA43" s="52"/>
      <c r="CB43" s="176"/>
      <c r="CC43" s="7"/>
      <c r="CD43" s="7"/>
      <c r="CE43" s="7"/>
      <c r="CF43" s="7"/>
      <c r="CG43" s="7"/>
      <c r="CH43" s="7"/>
      <c r="CI43" s="7"/>
      <c r="CJ43" s="8"/>
      <c r="CK43" s="7"/>
      <c r="CL43" s="249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</row>
    <row r="44" customFormat="false" ht="15" hidden="false" customHeight="false" outlineLevel="0" collapsed="false">
      <c r="A44" s="7"/>
      <c r="B44" s="7"/>
      <c r="C44" s="7"/>
      <c r="D44" s="7"/>
      <c r="E44" s="253"/>
      <c r="F44" s="253"/>
      <c r="G44" s="254"/>
      <c r="H44" s="253"/>
      <c r="I44" s="254"/>
      <c r="J44" s="253"/>
      <c r="K44" s="254"/>
      <c r="L44" s="253"/>
      <c r="M44" s="254"/>
      <c r="N44" s="254"/>
      <c r="O44" s="254"/>
      <c r="P44" s="7"/>
      <c r="Q44" s="7"/>
      <c r="R44" s="7"/>
      <c r="S44" s="7"/>
      <c r="T44" s="7"/>
      <c r="U44" s="7"/>
      <c r="V44" s="7"/>
      <c r="W44" s="7"/>
      <c r="X44" s="7"/>
      <c r="Y44" s="7"/>
      <c r="AE44" s="224" t="s">
        <v>125</v>
      </c>
      <c r="AF44" s="52" t="s">
        <v>146</v>
      </c>
      <c r="AG44" s="52" t="s">
        <v>126</v>
      </c>
      <c r="AH44" s="225" t="s">
        <v>119</v>
      </c>
      <c r="AJ44" s="224" t="s">
        <v>125</v>
      </c>
      <c r="AK44" s="52" t="s">
        <v>146</v>
      </c>
      <c r="AL44" s="52" t="s">
        <v>126</v>
      </c>
      <c r="AM44" s="225" t="s">
        <v>119</v>
      </c>
      <c r="AS44" s="241"/>
      <c r="AT44" s="242" t="n">
        <f aca="false">AT13</f>
        <v>4</v>
      </c>
      <c r="AU44" s="242" t="n">
        <f aca="false">AS44-AT44</f>
        <v>-4</v>
      </c>
      <c r="AV44" s="243" t="n">
        <f aca="false">IF(AND(AU44&lt;=0,AU44&gt;=-2),AU44,IF(AU44&lt;-2,-2,0))</f>
        <v>-2</v>
      </c>
      <c r="AW44" s="244" t="n">
        <f aca="false">IF(AND(AU44&gt;=0,AU44&lt;=2),AU44,IF(AU44&gt;2,2,0))</f>
        <v>0</v>
      </c>
      <c r="AX44" s="245" t="n">
        <f aca="false">IF(AU44&gt;2,(AU44-2)*13.66,0)</f>
        <v>0</v>
      </c>
      <c r="AY44" s="245" t="n">
        <f aca="false">IF(AU44&lt;-2,(ABS(AU44)-2)*100,0)</f>
        <v>200</v>
      </c>
      <c r="AZ44" s="246" t="n">
        <f aca="false">AV44+AW44</f>
        <v>-2</v>
      </c>
      <c r="BA44" s="247" t="n">
        <f aca="false">AX44+AY44</f>
        <v>200</v>
      </c>
      <c r="BJ44" s="183"/>
      <c r="BK44" s="52"/>
      <c r="BL44" s="251"/>
      <c r="BM44" s="252"/>
      <c r="BR44" s="235"/>
      <c r="BS44" s="142"/>
      <c r="BT44" s="142"/>
      <c r="BU44" s="52"/>
      <c r="BV44" s="52"/>
      <c r="BW44" s="52"/>
      <c r="BX44" s="52"/>
      <c r="BY44" s="52"/>
      <c r="BZ44" s="52"/>
      <c r="CA44" s="52"/>
      <c r="CB44" s="52"/>
      <c r="CC44" s="7"/>
      <c r="CD44" s="7"/>
      <c r="CE44" s="7"/>
      <c r="CF44" s="7"/>
      <c r="CG44" s="7"/>
      <c r="CH44" s="7"/>
      <c r="CI44" s="7"/>
      <c r="CJ44" s="7"/>
      <c r="CK44" s="7"/>
      <c r="CL44" s="252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</row>
    <row r="45" customFormat="false" ht="15.75" hidden="false" customHeight="false" outlineLevel="0" collapsed="false">
      <c r="A45" s="7"/>
      <c r="B45" s="7"/>
      <c r="C45" s="7"/>
      <c r="D45" s="7"/>
      <c r="E45" s="253"/>
      <c r="F45" s="253"/>
      <c r="G45" s="253"/>
      <c r="H45" s="253"/>
      <c r="I45" s="253"/>
      <c r="J45" s="253"/>
      <c r="K45" s="253"/>
      <c r="L45" s="253"/>
      <c r="M45" s="253"/>
      <c r="N45" s="253"/>
      <c r="O45" s="253"/>
      <c r="P45" s="7"/>
      <c r="Q45" s="7"/>
      <c r="R45" s="7"/>
      <c r="S45" s="7"/>
      <c r="T45" s="7"/>
      <c r="U45" s="7"/>
      <c r="V45" s="7"/>
      <c r="W45" s="7"/>
      <c r="X45" s="7"/>
      <c r="Y45" s="7"/>
      <c r="AE45" s="258" t="s">
        <v>137</v>
      </c>
      <c r="AF45" s="259" t="s">
        <v>137</v>
      </c>
      <c r="AG45" s="259" t="s">
        <v>138</v>
      </c>
      <c r="AH45" s="260" t="s">
        <v>138</v>
      </c>
      <c r="AJ45" s="224" t="s">
        <v>137</v>
      </c>
      <c r="AK45" s="52" t="s">
        <v>137</v>
      </c>
      <c r="AL45" s="52" t="s">
        <v>138</v>
      </c>
      <c r="AM45" s="225" t="s">
        <v>138</v>
      </c>
      <c r="AS45" s="241"/>
      <c r="AT45" s="242" t="n">
        <f aca="false">AT14</f>
        <v>4</v>
      </c>
      <c r="AU45" s="242" t="n">
        <f aca="false">AS45-AT45</f>
        <v>-4</v>
      </c>
      <c r="AV45" s="243" t="n">
        <f aca="false">IF(AND(AU45&lt;=0,AU45&gt;=-2),AU45,IF(AU45&lt;-2,-2,0))</f>
        <v>-2</v>
      </c>
      <c r="AW45" s="244" t="n">
        <f aca="false">IF(AND(AU45&gt;=0,AU45&lt;=2),AU45,IF(AU45&gt;2,2,0))</f>
        <v>0</v>
      </c>
      <c r="AX45" s="245" t="n">
        <f aca="false">IF(AU45&gt;2,(AU45-2)*13.66,0)</f>
        <v>0</v>
      </c>
      <c r="AY45" s="245" t="n">
        <f aca="false">IF(AU45&lt;-2,(ABS(AU45)-2)*100,0)</f>
        <v>200</v>
      </c>
      <c r="AZ45" s="246" t="n">
        <f aca="false">AV45+AW45</f>
        <v>-2</v>
      </c>
      <c r="BA45" s="247" t="n">
        <f aca="false">AX45+AY45</f>
        <v>200</v>
      </c>
      <c r="BJ45" s="53" t="s">
        <v>147</v>
      </c>
      <c r="BK45" s="98"/>
      <c r="BL45" s="255" t="n">
        <v>0</v>
      </c>
      <c r="BM45" s="249"/>
      <c r="BR45" s="235"/>
      <c r="BS45" s="142"/>
      <c r="BT45" s="142"/>
      <c r="BU45" s="98"/>
      <c r="BV45" s="52"/>
      <c r="BW45" s="52"/>
      <c r="BX45" s="52"/>
      <c r="BY45" s="52"/>
      <c r="BZ45" s="52"/>
      <c r="CA45" s="98"/>
      <c r="CB45" s="52"/>
      <c r="CC45" s="7"/>
      <c r="CD45" s="7"/>
      <c r="CE45" s="7"/>
      <c r="CF45" s="7"/>
      <c r="CG45" s="7"/>
      <c r="CH45" s="7"/>
      <c r="CI45" s="7"/>
      <c r="CJ45" s="8"/>
      <c r="CK45" s="8"/>
      <c r="CL45" s="249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</row>
    <row r="46" customFormat="false" ht="15.75" hidden="false" customHeight="false" outlineLevel="0" collapsed="false">
      <c r="A46" s="7"/>
      <c r="B46" s="7"/>
      <c r="C46" s="7"/>
      <c r="D46" s="7"/>
      <c r="E46" s="253"/>
      <c r="F46" s="253"/>
      <c r="G46" s="253"/>
      <c r="H46" s="253"/>
      <c r="I46" s="253"/>
      <c r="J46" s="253"/>
      <c r="K46" s="253"/>
      <c r="L46" s="253"/>
      <c r="M46" s="253"/>
      <c r="N46" s="253"/>
      <c r="O46" s="253"/>
      <c r="P46" s="7"/>
      <c r="Q46" s="7"/>
      <c r="R46" s="7"/>
      <c r="S46" s="7"/>
      <c r="T46" s="7"/>
      <c r="U46" s="7"/>
      <c r="V46" s="7"/>
      <c r="W46" s="7"/>
      <c r="X46" s="7"/>
      <c r="Y46" s="7"/>
      <c r="AE46" s="261" t="n">
        <f aca="false">AE39</f>
        <v>0</v>
      </c>
      <c r="AF46" s="262" t="n">
        <f aca="false">AF39</f>
        <v>0</v>
      </c>
      <c r="AG46" s="263" t="e">
        <f aca="true">(INDIRECT(TEXT((DAY($A$1)-1),"0")&amp;"!AG46"))+AG39</f>
        <v>#REF!</v>
      </c>
      <c r="AH46" s="263" t="e">
        <f aca="true">(INDIRECT(TEXT((DAY($A$1)-1),"0")&amp;"!AH46"))+AH39</f>
        <v>#REF!</v>
      </c>
      <c r="AJ46" s="261" t="n">
        <f aca="false">AJ39</f>
        <v>0</v>
      </c>
      <c r="AK46" s="262" t="n">
        <f aca="false">AK39</f>
        <v>0</v>
      </c>
      <c r="AL46" s="264" t="e">
        <f aca="true">(INDIRECT(TEXT((DAY($A$1)-1),"0")&amp;"!AH46"))+AL39</f>
        <v>#REF!</v>
      </c>
      <c r="AM46" s="265" t="e">
        <f aca="true">(INDIRECT(TEXT((DAY($A$1)-1),"0")&amp;"!Am46"))+AM39</f>
        <v>#REF!</v>
      </c>
      <c r="AS46" s="241"/>
      <c r="AT46" s="242" t="n">
        <f aca="false">AT15</f>
        <v>4</v>
      </c>
      <c r="AU46" s="242" t="n">
        <f aca="false">AS46-AT46</f>
        <v>-4</v>
      </c>
      <c r="AV46" s="243" t="n">
        <f aca="false">IF(AND(AU46&lt;=0,AU46&gt;=-2),AU46,IF(AU46&lt;-2,-2,0))</f>
        <v>-2</v>
      </c>
      <c r="AW46" s="244" t="n">
        <f aca="false">IF(AND(AU46&gt;=0,AU46&lt;=2),AU46,IF(AU46&gt;2,2,0))</f>
        <v>0</v>
      </c>
      <c r="AX46" s="245" t="n">
        <f aca="false">IF(AU46&gt;2,(AU46-2)*13.66,0)</f>
        <v>0</v>
      </c>
      <c r="AY46" s="245" t="n">
        <f aca="false">IF(AU46&lt;-2,(ABS(AU46)-2)*100,0)</f>
        <v>200</v>
      </c>
      <c r="AZ46" s="246" t="n">
        <f aca="false">AV46+AW46</f>
        <v>-2</v>
      </c>
      <c r="BA46" s="247" t="n">
        <f aca="false">AX46+AY46</f>
        <v>200</v>
      </c>
      <c r="BJ46" s="53" t="s">
        <v>148</v>
      </c>
      <c r="BK46" s="256" t="n">
        <f aca="false">BK42</f>
        <v>36961</v>
      </c>
      <c r="BL46" s="266" t="n">
        <f aca="false">AT31*J7/1000</f>
        <v>0</v>
      </c>
      <c r="BM46" s="249"/>
      <c r="BR46" s="235"/>
      <c r="BS46" s="142"/>
      <c r="BT46" s="142"/>
      <c r="BU46" s="98"/>
      <c r="BV46" s="52"/>
      <c r="BW46" s="249"/>
      <c r="BX46" s="249"/>
      <c r="BY46" s="52"/>
      <c r="BZ46" s="52"/>
      <c r="CA46" s="52"/>
      <c r="CB46" s="52"/>
      <c r="CC46" s="7"/>
      <c r="CD46" s="7"/>
      <c r="CE46" s="7"/>
      <c r="CF46" s="7"/>
      <c r="CG46" s="7"/>
      <c r="CH46" s="7"/>
      <c r="CI46" s="7"/>
      <c r="CJ46" s="8"/>
      <c r="CK46" s="257"/>
      <c r="CL46" s="249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</row>
    <row r="47" customFormat="false" ht="15" hidden="false" customHeight="false" outlineLevel="0" collapsed="false">
      <c r="A47" s="7"/>
      <c r="B47" s="7"/>
      <c r="C47" s="7"/>
      <c r="D47" s="7"/>
      <c r="E47" s="253"/>
      <c r="F47" s="253"/>
      <c r="G47" s="253"/>
      <c r="H47" s="253"/>
      <c r="I47" s="253"/>
      <c r="J47" s="253"/>
      <c r="K47" s="253"/>
      <c r="L47" s="253"/>
      <c r="M47" s="253"/>
      <c r="N47" s="253"/>
      <c r="O47" s="253"/>
      <c r="P47" s="7"/>
      <c r="Q47" s="7"/>
      <c r="R47" s="7"/>
      <c r="S47" s="7"/>
      <c r="T47" s="7"/>
      <c r="U47" s="7"/>
      <c r="V47" s="7"/>
      <c r="W47" s="7"/>
      <c r="X47" s="7"/>
      <c r="Y47" s="7"/>
      <c r="AS47" s="241"/>
      <c r="AT47" s="242" t="n">
        <f aca="false">AT16</f>
        <v>4</v>
      </c>
      <c r="AU47" s="242" t="n">
        <f aca="false">AS47-AT47</f>
        <v>-4</v>
      </c>
      <c r="AV47" s="243" t="n">
        <f aca="false">IF(AND(AU47&lt;=0,AU47&gt;=-2),AU47,IF(AU47&lt;-2,-2,0))</f>
        <v>-2</v>
      </c>
      <c r="AW47" s="244" t="n">
        <f aca="false">IF(AND(AU47&gt;=0,AU47&lt;=2),AU47,IF(AU47&gt;2,2,0))</f>
        <v>0</v>
      </c>
      <c r="AX47" s="245" t="n">
        <f aca="false">IF(AU47&gt;2,(AU47-2)*13.66,0)</f>
        <v>0</v>
      </c>
      <c r="AY47" s="245" t="n">
        <f aca="false">IF(AU47&lt;-2,(ABS(AU47)-2)*100,0)</f>
        <v>200</v>
      </c>
      <c r="AZ47" s="246" t="n">
        <f aca="false">AV47+AW47</f>
        <v>-2</v>
      </c>
      <c r="BA47" s="247" t="n">
        <f aca="false">AX47+AY47</f>
        <v>200</v>
      </c>
      <c r="BJ47" s="53" t="s">
        <v>149</v>
      </c>
      <c r="BK47" s="98"/>
      <c r="BL47" s="255" t="n">
        <f aca="false">SUM(BL45:BL46)</f>
        <v>0</v>
      </c>
      <c r="BM47" s="249"/>
      <c r="BR47" s="235"/>
      <c r="BS47" s="142"/>
      <c r="BT47" s="142"/>
      <c r="BU47" s="52"/>
      <c r="BV47" s="52"/>
      <c r="BW47" s="252"/>
      <c r="BX47" s="252"/>
      <c r="BY47" s="52"/>
      <c r="BZ47" s="52"/>
      <c r="CA47" s="52"/>
      <c r="CB47" s="52"/>
      <c r="CC47" s="7"/>
      <c r="CD47" s="7"/>
      <c r="CE47" s="7"/>
      <c r="CF47" s="7"/>
      <c r="CG47" s="7"/>
      <c r="CH47" s="7"/>
      <c r="CI47" s="7"/>
      <c r="CJ47" s="8"/>
      <c r="CK47" s="8"/>
      <c r="CL47" s="249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</row>
    <row r="48" customFormat="false" ht="15" hidden="false" customHeight="false" outlineLevel="0" collapsed="false">
      <c r="A48" s="7"/>
      <c r="B48" s="7"/>
      <c r="C48" s="7"/>
      <c r="D48" s="7"/>
      <c r="E48" s="253"/>
      <c r="F48" s="253"/>
      <c r="G48" s="254"/>
      <c r="H48" s="253"/>
      <c r="I48" s="254"/>
      <c r="J48" s="253"/>
      <c r="K48" s="254"/>
      <c r="L48" s="253"/>
      <c r="M48" s="254"/>
      <c r="N48" s="253"/>
      <c r="O48" s="253"/>
      <c r="P48" s="7"/>
      <c r="Q48" s="7"/>
      <c r="R48" s="7"/>
      <c r="S48" s="7"/>
      <c r="T48" s="7"/>
      <c r="U48" s="7"/>
      <c r="V48" s="7"/>
      <c r="W48" s="7"/>
      <c r="X48" s="7"/>
      <c r="Y48" s="7"/>
      <c r="AS48" s="241"/>
      <c r="AT48" s="242" t="n">
        <f aca="false">AT17</f>
        <v>4</v>
      </c>
      <c r="AU48" s="242" t="n">
        <f aca="false">AS48-AT48</f>
        <v>-4</v>
      </c>
      <c r="AV48" s="243" t="n">
        <f aca="false">IF(AND(AU48&lt;=0,AU48&gt;=-2),AU48,IF(AU48&lt;-2,-2,0))</f>
        <v>-2</v>
      </c>
      <c r="AW48" s="244" t="n">
        <f aca="false">IF(AND(AU48&gt;=0,AU48&lt;=2),AU48,IF(AU48&gt;2,2,0))</f>
        <v>0</v>
      </c>
      <c r="AX48" s="245" t="n">
        <f aca="false">IF(AU48&gt;2,(AU48-2)*13.66,0)</f>
        <v>0</v>
      </c>
      <c r="AY48" s="245" t="n">
        <f aca="false">IF(AU48&lt;-2,(ABS(AU48)-2)*100,0)</f>
        <v>200</v>
      </c>
      <c r="AZ48" s="246" t="n">
        <f aca="false">AV48+AW48</f>
        <v>-2</v>
      </c>
      <c r="BA48" s="247" t="n">
        <f aca="false">AX48+AY48</f>
        <v>200</v>
      </c>
      <c r="BJ48" s="183"/>
      <c r="BK48" s="52"/>
      <c r="BL48" s="251"/>
      <c r="BM48" s="252"/>
      <c r="BR48" s="235"/>
      <c r="BS48" s="142"/>
      <c r="BT48" s="142"/>
      <c r="BU48" s="98"/>
      <c r="BV48" s="98"/>
      <c r="BW48" s="249"/>
      <c r="BX48" s="249"/>
      <c r="BY48" s="52"/>
      <c r="BZ48" s="52"/>
      <c r="CA48" s="52"/>
      <c r="CB48" s="52"/>
      <c r="CC48" s="7"/>
      <c r="CD48" s="7"/>
      <c r="CE48" s="7"/>
      <c r="CF48" s="7"/>
      <c r="CG48" s="7"/>
      <c r="CH48" s="7"/>
      <c r="CI48" s="7"/>
      <c r="CJ48" s="7"/>
      <c r="CK48" s="7"/>
      <c r="CL48" s="252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</row>
    <row r="49" customFormat="false" ht="15" hidden="false" customHeight="false" outlineLevel="0" collapsed="false">
      <c r="A49" s="7"/>
      <c r="B49" s="7"/>
      <c r="C49" s="7"/>
      <c r="D49" s="7"/>
      <c r="E49" s="253"/>
      <c r="F49" s="253"/>
      <c r="G49" s="254"/>
      <c r="H49" s="253"/>
      <c r="I49" s="254"/>
      <c r="J49" s="253"/>
      <c r="K49" s="254"/>
      <c r="L49" s="253"/>
      <c r="M49" s="254"/>
      <c r="N49" s="253"/>
      <c r="O49" s="253"/>
      <c r="P49" s="7"/>
      <c r="Q49" s="7"/>
      <c r="R49" s="7"/>
      <c r="S49" s="7"/>
      <c r="T49" s="7"/>
      <c r="U49" s="7"/>
      <c r="V49" s="7"/>
      <c r="W49" s="7"/>
      <c r="X49" s="7"/>
      <c r="Y49" s="7"/>
      <c r="AS49" s="241"/>
      <c r="AT49" s="242" t="n">
        <f aca="false">AT18</f>
        <v>4</v>
      </c>
      <c r="AU49" s="242" t="n">
        <f aca="false">AS49-AT49</f>
        <v>-4</v>
      </c>
      <c r="AV49" s="243" t="n">
        <f aca="false">IF(AND(AU49&lt;=0,AU49&gt;=-2),AU49,IF(AU49&lt;-2,-2,0))</f>
        <v>-2</v>
      </c>
      <c r="AW49" s="244" t="n">
        <f aca="false">IF(AND(AU49&gt;=0,AU49&lt;=2),AU49,IF(AU49&gt;2,2,0))</f>
        <v>0</v>
      </c>
      <c r="AX49" s="245" t="n">
        <f aca="false">IF(AU49&gt;2,(AU49-2)*13.66,0)</f>
        <v>0</v>
      </c>
      <c r="AY49" s="245" t="n">
        <f aca="false">IF(AU49&lt;-2,(ABS(AU49)-2)*100,0)</f>
        <v>200</v>
      </c>
      <c r="AZ49" s="246" t="n">
        <f aca="false">AV49+AW49</f>
        <v>-2</v>
      </c>
      <c r="BA49" s="247" t="n">
        <f aca="false">AX49+AY49</f>
        <v>200</v>
      </c>
      <c r="BJ49" s="140" t="s">
        <v>150</v>
      </c>
      <c r="BK49" s="141"/>
      <c r="BL49" s="267" t="n">
        <f aca="false">BL43-BL47</f>
        <v>0</v>
      </c>
      <c r="BM49" s="249"/>
      <c r="BR49" s="235"/>
      <c r="BS49" s="142"/>
      <c r="BT49" s="142"/>
      <c r="BU49" s="98"/>
      <c r="BV49" s="256"/>
      <c r="BW49" s="249"/>
      <c r="BX49" s="249"/>
      <c r="BY49" s="52"/>
      <c r="BZ49" s="52"/>
      <c r="CA49" s="52"/>
      <c r="CB49" s="52"/>
      <c r="CC49" s="7"/>
      <c r="CD49" s="7"/>
      <c r="CE49" s="7"/>
      <c r="CF49" s="7"/>
      <c r="CG49" s="7"/>
      <c r="CH49" s="7"/>
      <c r="CI49" s="7"/>
      <c r="CJ49" s="8"/>
      <c r="CK49" s="7"/>
      <c r="CL49" s="249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</row>
    <row r="50" customFormat="false" ht="15" hidden="false" customHeight="false" outlineLevel="0" collapsed="false">
      <c r="A50" s="7"/>
      <c r="B50" s="7"/>
      <c r="C50" s="7"/>
      <c r="D50" s="7"/>
      <c r="E50" s="253"/>
      <c r="F50" s="253"/>
      <c r="G50" s="253"/>
      <c r="H50" s="253"/>
      <c r="I50" s="253"/>
      <c r="J50" s="253"/>
      <c r="K50" s="254"/>
      <c r="L50" s="253"/>
      <c r="M50" s="253"/>
      <c r="N50" s="253"/>
      <c r="O50" s="253"/>
      <c r="P50" s="7"/>
      <c r="Q50" s="7"/>
      <c r="R50" s="7"/>
      <c r="S50" s="7"/>
      <c r="T50" s="7"/>
      <c r="U50" s="7"/>
      <c r="V50" s="7"/>
      <c r="W50" s="7"/>
      <c r="X50" s="7"/>
      <c r="Y50" s="7"/>
      <c r="AS50" s="241"/>
      <c r="AT50" s="242" t="n">
        <f aca="false">AT19</f>
        <v>4</v>
      </c>
      <c r="AU50" s="242" t="n">
        <f aca="false">AS50-AT50</f>
        <v>-4</v>
      </c>
      <c r="AV50" s="243" t="n">
        <f aca="false">IF(AND(AU50&lt;=0,AU50&gt;=-2),AU50,IF(AU50&lt;-2,-2,0))</f>
        <v>-2</v>
      </c>
      <c r="AW50" s="244" t="n">
        <f aca="false">IF(AND(AU50&gt;=0,AU50&lt;=2),AU50,IF(AU50&gt;2,2,0))</f>
        <v>0</v>
      </c>
      <c r="AX50" s="245" t="n">
        <f aca="false">IF(AU50&gt;2,(AU50-2)*13.66,0)</f>
        <v>0</v>
      </c>
      <c r="AY50" s="245" t="n">
        <f aca="false">IF(AU50&lt;-2,(ABS(AU50)-2)*100,0)</f>
        <v>200</v>
      </c>
      <c r="AZ50" s="246" t="n">
        <f aca="false">AV50+AW50</f>
        <v>-2</v>
      </c>
      <c r="BA50" s="247" t="n">
        <f aca="false">AX50+AY50</f>
        <v>200</v>
      </c>
      <c r="BJ50" s="140"/>
      <c r="BK50" s="141"/>
      <c r="BL50" s="267"/>
      <c r="BM50" s="249"/>
      <c r="BR50" s="235"/>
      <c r="BS50" s="142"/>
      <c r="BT50" s="142"/>
      <c r="BU50" s="98"/>
      <c r="BV50" s="52"/>
      <c r="BW50" s="249"/>
      <c r="BX50" s="249"/>
      <c r="BY50" s="52"/>
      <c r="BZ50" s="52"/>
      <c r="CA50" s="52"/>
      <c r="CB50" s="52"/>
      <c r="CC50" s="7"/>
      <c r="CD50" s="7"/>
      <c r="CE50" s="7"/>
      <c r="CF50" s="7"/>
      <c r="CG50" s="7"/>
      <c r="CH50" s="7"/>
      <c r="CI50" s="7"/>
      <c r="CJ50" s="8"/>
      <c r="CK50" s="7"/>
      <c r="CL50" s="249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</row>
    <row r="51" customFormat="false" ht="15" hidden="false" customHeight="false" outlineLevel="0" collapsed="false">
      <c r="A51" s="7"/>
      <c r="B51" s="7"/>
      <c r="C51" s="7"/>
      <c r="D51" s="7"/>
      <c r="E51" s="253"/>
      <c r="F51" s="253"/>
      <c r="G51" s="253"/>
      <c r="H51" s="253"/>
      <c r="I51" s="254"/>
      <c r="J51" s="253"/>
      <c r="K51" s="254"/>
      <c r="L51" s="253"/>
      <c r="M51" s="254"/>
      <c r="N51" s="254"/>
      <c r="O51" s="254"/>
      <c r="P51" s="7"/>
      <c r="Q51" s="7"/>
      <c r="R51" s="7"/>
      <c r="S51" s="7"/>
      <c r="T51" s="7"/>
      <c r="U51" s="7"/>
      <c r="V51" s="7"/>
      <c r="W51" s="7"/>
      <c r="X51" s="7"/>
      <c r="Y51" s="7"/>
      <c r="AS51" s="241"/>
      <c r="AT51" s="242" t="n">
        <f aca="false">AT20</f>
        <v>4</v>
      </c>
      <c r="AU51" s="242" t="n">
        <f aca="false">AS51-AT51</f>
        <v>-4</v>
      </c>
      <c r="AV51" s="243" t="n">
        <f aca="false">IF(AND(AU51&lt;=0,AU51&gt;=-2),AU51,IF(AU51&lt;-2,-2,0))</f>
        <v>-2</v>
      </c>
      <c r="AW51" s="244" t="n">
        <f aca="false">IF(AND(AU51&gt;=0,AU51&lt;=2),AU51,IF(AU51&gt;2,2,0))</f>
        <v>0</v>
      </c>
      <c r="AX51" s="245" t="n">
        <f aca="false">IF(AU51&gt;2,(AU51-2)*13.66,0)</f>
        <v>0</v>
      </c>
      <c r="AY51" s="245" t="n">
        <f aca="false">IF(AU51&lt;-2,(ABS(AU51)-2)*100,0)</f>
        <v>200</v>
      </c>
      <c r="AZ51" s="246" t="n">
        <f aca="false">AV51+AW51</f>
        <v>-2</v>
      </c>
      <c r="BA51" s="247" t="n">
        <f aca="false">AX51+AY51</f>
        <v>200</v>
      </c>
      <c r="BR51" s="235"/>
      <c r="BS51" s="142"/>
      <c r="BT51" s="142"/>
      <c r="BU51" s="52"/>
      <c r="BV51" s="52"/>
      <c r="BW51" s="252"/>
      <c r="BX51" s="252"/>
      <c r="BY51" s="52"/>
      <c r="BZ51" s="52"/>
      <c r="CA51" s="52"/>
      <c r="CB51" s="52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</row>
    <row r="52" customFormat="false" ht="12.75" hidden="false" customHeight="false" outlineLevel="0" collapsed="false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AS52" s="241"/>
      <c r="AT52" s="242" t="n">
        <f aca="false">AT21</f>
        <v>4</v>
      </c>
      <c r="AU52" s="242" t="n">
        <f aca="false">AS52-AT52</f>
        <v>-4</v>
      </c>
      <c r="AV52" s="243" t="n">
        <f aca="false">IF(AND(AU52&lt;=0,AU52&gt;=-2),AU52,IF(AU52&lt;-2,-2,0))</f>
        <v>-2</v>
      </c>
      <c r="AW52" s="244" t="n">
        <f aca="false">IF(AND(AU52&gt;=0,AU52&lt;=2),AU52,IF(AU52&gt;2,2,0))</f>
        <v>0</v>
      </c>
      <c r="AX52" s="245" t="n">
        <f aca="false">IF(AU52&gt;2,(AU52-2)*13.66,0)</f>
        <v>0</v>
      </c>
      <c r="AY52" s="245" t="n">
        <f aca="false">IF(AU52&lt;-2,(ABS(AU52)-2)*100,0)</f>
        <v>200</v>
      </c>
      <c r="AZ52" s="246" t="n">
        <f aca="false">AV52+AW52</f>
        <v>-2</v>
      </c>
      <c r="BA52" s="247" t="n">
        <f aca="false">AX52+AY52</f>
        <v>200</v>
      </c>
      <c r="BR52" s="235"/>
      <c r="BS52" s="142"/>
      <c r="BT52" s="142"/>
      <c r="BU52" s="98"/>
      <c r="BV52" s="98"/>
      <c r="BW52" s="249"/>
      <c r="BX52" s="249"/>
      <c r="BY52" s="52"/>
      <c r="BZ52" s="52"/>
      <c r="CA52" s="52"/>
      <c r="CB52" s="52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</row>
    <row r="53" customFormat="false" ht="15.75" hidden="false" customHeight="false" outlineLevel="0" collapsed="false">
      <c r="A53" s="7"/>
      <c r="B53" s="7"/>
      <c r="C53" s="7"/>
      <c r="D53" s="7"/>
      <c r="E53" s="7"/>
      <c r="F53" s="7"/>
      <c r="G53" s="7"/>
      <c r="H53" s="22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AS53" s="241"/>
      <c r="AT53" s="242" t="n">
        <f aca="false">AT22</f>
        <v>4</v>
      </c>
      <c r="AU53" s="242" t="n">
        <f aca="false">AS53-AT53</f>
        <v>-4</v>
      </c>
      <c r="AV53" s="243" t="n">
        <f aca="false">IF(AND(AU53&lt;=0,AU53&gt;=-2),AU53,IF(AU53&lt;-2,-2,0))</f>
        <v>-2</v>
      </c>
      <c r="AW53" s="244" t="n">
        <f aca="false">IF(AND(AU53&gt;=0,AU53&lt;=2),AU53,IF(AU53&gt;2,2,0))</f>
        <v>0</v>
      </c>
      <c r="AX53" s="245" t="n">
        <f aca="false">IF(AU53&gt;2,(AU53-2)*13.66,0)</f>
        <v>0</v>
      </c>
      <c r="AY53" s="245" t="n">
        <f aca="false">IF(AU53&lt;-2,(ABS(AU53)-2)*100,0)</f>
        <v>200</v>
      </c>
      <c r="AZ53" s="246" t="n">
        <f aca="false">AV53+AW53</f>
        <v>-2</v>
      </c>
      <c r="BA53" s="247" t="n">
        <f aca="false">AX53+AY53</f>
        <v>200</v>
      </c>
      <c r="BR53" s="235"/>
      <c r="BS53" s="142"/>
      <c r="BT53" s="142"/>
      <c r="BU53" s="98"/>
      <c r="BV53" s="256"/>
      <c r="BW53" s="268"/>
      <c r="BX53" s="249"/>
      <c r="BY53" s="52"/>
      <c r="BZ53" s="52"/>
      <c r="CA53" s="52"/>
      <c r="CB53" s="52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</row>
    <row r="54" customFormat="false" ht="15.75" hidden="false" customHeight="false" outlineLevel="0" collapsed="false">
      <c r="A54" s="7"/>
      <c r="B54" s="7"/>
      <c r="C54" s="7"/>
      <c r="D54" s="7"/>
      <c r="E54" s="7"/>
      <c r="F54" s="7"/>
      <c r="G54" s="7"/>
      <c r="H54" s="227"/>
      <c r="I54" s="227"/>
      <c r="J54" s="227"/>
      <c r="K54" s="22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AS54" s="241"/>
      <c r="AT54" s="242" t="n">
        <f aca="false">AT23</f>
        <v>4</v>
      </c>
      <c r="AU54" s="242" t="n">
        <f aca="false">AS54-AT54</f>
        <v>-4</v>
      </c>
      <c r="AV54" s="243" t="n">
        <f aca="false">IF(AND(AU54&lt;=0,AU54&gt;=-2),AU54,IF(AU54&lt;-2,-2,0))</f>
        <v>-2</v>
      </c>
      <c r="AW54" s="244" t="n">
        <f aca="false">IF(AND(AU54&gt;=0,AU54&lt;=2),AU54,IF(AU54&gt;2,2,0))</f>
        <v>0</v>
      </c>
      <c r="AX54" s="245" t="n">
        <f aca="false">IF(AU54&gt;2,(AU54-2)*13.66,0)</f>
        <v>0</v>
      </c>
      <c r="AY54" s="245" t="n">
        <f aca="false">IF(AU54&lt;-2,(ABS(AU54)-2)*100,0)</f>
        <v>200</v>
      </c>
      <c r="AZ54" s="246" t="n">
        <f aca="false">AV54+AW54</f>
        <v>-2</v>
      </c>
      <c r="BA54" s="247" t="n">
        <f aca="false">AX54+AY54</f>
        <v>200</v>
      </c>
      <c r="BR54" s="235"/>
      <c r="BS54" s="142"/>
      <c r="BT54" s="142"/>
      <c r="BU54" s="98"/>
      <c r="BV54" s="98"/>
      <c r="BW54" s="249"/>
      <c r="BX54" s="249"/>
      <c r="BY54" s="52"/>
      <c r="BZ54" s="52"/>
      <c r="CA54" s="52"/>
      <c r="CB54" s="52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</row>
    <row r="55" customFormat="false" ht="15.75" hidden="false" customHeight="false" outlineLevel="0" collapsed="false">
      <c r="A55" s="7"/>
      <c r="B55" s="7"/>
      <c r="C55" s="7"/>
      <c r="D55" s="7"/>
      <c r="E55" s="227"/>
      <c r="F55" s="227"/>
      <c r="G55" s="7"/>
      <c r="H55" s="227"/>
      <c r="I55" s="227"/>
      <c r="J55" s="7"/>
      <c r="K55" s="227"/>
      <c r="L55" s="7"/>
      <c r="M55" s="7"/>
      <c r="N55" s="22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AS55" s="241"/>
      <c r="AT55" s="242" t="n">
        <f aca="false">AT24</f>
        <v>4</v>
      </c>
      <c r="AU55" s="242" t="n">
        <f aca="false">AS55-AT55</f>
        <v>-4</v>
      </c>
      <c r="AV55" s="243" t="n">
        <f aca="false">IF(AND(AU55&lt;=0,AU55&gt;=-2),AU55,IF(AU55&lt;-2,-2,0))</f>
        <v>-2</v>
      </c>
      <c r="AW55" s="244" t="n">
        <f aca="false">IF(AND(AU55&gt;=0,AU55&lt;=2),AU55,IF(AU55&gt;2,2,0))</f>
        <v>0</v>
      </c>
      <c r="AX55" s="245" t="n">
        <f aca="false">IF(AU55&gt;2,(AU55-2)*13.66,0)</f>
        <v>0</v>
      </c>
      <c r="AY55" s="245" t="n">
        <f aca="false">IF(AU55&lt;-2,(ABS(AU55)-2)*100,0)</f>
        <v>200</v>
      </c>
      <c r="AZ55" s="246" t="n">
        <f aca="false">AV55+AW55</f>
        <v>-2</v>
      </c>
      <c r="BA55" s="247" t="n">
        <f aca="false">AX55+AY55</f>
        <v>200</v>
      </c>
      <c r="BR55" s="235"/>
      <c r="BS55" s="142"/>
      <c r="BT55" s="142"/>
      <c r="BU55" s="52"/>
      <c r="BV55" s="52"/>
      <c r="BW55" s="252"/>
      <c r="BX55" s="252"/>
      <c r="BY55" s="52"/>
      <c r="BZ55" s="52"/>
      <c r="CA55" s="52"/>
      <c r="CB55" s="52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</row>
    <row r="56" customFormat="false" ht="15.75" hidden="false" customHeight="false" outlineLevel="0" collapsed="false">
      <c r="A56" s="7"/>
      <c r="B56" s="7"/>
      <c r="C56" s="7"/>
      <c r="D56" s="7"/>
      <c r="E56" s="227"/>
      <c r="F56" s="7"/>
      <c r="G56" s="7"/>
      <c r="H56" s="7"/>
      <c r="I56" s="7"/>
      <c r="J56" s="7"/>
      <c r="K56" s="269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AS56" s="241"/>
      <c r="AT56" s="242" t="n">
        <f aca="false">AT25</f>
        <v>4</v>
      </c>
      <c r="AU56" s="242" t="n">
        <f aca="false">AS56-AT56</f>
        <v>-4</v>
      </c>
      <c r="AV56" s="243" t="n">
        <f aca="false">IF(AND(AU56&lt;=0,AU56&gt;=-2),AU56,IF(AU56&lt;-2,-2,0))</f>
        <v>-2</v>
      </c>
      <c r="AW56" s="244" t="n">
        <f aca="false">IF(AND(AU56&gt;=0,AU56&lt;=2),AU56,IF(AU56&gt;2,2,0))</f>
        <v>0</v>
      </c>
      <c r="AX56" s="245" t="n">
        <f aca="false">IF(AU56&gt;2,(AU56-2)*13.66,0)</f>
        <v>0</v>
      </c>
      <c r="AY56" s="245" t="n">
        <f aca="false">IF(AU56&lt;-2,(ABS(AU56)-2)*100,0)</f>
        <v>200</v>
      </c>
      <c r="AZ56" s="246" t="n">
        <f aca="false">AV56+AW56</f>
        <v>-2</v>
      </c>
      <c r="BA56" s="247" t="n">
        <f aca="false">AX56+AY56</f>
        <v>200</v>
      </c>
      <c r="BR56" s="235"/>
      <c r="BS56" s="142"/>
      <c r="BT56" s="142"/>
      <c r="BU56" s="98"/>
      <c r="BV56" s="52"/>
      <c r="BW56" s="249"/>
      <c r="BX56" s="249"/>
      <c r="BY56" s="52"/>
      <c r="BZ56" s="52"/>
      <c r="CA56" s="52"/>
      <c r="CB56" s="52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</row>
    <row r="57" customFormat="false" ht="15" hidden="false" customHeight="false" outlineLevel="0" collapsed="false">
      <c r="A57" s="7"/>
      <c r="B57" s="7"/>
      <c r="C57" s="7"/>
      <c r="D57" s="7"/>
      <c r="E57" s="253"/>
      <c r="F57" s="253"/>
      <c r="G57" s="7"/>
      <c r="H57" s="254"/>
      <c r="I57" s="7"/>
      <c r="J57" s="253"/>
      <c r="K57" s="270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AS57" s="241"/>
      <c r="AT57" s="242" t="n">
        <f aca="false">AT26</f>
        <v>4</v>
      </c>
      <c r="AU57" s="242" t="n">
        <f aca="false">AS57-AT57</f>
        <v>-4</v>
      </c>
      <c r="AV57" s="243" t="n">
        <f aca="false">IF(AND(AU57&lt;=0,AU57&gt;=-2),AU57,IF(AU57&lt;-2,-2,0))</f>
        <v>-2</v>
      </c>
      <c r="AW57" s="244" t="n">
        <f aca="false">IF(AND(AU57&gt;=0,AU57&lt;=2),AU57,IF(AU57&gt;2,2,0))</f>
        <v>0</v>
      </c>
      <c r="AX57" s="245" t="n">
        <f aca="false">IF(AU57&gt;2,(AU57-2)*13.66,0)</f>
        <v>0</v>
      </c>
      <c r="AY57" s="245" t="n">
        <f aca="false">IF(AU57&lt;-2,(ABS(AU57)-2)*100,0)</f>
        <v>200</v>
      </c>
      <c r="AZ57" s="246" t="n">
        <f aca="false">AV57+AW57</f>
        <v>-2</v>
      </c>
      <c r="BA57" s="247" t="n">
        <f aca="false">AX57+AY57</f>
        <v>200</v>
      </c>
      <c r="BR57" s="235"/>
      <c r="BS57" s="142"/>
      <c r="BT57" s="142"/>
      <c r="BU57" s="98"/>
      <c r="BV57" s="52"/>
      <c r="BW57" s="249"/>
      <c r="BX57" s="249"/>
      <c r="BY57" s="52"/>
      <c r="BZ57" s="52"/>
      <c r="CA57" s="52"/>
      <c r="CB57" s="52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</row>
    <row r="58" customFormat="false" ht="15.75" hidden="false" customHeight="false" outlineLevel="0" collapsed="false">
      <c r="A58" s="7"/>
      <c r="B58" s="7"/>
      <c r="C58" s="7"/>
      <c r="D58" s="7"/>
      <c r="E58" s="253"/>
      <c r="F58" s="253"/>
      <c r="G58" s="7"/>
      <c r="H58" s="254"/>
      <c r="I58" s="7"/>
      <c r="J58" s="7"/>
      <c r="K58" s="269"/>
      <c r="L58" s="7"/>
      <c r="M58" s="7"/>
      <c r="N58" s="271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AS58" s="241"/>
      <c r="AT58" s="242" t="n">
        <f aca="false">AT27</f>
        <v>4</v>
      </c>
      <c r="AU58" s="242" t="n">
        <f aca="false">AS58-AT58</f>
        <v>-4</v>
      </c>
      <c r="AV58" s="243" t="n">
        <f aca="false">IF(AND(AU58&lt;=0,AU58&gt;=-2),AU58,IF(AU58&lt;-2,-2,0))</f>
        <v>-2</v>
      </c>
      <c r="AW58" s="244" t="n">
        <f aca="false">IF(AND(AU58&gt;=0,AU58&lt;=2),AU58,IF(AU58&gt;2,2,0))</f>
        <v>0</v>
      </c>
      <c r="AX58" s="245" t="n">
        <f aca="false">IF(AU58&gt;2,(AU58-2)*13.66,0)</f>
        <v>0</v>
      </c>
      <c r="AY58" s="245" t="n">
        <f aca="false">IF(AU58&lt;-2,(ABS(AU58)-2)*100,0)</f>
        <v>200</v>
      </c>
      <c r="AZ58" s="246" t="n">
        <f aca="false">AV58+AW58</f>
        <v>-2</v>
      </c>
      <c r="BA58" s="247" t="n">
        <f aca="false">AX58+AY58</f>
        <v>200</v>
      </c>
      <c r="BR58" s="235"/>
      <c r="BS58" s="142"/>
      <c r="BT58" s="142"/>
      <c r="BU58" s="272"/>
      <c r="BV58" s="272"/>
      <c r="BW58" s="270"/>
      <c r="BX58" s="270"/>
      <c r="BY58" s="273"/>
      <c r="BZ58" s="269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</row>
    <row r="59" customFormat="false" ht="15" hidden="false" customHeight="false" outlineLevel="0" collapsed="false">
      <c r="A59" s="7"/>
      <c r="B59" s="7"/>
      <c r="C59" s="7"/>
      <c r="D59" s="7"/>
      <c r="E59" s="253"/>
      <c r="F59" s="7"/>
      <c r="G59" s="7"/>
      <c r="H59" s="254"/>
      <c r="I59" s="7"/>
      <c r="J59" s="7"/>
      <c r="K59" s="274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AS59" s="241"/>
      <c r="AT59" s="242" t="n">
        <f aca="false">AT28</f>
        <v>4</v>
      </c>
      <c r="AU59" s="242" t="n">
        <f aca="false">AS59-AT59</f>
        <v>-4</v>
      </c>
      <c r="AV59" s="243" t="n">
        <f aca="false">IF(AND(AU59&lt;=0,AU59&gt;=-2),AU59,IF(AU59&lt;-2,-2,0))</f>
        <v>-2</v>
      </c>
      <c r="AW59" s="244" t="n">
        <f aca="false">IF(AND(AU59&gt;=0,AU59&lt;=2),AU59,IF(AU59&gt;2,2,0))</f>
        <v>0</v>
      </c>
      <c r="AX59" s="245" t="n">
        <f aca="false">IF(AU59&gt;2,(AU59-2)*13.66,0)</f>
        <v>0</v>
      </c>
      <c r="AY59" s="245" t="n">
        <f aca="false">IF(AU59&lt;-2,(ABS(AU59)-2)*100,0)</f>
        <v>200</v>
      </c>
      <c r="AZ59" s="246" t="n">
        <f aca="false">AV59+AW59</f>
        <v>-2</v>
      </c>
      <c r="BA59" s="247" t="n">
        <f aca="false">AX59+AY59</f>
        <v>200</v>
      </c>
      <c r="BR59" s="235"/>
      <c r="BS59" s="142"/>
      <c r="BT59" s="142"/>
      <c r="BU59" s="272"/>
      <c r="BV59" s="272"/>
      <c r="BW59" s="270"/>
      <c r="BX59" s="270"/>
      <c r="BY59" s="273"/>
      <c r="BZ59" s="269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</row>
    <row r="60" customFormat="false" ht="15" hidden="false" customHeight="false" outlineLevel="0" collapsed="false">
      <c r="A60" s="7"/>
      <c r="B60" s="7"/>
      <c r="C60" s="7"/>
      <c r="D60" s="7"/>
      <c r="E60" s="253"/>
      <c r="F60" s="7"/>
      <c r="G60" s="7"/>
      <c r="H60" s="274"/>
      <c r="I60" s="7"/>
      <c r="J60" s="7"/>
      <c r="K60" s="269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AS60" s="241"/>
      <c r="AT60" s="242" t="n">
        <f aca="false">AT29</f>
        <v>4</v>
      </c>
      <c r="AU60" s="242" t="n">
        <f aca="false">AS60-AT60</f>
        <v>-4</v>
      </c>
      <c r="AV60" s="243" t="n">
        <f aca="false">IF(AND(AU60&lt;=0,AU60&gt;=-2),AU60,IF(AU60&lt;-2,-2,0))</f>
        <v>-2</v>
      </c>
      <c r="AW60" s="244" t="n">
        <f aca="false">IF(AND(AU60&gt;=0,AU60&lt;=2),AU60,IF(AU60&gt;2,2,0))</f>
        <v>0</v>
      </c>
      <c r="AX60" s="245" t="n">
        <f aca="false">IF(AU60&gt;2,(AU60-2)*13.66,0)</f>
        <v>0</v>
      </c>
      <c r="AY60" s="245" t="n">
        <f aca="false">IF(AU60&lt;-2,(ABS(AU60)-2)*100,0)</f>
        <v>200</v>
      </c>
      <c r="AZ60" s="246" t="n">
        <f aca="false">AV60+AW60</f>
        <v>-2</v>
      </c>
      <c r="BA60" s="247" t="n">
        <f aca="false">AX60+AY60</f>
        <v>200</v>
      </c>
      <c r="BR60" s="235"/>
      <c r="BS60" s="142"/>
      <c r="BT60" s="142"/>
      <c r="BU60" s="272"/>
      <c r="BV60" s="272"/>
      <c r="BW60" s="270"/>
      <c r="BX60" s="270"/>
      <c r="BY60" s="273"/>
      <c r="BZ60" s="269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</row>
    <row r="61" customFormat="false" ht="15.75" hidden="false" customHeight="false" outlineLevel="0" collapsed="false">
      <c r="A61" s="7"/>
      <c r="B61" s="7"/>
      <c r="C61" s="7"/>
      <c r="D61" s="7"/>
      <c r="E61" s="254"/>
      <c r="F61" s="7"/>
      <c r="G61" s="7"/>
      <c r="H61" s="274"/>
      <c r="I61" s="7"/>
      <c r="J61" s="7"/>
      <c r="K61" s="274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AS61" s="275"/>
      <c r="AT61" s="276" t="n">
        <f aca="false">AT30</f>
        <v>4</v>
      </c>
      <c r="AU61" s="276" t="n">
        <f aca="false">AS61-AT61</f>
        <v>-4</v>
      </c>
      <c r="AV61" s="277" t="n">
        <f aca="false">IF(AND(AU61&lt;=0,AU61&gt;=-2),AU61,IF(AU61&lt;-2,-2,0))</f>
        <v>-2</v>
      </c>
      <c r="AW61" s="278" t="n">
        <f aca="false">IF(AND(AU61&gt;=0,AU61&lt;=2),AU61,IF(AU61&gt;2,2,0))</f>
        <v>0</v>
      </c>
      <c r="AX61" s="279" t="n">
        <f aca="false">IF(AU61&gt;2,(AU61-2)*13.66,0)</f>
        <v>0</v>
      </c>
      <c r="AY61" s="279" t="n">
        <f aca="false">IF(AU61&lt;-2,(ABS(AU61)-2)*100,0)</f>
        <v>200</v>
      </c>
      <c r="AZ61" s="280" t="n">
        <f aca="false">AV61+AW61</f>
        <v>-2</v>
      </c>
      <c r="BA61" s="281" t="n">
        <f aca="false">AX61+AY61</f>
        <v>200</v>
      </c>
      <c r="BR61" s="235"/>
      <c r="BS61" s="142"/>
      <c r="BT61" s="142"/>
      <c r="BU61" s="272"/>
      <c r="BV61" s="272"/>
      <c r="BW61" s="270"/>
      <c r="BX61" s="270"/>
      <c r="BY61" s="273"/>
      <c r="BZ61" s="269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</row>
    <row r="62" customFormat="false" ht="15.75" hidden="false" customHeight="false" outlineLevel="0" collapsed="false">
      <c r="A62" s="7"/>
      <c r="B62" s="7"/>
      <c r="C62" s="7"/>
      <c r="D62" s="7"/>
      <c r="E62" s="254"/>
      <c r="F62" s="7"/>
      <c r="G62" s="7"/>
      <c r="H62" s="282"/>
      <c r="I62" s="7"/>
      <c r="J62" s="7"/>
      <c r="K62" s="269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AT62" s="283" t="n">
        <f aca="false">AT31</f>
        <v>96</v>
      </c>
      <c r="BR62" s="7"/>
      <c r="BS62" s="142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</row>
    <row r="63" customFormat="false" ht="15.75" hidden="false" customHeight="false" outlineLevel="0" collapsed="false">
      <c r="A63" s="7"/>
      <c r="B63" s="7"/>
      <c r="C63" s="7"/>
      <c r="D63" s="7"/>
      <c r="E63" s="254"/>
      <c r="F63" s="7"/>
      <c r="G63" s="7"/>
      <c r="H63" s="7"/>
      <c r="I63" s="7"/>
      <c r="J63" s="7"/>
      <c r="K63" s="274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AX63" s="0" t="s">
        <v>151</v>
      </c>
      <c r="AZ63" s="284" t="n">
        <f aca="false">SUM(AZ38:AZ62)</f>
        <v>-48</v>
      </c>
      <c r="BA63" s="285" t="n">
        <f aca="false">SUM(BA38:BA62)</f>
        <v>4800</v>
      </c>
      <c r="BR63" s="7"/>
      <c r="BS63" s="7"/>
      <c r="BT63" s="7"/>
      <c r="BU63" s="7"/>
      <c r="BV63" s="7"/>
      <c r="BW63" s="7"/>
      <c r="BX63" s="7"/>
      <c r="BY63" s="273"/>
      <c r="BZ63" s="269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</row>
    <row r="64" customFormat="false" ht="12.75" hidden="false" customHeight="false" outlineLevel="0" collapsed="false">
      <c r="A64" s="7"/>
      <c r="B64" s="7"/>
      <c r="C64" s="7"/>
      <c r="D64" s="7"/>
      <c r="E64" s="7"/>
      <c r="F64" s="7"/>
      <c r="G64" s="7"/>
      <c r="H64" s="7"/>
      <c r="I64" s="7"/>
      <c r="J64" s="7"/>
      <c r="K64" s="269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</row>
    <row r="65" customFormat="false" ht="12.75" hidden="false" customHeight="false" outlineLevel="0" collapsed="false">
      <c r="A65" s="7"/>
      <c r="B65" s="7"/>
      <c r="C65" s="7"/>
      <c r="D65" s="7"/>
      <c r="E65" s="7"/>
      <c r="F65" s="7"/>
      <c r="G65" s="7"/>
      <c r="H65" s="7"/>
      <c r="I65" s="7"/>
      <c r="J65" s="7"/>
      <c r="K65" s="274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</row>
    <row r="66" customFormat="false" ht="12.75" hidden="false" customHeight="false" outlineLevel="0" collapsed="false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</row>
    <row r="67" customFormat="false" ht="12.75" hidden="false" customHeight="false" outlineLevel="0" collapsed="false">
      <c r="A67" s="286"/>
      <c r="B67" s="287"/>
      <c r="C67" s="287"/>
      <c r="D67" s="287"/>
      <c r="E67" s="287"/>
      <c r="F67" s="287"/>
      <c r="G67" s="287"/>
      <c r="H67" s="287"/>
      <c r="I67" s="287"/>
      <c r="J67" s="287"/>
      <c r="K67" s="287"/>
      <c r="L67" s="287"/>
      <c r="M67" s="287"/>
      <c r="N67" s="287"/>
      <c r="O67" s="287"/>
      <c r="P67" s="287"/>
      <c r="Q67" s="287"/>
      <c r="R67" s="287"/>
      <c r="S67" s="287"/>
      <c r="T67" s="287"/>
      <c r="U67" s="287"/>
      <c r="V67" s="7"/>
      <c r="W67" s="7"/>
      <c r="X67" s="7"/>
      <c r="Y67" s="7"/>
    </row>
    <row r="68" customFormat="false" ht="12.75" hidden="false" customHeight="false" outlineLevel="0" collapsed="false">
      <c r="A68" s="288"/>
      <c r="B68" s="9"/>
      <c r="C68" s="10"/>
      <c r="D68" s="10"/>
      <c r="E68" s="10"/>
      <c r="F68" s="288"/>
      <c r="G68" s="288"/>
      <c r="H68" s="12"/>
      <c r="I68" s="12"/>
      <c r="J68" s="288"/>
      <c r="K68" s="288"/>
      <c r="L68" s="288"/>
      <c r="M68" s="289"/>
      <c r="N68" s="288"/>
      <c r="O68" s="289"/>
      <c r="P68" s="287"/>
      <c r="Q68" s="289"/>
      <c r="R68" s="289"/>
      <c r="S68" s="289"/>
      <c r="T68" s="289"/>
      <c r="U68" s="287"/>
      <c r="V68" s="7"/>
      <c r="W68" s="7"/>
      <c r="X68" s="7"/>
      <c r="Y68" s="7"/>
    </row>
    <row r="69" customFormat="false" ht="12.75" hidden="false" customHeight="false" outlineLevel="0" collapsed="false">
      <c r="A69" s="287"/>
      <c r="B69" s="9"/>
      <c r="C69" s="290"/>
      <c r="D69" s="291"/>
      <c r="E69" s="290"/>
      <c r="F69" s="289"/>
      <c r="G69" s="289"/>
      <c r="H69" s="289"/>
      <c r="I69" s="289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7"/>
      <c r="W69" s="7"/>
      <c r="X69" s="7"/>
      <c r="Y69" s="7"/>
    </row>
    <row r="70" customFormat="false" ht="12.75" hidden="false" customHeight="false" outlineLevel="0" collapsed="false">
      <c r="A70" s="293"/>
      <c r="B70" s="9"/>
      <c r="C70" s="291"/>
      <c r="D70" s="291"/>
      <c r="E70" s="290"/>
      <c r="F70" s="289"/>
      <c r="G70" s="289"/>
      <c r="H70" s="289"/>
      <c r="I70" s="289"/>
      <c r="J70" s="289"/>
      <c r="K70" s="289"/>
      <c r="L70" s="289"/>
      <c r="M70" s="289"/>
      <c r="N70" s="289"/>
      <c r="O70" s="289"/>
      <c r="P70" s="289"/>
      <c r="Q70" s="289"/>
      <c r="R70" s="289"/>
      <c r="S70" s="289"/>
      <c r="T70" s="289"/>
      <c r="U70" s="289"/>
      <c r="V70" s="7"/>
      <c r="W70" s="7"/>
      <c r="X70" s="7"/>
      <c r="Y70" s="7"/>
    </row>
    <row r="71" customFormat="false" ht="12.75" hidden="false" customHeight="false" outlineLevel="0" collapsed="false">
      <c r="A71" s="287"/>
      <c r="B71" s="9"/>
      <c r="C71" s="291"/>
      <c r="D71" s="291"/>
      <c r="E71" s="10"/>
      <c r="F71" s="206"/>
      <c r="G71" s="294"/>
      <c r="H71" s="294"/>
      <c r="I71" s="289"/>
      <c r="J71" s="289"/>
      <c r="K71" s="294"/>
      <c r="L71" s="294"/>
      <c r="M71" s="294"/>
      <c r="N71" s="295"/>
      <c r="O71" s="294"/>
      <c r="P71" s="296"/>
      <c r="Q71" s="294"/>
      <c r="R71" s="294"/>
      <c r="S71" s="294"/>
      <c r="T71" s="294"/>
      <c r="U71" s="289"/>
      <c r="V71" s="7"/>
      <c r="W71" s="7"/>
      <c r="X71" s="7"/>
      <c r="Y71" s="7"/>
    </row>
    <row r="72" customFormat="false" ht="12.75" hidden="false" customHeight="false" outlineLevel="0" collapsed="false">
      <c r="A72" s="287"/>
      <c r="B72" s="297"/>
      <c r="C72" s="298"/>
      <c r="D72" s="298"/>
      <c r="E72" s="298"/>
      <c r="F72" s="299"/>
      <c r="G72" s="299"/>
      <c r="H72" s="299"/>
      <c r="I72" s="299"/>
      <c r="J72" s="298"/>
      <c r="K72" s="299"/>
      <c r="L72" s="299"/>
      <c r="M72" s="299"/>
      <c r="N72" s="300"/>
      <c r="O72" s="299"/>
      <c r="P72" s="300"/>
      <c r="Q72" s="299"/>
      <c r="R72" s="300"/>
      <c r="S72" s="301"/>
      <c r="T72" s="299"/>
      <c r="U72" s="299"/>
      <c r="V72" s="7"/>
      <c r="W72" s="7"/>
      <c r="X72" s="7"/>
      <c r="Y72" s="7"/>
    </row>
    <row r="73" customFormat="false" ht="12.75" hidden="false" customHeight="false" outlineLevel="0" collapsed="false">
      <c r="A73" s="287"/>
      <c r="B73" s="9"/>
      <c r="C73" s="290"/>
      <c r="D73" s="290"/>
      <c r="E73" s="290"/>
      <c r="F73" s="302"/>
      <c r="G73" s="302"/>
      <c r="H73" s="302"/>
      <c r="I73" s="302"/>
      <c r="J73" s="290"/>
      <c r="K73" s="303"/>
      <c r="L73" s="303"/>
      <c r="M73" s="303"/>
      <c r="N73" s="303"/>
      <c r="O73" s="303"/>
      <c r="P73" s="303"/>
      <c r="Q73" s="303"/>
      <c r="R73" s="303"/>
      <c r="S73" s="303"/>
      <c r="T73" s="303"/>
      <c r="U73" s="304"/>
      <c r="V73" s="7"/>
      <c r="W73" s="7"/>
      <c r="X73" s="7"/>
      <c r="Y73" s="7"/>
    </row>
    <row r="74" customFormat="false" ht="12.75" hidden="false" customHeight="false" outlineLevel="0" collapsed="false">
      <c r="A74" s="287"/>
      <c r="B74" s="9"/>
      <c r="C74" s="290"/>
      <c r="D74" s="290"/>
      <c r="E74" s="290"/>
      <c r="F74" s="302"/>
      <c r="G74" s="302"/>
      <c r="H74" s="302"/>
      <c r="I74" s="302"/>
      <c r="J74" s="290"/>
      <c r="K74" s="303"/>
      <c r="L74" s="303"/>
      <c r="M74" s="303"/>
      <c r="N74" s="303"/>
      <c r="O74" s="303"/>
      <c r="P74" s="303"/>
      <c r="Q74" s="303"/>
      <c r="R74" s="303"/>
      <c r="S74" s="303"/>
      <c r="T74" s="303"/>
      <c r="U74" s="304"/>
      <c r="V74" s="7"/>
      <c r="W74" s="7"/>
      <c r="X74" s="7"/>
      <c r="Y74" s="7"/>
    </row>
    <row r="75" customFormat="false" ht="12.75" hidden="false" customHeight="false" outlineLevel="0" collapsed="false">
      <c r="A75" s="305"/>
      <c r="B75" s="9"/>
      <c r="C75" s="290"/>
      <c r="D75" s="290"/>
      <c r="E75" s="290"/>
      <c r="F75" s="302"/>
      <c r="G75" s="302"/>
      <c r="H75" s="302"/>
      <c r="I75" s="302"/>
      <c r="J75" s="290"/>
      <c r="K75" s="303"/>
      <c r="L75" s="303"/>
      <c r="M75" s="303"/>
      <c r="N75" s="303"/>
      <c r="O75" s="303"/>
      <c r="P75" s="303"/>
      <c r="Q75" s="303"/>
      <c r="R75" s="303"/>
      <c r="S75" s="303"/>
      <c r="T75" s="303"/>
      <c r="U75" s="304"/>
      <c r="V75" s="7"/>
      <c r="W75" s="7"/>
      <c r="X75" s="7"/>
      <c r="Y75" s="7"/>
    </row>
    <row r="76" customFormat="false" ht="12.75" hidden="false" customHeight="false" outlineLevel="0" collapsed="false">
      <c r="A76" s="287"/>
      <c r="B76" s="9"/>
      <c r="C76" s="290"/>
      <c r="D76" s="290"/>
      <c r="E76" s="290"/>
      <c r="F76" s="302"/>
      <c r="G76" s="302"/>
      <c r="H76" s="302"/>
      <c r="I76" s="302"/>
      <c r="J76" s="290"/>
      <c r="K76" s="303"/>
      <c r="L76" s="303"/>
      <c r="M76" s="303"/>
      <c r="N76" s="303"/>
      <c r="O76" s="303"/>
      <c r="P76" s="303"/>
      <c r="Q76" s="303"/>
      <c r="R76" s="303"/>
      <c r="S76" s="303"/>
      <c r="T76" s="303"/>
      <c r="U76" s="304"/>
      <c r="V76" s="7"/>
      <c r="W76" s="7"/>
      <c r="X76" s="7"/>
      <c r="Y76" s="7"/>
    </row>
    <row r="77" customFormat="false" ht="12.75" hidden="false" customHeight="false" outlineLevel="0" collapsed="false">
      <c r="A77" s="287"/>
      <c r="B77" s="9"/>
      <c r="C77" s="290"/>
      <c r="D77" s="290"/>
      <c r="E77" s="290"/>
      <c r="F77" s="302"/>
      <c r="G77" s="302"/>
      <c r="H77" s="302"/>
      <c r="I77" s="302"/>
      <c r="J77" s="290"/>
      <c r="K77" s="303"/>
      <c r="L77" s="303"/>
      <c r="M77" s="303"/>
      <c r="N77" s="303"/>
      <c r="O77" s="303"/>
      <c r="P77" s="303"/>
      <c r="Q77" s="303"/>
      <c r="R77" s="303"/>
      <c r="S77" s="303"/>
      <c r="T77" s="303"/>
      <c r="U77" s="304"/>
      <c r="V77" s="7"/>
      <c r="W77" s="7"/>
      <c r="X77" s="7"/>
      <c r="Y77" s="7"/>
    </row>
    <row r="78" customFormat="false" ht="12.75" hidden="false" customHeight="false" outlineLevel="0" collapsed="false">
      <c r="A78" s="287"/>
      <c r="B78" s="9"/>
      <c r="C78" s="290"/>
      <c r="D78" s="290"/>
      <c r="E78" s="290"/>
      <c r="F78" s="302"/>
      <c r="G78" s="302"/>
      <c r="H78" s="302"/>
      <c r="I78" s="302"/>
      <c r="J78" s="290"/>
      <c r="K78" s="303"/>
      <c r="L78" s="303"/>
      <c r="M78" s="303"/>
      <c r="N78" s="303"/>
      <c r="O78" s="303"/>
      <c r="P78" s="303"/>
      <c r="Q78" s="303"/>
      <c r="R78" s="303"/>
      <c r="S78" s="303"/>
      <c r="T78" s="303"/>
      <c r="U78" s="304"/>
      <c r="V78" s="7"/>
      <c r="W78" s="7"/>
      <c r="X78" s="7"/>
      <c r="Y78" s="7"/>
    </row>
    <row r="79" customFormat="false" ht="12.75" hidden="false" customHeight="false" outlineLevel="0" collapsed="false">
      <c r="A79" s="287"/>
      <c r="B79" s="9"/>
      <c r="C79" s="290"/>
      <c r="D79" s="290"/>
      <c r="E79" s="290"/>
      <c r="F79" s="302"/>
      <c r="G79" s="302"/>
      <c r="H79" s="302"/>
      <c r="I79" s="302"/>
      <c r="J79" s="290"/>
      <c r="K79" s="303"/>
      <c r="L79" s="303"/>
      <c r="M79" s="303"/>
      <c r="N79" s="303"/>
      <c r="O79" s="303"/>
      <c r="P79" s="303"/>
      <c r="Q79" s="303"/>
      <c r="R79" s="303"/>
      <c r="S79" s="303"/>
      <c r="T79" s="303"/>
      <c r="U79" s="304"/>
      <c r="V79" s="7"/>
      <c r="W79" s="7"/>
      <c r="X79" s="7"/>
      <c r="Y79" s="7"/>
    </row>
    <row r="80" customFormat="false" ht="12.75" hidden="false" customHeight="false" outlineLevel="0" collapsed="false">
      <c r="A80" s="287"/>
      <c r="B80" s="9"/>
      <c r="C80" s="290"/>
      <c r="D80" s="290"/>
      <c r="E80" s="290"/>
      <c r="F80" s="302"/>
      <c r="G80" s="302"/>
      <c r="H80" s="302"/>
      <c r="I80" s="302"/>
      <c r="J80" s="290"/>
      <c r="K80" s="303"/>
      <c r="L80" s="303"/>
      <c r="M80" s="303"/>
      <c r="N80" s="303"/>
      <c r="O80" s="303"/>
      <c r="P80" s="303"/>
      <c r="Q80" s="303"/>
      <c r="R80" s="303"/>
      <c r="S80" s="303"/>
      <c r="T80" s="303"/>
      <c r="U80" s="304"/>
      <c r="V80" s="7"/>
      <c r="W80" s="7"/>
      <c r="X80" s="7"/>
      <c r="Y80" s="7"/>
    </row>
    <row r="81" customFormat="false" ht="12.75" hidden="false" customHeight="false" outlineLevel="0" collapsed="false">
      <c r="A81" s="287"/>
      <c r="B81" s="9"/>
      <c r="C81" s="290"/>
      <c r="D81" s="290"/>
      <c r="E81" s="290"/>
      <c r="F81" s="302"/>
      <c r="G81" s="302"/>
      <c r="H81" s="302"/>
      <c r="I81" s="302"/>
      <c r="J81" s="290"/>
      <c r="K81" s="303"/>
      <c r="L81" s="303"/>
      <c r="M81" s="303"/>
      <c r="N81" s="303"/>
      <c r="O81" s="303"/>
      <c r="P81" s="303"/>
      <c r="Q81" s="303"/>
      <c r="R81" s="303"/>
      <c r="S81" s="303"/>
      <c r="T81" s="303"/>
      <c r="U81" s="304"/>
      <c r="V81" s="7"/>
      <c r="W81" s="7"/>
      <c r="X81" s="7"/>
      <c r="Y81" s="7"/>
    </row>
    <row r="82" customFormat="false" ht="12.75" hidden="false" customHeight="false" outlineLevel="0" collapsed="false">
      <c r="A82" s="287"/>
      <c r="B82" s="9"/>
      <c r="C82" s="290"/>
      <c r="D82" s="290"/>
      <c r="E82" s="290"/>
      <c r="F82" s="302"/>
      <c r="G82" s="302"/>
      <c r="H82" s="302"/>
      <c r="I82" s="302"/>
      <c r="J82" s="290"/>
      <c r="K82" s="303"/>
      <c r="L82" s="303"/>
      <c r="M82" s="303"/>
      <c r="N82" s="303"/>
      <c r="O82" s="303"/>
      <c r="P82" s="303"/>
      <c r="Q82" s="303"/>
      <c r="R82" s="303"/>
      <c r="S82" s="303"/>
      <c r="T82" s="303"/>
      <c r="U82" s="304"/>
      <c r="V82" s="7"/>
      <c r="W82" s="8"/>
      <c r="X82" s="7"/>
      <c r="Y82" s="8"/>
    </row>
    <row r="83" customFormat="false" ht="12.75" hidden="false" customHeight="false" outlineLevel="0" collapsed="false">
      <c r="A83" s="287"/>
      <c r="B83" s="9"/>
      <c r="C83" s="290"/>
      <c r="D83" s="290"/>
      <c r="E83" s="290"/>
      <c r="F83" s="302"/>
      <c r="G83" s="302"/>
      <c r="H83" s="302"/>
      <c r="I83" s="302"/>
      <c r="J83" s="290"/>
      <c r="K83" s="303"/>
      <c r="L83" s="303"/>
      <c r="M83" s="303"/>
      <c r="N83" s="303"/>
      <c r="O83" s="303"/>
      <c r="P83" s="303"/>
      <c r="Q83" s="303"/>
      <c r="R83" s="303"/>
      <c r="S83" s="303"/>
      <c r="T83" s="303"/>
      <c r="U83" s="304"/>
      <c r="V83" s="7"/>
      <c r="W83" s="7"/>
      <c r="X83" s="7"/>
      <c r="Y83" s="7"/>
    </row>
    <row r="84" customFormat="false" ht="12.75" hidden="false" customHeight="false" outlineLevel="0" collapsed="false">
      <c r="A84" s="287"/>
      <c r="B84" s="9"/>
      <c r="C84" s="290"/>
      <c r="D84" s="290"/>
      <c r="E84" s="290"/>
      <c r="F84" s="302"/>
      <c r="G84" s="302"/>
      <c r="H84" s="302"/>
      <c r="I84" s="302"/>
      <c r="J84" s="290"/>
      <c r="K84" s="303"/>
      <c r="L84" s="303"/>
      <c r="M84" s="303"/>
      <c r="N84" s="303"/>
      <c r="O84" s="303"/>
      <c r="P84" s="303"/>
      <c r="Q84" s="303"/>
      <c r="R84" s="303"/>
      <c r="S84" s="303"/>
      <c r="T84" s="303"/>
      <c r="U84" s="304"/>
      <c r="V84" s="7"/>
      <c r="W84" s="7"/>
      <c r="X84" s="7"/>
      <c r="Y84" s="7"/>
    </row>
    <row r="85" customFormat="false" ht="12.75" hidden="false" customHeight="false" outlineLevel="0" collapsed="false">
      <c r="A85" s="287"/>
      <c r="B85" s="9"/>
      <c r="C85" s="290"/>
      <c r="D85" s="290"/>
      <c r="E85" s="290"/>
      <c r="F85" s="302"/>
      <c r="G85" s="302"/>
      <c r="H85" s="302"/>
      <c r="I85" s="302"/>
      <c r="J85" s="290"/>
      <c r="K85" s="303"/>
      <c r="L85" s="303"/>
      <c r="M85" s="303"/>
      <c r="N85" s="303"/>
      <c r="O85" s="303"/>
      <c r="P85" s="303"/>
      <c r="Q85" s="303"/>
      <c r="R85" s="303"/>
      <c r="S85" s="303"/>
      <c r="T85" s="303"/>
      <c r="U85" s="304"/>
      <c r="V85" s="7"/>
      <c r="W85" s="7"/>
      <c r="X85" s="7"/>
      <c r="Y85" s="7"/>
    </row>
    <row r="86" customFormat="false" ht="12.75" hidden="false" customHeight="false" outlineLevel="0" collapsed="false">
      <c r="A86" s="287"/>
      <c r="B86" s="9"/>
      <c r="C86" s="290"/>
      <c r="D86" s="290"/>
      <c r="E86" s="290"/>
      <c r="F86" s="302"/>
      <c r="G86" s="302"/>
      <c r="H86" s="302"/>
      <c r="I86" s="302"/>
      <c r="J86" s="290"/>
      <c r="K86" s="303"/>
      <c r="L86" s="303"/>
      <c r="M86" s="303"/>
      <c r="N86" s="303"/>
      <c r="O86" s="303"/>
      <c r="P86" s="303"/>
      <c r="Q86" s="303"/>
      <c r="R86" s="303"/>
      <c r="S86" s="303"/>
      <c r="T86" s="303"/>
      <c r="U86" s="304"/>
      <c r="V86" s="7"/>
      <c r="W86" s="7"/>
      <c r="X86" s="7"/>
      <c r="Y86" s="7"/>
    </row>
    <row r="87" customFormat="false" ht="12.75" hidden="false" customHeight="false" outlineLevel="0" collapsed="false">
      <c r="A87" s="287"/>
      <c r="B87" s="9"/>
      <c r="C87" s="290"/>
      <c r="D87" s="290"/>
      <c r="E87" s="290"/>
      <c r="F87" s="302"/>
      <c r="G87" s="302"/>
      <c r="H87" s="302"/>
      <c r="I87" s="302"/>
      <c r="J87" s="290"/>
      <c r="K87" s="303"/>
      <c r="L87" s="303"/>
      <c r="M87" s="303"/>
      <c r="N87" s="303"/>
      <c r="O87" s="303"/>
      <c r="P87" s="303"/>
      <c r="Q87" s="303"/>
      <c r="R87" s="303"/>
      <c r="S87" s="303"/>
      <c r="T87" s="303"/>
      <c r="U87" s="304"/>
      <c r="V87" s="7"/>
      <c r="W87" s="7"/>
      <c r="X87" s="7"/>
      <c r="Y87" s="7"/>
      <c r="AH87" s="6"/>
    </row>
    <row r="88" customFormat="false" ht="12.75" hidden="false" customHeight="false" outlineLevel="0" collapsed="false">
      <c r="A88" s="287"/>
      <c r="B88" s="9"/>
      <c r="C88" s="290"/>
      <c r="D88" s="290"/>
      <c r="E88" s="290"/>
      <c r="F88" s="302"/>
      <c r="G88" s="302"/>
      <c r="H88" s="302"/>
      <c r="I88" s="302"/>
      <c r="J88" s="290"/>
      <c r="K88" s="303"/>
      <c r="L88" s="303"/>
      <c r="M88" s="303"/>
      <c r="N88" s="303"/>
      <c r="O88" s="303"/>
      <c r="P88" s="303"/>
      <c r="Q88" s="303"/>
      <c r="R88" s="303"/>
      <c r="S88" s="303"/>
      <c r="T88" s="303"/>
      <c r="U88" s="304"/>
      <c r="V88" s="7"/>
      <c r="W88" s="7"/>
      <c r="X88" s="7"/>
      <c r="Y88" s="7"/>
    </row>
    <row r="89" customFormat="false" ht="12.75" hidden="false" customHeight="false" outlineLevel="0" collapsed="false">
      <c r="A89" s="287"/>
      <c r="B89" s="9"/>
      <c r="C89" s="290"/>
      <c r="D89" s="290"/>
      <c r="E89" s="290"/>
      <c r="F89" s="302"/>
      <c r="G89" s="302"/>
      <c r="H89" s="302"/>
      <c r="I89" s="302"/>
      <c r="J89" s="290"/>
      <c r="K89" s="303"/>
      <c r="L89" s="303"/>
      <c r="M89" s="303"/>
      <c r="N89" s="303"/>
      <c r="O89" s="303"/>
      <c r="P89" s="303"/>
      <c r="Q89" s="303"/>
      <c r="R89" s="303"/>
      <c r="S89" s="303"/>
      <c r="T89" s="303"/>
      <c r="U89" s="304"/>
      <c r="V89" s="7"/>
      <c r="W89" s="7"/>
      <c r="X89" s="7"/>
      <c r="Y89" s="7"/>
    </row>
    <row r="90" customFormat="false" ht="12.75" hidden="false" customHeight="false" outlineLevel="0" collapsed="false">
      <c r="A90" s="287"/>
      <c r="B90" s="9"/>
      <c r="C90" s="290"/>
      <c r="D90" s="290"/>
      <c r="E90" s="290"/>
      <c r="F90" s="302"/>
      <c r="G90" s="302"/>
      <c r="H90" s="302"/>
      <c r="I90" s="302"/>
      <c r="J90" s="290"/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4"/>
      <c r="V90" s="7"/>
      <c r="W90" s="7"/>
      <c r="X90" s="7"/>
      <c r="Y90" s="7"/>
    </row>
    <row r="91" customFormat="false" ht="12.75" hidden="false" customHeight="false" outlineLevel="0" collapsed="false">
      <c r="A91" s="287"/>
      <c r="B91" s="9"/>
      <c r="C91" s="290"/>
      <c r="D91" s="290"/>
      <c r="E91" s="290"/>
      <c r="F91" s="302"/>
      <c r="G91" s="302"/>
      <c r="H91" s="302"/>
      <c r="I91" s="302"/>
      <c r="J91" s="290"/>
      <c r="K91" s="303"/>
      <c r="L91" s="303"/>
      <c r="M91" s="303"/>
      <c r="N91" s="303"/>
      <c r="O91" s="303"/>
      <c r="P91" s="303"/>
      <c r="Q91" s="303"/>
      <c r="R91" s="303"/>
      <c r="S91" s="303"/>
      <c r="T91" s="303"/>
      <c r="U91" s="304"/>
      <c r="V91" s="7"/>
      <c r="W91" s="7"/>
      <c r="X91" s="7"/>
      <c r="Y91" s="7"/>
    </row>
    <row r="92" customFormat="false" ht="12.75" hidden="false" customHeight="false" outlineLevel="0" collapsed="false">
      <c r="A92" s="287"/>
      <c r="B92" s="9"/>
      <c r="C92" s="290"/>
      <c r="D92" s="290"/>
      <c r="E92" s="290"/>
      <c r="F92" s="302"/>
      <c r="G92" s="302"/>
      <c r="H92" s="302"/>
      <c r="I92" s="302"/>
      <c r="J92" s="290"/>
      <c r="K92" s="303"/>
      <c r="L92" s="303"/>
      <c r="M92" s="303"/>
      <c r="N92" s="303"/>
      <c r="O92" s="303"/>
      <c r="P92" s="303"/>
      <c r="Q92" s="303"/>
      <c r="R92" s="303"/>
      <c r="S92" s="303"/>
      <c r="T92" s="303"/>
      <c r="U92" s="304"/>
      <c r="V92" s="7"/>
      <c r="W92" s="7"/>
      <c r="X92" s="7"/>
      <c r="Y92" s="7"/>
    </row>
    <row r="93" customFormat="false" ht="12.75" hidden="false" customHeight="false" outlineLevel="0" collapsed="false">
      <c r="A93" s="287"/>
      <c r="B93" s="9"/>
      <c r="C93" s="290"/>
      <c r="D93" s="290"/>
      <c r="E93" s="290"/>
      <c r="F93" s="302"/>
      <c r="G93" s="302"/>
      <c r="H93" s="302"/>
      <c r="I93" s="302"/>
      <c r="J93" s="290"/>
      <c r="K93" s="303"/>
      <c r="L93" s="303"/>
      <c r="M93" s="303"/>
      <c r="N93" s="303"/>
      <c r="O93" s="303"/>
      <c r="P93" s="303"/>
      <c r="Q93" s="303"/>
      <c r="R93" s="303"/>
      <c r="S93" s="303"/>
      <c r="T93" s="303"/>
      <c r="U93" s="304"/>
      <c r="V93" s="7"/>
      <c r="W93" s="7"/>
      <c r="X93" s="7"/>
      <c r="Y93" s="7"/>
    </row>
    <row r="94" customFormat="false" ht="12.75" hidden="false" customHeight="false" outlineLevel="0" collapsed="false">
      <c r="A94" s="287"/>
      <c r="B94" s="9"/>
      <c r="C94" s="290"/>
      <c r="D94" s="290"/>
      <c r="E94" s="290"/>
      <c r="F94" s="302"/>
      <c r="G94" s="302"/>
      <c r="H94" s="302"/>
      <c r="I94" s="302"/>
      <c r="J94" s="290"/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304"/>
      <c r="V94" s="7"/>
      <c r="W94" s="7"/>
      <c r="X94" s="7"/>
      <c r="Y94" s="7"/>
    </row>
    <row r="95" customFormat="false" ht="12.75" hidden="false" customHeight="false" outlineLevel="0" collapsed="false">
      <c r="A95" s="287"/>
      <c r="B95" s="9"/>
      <c r="C95" s="290"/>
      <c r="D95" s="290"/>
      <c r="E95" s="290"/>
      <c r="F95" s="302"/>
      <c r="G95" s="302"/>
      <c r="H95" s="302"/>
      <c r="I95" s="302"/>
      <c r="J95" s="290"/>
      <c r="K95" s="303"/>
      <c r="L95" s="303"/>
      <c r="M95" s="303"/>
      <c r="N95" s="303"/>
      <c r="O95" s="303"/>
      <c r="P95" s="303"/>
      <c r="Q95" s="303"/>
      <c r="R95" s="303"/>
      <c r="S95" s="303"/>
      <c r="T95" s="303"/>
      <c r="U95" s="304"/>
      <c r="V95" s="7"/>
      <c r="W95" s="7"/>
      <c r="X95" s="7"/>
      <c r="Y95" s="7"/>
    </row>
    <row r="96" customFormat="false" ht="12.75" hidden="false" customHeight="false" outlineLevel="0" collapsed="false">
      <c r="A96" s="287"/>
      <c r="B96" s="9"/>
      <c r="C96" s="290"/>
      <c r="D96" s="290"/>
      <c r="E96" s="290"/>
      <c r="F96" s="302"/>
      <c r="G96" s="302"/>
      <c r="H96" s="302"/>
      <c r="I96" s="302"/>
      <c r="J96" s="290"/>
      <c r="K96" s="303"/>
      <c r="L96" s="303"/>
      <c r="M96" s="303"/>
      <c r="N96" s="303"/>
      <c r="O96" s="303"/>
      <c r="P96" s="303"/>
      <c r="Q96" s="303"/>
      <c r="R96" s="303"/>
      <c r="S96" s="303"/>
      <c r="T96" s="303"/>
      <c r="U96" s="304"/>
      <c r="V96" s="7"/>
      <c r="W96" s="7"/>
      <c r="X96" s="7"/>
      <c r="Y96" s="7"/>
    </row>
    <row r="97" customFormat="false" ht="12.75" hidden="false" customHeight="false" outlineLevel="0" collapsed="false">
      <c r="A97" s="287"/>
      <c r="B97" s="9"/>
      <c r="C97" s="290"/>
      <c r="D97" s="290"/>
      <c r="E97" s="291"/>
      <c r="F97" s="287"/>
      <c r="G97" s="287"/>
      <c r="H97" s="287"/>
      <c r="I97" s="287"/>
      <c r="J97" s="287"/>
      <c r="K97" s="287"/>
      <c r="L97" s="287"/>
      <c r="M97" s="287"/>
      <c r="N97" s="287"/>
      <c r="O97" s="287"/>
      <c r="P97" s="287"/>
      <c r="Q97" s="287"/>
      <c r="R97" s="287"/>
      <c r="S97" s="287"/>
      <c r="T97" s="287"/>
      <c r="U97" s="287"/>
      <c r="V97" s="7"/>
      <c r="W97" s="7"/>
      <c r="X97" s="7"/>
      <c r="Y97" s="7"/>
    </row>
    <row r="98" customFormat="false" ht="12.75" hidden="false" customHeight="false" outlineLevel="0" collapsed="false">
      <c r="A98" s="287"/>
      <c r="B98" s="287"/>
      <c r="C98" s="287"/>
      <c r="D98" s="287"/>
      <c r="E98" s="287"/>
      <c r="F98" s="287"/>
      <c r="G98" s="287"/>
      <c r="H98" s="287"/>
      <c r="I98" s="287"/>
      <c r="J98" s="287"/>
      <c r="K98" s="287"/>
      <c r="L98" s="287"/>
      <c r="M98" s="287"/>
      <c r="N98" s="287"/>
      <c r="O98" s="287"/>
      <c r="P98" s="287"/>
      <c r="Q98" s="287"/>
      <c r="R98" s="287"/>
      <c r="S98" s="287"/>
      <c r="T98" s="287"/>
      <c r="U98" s="287"/>
      <c r="V98" s="7"/>
      <c r="W98" s="7"/>
      <c r="X98" s="7"/>
      <c r="Y98" s="7"/>
    </row>
    <row r="99" customFormat="false" ht="12.75" hidden="false" customHeight="false" outlineLevel="0" collapsed="false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customFormat="false" ht="12.75" hidden="false" customHeight="false" outlineLevel="0" collapsed="false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customFormat="false" ht="12.75" hidden="false" customHeight="false" outlineLevel="0" collapsed="false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customFormat="false" ht="12.75" hidden="false" customHeight="false" outlineLevel="0" collapsed="false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customFormat="false" ht="12.75" hidden="false" customHeight="false" outlineLevel="0" collapsed="false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customFormat="false" ht="12.75" hidden="false" customHeight="false" outlineLevel="0" collapsed="false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customFormat="false" ht="12.75" hidden="false" customHeight="false" outlineLevel="0" collapsed="false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customFormat="false" ht="12.75" hidden="false" customHeight="false" outlineLevel="0" collapsed="false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customFormat="false" ht="12.75" hidden="false" customHeight="false" outlineLevel="0" collapsed="false">
      <c r="A107" s="7"/>
      <c r="B107" s="7"/>
      <c r="C107" s="7"/>
      <c r="D107" s="7"/>
      <c r="E107" s="287"/>
      <c r="F107" s="287"/>
      <c r="G107" s="287"/>
      <c r="H107" s="287"/>
      <c r="I107" s="287"/>
      <c r="J107" s="287"/>
      <c r="K107" s="287"/>
      <c r="L107" s="287"/>
      <c r="M107" s="287"/>
      <c r="N107" s="287"/>
      <c r="O107" s="287"/>
      <c r="P107" s="287"/>
      <c r="Q107" s="287"/>
      <c r="R107" s="287"/>
      <c r="S107" s="287"/>
      <c r="T107" s="287"/>
      <c r="U107" s="287"/>
      <c r="V107" s="287"/>
      <c r="W107" s="287"/>
      <c r="X107" s="287"/>
      <c r="Y107" s="7"/>
    </row>
    <row r="108" customFormat="false" ht="12.75" hidden="false" customHeight="false" outlineLevel="0" collapsed="false">
      <c r="A108" s="7"/>
      <c r="B108" s="7"/>
      <c r="C108" s="7"/>
      <c r="D108" s="7"/>
      <c r="E108" s="9"/>
      <c r="F108" s="10"/>
      <c r="G108" s="10"/>
      <c r="H108" s="10"/>
      <c r="I108" s="288"/>
      <c r="J108" s="288"/>
      <c r="K108" s="12"/>
      <c r="L108" s="12"/>
      <c r="M108" s="288"/>
      <c r="N108" s="288"/>
      <c r="O108" s="288"/>
      <c r="P108" s="289"/>
      <c r="Q108" s="288"/>
      <c r="R108" s="289"/>
      <c r="S108" s="287"/>
      <c r="T108" s="289"/>
      <c r="U108" s="289"/>
      <c r="V108" s="289"/>
      <c r="W108" s="289"/>
      <c r="X108" s="287"/>
      <c r="Y108" s="7"/>
    </row>
    <row r="109" customFormat="false" ht="12.75" hidden="false" customHeight="false" outlineLevel="0" collapsed="false">
      <c r="A109" s="7"/>
      <c r="B109" s="7"/>
      <c r="C109" s="7"/>
      <c r="D109" s="7"/>
      <c r="E109" s="9"/>
      <c r="F109" s="290"/>
      <c r="G109" s="291"/>
      <c r="H109" s="290"/>
      <c r="I109" s="289"/>
      <c r="J109" s="289"/>
      <c r="K109" s="289"/>
      <c r="L109" s="289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7"/>
    </row>
    <row r="110" customFormat="false" ht="12.75" hidden="false" customHeight="false" outlineLevel="0" collapsed="false">
      <c r="A110" s="7"/>
      <c r="B110" s="7"/>
      <c r="C110" s="7"/>
      <c r="D110" s="7"/>
      <c r="E110" s="9"/>
      <c r="F110" s="291"/>
      <c r="G110" s="291"/>
      <c r="H110" s="290"/>
      <c r="I110" s="289"/>
      <c r="J110" s="289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89"/>
      <c r="Y110" s="7"/>
    </row>
    <row r="111" customFormat="false" ht="12.75" hidden="false" customHeight="false" outlineLevel="0" collapsed="false">
      <c r="A111" s="7"/>
      <c r="B111" s="7"/>
      <c r="C111" s="7"/>
      <c r="D111" s="7"/>
      <c r="E111" s="9"/>
      <c r="F111" s="291"/>
      <c r="G111" s="291"/>
      <c r="H111" s="10"/>
      <c r="I111" s="206"/>
      <c r="J111" s="294"/>
      <c r="K111" s="294"/>
      <c r="L111" s="289"/>
      <c r="M111" s="289"/>
      <c r="N111" s="294"/>
      <c r="O111" s="294"/>
      <c r="P111" s="294"/>
      <c r="Q111" s="295"/>
      <c r="R111" s="294"/>
      <c r="S111" s="296"/>
      <c r="T111" s="294"/>
      <c r="U111" s="294"/>
      <c r="V111" s="294"/>
      <c r="W111" s="294"/>
      <c r="X111" s="289"/>
      <c r="Y111" s="7"/>
    </row>
    <row r="112" customFormat="false" ht="12.75" hidden="false" customHeight="false" outlineLevel="0" collapsed="false">
      <c r="A112" s="7"/>
      <c r="B112" s="7"/>
      <c r="C112" s="7"/>
      <c r="D112" s="7"/>
      <c r="E112" s="297"/>
      <c r="F112" s="298"/>
      <c r="G112" s="298"/>
      <c r="H112" s="298"/>
      <c r="I112" s="299"/>
      <c r="J112" s="299"/>
      <c r="K112" s="299"/>
      <c r="L112" s="299"/>
      <c r="M112" s="298"/>
      <c r="N112" s="299"/>
      <c r="O112" s="299"/>
      <c r="P112" s="299"/>
      <c r="Q112" s="300"/>
      <c r="R112" s="299"/>
      <c r="S112" s="300"/>
      <c r="T112" s="299"/>
      <c r="U112" s="300"/>
      <c r="V112" s="301"/>
      <c r="W112" s="299"/>
      <c r="X112" s="299"/>
      <c r="Y112" s="7"/>
    </row>
    <row r="113" customFormat="false" ht="12.75" hidden="false" customHeight="false" outlineLevel="0" collapsed="false">
      <c r="A113" s="7"/>
      <c r="B113" s="7"/>
      <c r="C113" s="7"/>
      <c r="D113" s="7"/>
      <c r="E113" s="9"/>
      <c r="F113" s="290"/>
      <c r="G113" s="290"/>
      <c r="H113" s="290"/>
      <c r="I113" s="302"/>
      <c r="J113" s="302"/>
      <c r="K113" s="302"/>
      <c r="L113" s="302"/>
      <c r="M113" s="290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  <c r="X113" s="304"/>
      <c r="Y113" s="7"/>
    </row>
    <row r="114" customFormat="false" ht="12.75" hidden="false" customHeight="false" outlineLevel="0" collapsed="false">
      <c r="A114" s="7"/>
      <c r="B114" s="7"/>
      <c r="C114" s="7"/>
      <c r="D114" s="7"/>
      <c r="E114" s="9"/>
      <c r="F114" s="290"/>
      <c r="G114" s="290"/>
      <c r="H114" s="290"/>
      <c r="I114" s="302"/>
      <c r="J114" s="302"/>
      <c r="K114" s="302"/>
      <c r="L114" s="302"/>
      <c r="M114" s="290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  <c r="X114" s="304"/>
      <c r="Y114" s="7"/>
    </row>
    <row r="115" customFormat="false" ht="12.75" hidden="false" customHeight="false" outlineLevel="0" collapsed="false">
      <c r="A115" s="7"/>
      <c r="B115" s="7"/>
      <c r="C115" s="7"/>
      <c r="D115" s="7"/>
      <c r="E115" s="9"/>
      <c r="F115" s="290"/>
      <c r="G115" s="290"/>
      <c r="H115" s="290"/>
      <c r="I115" s="302"/>
      <c r="J115" s="302"/>
      <c r="K115" s="302"/>
      <c r="L115" s="302"/>
      <c r="M115" s="290"/>
      <c r="N115" s="303"/>
      <c r="O115" s="303"/>
      <c r="P115" s="303"/>
      <c r="Q115" s="303"/>
      <c r="R115" s="303"/>
      <c r="S115" s="303"/>
      <c r="T115" s="303"/>
      <c r="U115" s="303"/>
      <c r="V115" s="303"/>
      <c r="W115" s="303"/>
      <c r="X115" s="304"/>
      <c r="Y115" s="7"/>
    </row>
    <row r="116" customFormat="false" ht="12.75" hidden="false" customHeight="false" outlineLevel="0" collapsed="false">
      <c r="A116" s="7"/>
      <c r="B116" s="7"/>
      <c r="C116" s="7"/>
      <c r="D116" s="7"/>
      <c r="E116" s="9"/>
      <c r="F116" s="290"/>
      <c r="G116" s="290"/>
      <c r="H116" s="290"/>
      <c r="I116" s="302"/>
      <c r="J116" s="302"/>
      <c r="K116" s="302"/>
      <c r="L116" s="302"/>
      <c r="M116" s="290"/>
      <c r="N116" s="303"/>
      <c r="O116" s="303"/>
      <c r="P116" s="303"/>
      <c r="Q116" s="303"/>
      <c r="R116" s="303"/>
      <c r="S116" s="303"/>
      <c r="T116" s="303"/>
      <c r="U116" s="303"/>
      <c r="V116" s="303"/>
      <c r="W116" s="303"/>
      <c r="X116" s="304"/>
      <c r="Y116" s="7"/>
    </row>
    <row r="117" customFormat="false" ht="12.75" hidden="false" customHeight="false" outlineLevel="0" collapsed="false">
      <c r="A117" s="7"/>
      <c r="B117" s="7"/>
      <c r="C117" s="7"/>
      <c r="D117" s="7"/>
      <c r="E117" s="9"/>
      <c r="F117" s="290"/>
      <c r="G117" s="290"/>
      <c r="H117" s="290"/>
      <c r="I117" s="302"/>
      <c r="J117" s="302"/>
      <c r="K117" s="302"/>
      <c r="L117" s="302"/>
      <c r="M117" s="290"/>
      <c r="N117" s="303"/>
      <c r="O117" s="303"/>
      <c r="P117" s="303"/>
      <c r="Q117" s="303"/>
      <c r="R117" s="303"/>
      <c r="S117" s="303"/>
      <c r="T117" s="303"/>
      <c r="U117" s="303"/>
      <c r="V117" s="303"/>
      <c r="W117" s="303"/>
      <c r="X117" s="304"/>
      <c r="Y117" s="7"/>
    </row>
    <row r="118" customFormat="false" ht="12.75" hidden="false" customHeight="false" outlineLevel="0" collapsed="false">
      <c r="A118" s="7"/>
      <c r="B118" s="7"/>
      <c r="C118" s="7"/>
      <c r="D118" s="7"/>
      <c r="E118" s="9"/>
      <c r="F118" s="290"/>
      <c r="G118" s="290"/>
      <c r="H118" s="290"/>
      <c r="I118" s="302"/>
      <c r="J118" s="302"/>
      <c r="K118" s="302"/>
      <c r="L118" s="302"/>
      <c r="M118" s="290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  <c r="X118" s="304"/>
      <c r="Y118" s="7"/>
    </row>
    <row r="119" customFormat="false" ht="12.75" hidden="false" customHeight="false" outlineLevel="0" collapsed="false">
      <c r="A119" s="7"/>
      <c r="B119" s="7"/>
      <c r="C119" s="7"/>
      <c r="D119" s="7"/>
      <c r="E119" s="9"/>
      <c r="F119" s="290"/>
      <c r="G119" s="290"/>
      <c r="H119" s="290"/>
      <c r="I119" s="302"/>
      <c r="J119" s="302"/>
      <c r="K119" s="302"/>
      <c r="L119" s="302"/>
      <c r="M119" s="290"/>
      <c r="N119" s="303"/>
      <c r="O119" s="303"/>
      <c r="P119" s="303"/>
      <c r="Q119" s="303"/>
      <c r="R119" s="303"/>
      <c r="S119" s="303"/>
      <c r="T119" s="303"/>
      <c r="U119" s="303"/>
      <c r="V119" s="303"/>
      <c r="W119" s="303"/>
      <c r="X119" s="304"/>
      <c r="Y119" s="7"/>
    </row>
    <row r="120" customFormat="false" ht="12.75" hidden="false" customHeight="false" outlineLevel="0" collapsed="false">
      <c r="A120" s="7"/>
      <c r="B120" s="7"/>
      <c r="C120" s="7"/>
      <c r="D120" s="7"/>
      <c r="E120" s="9"/>
      <c r="F120" s="290"/>
      <c r="G120" s="290"/>
      <c r="H120" s="290"/>
      <c r="I120" s="302"/>
      <c r="J120" s="302"/>
      <c r="K120" s="302"/>
      <c r="L120" s="302"/>
      <c r="M120" s="290"/>
      <c r="N120" s="303"/>
      <c r="O120" s="303"/>
      <c r="P120" s="303"/>
      <c r="Q120" s="303"/>
      <c r="R120" s="303"/>
      <c r="S120" s="303"/>
      <c r="T120" s="303"/>
      <c r="U120" s="303"/>
      <c r="V120" s="303"/>
      <c r="W120" s="303"/>
      <c r="X120" s="304"/>
      <c r="Y120" s="7"/>
    </row>
    <row r="121" customFormat="false" ht="12.75" hidden="false" customHeight="false" outlineLevel="0" collapsed="false">
      <c r="A121" s="7"/>
      <c r="B121" s="7"/>
      <c r="C121" s="7"/>
      <c r="D121" s="7"/>
      <c r="E121" s="9"/>
      <c r="F121" s="290"/>
      <c r="G121" s="290"/>
      <c r="H121" s="290"/>
      <c r="I121" s="302"/>
      <c r="J121" s="302"/>
      <c r="K121" s="302"/>
      <c r="L121" s="302"/>
      <c r="M121" s="290"/>
      <c r="N121" s="303"/>
      <c r="O121" s="303"/>
      <c r="P121" s="303"/>
      <c r="Q121" s="303"/>
      <c r="R121" s="303"/>
      <c r="S121" s="303"/>
      <c r="T121" s="303"/>
      <c r="U121" s="303"/>
      <c r="V121" s="303"/>
      <c r="W121" s="303"/>
      <c r="X121" s="304"/>
      <c r="Y121" s="7"/>
    </row>
    <row r="122" customFormat="false" ht="12.75" hidden="false" customHeight="false" outlineLevel="0" collapsed="false">
      <c r="A122" s="7"/>
      <c r="B122" s="7"/>
      <c r="C122" s="7"/>
      <c r="D122" s="7"/>
      <c r="E122" s="9"/>
      <c r="F122" s="290"/>
      <c r="G122" s="290"/>
      <c r="H122" s="290"/>
      <c r="I122" s="302"/>
      <c r="J122" s="302"/>
      <c r="K122" s="302"/>
      <c r="L122" s="302"/>
      <c r="M122" s="290"/>
      <c r="N122" s="303"/>
      <c r="O122" s="303"/>
      <c r="P122" s="303"/>
      <c r="Q122" s="303"/>
      <c r="R122" s="303"/>
      <c r="S122" s="303"/>
      <c r="T122" s="303"/>
      <c r="U122" s="303"/>
      <c r="V122" s="303"/>
      <c r="W122" s="303"/>
      <c r="X122" s="304"/>
      <c r="Y122" s="7"/>
    </row>
    <row r="123" customFormat="false" ht="12.75" hidden="false" customHeight="false" outlineLevel="0" collapsed="false">
      <c r="A123" s="7"/>
      <c r="B123" s="7"/>
      <c r="C123" s="7"/>
      <c r="D123" s="7"/>
      <c r="E123" s="9"/>
      <c r="F123" s="290"/>
      <c r="G123" s="290"/>
      <c r="H123" s="290"/>
      <c r="I123" s="302"/>
      <c r="J123" s="302"/>
      <c r="K123" s="302"/>
      <c r="L123" s="302"/>
      <c r="M123" s="290"/>
      <c r="N123" s="303"/>
      <c r="O123" s="303"/>
      <c r="P123" s="303"/>
      <c r="Q123" s="303"/>
      <c r="R123" s="303"/>
      <c r="S123" s="303"/>
      <c r="T123" s="303"/>
      <c r="U123" s="303"/>
      <c r="V123" s="303"/>
      <c r="W123" s="303"/>
      <c r="X123" s="304"/>
      <c r="Y123" s="7"/>
    </row>
    <row r="124" customFormat="false" ht="12.75" hidden="false" customHeight="false" outlineLevel="0" collapsed="false">
      <c r="A124" s="7"/>
      <c r="B124" s="7"/>
      <c r="C124" s="7"/>
      <c r="D124" s="7"/>
      <c r="E124" s="9"/>
      <c r="F124" s="290"/>
      <c r="G124" s="290"/>
      <c r="H124" s="290"/>
      <c r="I124" s="302"/>
      <c r="J124" s="302"/>
      <c r="K124" s="302"/>
      <c r="L124" s="302"/>
      <c r="M124" s="290"/>
      <c r="N124" s="303"/>
      <c r="O124" s="303"/>
      <c r="P124" s="303"/>
      <c r="Q124" s="303"/>
      <c r="R124" s="303"/>
      <c r="S124" s="303"/>
      <c r="T124" s="303"/>
      <c r="U124" s="303"/>
      <c r="V124" s="303"/>
      <c r="W124" s="303"/>
      <c r="X124" s="304"/>
      <c r="Y124" s="7"/>
    </row>
    <row r="125" customFormat="false" ht="12.75" hidden="false" customHeight="false" outlineLevel="0" collapsed="false">
      <c r="A125" s="7"/>
      <c r="B125" s="7"/>
      <c r="C125" s="7"/>
      <c r="D125" s="7"/>
      <c r="E125" s="9"/>
      <c r="F125" s="290"/>
      <c r="G125" s="290"/>
      <c r="H125" s="290"/>
      <c r="I125" s="302"/>
      <c r="J125" s="302"/>
      <c r="K125" s="302"/>
      <c r="L125" s="302"/>
      <c r="M125" s="290"/>
      <c r="N125" s="303"/>
      <c r="O125" s="303"/>
      <c r="P125" s="303"/>
      <c r="Q125" s="303"/>
      <c r="R125" s="303"/>
      <c r="S125" s="303"/>
      <c r="T125" s="303"/>
      <c r="U125" s="303"/>
      <c r="V125" s="303"/>
      <c r="W125" s="303"/>
      <c r="X125" s="304"/>
      <c r="Y125" s="7"/>
    </row>
    <row r="126" customFormat="false" ht="12.75" hidden="false" customHeight="false" outlineLevel="0" collapsed="false">
      <c r="A126" s="7"/>
      <c r="B126" s="7"/>
      <c r="C126" s="7"/>
      <c r="D126" s="7"/>
      <c r="E126" s="9"/>
      <c r="F126" s="290"/>
      <c r="G126" s="290"/>
      <c r="H126" s="290"/>
      <c r="I126" s="302"/>
      <c r="J126" s="302"/>
      <c r="K126" s="302"/>
      <c r="L126" s="302"/>
      <c r="M126" s="290"/>
      <c r="N126" s="303"/>
      <c r="O126" s="303"/>
      <c r="P126" s="303"/>
      <c r="Q126" s="303"/>
      <c r="R126" s="303"/>
      <c r="S126" s="303"/>
      <c r="T126" s="303"/>
      <c r="U126" s="303"/>
      <c r="V126" s="303"/>
      <c r="W126" s="303"/>
      <c r="X126" s="304"/>
      <c r="Y126" s="7"/>
    </row>
    <row r="127" customFormat="false" ht="12.75" hidden="false" customHeight="false" outlineLevel="0" collapsed="false">
      <c r="A127" s="7"/>
      <c r="B127" s="7"/>
      <c r="C127" s="7"/>
      <c r="D127" s="7"/>
      <c r="E127" s="9"/>
      <c r="F127" s="290"/>
      <c r="G127" s="290"/>
      <c r="H127" s="290"/>
      <c r="I127" s="302"/>
      <c r="J127" s="302"/>
      <c r="K127" s="302"/>
      <c r="L127" s="302"/>
      <c r="M127" s="290"/>
      <c r="N127" s="303"/>
      <c r="O127" s="303"/>
      <c r="P127" s="303"/>
      <c r="Q127" s="303"/>
      <c r="R127" s="303"/>
      <c r="S127" s="303"/>
      <c r="T127" s="303"/>
      <c r="U127" s="303"/>
      <c r="V127" s="303"/>
      <c r="W127" s="303"/>
      <c r="X127" s="304"/>
      <c r="Y127" s="7"/>
    </row>
    <row r="128" customFormat="false" ht="12.75" hidden="false" customHeight="false" outlineLevel="0" collapsed="false">
      <c r="A128" s="7"/>
      <c r="B128" s="7"/>
      <c r="C128" s="7"/>
      <c r="D128" s="7"/>
      <c r="E128" s="9"/>
      <c r="F128" s="290"/>
      <c r="G128" s="290"/>
      <c r="H128" s="290"/>
      <c r="I128" s="302"/>
      <c r="J128" s="302"/>
      <c r="K128" s="302"/>
      <c r="L128" s="302"/>
      <c r="M128" s="290"/>
      <c r="N128" s="303"/>
      <c r="O128" s="303"/>
      <c r="P128" s="303"/>
      <c r="Q128" s="303"/>
      <c r="R128" s="303"/>
      <c r="S128" s="303"/>
      <c r="T128" s="303"/>
      <c r="U128" s="303"/>
      <c r="V128" s="303"/>
      <c r="W128" s="303"/>
      <c r="X128" s="304"/>
      <c r="Y128" s="7"/>
    </row>
    <row r="129" customFormat="false" ht="12.75" hidden="false" customHeight="false" outlineLevel="0" collapsed="false">
      <c r="A129" s="7"/>
      <c r="B129" s="7"/>
      <c r="C129" s="7"/>
      <c r="D129" s="7"/>
      <c r="E129" s="9"/>
      <c r="F129" s="290"/>
      <c r="G129" s="290"/>
      <c r="H129" s="290"/>
      <c r="I129" s="302"/>
      <c r="J129" s="302"/>
      <c r="K129" s="302"/>
      <c r="L129" s="302"/>
      <c r="M129" s="290"/>
      <c r="N129" s="303"/>
      <c r="O129" s="303"/>
      <c r="P129" s="303"/>
      <c r="Q129" s="303"/>
      <c r="R129" s="303"/>
      <c r="S129" s="303"/>
      <c r="T129" s="303"/>
      <c r="U129" s="303"/>
      <c r="V129" s="303"/>
      <c r="W129" s="303"/>
      <c r="X129" s="304"/>
      <c r="Y129" s="7"/>
    </row>
    <row r="130" customFormat="false" ht="12.75" hidden="false" customHeight="false" outlineLevel="0" collapsed="false">
      <c r="A130" s="7"/>
      <c r="B130" s="7"/>
      <c r="C130" s="7"/>
      <c r="D130" s="7"/>
      <c r="E130" s="9"/>
      <c r="F130" s="290"/>
      <c r="G130" s="290"/>
      <c r="H130" s="290"/>
      <c r="I130" s="302"/>
      <c r="J130" s="302"/>
      <c r="K130" s="302"/>
      <c r="L130" s="302"/>
      <c r="M130" s="290"/>
      <c r="N130" s="303"/>
      <c r="O130" s="303"/>
      <c r="P130" s="303"/>
      <c r="Q130" s="303"/>
      <c r="R130" s="303"/>
      <c r="S130" s="303"/>
      <c r="T130" s="303"/>
      <c r="U130" s="303"/>
      <c r="V130" s="303"/>
      <c r="W130" s="303"/>
      <c r="X130" s="304"/>
      <c r="Y130" s="7"/>
    </row>
    <row r="131" customFormat="false" ht="12.75" hidden="false" customHeight="false" outlineLevel="0" collapsed="false">
      <c r="A131" s="7"/>
      <c r="B131" s="7"/>
      <c r="C131" s="7"/>
      <c r="D131" s="7"/>
      <c r="E131" s="9"/>
      <c r="F131" s="290"/>
      <c r="G131" s="290"/>
      <c r="H131" s="290"/>
      <c r="I131" s="302"/>
      <c r="J131" s="302"/>
      <c r="K131" s="302"/>
      <c r="L131" s="302"/>
      <c r="M131" s="290"/>
      <c r="N131" s="303"/>
      <c r="O131" s="303"/>
      <c r="P131" s="303"/>
      <c r="Q131" s="303"/>
      <c r="R131" s="303"/>
      <c r="S131" s="303"/>
      <c r="T131" s="303"/>
      <c r="U131" s="303"/>
      <c r="V131" s="303"/>
      <c r="W131" s="303"/>
      <c r="X131" s="304"/>
      <c r="Y131" s="7"/>
    </row>
    <row r="132" customFormat="false" ht="12.75" hidden="false" customHeight="false" outlineLevel="0" collapsed="false">
      <c r="A132" s="7"/>
      <c r="B132" s="7"/>
      <c r="C132" s="7"/>
      <c r="D132" s="7"/>
      <c r="E132" s="9"/>
      <c r="F132" s="290"/>
      <c r="G132" s="290"/>
      <c r="H132" s="290"/>
      <c r="I132" s="302"/>
      <c r="J132" s="302"/>
      <c r="K132" s="302"/>
      <c r="L132" s="302"/>
      <c r="M132" s="290"/>
      <c r="N132" s="303"/>
      <c r="O132" s="303"/>
      <c r="P132" s="303"/>
      <c r="Q132" s="303"/>
      <c r="R132" s="303"/>
      <c r="S132" s="303"/>
      <c r="T132" s="303"/>
      <c r="U132" s="303"/>
      <c r="V132" s="303"/>
      <c r="W132" s="303"/>
      <c r="X132" s="304"/>
      <c r="Y132" s="7"/>
    </row>
    <row r="133" customFormat="false" ht="12.75" hidden="false" customHeight="false" outlineLevel="0" collapsed="false">
      <c r="A133" s="7"/>
      <c r="B133" s="7"/>
      <c r="C133" s="7"/>
      <c r="D133" s="7"/>
      <c r="E133" s="9"/>
      <c r="F133" s="290"/>
      <c r="G133" s="290"/>
      <c r="H133" s="290"/>
      <c r="I133" s="302"/>
      <c r="J133" s="302"/>
      <c r="K133" s="302"/>
      <c r="L133" s="302"/>
      <c r="M133" s="290"/>
      <c r="N133" s="303"/>
      <c r="O133" s="303"/>
      <c r="P133" s="303"/>
      <c r="Q133" s="303"/>
      <c r="R133" s="303"/>
      <c r="S133" s="303"/>
      <c r="T133" s="303"/>
      <c r="U133" s="303"/>
      <c r="V133" s="303"/>
      <c r="W133" s="303"/>
      <c r="X133" s="304"/>
      <c r="Y133" s="7"/>
    </row>
    <row r="134" customFormat="false" ht="12.75" hidden="false" customHeight="false" outlineLevel="0" collapsed="false">
      <c r="A134" s="7"/>
      <c r="B134" s="7"/>
      <c r="C134" s="7"/>
      <c r="D134" s="7"/>
      <c r="E134" s="9"/>
      <c r="F134" s="290"/>
      <c r="G134" s="290"/>
      <c r="H134" s="290"/>
      <c r="I134" s="302"/>
      <c r="J134" s="302"/>
      <c r="K134" s="302"/>
      <c r="L134" s="302"/>
      <c r="M134" s="290"/>
      <c r="N134" s="303"/>
      <c r="O134" s="303"/>
      <c r="P134" s="303"/>
      <c r="Q134" s="303"/>
      <c r="R134" s="303"/>
      <c r="S134" s="303"/>
      <c r="T134" s="303"/>
      <c r="U134" s="303"/>
      <c r="V134" s="303"/>
      <c r="W134" s="303"/>
      <c r="X134" s="304"/>
      <c r="Y134" s="7"/>
    </row>
    <row r="135" customFormat="false" ht="12.75" hidden="false" customHeight="false" outlineLevel="0" collapsed="false">
      <c r="A135" s="7"/>
      <c r="B135" s="7"/>
      <c r="C135" s="7"/>
      <c r="D135" s="7"/>
      <c r="E135" s="9"/>
      <c r="F135" s="290"/>
      <c r="G135" s="290"/>
      <c r="H135" s="290"/>
      <c r="I135" s="302"/>
      <c r="J135" s="302"/>
      <c r="K135" s="302"/>
      <c r="L135" s="302"/>
      <c r="M135" s="290"/>
      <c r="N135" s="303"/>
      <c r="O135" s="303"/>
      <c r="P135" s="303"/>
      <c r="Q135" s="303"/>
      <c r="R135" s="303"/>
      <c r="S135" s="303"/>
      <c r="T135" s="303"/>
      <c r="U135" s="303"/>
      <c r="V135" s="303"/>
      <c r="W135" s="303"/>
      <c r="X135" s="304"/>
      <c r="Y135" s="7"/>
    </row>
    <row r="136" customFormat="false" ht="12.75" hidden="false" customHeight="false" outlineLevel="0" collapsed="false">
      <c r="A136" s="7"/>
      <c r="B136" s="7"/>
      <c r="C136" s="7"/>
      <c r="D136" s="7"/>
      <c r="E136" s="9"/>
      <c r="F136" s="290"/>
      <c r="G136" s="290"/>
      <c r="H136" s="290"/>
      <c r="I136" s="302"/>
      <c r="J136" s="302"/>
      <c r="K136" s="302"/>
      <c r="L136" s="302"/>
      <c r="M136" s="290"/>
      <c r="N136" s="303"/>
      <c r="O136" s="303"/>
      <c r="P136" s="303"/>
      <c r="Q136" s="303"/>
      <c r="R136" s="303"/>
      <c r="S136" s="303"/>
      <c r="T136" s="303"/>
      <c r="U136" s="303"/>
      <c r="V136" s="303"/>
      <c r="W136" s="303"/>
      <c r="X136" s="304"/>
      <c r="Y136" s="7"/>
    </row>
    <row r="137" customFormat="false" ht="12.75" hidden="false" customHeight="false" outlineLevel="0" collapsed="false">
      <c r="A137" s="7"/>
      <c r="B137" s="7"/>
      <c r="C137" s="7"/>
      <c r="D137" s="7"/>
      <c r="E137" s="9"/>
      <c r="F137" s="290"/>
      <c r="G137" s="290"/>
      <c r="H137" s="291"/>
      <c r="I137" s="287"/>
      <c r="J137" s="287"/>
      <c r="K137" s="287"/>
      <c r="L137" s="287"/>
      <c r="M137" s="287"/>
      <c r="N137" s="287"/>
      <c r="O137" s="287"/>
      <c r="P137" s="287"/>
      <c r="Q137" s="287"/>
      <c r="R137" s="287"/>
      <c r="S137" s="287"/>
      <c r="T137" s="287"/>
      <c r="U137" s="287"/>
      <c r="V137" s="287"/>
      <c r="W137" s="287"/>
      <c r="X137" s="287"/>
      <c r="Y137" s="7"/>
    </row>
    <row r="138" customFormat="false" ht="12.75" hidden="false" customHeight="false" outlineLevel="0" collapsed="false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customFormat="false" ht="12.75" hidden="false" customHeight="false" outlineLevel="0" collapsed="false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customFormat="false" ht="12.75" hidden="false" customHeight="false" outlineLevel="0" collapsed="false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customFormat="false" ht="12.75" hidden="false" customHeight="false" outlineLevel="0" collapsed="false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customFormat="false" ht="12.75" hidden="false" customHeight="false" outlineLevel="0" collapsed="false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customFormat="false" ht="12.75" hidden="false" customHeight="false" outlineLevel="0" collapsed="false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customFormat="false" ht="12.75" hidden="false" customHeight="false" outlineLevel="0" collapsed="false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customFormat="false" ht="12.75" hidden="false" customHeight="false" outlineLevel="0" collapsed="false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</sheetData>
  <mergeCells count="13">
    <mergeCell ref="AQ1:AR1"/>
    <mergeCell ref="BC1:BD1"/>
    <mergeCell ref="W3:AB3"/>
    <mergeCell ref="AD3:AL3"/>
    <mergeCell ref="BF3:BH3"/>
    <mergeCell ref="CE3:CG3"/>
    <mergeCell ref="F4:I4"/>
    <mergeCell ref="AK4:AM4"/>
    <mergeCell ref="AN4:AP4"/>
    <mergeCell ref="AK5:AM5"/>
    <mergeCell ref="AN5:AP5"/>
    <mergeCell ref="F69:I69"/>
    <mergeCell ref="I109:L109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Y145"/>
  <sheetViews>
    <sheetView showFormulas="false" showGridLines="true" showRowColHeaders="true" showZeros="true" rightToLeft="false" tabSelected="false" showOutlineSymbols="true" defaultGridColor="true" view="normal" topLeftCell="AG1" colorId="64" zoomScale="75" zoomScaleNormal="75" zoomScalePageLayoutView="100" workbookViewId="0">
      <selection pane="topLeft" activeCell="X7" activeCellId="0" sqref="X7:X3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9.99"/>
    <col collapsed="false" customWidth="true" hidden="false" outlineLevel="0" max="4" min="4" style="0" width="10.56"/>
    <col collapsed="false" customWidth="true" hidden="false" outlineLevel="0" max="5" min="5" style="0" width="13.85"/>
    <col collapsed="false" customWidth="true" hidden="false" outlineLevel="0" max="6" min="6" style="0" width="13.41"/>
    <col collapsed="false" customWidth="true" hidden="false" outlineLevel="0" max="7" min="7" style="0" width="11.99"/>
    <col collapsed="false" customWidth="true" hidden="false" outlineLevel="0" max="8" min="8" style="0" width="14.28"/>
    <col collapsed="false" customWidth="true" hidden="false" outlineLevel="0" max="9" min="9" style="0" width="15.85"/>
    <col collapsed="false" customWidth="true" hidden="false" outlineLevel="0" max="10" min="10" style="0" width="11.56"/>
    <col collapsed="false" customWidth="true" hidden="false" outlineLevel="0" max="11" min="11" style="0" width="19.56"/>
    <col collapsed="false" customWidth="true" hidden="false" outlineLevel="0" max="12" min="12" style="0" width="16.56"/>
    <col collapsed="false" customWidth="true" hidden="false" outlineLevel="0" max="13" min="13" style="0" width="18.41"/>
    <col collapsed="false" customWidth="true" hidden="false" outlineLevel="0" max="14" min="14" style="0" width="19.99"/>
    <col collapsed="false" customWidth="true" hidden="false" outlineLevel="0" max="15" min="15" style="0" width="14.56"/>
    <col collapsed="false" customWidth="true" hidden="false" outlineLevel="0" max="16" min="16" style="0" width="11.56"/>
    <col collapsed="false" customWidth="true" hidden="false" outlineLevel="0" max="17" min="17" style="0" width="12.14"/>
    <col collapsed="false" customWidth="true" hidden="false" outlineLevel="0" max="19" min="18" style="0" width="12.85"/>
    <col collapsed="false" customWidth="true" hidden="false" outlineLevel="0" max="20" min="20" style="0" width="13.56"/>
    <col collapsed="false" customWidth="true" hidden="false" outlineLevel="0" max="21" min="21" style="0" width="15.13"/>
    <col collapsed="false" customWidth="true" hidden="false" outlineLevel="0" max="22" min="22" style="0" width="13.14"/>
    <col collapsed="false" customWidth="true" hidden="false" outlineLevel="0" max="23" min="23" style="0" width="12.56"/>
    <col collapsed="false" customWidth="true" hidden="false" outlineLevel="0" max="24" min="24" style="0" width="12.28"/>
    <col collapsed="false" customWidth="true" hidden="false" outlineLevel="0" max="25" min="25" style="0" width="13.85"/>
    <col collapsed="false" customWidth="true" hidden="false" outlineLevel="0" max="26" min="26" style="0" width="12.56"/>
    <col collapsed="false" customWidth="true" hidden="false" outlineLevel="0" max="27" min="27" style="0" width="13.99"/>
    <col collapsed="false" customWidth="true" hidden="false" outlineLevel="0" max="28" min="28" style="0" width="14.14"/>
    <col collapsed="false" customWidth="true" hidden="false" outlineLevel="0" max="29" min="29" style="0" width="14.28"/>
    <col collapsed="false" customWidth="true" hidden="false" outlineLevel="0" max="30" min="30" style="0" width="15.13"/>
    <col collapsed="false" customWidth="true" hidden="false" outlineLevel="0" max="31" min="31" style="0" width="13.14"/>
    <col collapsed="false" customWidth="true" hidden="false" outlineLevel="0" max="32" min="32" style="0" width="12.56"/>
    <col collapsed="false" customWidth="true" hidden="false" outlineLevel="0" max="33" min="33" style="0" width="12.28"/>
    <col collapsed="false" customWidth="true" hidden="false" outlineLevel="0" max="34" min="34" style="0" width="12.7"/>
    <col collapsed="false" customWidth="true" hidden="false" outlineLevel="0" max="35" min="35" style="0" width="10.99"/>
    <col collapsed="false" customWidth="true" hidden="false" outlineLevel="0" max="36" min="36" style="0" width="15.41"/>
    <col collapsed="false" customWidth="true" hidden="false" outlineLevel="0" max="37" min="37" style="0" width="13.14"/>
    <col collapsed="false" customWidth="true" hidden="false" outlineLevel="0" max="38" min="38" style="0" width="14.56"/>
    <col collapsed="false" customWidth="true" hidden="false" outlineLevel="0" max="39" min="39" style="0" width="14.85"/>
    <col collapsed="false" customWidth="true" hidden="false" outlineLevel="0" max="40" min="40" style="0" width="11.13"/>
    <col collapsed="false" customWidth="true" hidden="false" outlineLevel="0" max="41" min="41" style="0" width="14.28"/>
    <col collapsed="false" customWidth="true" hidden="false" outlineLevel="0" max="42" min="42" style="0" width="14.41"/>
    <col collapsed="false" customWidth="true" hidden="false" outlineLevel="0" max="43" min="43" style="0" width="13.99"/>
    <col collapsed="false" customWidth="true" hidden="false" outlineLevel="0" max="44" min="44" style="0" width="14.28"/>
    <col collapsed="false" customWidth="true" hidden="false" outlineLevel="0" max="45" min="45" style="0" width="16.84"/>
    <col collapsed="false" customWidth="true" hidden="false" outlineLevel="0" max="46" min="46" style="0" width="17.28"/>
    <col collapsed="false" customWidth="true" hidden="false" outlineLevel="0" max="47" min="47" style="0" width="16.56"/>
    <col collapsed="false" customWidth="true" hidden="false" outlineLevel="0" max="48" min="48" style="0" width="17.14"/>
    <col collapsed="false" customWidth="true" hidden="false" outlineLevel="0" max="49" min="49" style="0" width="14.28"/>
    <col collapsed="false" customWidth="true" hidden="false" outlineLevel="0" max="50" min="50" style="0" width="14.85"/>
    <col collapsed="false" customWidth="true" hidden="false" outlineLevel="0" max="51" min="51" style="0" width="17.7"/>
    <col collapsed="false" customWidth="true" hidden="false" outlineLevel="0" max="52" min="52" style="0" width="13.99"/>
    <col collapsed="false" customWidth="true" hidden="false" outlineLevel="0" max="53" min="53" style="0" width="15.13"/>
    <col collapsed="false" customWidth="true" hidden="false" outlineLevel="0" max="54" min="54" style="0" width="14.99"/>
    <col collapsed="false" customWidth="true" hidden="false" outlineLevel="0" max="55" min="55" style="0" width="15.7"/>
    <col collapsed="false" customWidth="true" hidden="false" outlineLevel="0" max="56" min="56" style="0" width="15.85"/>
    <col collapsed="false" customWidth="true" hidden="false" outlineLevel="0" max="58" min="57" style="0" width="14.99"/>
    <col collapsed="false" customWidth="true" hidden="false" outlineLevel="0" max="59" min="59" style="0" width="13.56"/>
    <col collapsed="false" customWidth="true" hidden="false" outlineLevel="0" max="60" min="60" style="0" width="12.56"/>
    <col collapsed="false" customWidth="true" hidden="false" outlineLevel="0" max="61" min="61" style="0" width="16.84"/>
    <col collapsed="false" customWidth="true" hidden="false" outlineLevel="0" max="62" min="62" style="0" width="16.42"/>
    <col collapsed="false" customWidth="true" hidden="false" outlineLevel="0" max="63" min="63" style="0" width="16.7"/>
    <col collapsed="false" customWidth="true" hidden="false" outlineLevel="0" max="64" min="64" style="0" width="13.28"/>
    <col collapsed="false" customWidth="true" hidden="false" outlineLevel="0" max="66" min="66" style="0" width="10.99"/>
    <col collapsed="false" customWidth="true" hidden="false" outlineLevel="0" max="67" min="67" style="0" width="16.99"/>
    <col collapsed="false" customWidth="true" hidden="false" outlineLevel="0" max="69" min="69" style="0" width="14.85"/>
  </cols>
  <sheetData>
    <row r="1" customFormat="false" ht="20.25" hidden="false" customHeight="false" outlineLevel="0" collapsed="false">
      <c r="A1" s="1" t="n">
        <f aca="true">DATE(YEAR($A$4),MONTH($A$4),DAY(RIGHT(CELL("filename",A2),2)))</f>
        <v>36960</v>
      </c>
      <c r="K1" s="2" t="s">
        <v>0</v>
      </c>
      <c r="L1" s="2"/>
      <c r="N1" s="2"/>
      <c r="AQ1" s="3" t="n">
        <f aca="false">A1</f>
        <v>36960</v>
      </c>
      <c r="AR1" s="3"/>
      <c r="BC1" s="3" t="n">
        <f aca="false">A1</f>
        <v>36960</v>
      </c>
      <c r="BD1" s="3"/>
    </row>
    <row r="2" customFormat="false" ht="13.5" hidden="false" customHeight="false" outlineLevel="0" collapsed="false"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 t="s">
        <v>1</v>
      </c>
      <c r="N2" s="4"/>
      <c r="O2" s="4" t="s">
        <v>1</v>
      </c>
      <c r="P2" s="4"/>
      <c r="Q2" s="4" t="s">
        <v>1</v>
      </c>
      <c r="R2" s="4" t="s">
        <v>1</v>
      </c>
      <c r="S2" s="4" t="s">
        <v>1</v>
      </c>
      <c r="T2" s="4" t="s">
        <v>1</v>
      </c>
      <c r="U2" s="4"/>
      <c r="AB2" s="5"/>
      <c r="BH2" s="6"/>
      <c r="BJ2" s="6" t="s">
        <v>2</v>
      </c>
      <c r="BO2" s="6" t="s">
        <v>3</v>
      </c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8"/>
      <c r="CJ2" s="7"/>
      <c r="CK2" s="7"/>
      <c r="CL2" s="7"/>
      <c r="CM2" s="7"/>
      <c r="CN2" s="8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</row>
    <row r="3" customFormat="false" ht="13.5" hidden="false" customHeight="false" outlineLevel="0" collapsed="false">
      <c r="B3" s="9" t="s">
        <v>4</v>
      </c>
      <c r="C3" s="10"/>
      <c r="D3" s="10"/>
      <c r="E3" s="10"/>
      <c r="F3" s="11"/>
      <c r="G3" s="11"/>
      <c r="H3" s="12"/>
      <c r="I3" s="12"/>
      <c r="J3" s="11"/>
      <c r="K3" s="11"/>
      <c r="L3" s="11"/>
      <c r="M3" s="13" t="n">
        <v>2.52</v>
      </c>
      <c r="N3" s="11"/>
      <c r="O3" s="13" t="n">
        <v>0</v>
      </c>
      <c r="P3" s="14" t="n">
        <v>22.8</v>
      </c>
      <c r="Q3" s="13" t="n">
        <v>0</v>
      </c>
      <c r="R3" s="13" t="n">
        <v>0</v>
      </c>
      <c r="S3" s="13" t="n">
        <v>0</v>
      </c>
      <c r="T3" s="13" t="n">
        <v>0</v>
      </c>
      <c r="U3" s="4"/>
      <c r="W3" s="15" t="s">
        <v>5</v>
      </c>
      <c r="X3" s="15"/>
      <c r="Y3" s="15"/>
      <c r="Z3" s="15"/>
      <c r="AA3" s="15"/>
      <c r="AB3" s="15"/>
      <c r="AD3" s="16" t="s">
        <v>6</v>
      </c>
      <c r="AE3" s="16"/>
      <c r="AF3" s="16"/>
      <c r="AG3" s="16"/>
      <c r="AH3" s="16"/>
      <c r="AI3" s="16"/>
      <c r="AJ3" s="16"/>
      <c r="AK3" s="16"/>
      <c r="AL3" s="16"/>
      <c r="AM3" s="17"/>
      <c r="AN3" s="17"/>
      <c r="AO3" s="17"/>
      <c r="AP3" s="18"/>
      <c r="AQ3" s="19"/>
      <c r="AR3" s="20"/>
      <c r="AS3" s="21" t="s">
        <v>7</v>
      </c>
      <c r="AT3" s="22"/>
      <c r="AU3" s="22"/>
      <c r="AV3" s="22"/>
      <c r="AW3" s="22"/>
      <c r="AX3" s="22"/>
      <c r="AY3" s="22"/>
      <c r="AZ3" s="22"/>
      <c r="BA3" s="22"/>
      <c r="BB3" s="22"/>
      <c r="BC3" s="23"/>
      <c r="BF3" s="24" t="s">
        <v>8</v>
      </c>
      <c r="BG3" s="24"/>
      <c r="BH3" s="24"/>
      <c r="BJ3" s="25" t="s">
        <v>9</v>
      </c>
      <c r="BK3" s="26"/>
      <c r="BL3" s="27" t="n">
        <f aca="false">BD31</f>
        <v>20356.4928</v>
      </c>
      <c r="BM3" s="6"/>
      <c r="BO3" s="25" t="s">
        <v>9</v>
      </c>
      <c r="BP3" s="26"/>
      <c r="BQ3" s="27" t="e">
        <f aca="true">(INDIRECT(TEXT((DAY($A$1)-1),"0")&amp;"!Bq3"))+BL3</f>
        <v>#REF!</v>
      </c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7"/>
      <c r="CD3" s="7"/>
      <c r="CE3" s="28"/>
      <c r="CF3" s="28"/>
      <c r="CG3" s="28"/>
      <c r="CH3" s="7"/>
      <c r="CI3" s="8"/>
      <c r="CJ3" s="7"/>
      <c r="CK3" s="29"/>
      <c r="CL3" s="8"/>
      <c r="CM3" s="7"/>
      <c r="CN3" s="8"/>
      <c r="CO3" s="7"/>
      <c r="CP3" s="29"/>
      <c r="CQ3" s="7"/>
      <c r="CR3" s="7"/>
      <c r="CS3" s="7"/>
      <c r="CT3" s="7"/>
      <c r="CU3" s="7"/>
      <c r="CV3" s="7"/>
      <c r="CW3" s="7"/>
      <c r="CX3" s="7"/>
      <c r="CY3" s="7"/>
    </row>
    <row r="4" customFormat="false" ht="13.5" hidden="false" customHeight="false" outlineLevel="0" collapsed="false">
      <c r="A4" s="30" t="n">
        <f aca="false">'1'!A4</f>
        <v>36951</v>
      </c>
      <c r="B4" s="31"/>
      <c r="C4" s="32"/>
      <c r="D4" s="33" t="s">
        <v>10</v>
      </c>
      <c r="E4" s="34"/>
      <c r="F4" s="35" t="s">
        <v>11</v>
      </c>
      <c r="G4" s="35"/>
      <c r="H4" s="35"/>
      <c r="I4" s="35"/>
      <c r="J4" s="36" t="s">
        <v>12</v>
      </c>
      <c r="K4" s="37"/>
      <c r="L4" s="38"/>
      <c r="M4" s="36" t="s">
        <v>13</v>
      </c>
      <c r="N4" s="37"/>
      <c r="O4" s="37"/>
      <c r="P4" s="39"/>
      <c r="Q4" s="37"/>
      <c r="R4" s="37"/>
      <c r="S4" s="38"/>
      <c r="T4" s="36"/>
      <c r="U4" s="38"/>
      <c r="W4" s="40" t="s">
        <v>14</v>
      </c>
      <c r="X4" s="40"/>
      <c r="Y4" s="40" t="s">
        <v>14</v>
      </c>
      <c r="Z4" s="41"/>
      <c r="AA4" s="42" t="s">
        <v>15</v>
      </c>
      <c r="AB4" s="40"/>
      <c r="AC4" s="43" t="s">
        <v>16</v>
      </c>
      <c r="AE4" s="44" t="s">
        <v>17</v>
      </c>
      <c r="AF4" s="44" t="s">
        <v>17</v>
      </c>
      <c r="AG4" s="44"/>
      <c r="AH4" s="45"/>
      <c r="AI4" s="26" t="s">
        <v>18</v>
      </c>
      <c r="AJ4" s="46"/>
      <c r="AK4" s="47" t="s">
        <v>18</v>
      </c>
      <c r="AL4" s="47"/>
      <c r="AM4" s="47"/>
      <c r="AN4" s="47" t="s">
        <v>19</v>
      </c>
      <c r="AO4" s="47"/>
      <c r="AP4" s="47"/>
      <c r="AQ4" s="48" t="s">
        <v>20</v>
      </c>
      <c r="AR4" s="48" t="s">
        <v>21</v>
      </c>
      <c r="AS4" s="49"/>
      <c r="AT4" s="50" t="s">
        <v>21</v>
      </c>
      <c r="AU4" s="50" t="s">
        <v>22</v>
      </c>
      <c r="AV4" s="50" t="s">
        <v>21</v>
      </c>
      <c r="AW4" s="50" t="s">
        <v>11</v>
      </c>
      <c r="AX4" s="50" t="s">
        <v>23</v>
      </c>
      <c r="AY4" s="50" t="s">
        <v>24</v>
      </c>
      <c r="AZ4" s="50" t="s">
        <v>25</v>
      </c>
      <c r="BA4" s="50" t="s">
        <v>16</v>
      </c>
      <c r="BB4" s="50" t="s">
        <v>26</v>
      </c>
      <c r="BC4" s="50" t="s">
        <v>27</v>
      </c>
      <c r="BD4" s="50" t="s">
        <v>28</v>
      </c>
      <c r="BE4" s="51"/>
      <c r="BF4" s="40" t="s">
        <v>29</v>
      </c>
      <c r="BG4" s="40" t="s">
        <v>30</v>
      </c>
      <c r="BH4" s="40" t="s">
        <v>31</v>
      </c>
      <c r="BI4" s="52"/>
      <c r="BJ4" s="53" t="s">
        <v>32</v>
      </c>
      <c r="BK4" s="52"/>
      <c r="BL4" s="54"/>
      <c r="BO4" s="53" t="s">
        <v>32</v>
      </c>
      <c r="BP4" s="52"/>
      <c r="BQ4" s="54" t="e">
        <f aca="true">(INDIRECT(TEXT((DAY($A$1)-1),"0")&amp;"!BK4"))+BL4</f>
        <v>#REF!</v>
      </c>
      <c r="BR4" s="55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55"/>
      <c r="CE4" s="28"/>
      <c r="CF4" s="28"/>
      <c r="CG4" s="28"/>
      <c r="CH4" s="7"/>
      <c r="CI4" s="8"/>
      <c r="CJ4" s="7"/>
      <c r="CK4" s="29"/>
      <c r="CL4" s="7"/>
      <c r="CM4" s="7"/>
      <c r="CN4" s="8"/>
      <c r="CO4" s="7"/>
      <c r="CP4" s="29"/>
      <c r="CQ4" s="7"/>
      <c r="CR4" s="7"/>
      <c r="CS4" s="7"/>
      <c r="CT4" s="7"/>
      <c r="CU4" s="7"/>
      <c r="CV4" s="7"/>
      <c r="CW4" s="7"/>
      <c r="CX4" s="7"/>
      <c r="CY4" s="7"/>
    </row>
    <row r="5" customFormat="false" ht="12.75" hidden="false" customHeight="false" outlineLevel="0" collapsed="false">
      <c r="B5" s="56"/>
      <c r="C5" s="57" t="s">
        <v>33</v>
      </c>
      <c r="D5" s="57" t="s">
        <v>34</v>
      </c>
      <c r="E5" s="58"/>
      <c r="F5" s="59" t="s">
        <v>35</v>
      </c>
      <c r="G5" s="60" t="s">
        <v>36</v>
      </c>
      <c r="H5" s="60" t="s">
        <v>37</v>
      </c>
      <c r="I5" s="61" t="s">
        <v>38</v>
      </c>
      <c r="J5" s="59" t="s">
        <v>39</v>
      </c>
      <c r="K5" s="60" t="s">
        <v>23</v>
      </c>
      <c r="L5" s="61" t="s">
        <v>40</v>
      </c>
      <c r="M5" s="59" t="s">
        <v>25</v>
      </c>
      <c r="N5" s="60" t="s">
        <v>25</v>
      </c>
      <c r="O5" s="60" t="s">
        <v>41</v>
      </c>
      <c r="P5" s="60" t="s">
        <v>42</v>
      </c>
      <c r="Q5" s="60" t="s">
        <v>43</v>
      </c>
      <c r="R5" s="60" t="s">
        <v>43</v>
      </c>
      <c r="S5" s="61" t="s">
        <v>44</v>
      </c>
      <c r="T5" s="59" t="s">
        <v>45</v>
      </c>
      <c r="U5" s="62" t="s">
        <v>46</v>
      </c>
      <c r="W5" s="50" t="s">
        <v>24</v>
      </c>
      <c r="X5" s="50"/>
      <c r="Y5" s="50" t="s">
        <v>24</v>
      </c>
      <c r="Z5" s="63"/>
      <c r="AA5" s="64" t="s">
        <v>24</v>
      </c>
      <c r="AB5" s="65"/>
      <c r="AC5" s="66" t="s">
        <v>47</v>
      </c>
      <c r="AE5" s="67" t="s">
        <v>48</v>
      </c>
      <c r="AF5" s="67" t="s">
        <v>48</v>
      </c>
      <c r="AG5" s="67"/>
      <c r="AH5" s="68"/>
      <c r="AI5" s="52" t="s">
        <v>49</v>
      </c>
      <c r="AJ5" s="69"/>
      <c r="AK5" s="70" t="s">
        <v>49</v>
      </c>
      <c r="AL5" s="70"/>
      <c r="AM5" s="70"/>
      <c r="AN5" s="70" t="s">
        <v>49</v>
      </c>
      <c r="AO5" s="70"/>
      <c r="AP5" s="70"/>
      <c r="AQ5" s="71" t="s">
        <v>50</v>
      </c>
      <c r="AR5" s="71" t="s">
        <v>51</v>
      </c>
      <c r="AS5" s="49"/>
      <c r="AT5" s="50" t="s">
        <v>52</v>
      </c>
      <c r="AU5" s="50" t="s">
        <v>53</v>
      </c>
      <c r="AV5" s="50" t="s">
        <v>54</v>
      </c>
      <c r="AW5" s="50" t="s">
        <v>55</v>
      </c>
      <c r="AX5" s="50"/>
      <c r="AY5" s="50" t="s">
        <v>56</v>
      </c>
      <c r="AZ5" s="50" t="s">
        <v>57</v>
      </c>
      <c r="BA5" s="50" t="s">
        <v>47</v>
      </c>
      <c r="BB5" s="50" t="s">
        <v>58</v>
      </c>
      <c r="BC5" s="50"/>
      <c r="BD5" s="50" t="s">
        <v>59</v>
      </c>
      <c r="BE5" s="51"/>
      <c r="BF5" s="72" t="s">
        <v>60</v>
      </c>
      <c r="BG5" s="72" t="n">
        <v>0.8</v>
      </c>
      <c r="BH5" s="72" t="n">
        <v>0.2</v>
      </c>
      <c r="BI5" s="52"/>
      <c r="BJ5" s="53" t="s">
        <v>61</v>
      </c>
      <c r="BK5" s="52"/>
      <c r="BL5" s="73" t="n">
        <f aca="false">BL3-BL4</f>
        <v>20356.4928</v>
      </c>
      <c r="BO5" s="53" t="s">
        <v>61</v>
      </c>
      <c r="BP5" s="52"/>
      <c r="BQ5" s="73" t="e">
        <f aca="false">BQ3-BQ4</f>
        <v>#REF!</v>
      </c>
      <c r="BR5" s="55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55"/>
      <c r="CE5" s="74"/>
      <c r="CF5" s="74"/>
      <c r="CG5" s="74"/>
      <c r="CH5" s="7"/>
      <c r="CI5" s="8"/>
      <c r="CJ5" s="7"/>
      <c r="CK5" s="29"/>
      <c r="CL5" s="7"/>
      <c r="CM5" s="7"/>
      <c r="CN5" s="8"/>
      <c r="CO5" s="7"/>
      <c r="CP5" s="29"/>
      <c r="CQ5" s="7"/>
      <c r="CR5" s="7"/>
      <c r="CS5" s="7"/>
      <c r="CT5" s="7"/>
      <c r="CU5" s="7"/>
      <c r="CV5" s="7"/>
      <c r="CW5" s="7"/>
      <c r="CX5" s="7"/>
      <c r="CY5" s="7"/>
    </row>
    <row r="6" customFormat="false" ht="17.25" hidden="false" customHeight="true" outlineLevel="0" collapsed="false">
      <c r="B6" s="75"/>
      <c r="C6" s="76" t="s">
        <v>62</v>
      </c>
      <c r="D6" s="76" t="s">
        <v>63</v>
      </c>
      <c r="E6" s="77" t="s">
        <v>64</v>
      </c>
      <c r="F6" s="78" t="n">
        <f aca="false">Variables!C2</f>
        <v>0</v>
      </c>
      <c r="G6" s="79" t="n">
        <v>0</v>
      </c>
      <c r="H6" s="79" t="n">
        <v>0</v>
      </c>
      <c r="I6" s="80" t="s">
        <v>65</v>
      </c>
      <c r="J6" s="81" t="s">
        <v>66</v>
      </c>
      <c r="K6" s="79" t="n">
        <v>0</v>
      </c>
      <c r="L6" s="82" t="s">
        <v>65</v>
      </c>
      <c r="M6" s="83" t="n">
        <v>0</v>
      </c>
      <c r="N6" s="84" t="s">
        <v>67</v>
      </c>
      <c r="O6" s="85" t="n">
        <v>0</v>
      </c>
      <c r="P6" s="84" t="n">
        <v>0.019</v>
      </c>
      <c r="Q6" s="85" t="n">
        <v>0</v>
      </c>
      <c r="R6" s="85" t="s">
        <v>67</v>
      </c>
      <c r="S6" s="82" t="s">
        <v>68</v>
      </c>
      <c r="T6" s="86" t="n">
        <v>0</v>
      </c>
      <c r="U6" s="87" t="s">
        <v>69</v>
      </c>
      <c r="W6" s="88" t="s">
        <v>62</v>
      </c>
      <c r="X6" s="89"/>
      <c r="Y6" s="88" t="s">
        <v>62</v>
      </c>
      <c r="Z6" s="90"/>
      <c r="AA6" s="91" t="s">
        <v>62</v>
      </c>
      <c r="AB6" s="92"/>
      <c r="AC6" s="93" t="s">
        <v>70</v>
      </c>
      <c r="AD6" s="94" t="s">
        <v>71</v>
      </c>
      <c r="AE6" s="67" t="s">
        <v>72</v>
      </c>
      <c r="AF6" s="67" t="s">
        <v>73</v>
      </c>
      <c r="AG6" s="67"/>
      <c r="AH6" s="95" t="s">
        <v>72</v>
      </c>
      <c r="AI6" s="309" t="s">
        <v>50</v>
      </c>
      <c r="AJ6" s="310" t="s">
        <v>74</v>
      </c>
      <c r="AK6" s="67" t="s">
        <v>72</v>
      </c>
      <c r="AL6" s="51" t="s">
        <v>50</v>
      </c>
      <c r="AM6" s="49" t="s">
        <v>74</v>
      </c>
      <c r="AN6" s="311" t="s">
        <v>72</v>
      </c>
      <c r="AO6" s="312" t="s">
        <v>50</v>
      </c>
      <c r="AP6" s="49" t="s">
        <v>74</v>
      </c>
      <c r="AQ6" s="96" t="s">
        <v>75</v>
      </c>
      <c r="AR6" s="96" t="s">
        <v>76</v>
      </c>
      <c r="AS6" s="49"/>
      <c r="AT6" s="97" t="s">
        <v>76</v>
      </c>
      <c r="AU6" s="97" t="s">
        <v>77</v>
      </c>
      <c r="AV6" s="97" t="s">
        <v>70</v>
      </c>
      <c r="AW6" s="97" t="s">
        <v>78</v>
      </c>
      <c r="AX6" s="97" t="s">
        <v>70</v>
      </c>
      <c r="AY6" s="97" t="s">
        <v>70</v>
      </c>
      <c r="AZ6" s="97" t="s">
        <v>70</v>
      </c>
      <c r="BA6" s="97" t="s">
        <v>70</v>
      </c>
      <c r="BB6" s="97" t="s">
        <v>70</v>
      </c>
      <c r="BC6" s="97" t="s">
        <v>70</v>
      </c>
      <c r="BD6" s="97" t="s">
        <v>79</v>
      </c>
      <c r="BE6" s="52"/>
      <c r="BF6" s="92" t="s">
        <v>70</v>
      </c>
      <c r="BG6" s="92" t="s">
        <v>80</v>
      </c>
      <c r="BH6" s="92" t="s">
        <v>80</v>
      </c>
      <c r="BI6" s="98"/>
      <c r="BJ6" s="53" t="s">
        <v>32</v>
      </c>
      <c r="BK6" s="52"/>
      <c r="BL6" s="99"/>
      <c r="BM6" s="6"/>
      <c r="BN6" s="6"/>
      <c r="BO6" s="53" t="s">
        <v>32</v>
      </c>
      <c r="BP6" s="52"/>
      <c r="BQ6" s="99" t="e">
        <f aca="true">-ABS(INDIRECT(TEXT((DAY($A$1)-1),"0")&amp;"!BK6"))+BL6</f>
        <v>#REF!</v>
      </c>
      <c r="BR6" s="55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7"/>
      <c r="CE6" s="100"/>
      <c r="CF6" s="100"/>
      <c r="CG6" s="100"/>
      <c r="CH6" s="8"/>
      <c r="CI6" s="8"/>
      <c r="CJ6" s="7"/>
      <c r="CK6" s="101"/>
      <c r="CL6" s="8"/>
      <c r="CM6" s="8"/>
      <c r="CN6" s="8"/>
      <c r="CO6" s="7"/>
      <c r="CP6" s="101"/>
      <c r="CQ6" s="7"/>
      <c r="CR6" s="7"/>
      <c r="CS6" s="7"/>
      <c r="CT6" s="7"/>
      <c r="CU6" s="7"/>
      <c r="CV6" s="7"/>
      <c r="CW6" s="7"/>
      <c r="CX6" s="7"/>
      <c r="CY6" s="7"/>
    </row>
    <row r="7" customFormat="false" ht="13.5" hidden="false" customHeight="false" outlineLevel="0" collapsed="false">
      <c r="B7" s="102" t="s">
        <v>71</v>
      </c>
      <c r="C7" s="103" t="n">
        <v>4</v>
      </c>
      <c r="D7" s="104" t="n">
        <v>0</v>
      </c>
      <c r="E7" s="105" t="s">
        <v>62</v>
      </c>
      <c r="F7" s="106" t="s">
        <v>81</v>
      </c>
      <c r="G7" s="107" t="s">
        <v>81</v>
      </c>
      <c r="H7" s="107" t="s">
        <v>81</v>
      </c>
      <c r="I7" s="108" t="s">
        <v>81</v>
      </c>
      <c r="J7" s="109" t="n">
        <v>0</v>
      </c>
      <c r="K7" s="110" t="s">
        <v>82</v>
      </c>
      <c r="L7" s="111" t="s">
        <v>83</v>
      </c>
      <c r="M7" s="112" t="s">
        <v>82</v>
      </c>
      <c r="N7" s="113" t="n">
        <v>0.03</v>
      </c>
      <c r="O7" s="114" t="s">
        <v>83</v>
      </c>
      <c r="P7" s="113" t="s">
        <v>83</v>
      </c>
      <c r="Q7" s="114" t="s">
        <v>83</v>
      </c>
      <c r="R7" s="113" t="n">
        <v>0</v>
      </c>
      <c r="S7" s="115" t="n">
        <v>0</v>
      </c>
      <c r="T7" s="106" t="s">
        <v>82</v>
      </c>
      <c r="U7" s="111" t="s">
        <v>82</v>
      </c>
      <c r="W7" s="116" t="n">
        <v>4</v>
      </c>
      <c r="X7" s="117" t="n">
        <v>2.52</v>
      </c>
      <c r="Y7" s="118"/>
      <c r="Z7" s="41"/>
      <c r="AA7" s="119"/>
      <c r="AB7" s="120"/>
      <c r="AC7" s="121" t="n">
        <f aca="false">(W7*X7)+(Y7*Z7)+(AA7*AB7)</f>
        <v>10.08</v>
      </c>
      <c r="AD7" s="122" t="n">
        <v>100</v>
      </c>
      <c r="AE7" s="123" t="n">
        <v>0</v>
      </c>
      <c r="AF7" s="124" t="n">
        <v>0</v>
      </c>
      <c r="AG7" s="125"/>
      <c r="AH7" s="126"/>
      <c r="AI7" s="127"/>
      <c r="AJ7" s="128"/>
      <c r="AK7" s="129" t="n">
        <v>4</v>
      </c>
      <c r="AL7" s="41" t="n">
        <v>215</v>
      </c>
      <c r="AM7" s="46" t="s">
        <v>157</v>
      </c>
      <c r="AN7" s="130"/>
      <c r="AO7" s="131"/>
      <c r="AP7" s="132"/>
      <c r="AQ7" s="132" t="n">
        <f aca="false" t="array" ref="AQ7:AQ7">SUM(IF(AND(AJ7&lt;&gt;"pac",AJ7&lt;&gt;""),AI7),IF(AND(AM7&lt;&gt;"pac",AM7&lt;&gt;""),AL7),IF(AND(AN7&lt;&gt;"pac",AN7&lt;&gt;""),AO7))/SUM(IF(AND(AJ7&lt;&gt;"pac",AJ7&lt;&gt;""),1),IF(AND(AM7&lt;&gt;"pac",AM7&lt;&gt;""),1),IF(AND(AN7&lt;&gt;"pac",AN7&lt;&gt;""),1))</f>
        <v>215</v>
      </c>
      <c r="AR7" s="132" t="n">
        <f aca="false" t="array" ref="AR7:AR7">SUM(IF(AND(AJ7&lt;&gt;"pac",AJ7&lt;&gt;""),AH7),IF(AND(AM7&lt;&gt;"pac",AM7&lt;&gt;""),AK7),IF(AND(AP7&lt;&gt;"pac",AP7&lt;&gt;""),AN7))</f>
        <v>4</v>
      </c>
      <c r="AS7" s="133"/>
      <c r="AT7" s="134" t="n">
        <f aca="false">SUM(AE7,AG7,AH7,AN7,AK7)</f>
        <v>4</v>
      </c>
      <c r="AU7" s="135" t="n">
        <f aca="false">AV7/AT7</f>
        <v>215</v>
      </c>
      <c r="AV7" s="136" t="n">
        <f aca="false">SUM(AE7*AF7)+(AH7*AI7)+(AN7*AO7)+(AK7*AL7)</f>
        <v>860</v>
      </c>
      <c r="AW7" s="137" t="n">
        <f aca="false">AT7*(F8+G8+H8)*J8/1000</f>
        <v>0</v>
      </c>
      <c r="AX7" s="137" t="n">
        <f aca="false">K8*AT7</f>
        <v>0</v>
      </c>
      <c r="AY7" s="137" t="n">
        <f aca="false">L8*(AE8+AG8)</f>
        <v>0</v>
      </c>
      <c r="AZ7" s="136" t="n">
        <f aca="false">P8</f>
        <v>1.7328</v>
      </c>
      <c r="BA7" s="137" t="n">
        <f aca="false">AC7</f>
        <v>10.08</v>
      </c>
      <c r="BB7" s="137" t="n">
        <f aca="false">T8*AT8</f>
        <v>0</v>
      </c>
      <c r="BC7" s="137"/>
      <c r="BD7" s="137" t="n">
        <f aca="false">AV7-SUM(AW7:BC7)</f>
        <v>848.1872</v>
      </c>
      <c r="BE7" s="138"/>
      <c r="BF7" s="139" t="n">
        <f aca="false">BD7</f>
        <v>848.1872</v>
      </c>
      <c r="BG7" s="139" t="n">
        <f aca="false">BF7*$BG$5</f>
        <v>678.54976</v>
      </c>
      <c r="BH7" s="139" t="n">
        <f aca="false">BF7*$BH$5</f>
        <v>169.63744</v>
      </c>
      <c r="BI7" s="52"/>
      <c r="BJ7" s="140" t="s">
        <v>84</v>
      </c>
      <c r="BK7" s="141"/>
      <c r="BL7" s="54" t="n">
        <f aca="false">BL5+BL6</f>
        <v>20356.4928</v>
      </c>
      <c r="BO7" s="140" t="s">
        <v>84</v>
      </c>
      <c r="BP7" s="141"/>
      <c r="BQ7" s="54" t="e">
        <f aca="false">BQ5+BQ6</f>
        <v>#REF!</v>
      </c>
      <c r="BR7" s="55"/>
      <c r="BS7" s="142"/>
      <c r="BT7" s="143"/>
      <c r="BU7" s="144"/>
      <c r="BV7" s="138"/>
      <c r="BW7" s="138"/>
      <c r="BX7" s="138"/>
      <c r="BY7" s="144"/>
      <c r="BZ7" s="138"/>
      <c r="CA7" s="138"/>
      <c r="CB7" s="138"/>
      <c r="CC7" s="138"/>
      <c r="CD7" s="138"/>
      <c r="CE7" s="145"/>
      <c r="CF7" s="145"/>
      <c r="CG7" s="145"/>
      <c r="CH7" s="7"/>
      <c r="CI7" s="8"/>
      <c r="CJ7" s="7"/>
      <c r="CK7" s="29"/>
      <c r="CL7" s="7"/>
      <c r="CM7" s="7"/>
      <c r="CN7" s="8"/>
      <c r="CO7" s="7"/>
      <c r="CP7" s="29"/>
      <c r="CQ7" s="7"/>
      <c r="CR7" s="7"/>
      <c r="CS7" s="7"/>
      <c r="CT7" s="7"/>
      <c r="CU7" s="7"/>
      <c r="CV7" s="7"/>
      <c r="CW7" s="7"/>
      <c r="CX7" s="7"/>
      <c r="CY7" s="7"/>
    </row>
    <row r="8" customFormat="false" ht="12.75" hidden="false" customHeight="false" outlineLevel="0" collapsed="false">
      <c r="B8" s="75" t="n">
        <v>100</v>
      </c>
      <c r="C8" s="146" t="n">
        <f aca="false">C7</f>
        <v>4</v>
      </c>
      <c r="D8" s="147" t="n">
        <f aca="false">D7</f>
        <v>0</v>
      </c>
      <c r="E8" s="148" t="n">
        <f aca="false">C8-D7</f>
        <v>4</v>
      </c>
      <c r="F8" s="149" t="n">
        <f aca="false">$F$6</f>
        <v>0</v>
      </c>
      <c r="G8" s="150" t="n">
        <f aca="false">$G$6</f>
        <v>0</v>
      </c>
      <c r="H8" s="151" t="n">
        <f aca="false">$H$6</f>
        <v>0</v>
      </c>
      <c r="I8" s="152" t="n">
        <f aca="false">F8+G8+H8</f>
        <v>0</v>
      </c>
      <c r="J8" s="153" t="n">
        <f aca="false">$J$7</f>
        <v>0</v>
      </c>
      <c r="K8" s="154" t="n">
        <f aca="false">$K$6</f>
        <v>0</v>
      </c>
      <c r="L8" s="155" t="n">
        <f aca="false">((I8*J8/1000)+K8)</f>
        <v>0</v>
      </c>
      <c r="M8" s="156" t="n">
        <f aca="false">$M$68</f>
        <v>0</v>
      </c>
      <c r="N8" s="157" t="n">
        <f aca="false">$N$7*AQ7*AR7</f>
        <v>25.8</v>
      </c>
      <c r="O8" s="156" t="n">
        <f aca="false">$O$68</f>
        <v>0</v>
      </c>
      <c r="P8" s="158" t="n">
        <f aca="false">(AT7*$P$6)*$P$3</f>
        <v>1.7328</v>
      </c>
      <c r="Q8" s="154" t="n">
        <f aca="false">$Q$68</f>
        <v>0</v>
      </c>
      <c r="R8" s="154" t="n">
        <v>0</v>
      </c>
      <c r="S8" s="155" t="n">
        <v>0</v>
      </c>
      <c r="T8" s="156" t="n">
        <f aca="false">$T$6</f>
        <v>0</v>
      </c>
      <c r="U8" s="159" t="n">
        <f aca="false">(N8/E8)+SUM(L8:M8)</f>
        <v>6.45</v>
      </c>
      <c r="W8" s="116" t="n">
        <v>4</v>
      </c>
      <c r="X8" s="117" t="n">
        <v>2.52</v>
      </c>
      <c r="Y8" s="160"/>
      <c r="Z8" s="63"/>
      <c r="AA8" s="161"/>
      <c r="AB8" s="120"/>
      <c r="AC8" s="162" t="n">
        <f aca="false">(W8*X8)+(Y8*Z8)+(AA8*AB8)</f>
        <v>10.08</v>
      </c>
      <c r="AD8" s="163" t="n">
        <v>200</v>
      </c>
      <c r="AE8" s="164" t="n">
        <v>0</v>
      </c>
      <c r="AF8" s="165" t="n">
        <v>0</v>
      </c>
      <c r="AG8" s="166"/>
      <c r="AH8" s="167"/>
      <c r="AI8" s="168"/>
      <c r="AJ8" s="169"/>
      <c r="AK8" s="170" t="n">
        <v>4</v>
      </c>
      <c r="AL8" s="63" t="n">
        <v>215</v>
      </c>
      <c r="AM8" s="171" t="s">
        <v>157</v>
      </c>
      <c r="AN8" s="172"/>
      <c r="AO8" s="173"/>
      <c r="AP8" s="133"/>
      <c r="AQ8" s="133" t="n">
        <f aca="false" t="array" ref="AQ8:AQ8">SUM(IF(AND(AJ8&lt;&gt;"pac",AJ8&lt;&gt;""),AI8),IF(AND(AM8&lt;&gt;"pac",AM8&lt;&gt;""),AL8),IF(AND(AN8&lt;&gt;"pac",AN8&lt;&gt;""),AO8))/SUM(IF(AND(AJ8&lt;&gt;"pac",AJ8&lt;&gt;""),1),IF(AND(AM8&lt;&gt;"pac",AM8&lt;&gt;""),1),IF(AND(AN8&lt;&gt;"pac",AN8&lt;&gt;""),1))</f>
        <v>215</v>
      </c>
      <c r="AR8" s="133" t="n">
        <f aca="false" t="array" ref="AR8:AR8">SUM(IF(AND(AJ8&lt;&gt;"pac",AJ8&lt;&gt;""),AH8),IF(AND(AM8&lt;&gt;"pac",AM8&lt;&gt;""),AK8),IF(AND(AP8&lt;&gt;"pac",AP8&lt;&gt;""),AN8))</f>
        <v>4</v>
      </c>
      <c r="AS8" s="133"/>
      <c r="AT8" s="134" t="n">
        <f aca="false">SUM(AE8,AG8,AH8,AN8,AK8)</f>
        <v>4</v>
      </c>
      <c r="AU8" s="135" t="n">
        <f aca="false">AV8/AT8</f>
        <v>215</v>
      </c>
      <c r="AV8" s="136" t="n">
        <f aca="false">SUM(AE8*AF8)+(AH8*AI8)+(AN8*AO8)+(AK8*AL8)</f>
        <v>860</v>
      </c>
      <c r="AW8" s="137" t="n">
        <f aca="false">AT8*(F9+G9+H9)*J9/1000</f>
        <v>0</v>
      </c>
      <c r="AX8" s="137" t="n">
        <f aca="false">K9*AT8</f>
        <v>0</v>
      </c>
      <c r="AY8" s="137" t="n">
        <f aca="false">L9*(AE9+AG9)</f>
        <v>0</v>
      </c>
      <c r="AZ8" s="136" t="n">
        <f aca="false">P9</f>
        <v>1.7328</v>
      </c>
      <c r="BA8" s="137" t="n">
        <f aca="false">AC8</f>
        <v>10.08</v>
      </c>
      <c r="BB8" s="137" t="n">
        <f aca="false">T9*AT9</f>
        <v>0</v>
      </c>
      <c r="BC8" s="137"/>
      <c r="BD8" s="137" t="n">
        <f aca="false">AV8-SUM(AW8:BC8)</f>
        <v>848.1872</v>
      </c>
      <c r="BE8" s="138"/>
      <c r="BF8" s="139" t="n">
        <f aca="false">BD8</f>
        <v>848.1872</v>
      </c>
      <c r="BG8" s="139" t="n">
        <f aca="false">BF8*$BG$5</f>
        <v>678.54976</v>
      </c>
      <c r="BH8" s="139" t="n">
        <f aca="false">BF8*$BH$5</f>
        <v>169.63744</v>
      </c>
      <c r="BI8" s="52"/>
      <c r="BR8" s="55"/>
      <c r="BS8" s="142"/>
      <c r="BT8" s="143"/>
      <c r="BU8" s="144"/>
      <c r="BV8" s="138"/>
      <c r="BW8" s="138"/>
      <c r="BX8" s="138"/>
      <c r="BY8" s="144"/>
      <c r="BZ8" s="138"/>
      <c r="CA8" s="138"/>
      <c r="CB8" s="138"/>
      <c r="CC8" s="138"/>
      <c r="CD8" s="138"/>
      <c r="CE8" s="145"/>
      <c r="CF8" s="145"/>
      <c r="CG8" s="145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</row>
    <row r="9" customFormat="false" ht="12.75" hidden="false" customHeight="false" outlineLevel="0" collapsed="false">
      <c r="B9" s="75" t="n">
        <v>200</v>
      </c>
      <c r="C9" s="146" t="n">
        <f aca="false">C8</f>
        <v>4</v>
      </c>
      <c r="D9" s="147" t="n">
        <f aca="false">D8</f>
        <v>0</v>
      </c>
      <c r="E9" s="174" t="n">
        <f aca="false">C9-D8</f>
        <v>4</v>
      </c>
      <c r="F9" s="149" t="n">
        <f aca="false">$F$6</f>
        <v>0</v>
      </c>
      <c r="G9" s="175" t="n">
        <f aca="false">$G$6</f>
        <v>0</v>
      </c>
      <c r="H9" s="151" t="n">
        <f aca="false">$H$6</f>
        <v>0</v>
      </c>
      <c r="I9" s="152" t="n">
        <f aca="false">F9+G9+H9</f>
        <v>0</v>
      </c>
      <c r="J9" s="153" t="n">
        <f aca="false">$J$7</f>
        <v>0</v>
      </c>
      <c r="K9" s="154" t="n">
        <f aca="false">$K$6</f>
        <v>0</v>
      </c>
      <c r="L9" s="155" t="n">
        <f aca="false">((I9*J9/1000)+K9)</f>
        <v>0</v>
      </c>
      <c r="M9" s="156" t="n">
        <f aca="false">$M$68</f>
        <v>0</v>
      </c>
      <c r="N9" s="157" t="n">
        <f aca="false">$N$7*AQ8*AR8</f>
        <v>25.8</v>
      </c>
      <c r="O9" s="156" t="n">
        <f aca="false">$O$68</f>
        <v>0</v>
      </c>
      <c r="P9" s="158" t="n">
        <f aca="false">(AT8*$P$6)*$P$3</f>
        <v>1.7328</v>
      </c>
      <c r="Q9" s="154" t="n">
        <f aca="false">$Q$68</f>
        <v>0</v>
      </c>
      <c r="R9" s="154" t="n">
        <v>0</v>
      </c>
      <c r="S9" s="155" t="n">
        <v>0</v>
      </c>
      <c r="T9" s="156" t="n">
        <f aca="false">$T$6</f>
        <v>0</v>
      </c>
      <c r="U9" s="159" t="n">
        <f aca="false">(N9/E9)+SUM(L9:M9)</f>
        <v>6.45</v>
      </c>
      <c r="W9" s="116" t="n">
        <v>4</v>
      </c>
      <c r="X9" s="117" t="n">
        <v>2.52</v>
      </c>
      <c r="Y9" s="160"/>
      <c r="Z9" s="63"/>
      <c r="AA9" s="161"/>
      <c r="AB9" s="120"/>
      <c r="AC9" s="162" t="n">
        <f aca="false">(W9*X9)+(Y9*Z9)+(AA9*AB9)</f>
        <v>10.08</v>
      </c>
      <c r="AD9" s="163" t="n">
        <v>300</v>
      </c>
      <c r="AE9" s="164" t="n">
        <v>0</v>
      </c>
      <c r="AF9" s="165" t="n">
        <v>0</v>
      </c>
      <c r="AG9" s="166"/>
      <c r="AH9" s="167"/>
      <c r="AI9" s="168"/>
      <c r="AJ9" s="169"/>
      <c r="AK9" s="170" t="n">
        <v>4</v>
      </c>
      <c r="AL9" s="63" t="n">
        <v>215</v>
      </c>
      <c r="AM9" s="171" t="s">
        <v>157</v>
      </c>
      <c r="AN9" s="172"/>
      <c r="AO9" s="173"/>
      <c r="AP9" s="133"/>
      <c r="AQ9" s="133" t="n">
        <f aca="false" t="array" ref="AQ9:AQ9">SUM(IF(AND(AJ9&lt;&gt;"pac",AJ9&lt;&gt;""),AI9),IF(AND(AM9&lt;&gt;"pac",AM9&lt;&gt;""),AL9),IF(AND(AN9&lt;&gt;"pac",AN9&lt;&gt;""),AO9))/SUM(IF(AND(AJ9&lt;&gt;"pac",AJ9&lt;&gt;""),1),IF(AND(AM9&lt;&gt;"pac",AM9&lt;&gt;""),1),IF(AND(AN9&lt;&gt;"pac",AN9&lt;&gt;""),1))</f>
        <v>215</v>
      </c>
      <c r="AR9" s="133" t="n">
        <f aca="false" t="array" ref="AR9:AR9">SUM(IF(AND(AJ9&lt;&gt;"pac",AJ9&lt;&gt;""),AH9),IF(AND(AM9&lt;&gt;"pac",AM9&lt;&gt;""),AK9),IF(AND(AP9&lt;&gt;"pac",AP9&lt;&gt;""),AN9))</f>
        <v>4</v>
      </c>
      <c r="AS9" s="133"/>
      <c r="AT9" s="134" t="n">
        <f aca="false">SUM(AE9,AG9,AH9,AN9,AK9)</f>
        <v>4</v>
      </c>
      <c r="AU9" s="135" t="n">
        <f aca="false">AV9/AT9</f>
        <v>215</v>
      </c>
      <c r="AV9" s="136" t="n">
        <f aca="false">SUM(AE9*AF9)+(AH9*AI9)+(AN9*AO9)+(AK9*AL9)</f>
        <v>860</v>
      </c>
      <c r="AW9" s="137" t="n">
        <f aca="false">AT9*(F10+G10+H10)*J10/1000</f>
        <v>0</v>
      </c>
      <c r="AX9" s="137" t="n">
        <f aca="false">K10*AT9</f>
        <v>0</v>
      </c>
      <c r="AY9" s="137" t="n">
        <f aca="false">L10*(AE10+AG10)</f>
        <v>0</v>
      </c>
      <c r="AZ9" s="136" t="n">
        <f aca="false">P10</f>
        <v>1.7328</v>
      </c>
      <c r="BA9" s="137" t="n">
        <f aca="false">AC9</f>
        <v>10.08</v>
      </c>
      <c r="BB9" s="137" t="n">
        <f aca="false">T10*AT10</f>
        <v>0</v>
      </c>
      <c r="BC9" s="137"/>
      <c r="BD9" s="137" t="n">
        <f aca="false">AV9-SUM(AW9:BC9)</f>
        <v>848.1872</v>
      </c>
      <c r="BE9" s="138"/>
      <c r="BF9" s="139" t="n">
        <f aca="false">BD9</f>
        <v>848.1872</v>
      </c>
      <c r="BG9" s="139" t="n">
        <f aca="false">BF9*$BG$5</f>
        <v>678.54976</v>
      </c>
      <c r="BH9" s="139" t="n">
        <f aca="false">BF9*$BH$5</f>
        <v>169.63744</v>
      </c>
      <c r="BI9" s="52"/>
      <c r="BR9" s="55"/>
      <c r="BS9" s="142"/>
      <c r="BT9" s="143"/>
      <c r="BU9" s="98"/>
      <c r="BV9" s="52"/>
      <c r="BW9" s="52"/>
      <c r="BX9" s="52"/>
      <c r="BY9" s="52"/>
      <c r="BZ9" s="98"/>
      <c r="CA9" s="52"/>
      <c r="CB9" s="52"/>
      <c r="CC9" s="138"/>
      <c r="CD9" s="138"/>
      <c r="CE9" s="145"/>
      <c r="CF9" s="145"/>
      <c r="CG9" s="145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</row>
    <row r="10" customFormat="false" ht="12.75" hidden="false" customHeight="false" outlineLevel="0" collapsed="false">
      <c r="B10" s="75" t="n">
        <v>300</v>
      </c>
      <c r="C10" s="146" t="n">
        <f aca="false">C9</f>
        <v>4</v>
      </c>
      <c r="D10" s="147" t="n">
        <f aca="false">D9</f>
        <v>0</v>
      </c>
      <c r="E10" s="174" t="n">
        <f aca="false">C10-D9</f>
        <v>4</v>
      </c>
      <c r="F10" s="149" t="n">
        <f aca="false">$F$6</f>
        <v>0</v>
      </c>
      <c r="G10" s="175" t="n">
        <f aca="false">$G$6</f>
        <v>0</v>
      </c>
      <c r="H10" s="151" t="n">
        <f aca="false">$H$6</f>
        <v>0</v>
      </c>
      <c r="I10" s="152" t="n">
        <f aca="false">F10+G10+H10</f>
        <v>0</v>
      </c>
      <c r="J10" s="153" t="n">
        <f aca="false">$J$7</f>
        <v>0</v>
      </c>
      <c r="K10" s="154" t="n">
        <f aca="false">$K$6</f>
        <v>0</v>
      </c>
      <c r="L10" s="155" t="n">
        <f aca="false">((I10*J10/1000)+K10)</f>
        <v>0</v>
      </c>
      <c r="M10" s="156" t="n">
        <f aca="false">$M$68</f>
        <v>0</v>
      </c>
      <c r="N10" s="157" t="n">
        <f aca="false">$N$7*AQ9*AR9</f>
        <v>25.8</v>
      </c>
      <c r="O10" s="156" t="n">
        <f aca="false">$O$68</f>
        <v>0</v>
      </c>
      <c r="P10" s="158" t="n">
        <f aca="false">(AT9*$P$6)*$P$3</f>
        <v>1.7328</v>
      </c>
      <c r="Q10" s="154" t="n">
        <f aca="false">$Q$68</f>
        <v>0</v>
      </c>
      <c r="R10" s="154" t="n">
        <v>0</v>
      </c>
      <c r="S10" s="155" t="n">
        <v>0</v>
      </c>
      <c r="T10" s="156" t="n">
        <f aca="false">$T$6</f>
        <v>0</v>
      </c>
      <c r="U10" s="159" t="n">
        <f aca="false">(N10/E10)+SUM(L10:M10)</f>
        <v>6.45</v>
      </c>
      <c r="W10" s="116" t="n">
        <v>4</v>
      </c>
      <c r="X10" s="117" t="n">
        <v>2.52</v>
      </c>
      <c r="Y10" s="160"/>
      <c r="Z10" s="63"/>
      <c r="AA10" s="161"/>
      <c r="AB10" s="120"/>
      <c r="AC10" s="162" t="n">
        <f aca="false">(W10*X10)+(Y10*Z10)+(AA10*AB10)</f>
        <v>10.08</v>
      </c>
      <c r="AD10" s="163" t="n">
        <v>400</v>
      </c>
      <c r="AE10" s="164" t="n">
        <v>0</v>
      </c>
      <c r="AF10" s="165" t="n">
        <v>0</v>
      </c>
      <c r="AG10" s="166"/>
      <c r="AH10" s="167"/>
      <c r="AI10" s="168"/>
      <c r="AJ10" s="169"/>
      <c r="AK10" s="170" t="n">
        <v>4</v>
      </c>
      <c r="AL10" s="63" t="n">
        <v>215</v>
      </c>
      <c r="AM10" s="171" t="s">
        <v>157</v>
      </c>
      <c r="AN10" s="172"/>
      <c r="AO10" s="173"/>
      <c r="AP10" s="133"/>
      <c r="AQ10" s="133" t="n">
        <f aca="false" t="array" ref="AQ10:AQ10">SUM(IF(AND(AJ10&lt;&gt;"pac",AJ10&lt;&gt;""),AI10),IF(AND(AM10&lt;&gt;"pac",AM10&lt;&gt;""),AL10),IF(AND(AN10&lt;&gt;"pac",AN10&lt;&gt;""),AO10))/SUM(IF(AND(AJ10&lt;&gt;"pac",AJ10&lt;&gt;""),1),IF(AND(AM10&lt;&gt;"pac",AM10&lt;&gt;""),1),IF(AND(AN10&lt;&gt;"pac",AN10&lt;&gt;""),1))</f>
        <v>215</v>
      </c>
      <c r="AR10" s="133" t="n">
        <f aca="false" t="array" ref="AR10:AR10">SUM(IF(AND(AJ10&lt;&gt;"pac",AJ10&lt;&gt;""),AH10),IF(AND(AM10&lt;&gt;"pac",AM10&lt;&gt;""),AK10),IF(AND(AP10&lt;&gt;"pac",AP10&lt;&gt;""),AN10))</f>
        <v>4</v>
      </c>
      <c r="AS10" s="133"/>
      <c r="AT10" s="134" t="n">
        <f aca="false">SUM(AE10,AG10,AH10,AN10,AK10)</f>
        <v>4</v>
      </c>
      <c r="AU10" s="135" t="n">
        <f aca="false">AV10/AT10</f>
        <v>215</v>
      </c>
      <c r="AV10" s="136" t="n">
        <f aca="false">SUM(AE10*AF10)+(AH10*AI10)+(AN10*AO10)+(AK10*AL10)</f>
        <v>860</v>
      </c>
      <c r="AW10" s="137" t="n">
        <f aca="false">AT10*(F11+G11+H11)*J11/1000</f>
        <v>0</v>
      </c>
      <c r="AX10" s="137" t="n">
        <f aca="false">K11*AT10</f>
        <v>0</v>
      </c>
      <c r="AY10" s="137" t="n">
        <f aca="false">L11*(AE11+AG11)</f>
        <v>0</v>
      </c>
      <c r="AZ10" s="136" t="n">
        <f aca="false">P11</f>
        <v>1.7328</v>
      </c>
      <c r="BA10" s="137" t="n">
        <f aca="false">AC10</f>
        <v>10.08</v>
      </c>
      <c r="BB10" s="137" t="n">
        <f aca="false">T11*AT11</f>
        <v>0</v>
      </c>
      <c r="BC10" s="137"/>
      <c r="BD10" s="137" t="n">
        <f aca="false">AV10-SUM(AW10:BC10)</f>
        <v>848.1872</v>
      </c>
      <c r="BE10" s="138"/>
      <c r="BF10" s="139" t="n">
        <f aca="false">BD10</f>
        <v>848.1872</v>
      </c>
      <c r="BG10" s="139" t="n">
        <f aca="false">BF10*$BG$5</f>
        <v>678.54976</v>
      </c>
      <c r="BH10" s="139" t="n">
        <f aca="false">BF10*$BH$5</f>
        <v>169.63744</v>
      </c>
      <c r="BI10" s="52"/>
      <c r="BJ10" s="6" t="s">
        <v>86</v>
      </c>
      <c r="BO10" s="6" t="s">
        <v>87</v>
      </c>
      <c r="BR10" s="55"/>
      <c r="BS10" s="142"/>
      <c r="BT10" s="143"/>
      <c r="BU10" s="98"/>
      <c r="BV10" s="52"/>
      <c r="BW10" s="176"/>
      <c r="BX10" s="98"/>
      <c r="BY10" s="52"/>
      <c r="BZ10" s="98"/>
      <c r="CA10" s="52"/>
      <c r="CB10" s="176"/>
      <c r="CC10" s="138"/>
      <c r="CD10" s="138"/>
      <c r="CE10" s="145"/>
      <c r="CF10" s="145"/>
      <c r="CG10" s="145"/>
      <c r="CH10" s="7"/>
      <c r="CI10" s="8"/>
      <c r="CJ10" s="7"/>
      <c r="CK10" s="7"/>
      <c r="CL10" s="7"/>
      <c r="CM10" s="7"/>
      <c r="CN10" s="8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</row>
    <row r="11" customFormat="false" ht="12.75" hidden="false" customHeight="false" outlineLevel="0" collapsed="false">
      <c r="B11" s="75" t="n">
        <v>400</v>
      </c>
      <c r="C11" s="146" t="n">
        <f aca="false">C10</f>
        <v>4</v>
      </c>
      <c r="D11" s="147" t="n">
        <f aca="false">D10</f>
        <v>0</v>
      </c>
      <c r="E11" s="174" t="n">
        <f aca="false">C11-D10</f>
        <v>4</v>
      </c>
      <c r="F11" s="149" t="n">
        <f aca="false">$F$6</f>
        <v>0</v>
      </c>
      <c r="G11" s="175" t="n">
        <f aca="false">$G$6</f>
        <v>0</v>
      </c>
      <c r="H11" s="151" t="n">
        <f aca="false">$H$6</f>
        <v>0</v>
      </c>
      <c r="I11" s="152" t="n">
        <f aca="false">F11+G11+H11</f>
        <v>0</v>
      </c>
      <c r="J11" s="153" t="n">
        <f aca="false">$J$7</f>
        <v>0</v>
      </c>
      <c r="K11" s="154" t="n">
        <f aca="false">$K$6</f>
        <v>0</v>
      </c>
      <c r="L11" s="155" t="n">
        <f aca="false">((I11*J11/1000)+K11)</f>
        <v>0</v>
      </c>
      <c r="M11" s="156" t="n">
        <f aca="false">$M$68</f>
        <v>0</v>
      </c>
      <c r="N11" s="157" t="n">
        <f aca="false">$N$7*AQ10*AR10</f>
        <v>25.8</v>
      </c>
      <c r="O11" s="156" t="n">
        <f aca="false">$O$68</f>
        <v>0</v>
      </c>
      <c r="P11" s="158" t="n">
        <f aca="false">(AT10*$P$6)*$P$3</f>
        <v>1.7328</v>
      </c>
      <c r="Q11" s="154" t="n">
        <f aca="false">$Q$68</f>
        <v>0</v>
      </c>
      <c r="R11" s="154" t="n">
        <v>0</v>
      </c>
      <c r="S11" s="155" t="n">
        <v>0</v>
      </c>
      <c r="T11" s="156" t="n">
        <f aca="false">$T$6</f>
        <v>0</v>
      </c>
      <c r="U11" s="159" t="n">
        <f aca="false">(N11/E11)+SUM(L11:M11)</f>
        <v>6.45</v>
      </c>
      <c r="W11" s="116" t="n">
        <v>4</v>
      </c>
      <c r="X11" s="117" t="n">
        <v>2.52</v>
      </c>
      <c r="Y11" s="160"/>
      <c r="Z11" s="63"/>
      <c r="AA11" s="161"/>
      <c r="AB11" s="120"/>
      <c r="AC11" s="162" t="n">
        <f aca="false">(W11*X11)+(Y11*Z11)+(AA11*AB11)</f>
        <v>10.08</v>
      </c>
      <c r="AD11" s="163" t="n">
        <v>500</v>
      </c>
      <c r="AE11" s="164" t="n">
        <v>0</v>
      </c>
      <c r="AF11" s="165" t="n">
        <v>0</v>
      </c>
      <c r="AG11" s="166"/>
      <c r="AH11" s="167"/>
      <c r="AI11" s="168"/>
      <c r="AJ11" s="169"/>
      <c r="AK11" s="170" t="n">
        <v>4</v>
      </c>
      <c r="AL11" s="63" t="n">
        <v>215</v>
      </c>
      <c r="AM11" s="171" t="s">
        <v>157</v>
      </c>
      <c r="AN11" s="172"/>
      <c r="AO11" s="173"/>
      <c r="AP11" s="133"/>
      <c r="AQ11" s="133" t="n">
        <f aca="false" t="array" ref="AQ11:AQ11">SUM(IF(AND(AJ11&lt;&gt;"pac",AJ11&lt;&gt;""),AI11),IF(AND(AM11&lt;&gt;"pac",AM11&lt;&gt;""),AL11),IF(AND(AN11&lt;&gt;"pac",AN11&lt;&gt;""),AO11))/SUM(IF(AND(AJ11&lt;&gt;"pac",AJ11&lt;&gt;""),1),IF(AND(AM11&lt;&gt;"pac",AM11&lt;&gt;""),1),IF(AND(AN11&lt;&gt;"pac",AN11&lt;&gt;""),1))</f>
        <v>215</v>
      </c>
      <c r="AR11" s="133" t="n">
        <f aca="false" t="array" ref="AR11:AR11">SUM(IF(AND(AJ11&lt;&gt;"pac",AJ11&lt;&gt;""),AH11),IF(AND(AM11&lt;&gt;"pac",AM11&lt;&gt;""),AK11),IF(AND(AP11&lt;&gt;"pac",AP11&lt;&gt;""),AN11))</f>
        <v>4</v>
      </c>
      <c r="AS11" s="133"/>
      <c r="AT11" s="134" t="n">
        <f aca="false">SUM(AE11,AG11,AH11,AN11,AK11)</f>
        <v>4</v>
      </c>
      <c r="AU11" s="135" t="n">
        <f aca="false">AV11/AT11</f>
        <v>215</v>
      </c>
      <c r="AV11" s="136" t="n">
        <f aca="false">SUM(AE11*AF11)+(AH11*AI11)+(AN11*AO11)+(AK11*AL11)</f>
        <v>860</v>
      </c>
      <c r="AW11" s="137" t="n">
        <f aca="false">AT11*(F12+G12+H12)*J12/1000</f>
        <v>0</v>
      </c>
      <c r="AX11" s="137" t="n">
        <f aca="false">K12*AT11</f>
        <v>0</v>
      </c>
      <c r="AY11" s="137" t="n">
        <f aca="false">L12*(AE12+AG12)</f>
        <v>0</v>
      </c>
      <c r="AZ11" s="136" t="n">
        <f aca="false">P12</f>
        <v>1.7328</v>
      </c>
      <c r="BA11" s="137" t="n">
        <f aca="false">AC11</f>
        <v>10.08</v>
      </c>
      <c r="BB11" s="137" t="n">
        <f aca="false">T12*AT12</f>
        <v>0</v>
      </c>
      <c r="BC11" s="137"/>
      <c r="BD11" s="137" t="n">
        <f aca="false">AV11-SUM(AW11:BC11)</f>
        <v>848.1872</v>
      </c>
      <c r="BE11" s="138"/>
      <c r="BF11" s="139" t="n">
        <f aca="false">BD11</f>
        <v>848.1872</v>
      </c>
      <c r="BG11" s="139" t="n">
        <f aca="false">BF11*$BG$5</f>
        <v>678.54976</v>
      </c>
      <c r="BH11" s="139" t="n">
        <f aca="false">BF11*$BH$5</f>
        <v>169.63744</v>
      </c>
      <c r="BI11" s="52"/>
      <c r="BJ11" s="25" t="s">
        <v>88</v>
      </c>
      <c r="BK11" s="26"/>
      <c r="BL11" s="27" t="n">
        <f aca="false">AV31</f>
        <v>20640</v>
      </c>
      <c r="BO11" s="25" t="s">
        <v>88</v>
      </c>
      <c r="BP11" s="26"/>
      <c r="BQ11" s="27" t="e">
        <f aca="true">(INDIRECT(TEXT((DAY($A$1)-1),"0")&amp;"!Bq11"))+BL11</f>
        <v>#REF!</v>
      </c>
      <c r="BR11" s="55"/>
      <c r="BS11" s="142"/>
      <c r="BT11" s="143"/>
      <c r="BU11" s="98"/>
      <c r="BV11" s="52"/>
      <c r="BW11" s="176"/>
      <c r="BX11" s="52"/>
      <c r="BY11" s="52"/>
      <c r="BZ11" s="98"/>
      <c r="CA11" s="52"/>
      <c r="CB11" s="176"/>
      <c r="CC11" s="138"/>
      <c r="CD11" s="138"/>
      <c r="CE11" s="145"/>
      <c r="CF11" s="145"/>
      <c r="CG11" s="145"/>
      <c r="CH11" s="7"/>
      <c r="CI11" s="8"/>
      <c r="CJ11" s="7"/>
      <c r="CK11" s="29"/>
      <c r="CL11" s="7"/>
      <c r="CM11" s="7"/>
      <c r="CN11" s="8"/>
      <c r="CO11" s="7"/>
      <c r="CP11" s="29"/>
      <c r="CQ11" s="7"/>
      <c r="CR11" s="7"/>
      <c r="CS11" s="7"/>
      <c r="CT11" s="7"/>
      <c r="CU11" s="7"/>
      <c r="CV11" s="7"/>
      <c r="CW11" s="7"/>
      <c r="CX11" s="7"/>
      <c r="CY11" s="7"/>
    </row>
    <row r="12" customFormat="false" ht="12.75" hidden="false" customHeight="false" outlineLevel="0" collapsed="false">
      <c r="B12" s="75" t="n">
        <v>500</v>
      </c>
      <c r="C12" s="146" t="n">
        <f aca="false">C11</f>
        <v>4</v>
      </c>
      <c r="D12" s="147" t="n">
        <f aca="false">D11</f>
        <v>0</v>
      </c>
      <c r="E12" s="174" t="n">
        <f aca="false">C12-D11</f>
        <v>4</v>
      </c>
      <c r="F12" s="149" t="n">
        <f aca="false">$F$6</f>
        <v>0</v>
      </c>
      <c r="G12" s="175" t="n">
        <f aca="false">$G$6</f>
        <v>0</v>
      </c>
      <c r="H12" s="151" t="n">
        <f aca="false">$H$6</f>
        <v>0</v>
      </c>
      <c r="I12" s="152" t="n">
        <f aca="false">F12+G12+H12</f>
        <v>0</v>
      </c>
      <c r="J12" s="153" t="n">
        <f aca="false">$J$7</f>
        <v>0</v>
      </c>
      <c r="K12" s="154" t="n">
        <f aca="false">$K$6</f>
        <v>0</v>
      </c>
      <c r="L12" s="155" t="n">
        <f aca="false">((I12*J12/1000)+K12)</f>
        <v>0</v>
      </c>
      <c r="M12" s="156" t="n">
        <f aca="false">$M$68</f>
        <v>0</v>
      </c>
      <c r="N12" s="157" t="n">
        <f aca="false">$N$7*AQ11*AR11</f>
        <v>25.8</v>
      </c>
      <c r="O12" s="156" t="n">
        <f aca="false">$O$68</f>
        <v>0</v>
      </c>
      <c r="P12" s="158" t="n">
        <f aca="false">(AT11*$P$6)*$P$3</f>
        <v>1.7328</v>
      </c>
      <c r="Q12" s="154" t="n">
        <f aca="false">$Q$68</f>
        <v>0</v>
      </c>
      <c r="R12" s="154" t="n">
        <v>0</v>
      </c>
      <c r="S12" s="155" t="n">
        <v>0</v>
      </c>
      <c r="T12" s="156" t="n">
        <f aca="false">$T$6</f>
        <v>0</v>
      </c>
      <c r="U12" s="159" t="n">
        <f aca="false">(N12/E12)+SUM(L12:M12)</f>
        <v>6.45</v>
      </c>
      <c r="W12" s="116" t="n">
        <v>4</v>
      </c>
      <c r="X12" s="117" t="n">
        <v>2.52</v>
      </c>
      <c r="Y12" s="160"/>
      <c r="Z12" s="63"/>
      <c r="AA12" s="161"/>
      <c r="AB12" s="120"/>
      <c r="AC12" s="162" t="n">
        <f aca="false">(W12*X12)+(Y12*Z12)+(AA12*AB12)</f>
        <v>10.08</v>
      </c>
      <c r="AD12" s="163" t="n">
        <v>600</v>
      </c>
      <c r="AE12" s="164" t="n">
        <v>0</v>
      </c>
      <c r="AF12" s="165" t="n">
        <v>0</v>
      </c>
      <c r="AG12" s="166"/>
      <c r="AH12" s="167"/>
      <c r="AI12" s="168"/>
      <c r="AJ12" s="169"/>
      <c r="AK12" s="170" t="n">
        <v>4</v>
      </c>
      <c r="AL12" s="63" t="n">
        <v>215</v>
      </c>
      <c r="AM12" s="171" t="s">
        <v>157</v>
      </c>
      <c r="AN12" s="172"/>
      <c r="AO12" s="173"/>
      <c r="AP12" s="133"/>
      <c r="AQ12" s="133" t="n">
        <f aca="false" t="array" ref="AQ12:AQ12">SUM(IF(AND(AJ12&lt;&gt;"pac",AJ12&lt;&gt;""),AI12),IF(AND(AM12&lt;&gt;"pac",AM12&lt;&gt;""),AL12),IF(AND(AN12&lt;&gt;"pac",AN12&lt;&gt;""),AO12))/SUM(IF(AND(AJ12&lt;&gt;"pac",AJ12&lt;&gt;""),1),IF(AND(AM12&lt;&gt;"pac",AM12&lt;&gt;""),1),IF(AND(AN12&lt;&gt;"pac",AN12&lt;&gt;""),1))</f>
        <v>215</v>
      </c>
      <c r="AR12" s="133" t="n">
        <f aca="false" t="array" ref="AR12:AR12">SUM(IF(AND(AJ12&lt;&gt;"pac",AJ12&lt;&gt;""),AH12),IF(AND(AM12&lt;&gt;"pac",AM12&lt;&gt;""),AK12),IF(AND(AP12&lt;&gt;"pac",AP12&lt;&gt;""),AN12))</f>
        <v>4</v>
      </c>
      <c r="AS12" s="133"/>
      <c r="AT12" s="134" t="n">
        <f aca="false">SUM(AE12,AG12,AH12,AN12,AK12)</f>
        <v>4</v>
      </c>
      <c r="AU12" s="135" t="n">
        <f aca="false">AV12/AT12</f>
        <v>215</v>
      </c>
      <c r="AV12" s="136" t="n">
        <f aca="false">SUM(AE12*AF12)+(AH12*AI12)+(AN12*AO12)+(AK12*AL12)</f>
        <v>860</v>
      </c>
      <c r="AW12" s="137" t="n">
        <f aca="false">AT12*(F13+G13+H13)*J13/1000</f>
        <v>0</v>
      </c>
      <c r="AX12" s="137" t="n">
        <f aca="false">K13*AT12</f>
        <v>0</v>
      </c>
      <c r="AY12" s="137" t="n">
        <f aca="false">L13*(AE13+AG13)</f>
        <v>0</v>
      </c>
      <c r="AZ12" s="136" t="n">
        <f aca="false">P13</f>
        <v>1.7328</v>
      </c>
      <c r="BA12" s="137" t="n">
        <f aca="false">AC12</f>
        <v>10.08</v>
      </c>
      <c r="BB12" s="137" t="n">
        <f aca="false">T13*AT13</f>
        <v>0</v>
      </c>
      <c r="BC12" s="137"/>
      <c r="BD12" s="137" t="n">
        <f aca="false">AV12-SUM(AW12:BC12)</f>
        <v>848.1872</v>
      </c>
      <c r="BE12" s="138"/>
      <c r="BF12" s="139" t="n">
        <f aca="false">BD12</f>
        <v>848.1872</v>
      </c>
      <c r="BG12" s="139" t="n">
        <f aca="false">BF12*$BG$5</f>
        <v>678.54976</v>
      </c>
      <c r="BH12" s="139" t="n">
        <f aca="false">BF12*$BH$5</f>
        <v>169.63744</v>
      </c>
      <c r="BI12" s="52"/>
      <c r="BJ12" s="53" t="s">
        <v>92</v>
      </c>
      <c r="BK12" s="52"/>
      <c r="BL12" s="73"/>
      <c r="BO12" s="53" t="s">
        <v>92</v>
      </c>
      <c r="BP12" s="52"/>
      <c r="BQ12" s="73"/>
      <c r="BR12" s="55"/>
      <c r="BS12" s="142"/>
      <c r="BT12" s="143"/>
      <c r="BU12" s="98"/>
      <c r="BV12" s="52"/>
      <c r="BW12" s="176"/>
      <c r="BX12" s="52"/>
      <c r="BY12" s="52"/>
      <c r="BZ12" s="98"/>
      <c r="CA12" s="52"/>
      <c r="CB12" s="176"/>
      <c r="CC12" s="138"/>
      <c r="CD12" s="138"/>
      <c r="CE12" s="145"/>
      <c r="CF12" s="145"/>
      <c r="CG12" s="145"/>
      <c r="CH12" s="7"/>
      <c r="CI12" s="8"/>
      <c r="CJ12" s="7"/>
      <c r="CK12" s="29"/>
      <c r="CL12" s="7"/>
      <c r="CM12" s="7"/>
      <c r="CN12" s="8"/>
      <c r="CO12" s="7"/>
      <c r="CP12" s="29"/>
      <c r="CQ12" s="7"/>
      <c r="CR12" s="7"/>
      <c r="CS12" s="7"/>
      <c r="CT12" s="7"/>
      <c r="CU12" s="7"/>
      <c r="CV12" s="7"/>
      <c r="CW12" s="7"/>
      <c r="CX12" s="7"/>
      <c r="CY12" s="7"/>
    </row>
    <row r="13" customFormat="false" ht="12.75" hidden="false" customHeight="false" outlineLevel="0" collapsed="false">
      <c r="B13" s="75" t="n">
        <v>600</v>
      </c>
      <c r="C13" s="146" t="n">
        <f aca="false">C12</f>
        <v>4</v>
      </c>
      <c r="D13" s="147" t="n">
        <f aca="false">D12</f>
        <v>0</v>
      </c>
      <c r="E13" s="174" t="n">
        <f aca="false">C13-D12</f>
        <v>4</v>
      </c>
      <c r="F13" s="149" t="n">
        <f aca="false">$F$6</f>
        <v>0</v>
      </c>
      <c r="G13" s="175" t="n">
        <f aca="false">$G$6</f>
        <v>0</v>
      </c>
      <c r="H13" s="151" t="n">
        <f aca="false">$H$6</f>
        <v>0</v>
      </c>
      <c r="I13" s="152" t="n">
        <f aca="false">F13+G13+H13</f>
        <v>0</v>
      </c>
      <c r="J13" s="153" t="n">
        <f aca="false">$J$7</f>
        <v>0</v>
      </c>
      <c r="K13" s="154" t="n">
        <f aca="false">$K$6</f>
        <v>0</v>
      </c>
      <c r="L13" s="155" t="n">
        <f aca="false">((I13*J13/1000)+K13)</f>
        <v>0</v>
      </c>
      <c r="M13" s="156" t="n">
        <f aca="false">$M$68</f>
        <v>0</v>
      </c>
      <c r="N13" s="157" t="n">
        <f aca="false">$N$7*AQ12*AR12</f>
        <v>25.8</v>
      </c>
      <c r="O13" s="156" t="n">
        <f aca="false">$O$68</f>
        <v>0</v>
      </c>
      <c r="P13" s="158" t="n">
        <f aca="false">(AT12*$P$6)*$P$3</f>
        <v>1.7328</v>
      </c>
      <c r="Q13" s="154" t="n">
        <f aca="false">$Q$68</f>
        <v>0</v>
      </c>
      <c r="R13" s="154" t="n">
        <v>0</v>
      </c>
      <c r="S13" s="155" t="n">
        <v>0</v>
      </c>
      <c r="T13" s="156" t="n">
        <f aca="false">$T$6</f>
        <v>0</v>
      </c>
      <c r="U13" s="159" t="n">
        <f aca="false">(N13/E13)+SUM(L13:M13)</f>
        <v>6.45</v>
      </c>
      <c r="W13" s="116" t="n">
        <v>4</v>
      </c>
      <c r="X13" s="117" t="n">
        <v>2.52</v>
      </c>
      <c r="Y13" s="160"/>
      <c r="Z13" s="63"/>
      <c r="AA13" s="161"/>
      <c r="AB13" s="120"/>
      <c r="AC13" s="162" t="n">
        <f aca="false">(W13*X13)+(Y13*Z13)+(AA13*AB13)</f>
        <v>10.08</v>
      </c>
      <c r="AD13" s="163" t="n">
        <v>700</v>
      </c>
      <c r="AE13" s="164" t="n">
        <v>0</v>
      </c>
      <c r="AF13" s="165" t="n">
        <v>0</v>
      </c>
      <c r="AG13" s="166"/>
      <c r="AH13" s="167"/>
      <c r="AI13" s="168"/>
      <c r="AJ13" s="169"/>
      <c r="AK13" s="170" t="n">
        <v>4</v>
      </c>
      <c r="AL13" s="63" t="n">
        <v>215</v>
      </c>
      <c r="AM13" s="171" t="s">
        <v>157</v>
      </c>
      <c r="AN13" s="172"/>
      <c r="AO13" s="173"/>
      <c r="AP13" s="133"/>
      <c r="AQ13" s="133" t="n">
        <f aca="false" t="array" ref="AQ13:AQ13">SUM(IF(AND(AJ13&lt;&gt;"pac",AJ13&lt;&gt;""),AI13),IF(AND(AM13&lt;&gt;"pac",AM13&lt;&gt;""),AL13),IF(AND(AN13&lt;&gt;"pac",AN13&lt;&gt;""),AO13))/SUM(IF(AND(AJ13&lt;&gt;"pac",AJ13&lt;&gt;""),1),IF(AND(AM13&lt;&gt;"pac",AM13&lt;&gt;""),1),IF(AND(AN13&lt;&gt;"pac",AN13&lt;&gt;""),1))</f>
        <v>215</v>
      </c>
      <c r="AR13" s="133" t="n">
        <f aca="false" t="array" ref="AR13:AR13">SUM(IF(AND(AJ13&lt;&gt;"pac",AJ13&lt;&gt;""),AH13),IF(AND(AM13&lt;&gt;"pac",AM13&lt;&gt;""),AK13),IF(AND(AP13&lt;&gt;"pac",AP13&lt;&gt;""),AN13))</f>
        <v>4</v>
      </c>
      <c r="AS13" s="133"/>
      <c r="AT13" s="134" t="n">
        <f aca="false">SUM(AE13,AG13,AH13,AN13,AK13)</f>
        <v>4</v>
      </c>
      <c r="AU13" s="135" t="n">
        <f aca="false">AV13/AT13</f>
        <v>215</v>
      </c>
      <c r="AV13" s="136" t="n">
        <f aca="false">SUM(AE13*AF13)+(AH13*AI13)+(AN13*AO13)+(AK13*AL13)</f>
        <v>860</v>
      </c>
      <c r="AW13" s="137" t="n">
        <f aca="false">AT13*(F14+G14+H14)*J14/1000</f>
        <v>0</v>
      </c>
      <c r="AX13" s="137" t="n">
        <f aca="false">K14*AT13</f>
        <v>0</v>
      </c>
      <c r="AY13" s="137" t="n">
        <f aca="false">L14*(AE14+AG14)</f>
        <v>0</v>
      </c>
      <c r="AZ13" s="136" t="n">
        <f aca="false">P14</f>
        <v>1.7328</v>
      </c>
      <c r="BA13" s="137" t="n">
        <f aca="false">AC13</f>
        <v>10.08</v>
      </c>
      <c r="BB13" s="137" t="n">
        <f aca="false">T14*AT14</f>
        <v>0</v>
      </c>
      <c r="BC13" s="137"/>
      <c r="BD13" s="137" t="n">
        <f aca="false">AV13-SUM(AW13:BC13)</f>
        <v>848.1872</v>
      </c>
      <c r="BE13" s="138"/>
      <c r="BF13" s="139" t="n">
        <f aca="false">BD13</f>
        <v>848.1872</v>
      </c>
      <c r="BG13" s="139" t="n">
        <f aca="false">BF13*$BG$5</f>
        <v>678.54976</v>
      </c>
      <c r="BH13" s="139" t="n">
        <f aca="false">BF13*$BH$5</f>
        <v>169.63744</v>
      </c>
      <c r="BI13" s="52"/>
      <c r="BJ13" s="53" t="s">
        <v>93</v>
      </c>
      <c r="BK13" s="52"/>
      <c r="BL13" s="73" t="n">
        <f aca="false">AY31+BA31</f>
        <v>241.92</v>
      </c>
      <c r="BO13" s="53" t="s">
        <v>93</v>
      </c>
      <c r="BP13" s="52"/>
      <c r="BQ13" s="73" t="e">
        <f aca="true">(INDIRECT(TEXT((DAY($A$1)-1),"0")&amp;"!Bq13"))+BL13</f>
        <v>#REF!</v>
      </c>
      <c r="BR13" s="55"/>
      <c r="BS13" s="142"/>
      <c r="BT13" s="143"/>
      <c r="BU13" s="98"/>
      <c r="BV13" s="52"/>
      <c r="BW13" s="101"/>
      <c r="BX13" s="98"/>
      <c r="BY13" s="98"/>
      <c r="BZ13" s="98"/>
      <c r="CA13" s="52"/>
      <c r="CB13" s="101"/>
      <c r="CC13" s="138"/>
      <c r="CD13" s="138"/>
      <c r="CE13" s="145"/>
      <c r="CF13" s="145"/>
      <c r="CG13" s="145"/>
      <c r="CH13" s="7"/>
      <c r="CI13" s="8"/>
      <c r="CJ13" s="7"/>
      <c r="CK13" s="29"/>
      <c r="CL13" s="7"/>
      <c r="CM13" s="7"/>
      <c r="CN13" s="8"/>
      <c r="CO13" s="7"/>
      <c r="CP13" s="29"/>
      <c r="CQ13" s="7"/>
      <c r="CR13" s="7"/>
      <c r="CS13" s="7"/>
      <c r="CT13" s="7"/>
      <c r="CU13" s="7"/>
      <c r="CV13" s="7"/>
      <c r="CW13" s="7"/>
      <c r="CX13" s="7"/>
      <c r="CY13" s="7"/>
    </row>
    <row r="14" customFormat="false" ht="12.75" hidden="false" customHeight="false" outlineLevel="0" collapsed="false">
      <c r="B14" s="75" t="n">
        <v>700</v>
      </c>
      <c r="C14" s="146" t="n">
        <f aca="false">C13</f>
        <v>4</v>
      </c>
      <c r="D14" s="147" t="n">
        <f aca="false">D13</f>
        <v>0</v>
      </c>
      <c r="E14" s="174" t="n">
        <f aca="false">C14-D13</f>
        <v>4</v>
      </c>
      <c r="F14" s="149" t="n">
        <f aca="false">$F$6</f>
        <v>0</v>
      </c>
      <c r="G14" s="175" t="n">
        <f aca="false">$G$6</f>
        <v>0</v>
      </c>
      <c r="H14" s="151" t="n">
        <f aca="false">$H$6</f>
        <v>0</v>
      </c>
      <c r="I14" s="152" t="n">
        <f aca="false">F14+G14+H14</f>
        <v>0</v>
      </c>
      <c r="J14" s="153" t="n">
        <f aca="false">$J$7</f>
        <v>0</v>
      </c>
      <c r="K14" s="154" t="n">
        <f aca="false">$K$6</f>
        <v>0</v>
      </c>
      <c r="L14" s="155" t="n">
        <f aca="false">((I14*J14/1000)+K14)</f>
        <v>0</v>
      </c>
      <c r="M14" s="156" t="n">
        <f aca="false">$M$68</f>
        <v>0</v>
      </c>
      <c r="N14" s="157" t="n">
        <f aca="false">$N$7*AQ13*AR13</f>
        <v>25.8</v>
      </c>
      <c r="O14" s="156" t="n">
        <f aca="false">$O$68</f>
        <v>0</v>
      </c>
      <c r="P14" s="158" t="n">
        <f aca="false">(AT13*$P$6)*$P$3</f>
        <v>1.7328</v>
      </c>
      <c r="Q14" s="154" t="n">
        <f aca="false">$Q$68</f>
        <v>0</v>
      </c>
      <c r="R14" s="154" t="n">
        <v>0</v>
      </c>
      <c r="S14" s="155" t="n">
        <v>0</v>
      </c>
      <c r="T14" s="156" t="n">
        <f aca="false">$T$6</f>
        <v>0</v>
      </c>
      <c r="U14" s="159" t="n">
        <f aca="false">(N14/E14)+SUM(L14:M14)</f>
        <v>6.45</v>
      </c>
      <c r="W14" s="116" t="n">
        <v>4</v>
      </c>
      <c r="X14" s="117" t="n">
        <v>2.52</v>
      </c>
      <c r="Y14" s="160"/>
      <c r="Z14" s="63"/>
      <c r="AA14" s="161"/>
      <c r="AB14" s="120"/>
      <c r="AC14" s="162" t="n">
        <f aca="false">(W14*X14)+(Y14*Z14)+(AA14*AB14)</f>
        <v>10.08</v>
      </c>
      <c r="AD14" s="163" t="n">
        <v>800</v>
      </c>
      <c r="AE14" s="164" t="n">
        <v>0</v>
      </c>
      <c r="AF14" s="165" t="n">
        <v>0</v>
      </c>
      <c r="AG14" s="166"/>
      <c r="AH14" s="167"/>
      <c r="AI14" s="168"/>
      <c r="AJ14" s="169"/>
      <c r="AK14" s="170" t="n">
        <v>4</v>
      </c>
      <c r="AL14" s="63" t="n">
        <v>215</v>
      </c>
      <c r="AM14" s="171" t="s">
        <v>157</v>
      </c>
      <c r="AN14" s="172"/>
      <c r="AO14" s="173"/>
      <c r="AP14" s="133"/>
      <c r="AQ14" s="133" t="n">
        <f aca="false" t="array" ref="AQ14:AQ14">SUM(IF(AND(AJ14&lt;&gt;"pac",AJ14&lt;&gt;""),AI14),IF(AND(AM14&lt;&gt;"pac",AM14&lt;&gt;""),AL14),IF(AND(AN14&lt;&gt;"pac",AN14&lt;&gt;""),AO14))/SUM(IF(AND(AJ14&lt;&gt;"pac",AJ14&lt;&gt;""),1),IF(AND(AM14&lt;&gt;"pac",AM14&lt;&gt;""),1),IF(AND(AN14&lt;&gt;"pac",AN14&lt;&gt;""),1))</f>
        <v>215</v>
      </c>
      <c r="AR14" s="133" t="n">
        <f aca="false" t="array" ref="AR14:AR14">SUM(IF(AND(AJ14&lt;&gt;"pac",AJ14&lt;&gt;""),AH14),IF(AND(AM14&lt;&gt;"pac",AM14&lt;&gt;""),AK14),IF(AND(AP14&lt;&gt;"pac",AP14&lt;&gt;""),AN14))</f>
        <v>4</v>
      </c>
      <c r="AS14" s="133"/>
      <c r="AT14" s="134" t="n">
        <f aca="false">SUM(AE14,AG14,AH14,AN14,AK14)</f>
        <v>4</v>
      </c>
      <c r="AU14" s="135" t="n">
        <f aca="false">AV14/AT14</f>
        <v>215</v>
      </c>
      <c r="AV14" s="136" t="n">
        <f aca="false">SUM(AE14*AF14)+(AH14*AI14)+(AN14*AO14)+(AK14*AL14)</f>
        <v>860</v>
      </c>
      <c r="AW14" s="137" t="n">
        <f aca="false">AT14*(F15+G15+H15)*J15/1000</f>
        <v>0</v>
      </c>
      <c r="AX14" s="137" t="n">
        <f aca="false">K15*AT14</f>
        <v>0</v>
      </c>
      <c r="AY14" s="137" t="n">
        <f aca="false">L15*(AE15+AG15)</f>
        <v>0</v>
      </c>
      <c r="AZ14" s="136" t="n">
        <f aca="false">P15</f>
        <v>1.7328</v>
      </c>
      <c r="BA14" s="137" t="n">
        <f aca="false">AC14</f>
        <v>10.08</v>
      </c>
      <c r="BB14" s="137" t="n">
        <f aca="false">T15*AT15</f>
        <v>0</v>
      </c>
      <c r="BC14" s="137"/>
      <c r="BD14" s="137" t="n">
        <f aca="false">AV14-SUM(AW14:BC14)</f>
        <v>848.1872</v>
      </c>
      <c r="BE14" s="138"/>
      <c r="BF14" s="139" t="n">
        <f aca="false">BD14</f>
        <v>848.1872</v>
      </c>
      <c r="BG14" s="139" t="n">
        <f aca="false">BF14*$BG$5</f>
        <v>678.54976</v>
      </c>
      <c r="BH14" s="139" t="n">
        <f aca="false">BF14*$BH$5</f>
        <v>169.63744</v>
      </c>
      <c r="BI14" s="52"/>
      <c r="BJ14" s="53" t="s">
        <v>67</v>
      </c>
      <c r="BK14" s="52"/>
      <c r="BL14" s="73" t="n">
        <f aca="false">AZ31</f>
        <v>41.5872</v>
      </c>
      <c r="BO14" s="53" t="s">
        <v>67</v>
      </c>
      <c r="BP14" s="52"/>
      <c r="BQ14" s="73" t="e">
        <f aca="true">(INDIRECT(TEXT((DAY($A$1)-1),"0")&amp;"!BQ14"))+BL14</f>
        <v>#REF!</v>
      </c>
      <c r="BR14" s="55"/>
      <c r="BS14" s="142"/>
      <c r="BT14" s="143"/>
      <c r="BU14" s="98"/>
      <c r="BV14" s="52"/>
      <c r="BW14" s="176"/>
      <c r="BX14" s="52"/>
      <c r="BY14" s="52"/>
      <c r="BZ14" s="98"/>
      <c r="CA14" s="52"/>
      <c r="CB14" s="176"/>
      <c r="CC14" s="138"/>
      <c r="CD14" s="138"/>
      <c r="CE14" s="145"/>
      <c r="CF14" s="145"/>
      <c r="CG14" s="145"/>
      <c r="CH14" s="7"/>
      <c r="CI14" s="8"/>
      <c r="CJ14" s="7"/>
      <c r="CK14" s="29"/>
      <c r="CL14" s="7"/>
      <c r="CM14" s="7"/>
      <c r="CN14" s="8"/>
      <c r="CO14" s="7"/>
      <c r="CP14" s="29"/>
      <c r="CQ14" s="7"/>
      <c r="CR14" s="7"/>
      <c r="CS14" s="7"/>
      <c r="CT14" s="7"/>
      <c r="CU14" s="7"/>
      <c r="CV14" s="7"/>
      <c r="CW14" s="7"/>
      <c r="CX14" s="7"/>
      <c r="CY14" s="7"/>
    </row>
    <row r="15" customFormat="false" ht="15" hidden="false" customHeight="false" outlineLevel="0" collapsed="false">
      <c r="B15" s="75" t="n">
        <v>800</v>
      </c>
      <c r="C15" s="146" t="n">
        <f aca="false">C14</f>
        <v>4</v>
      </c>
      <c r="D15" s="147" t="n">
        <f aca="false">D14</f>
        <v>0</v>
      </c>
      <c r="E15" s="174" t="n">
        <f aca="false">C15-D14</f>
        <v>4</v>
      </c>
      <c r="F15" s="149" t="n">
        <f aca="false">$F$6</f>
        <v>0</v>
      </c>
      <c r="G15" s="175" t="n">
        <f aca="false">$G$6</f>
        <v>0</v>
      </c>
      <c r="H15" s="151" t="n">
        <f aca="false">$H$6</f>
        <v>0</v>
      </c>
      <c r="I15" s="152" t="n">
        <f aca="false">F15+G15+H15</f>
        <v>0</v>
      </c>
      <c r="J15" s="153" t="n">
        <f aca="false">$J$7</f>
        <v>0</v>
      </c>
      <c r="K15" s="154" t="n">
        <f aca="false">$K$6</f>
        <v>0</v>
      </c>
      <c r="L15" s="155" t="n">
        <f aca="false">((I15*J15/1000)+K15)</f>
        <v>0</v>
      </c>
      <c r="M15" s="156" t="n">
        <f aca="false">$M$68</f>
        <v>0</v>
      </c>
      <c r="N15" s="157" t="n">
        <f aca="false">$N$7*AQ14*AR14</f>
        <v>25.8</v>
      </c>
      <c r="O15" s="156" t="n">
        <f aca="false">$O$68</f>
        <v>0</v>
      </c>
      <c r="P15" s="158" t="n">
        <f aca="false">(AT14*$P$6)*$P$3</f>
        <v>1.7328</v>
      </c>
      <c r="Q15" s="154" t="n">
        <f aca="false">$Q$68</f>
        <v>0</v>
      </c>
      <c r="R15" s="154" t="n">
        <v>0</v>
      </c>
      <c r="S15" s="155" t="n">
        <v>0</v>
      </c>
      <c r="T15" s="156" t="n">
        <f aca="false">$T$6</f>
        <v>0</v>
      </c>
      <c r="U15" s="159" t="n">
        <f aca="false">(N15/E15)+SUM(L15:M15)</f>
        <v>6.45</v>
      </c>
      <c r="W15" s="116" t="n">
        <v>4</v>
      </c>
      <c r="X15" s="117" t="n">
        <v>2.52</v>
      </c>
      <c r="Y15" s="160"/>
      <c r="Z15" s="63"/>
      <c r="AA15" s="161"/>
      <c r="AB15" s="120"/>
      <c r="AC15" s="162" t="n">
        <f aca="false">(W15*X15)+(Y15*Z15)+(AA15*AB15)</f>
        <v>10.08</v>
      </c>
      <c r="AD15" s="163" t="n">
        <v>900</v>
      </c>
      <c r="AE15" s="164" t="n">
        <v>0</v>
      </c>
      <c r="AF15" s="165" t="n">
        <v>0</v>
      </c>
      <c r="AG15" s="166"/>
      <c r="AH15" s="167"/>
      <c r="AI15" s="168"/>
      <c r="AJ15" s="169"/>
      <c r="AK15" s="170" t="n">
        <v>4</v>
      </c>
      <c r="AL15" s="63" t="n">
        <v>215</v>
      </c>
      <c r="AM15" s="171" t="s">
        <v>157</v>
      </c>
      <c r="AN15" s="172"/>
      <c r="AO15" s="173"/>
      <c r="AP15" s="133"/>
      <c r="AQ15" s="133" t="n">
        <f aca="false" t="array" ref="AQ15:AQ15">SUM(IF(AND(AJ15&lt;&gt;"pac",AJ15&lt;&gt;""),AI15),IF(AND(AM15&lt;&gt;"pac",AM15&lt;&gt;""),AL15),IF(AND(AN15&lt;&gt;"pac",AN15&lt;&gt;""),AO15))/SUM(IF(AND(AJ15&lt;&gt;"pac",AJ15&lt;&gt;""),1),IF(AND(AM15&lt;&gt;"pac",AM15&lt;&gt;""),1),IF(AND(AN15&lt;&gt;"pac",AN15&lt;&gt;""),1))</f>
        <v>215</v>
      </c>
      <c r="AR15" s="133" t="n">
        <f aca="false" t="array" ref="AR15:AR15">SUM(IF(AND(AJ15&lt;&gt;"pac",AJ15&lt;&gt;""),AH15),IF(AND(AM15&lt;&gt;"pac",AM15&lt;&gt;""),AK15),IF(AND(AP15&lt;&gt;"pac",AP15&lt;&gt;""),AN15))</f>
        <v>4</v>
      </c>
      <c r="AS15" s="133"/>
      <c r="AT15" s="134" t="n">
        <f aca="false">SUM(AE15,AG15,AH15,AN15,AK15)</f>
        <v>4</v>
      </c>
      <c r="AU15" s="135" t="n">
        <f aca="false">AV15/AT15</f>
        <v>215</v>
      </c>
      <c r="AV15" s="136" t="n">
        <f aca="false">SUM(AE15*AF15)+(AH15*AI15)+(AN15*AO15)+(AK15*AL15)</f>
        <v>860</v>
      </c>
      <c r="AW15" s="137" t="n">
        <f aca="false">AT15*(F16+G16+H16)*J16/1000</f>
        <v>0</v>
      </c>
      <c r="AX15" s="137" t="n">
        <f aca="false">K16*AT15</f>
        <v>0</v>
      </c>
      <c r="AY15" s="137" t="n">
        <f aca="false">L16*(AE16+AG16)</f>
        <v>0</v>
      </c>
      <c r="AZ15" s="136" t="n">
        <f aca="false">P16</f>
        <v>1.7328</v>
      </c>
      <c r="BA15" s="137" t="n">
        <f aca="false">AC15</f>
        <v>10.08</v>
      </c>
      <c r="BB15" s="137" t="n">
        <f aca="false">T16*AT16</f>
        <v>0</v>
      </c>
      <c r="BC15" s="137"/>
      <c r="BD15" s="137" t="n">
        <f aca="false">AV15-SUM(AW15:BC15)</f>
        <v>848.1872</v>
      </c>
      <c r="BE15" s="138"/>
      <c r="BF15" s="139" t="n">
        <f aca="false">BD15</f>
        <v>848.1872</v>
      </c>
      <c r="BG15" s="139" t="n">
        <f aca="false">BF15*$BG$5</f>
        <v>678.54976</v>
      </c>
      <c r="BH15" s="139" t="n">
        <f aca="false">BF15*$BH$5</f>
        <v>169.63744</v>
      </c>
      <c r="BI15" s="52"/>
      <c r="BJ15" s="53" t="s">
        <v>96</v>
      </c>
      <c r="BK15" s="52"/>
      <c r="BL15" s="181" t="n">
        <f aca="false">BC31</f>
        <v>0</v>
      </c>
      <c r="BO15" s="53" t="s">
        <v>96</v>
      </c>
      <c r="BP15" s="52"/>
      <c r="BQ15" s="181" t="e">
        <f aca="true">(INDIRECT(TEXT((DAY($A$1)-1),"0")&amp;"!BK15"))+BL15</f>
        <v>#REF!</v>
      </c>
      <c r="BR15" s="55"/>
      <c r="BS15" s="142"/>
      <c r="BT15" s="143"/>
      <c r="BU15" s="52"/>
      <c r="BV15" s="52"/>
      <c r="BW15" s="52"/>
      <c r="BX15" s="52"/>
      <c r="BY15" s="52"/>
      <c r="BZ15" s="52"/>
      <c r="CA15" s="52"/>
      <c r="CB15" s="52"/>
      <c r="CC15" s="138"/>
      <c r="CD15" s="138"/>
      <c r="CE15" s="145"/>
      <c r="CF15" s="145"/>
      <c r="CG15" s="145"/>
      <c r="CH15" s="7"/>
      <c r="CI15" s="8"/>
      <c r="CJ15" s="7"/>
      <c r="CK15" s="182"/>
      <c r="CL15" s="7"/>
      <c r="CM15" s="7"/>
      <c r="CN15" s="8"/>
      <c r="CO15" s="7"/>
      <c r="CP15" s="182"/>
      <c r="CQ15" s="7"/>
      <c r="CR15" s="7"/>
      <c r="CS15" s="7"/>
      <c r="CT15" s="7"/>
      <c r="CU15" s="7"/>
      <c r="CV15" s="7"/>
      <c r="CW15" s="7"/>
      <c r="CX15" s="7"/>
      <c r="CY15" s="7"/>
    </row>
    <row r="16" customFormat="false" ht="12.75" hidden="false" customHeight="false" outlineLevel="0" collapsed="false">
      <c r="B16" s="75" t="n">
        <v>900</v>
      </c>
      <c r="C16" s="146" t="n">
        <f aca="false">C15</f>
        <v>4</v>
      </c>
      <c r="D16" s="147" t="n">
        <f aca="false">D15</f>
        <v>0</v>
      </c>
      <c r="E16" s="174" t="n">
        <f aca="false">C16-D15</f>
        <v>4</v>
      </c>
      <c r="F16" s="149" t="n">
        <f aca="false">$F$6</f>
        <v>0</v>
      </c>
      <c r="G16" s="175" t="n">
        <f aca="false">$G$6</f>
        <v>0</v>
      </c>
      <c r="H16" s="151" t="n">
        <f aca="false">$H$6</f>
        <v>0</v>
      </c>
      <c r="I16" s="152" t="n">
        <f aca="false">F16+G16+H16</f>
        <v>0</v>
      </c>
      <c r="J16" s="153" t="n">
        <f aca="false">$J$7</f>
        <v>0</v>
      </c>
      <c r="K16" s="154" t="n">
        <f aca="false">$K$6</f>
        <v>0</v>
      </c>
      <c r="L16" s="155" t="n">
        <f aca="false">((I16*J16/1000)+K16)</f>
        <v>0</v>
      </c>
      <c r="M16" s="156" t="n">
        <f aca="false">$M$68</f>
        <v>0</v>
      </c>
      <c r="N16" s="157" t="n">
        <f aca="false">$N$7*AQ15*AR15</f>
        <v>25.8</v>
      </c>
      <c r="O16" s="156" t="n">
        <f aca="false">$O$68</f>
        <v>0</v>
      </c>
      <c r="P16" s="158" t="n">
        <f aca="false">(AT15*$P$6)*$P$3</f>
        <v>1.7328</v>
      </c>
      <c r="Q16" s="154" t="n">
        <f aca="false">$Q$68</f>
        <v>0</v>
      </c>
      <c r="R16" s="154" t="n">
        <v>0</v>
      </c>
      <c r="S16" s="155" t="n">
        <v>0</v>
      </c>
      <c r="T16" s="156" t="n">
        <f aca="false">$T$6</f>
        <v>0</v>
      </c>
      <c r="U16" s="159" t="n">
        <f aca="false">(N16/E16)+SUM(L16:M16)</f>
        <v>6.45</v>
      </c>
      <c r="W16" s="116" t="n">
        <v>4</v>
      </c>
      <c r="X16" s="117" t="n">
        <v>2.52</v>
      </c>
      <c r="Y16" s="160"/>
      <c r="Z16" s="63"/>
      <c r="AA16" s="161"/>
      <c r="AB16" s="120"/>
      <c r="AC16" s="162" t="n">
        <f aca="false">(W16*X16)+(Y16*Z16)+(AA16*AB16)</f>
        <v>10.08</v>
      </c>
      <c r="AD16" s="163" t="n">
        <v>1000</v>
      </c>
      <c r="AE16" s="164" t="n">
        <v>0</v>
      </c>
      <c r="AF16" s="165" t="n">
        <v>0</v>
      </c>
      <c r="AG16" s="166"/>
      <c r="AH16" s="167"/>
      <c r="AI16" s="168"/>
      <c r="AJ16" s="169"/>
      <c r="AK16" s="170" t="n">
        <v>4</v>
      </c>
      <c r="AL16" s="63" t="n">
        <v>215</v>
      </c>
      <c r="AM16" s="171" t="s">
        <v>157</v>
      </c>
      <c r="AN16" s="172"/>
      <c r="AO16" s="173"/>
      <c r="AP16" s="133"/>
      <c r="AQ16" s="133" t="n">
        <f aca="false" t="array" ref="AQ16:AQ16">SUM(IF(AND(AJ16&lt;&gt;"pac",AJ16&lt;&gt;""),AI16),IF(AND(AM16&lt;&gt;"pac",AM16&lt;&gt;""),AL16),IF(AND(AN16&lt;&gt;"pac",AN16&lt;&gt;""),AO16))/SUM(IF(AND(AJ16&lt;&gt;"pac",AJ16&lt;&gt;""),1),IF(AND(AM16&lt;&gt;"pac",AM16&lt;&gt;""),1),IF(AND(AN16&lt;&gt;"pac",AN16&lt;&gt;""),1))</f>
        <v>215</v>
      </c>
      <c r="AR16" s="133" t="n">
        <f aca="false" t="array" ref="AR16:AR16">SUM(IF(AND(AJ16&lt;&gt;"pac",AJ16&lt;&gt;""),AH16),IF(AND(AM16&lt;&gt;"pac",AM16&lt;&gt;""),AK16),IF(AND(AP16&lt;&gt;"pac",AP16&lt;&gt;""),AN16))</f>
        <v>4</v>
      </c>
      <c r="AS16" s="133"/>
      <c r="AT16" s="134" t="n">
        <f aca="false">SUM(AE16,AG16,AH16,AN16,AK16)</f>
        <v>4</v>
      </c>
      <c r="AU16" s="135" t="n">
        <f aca="false">AV16/AT16</f>
        <v>215</v>
      </c>
      <c r="AV16" s="136" t="n">
        <f aca="false">SUM(AE16*AF16)+(AH16*AI16)+(AN16*AO16)+(AK16*AL16)</f>
        <v>860</v>
      </c>
      <c r="AW16" s="137" t="n">
        <f aca="false">AT16*(F17+G17+H17)*J17/1000</f>
        <v>0</v>
      </c>
      <c r="AX16" s="137" t="n">
        <f aca="false">K17*AT16</f>
        <v>0</v>
      </c>
      <c r="AY16" s="137" t="n">
        <f aca="false">L17*(AE17+AG17)</f>
        <v>0</v>
      </c>
      <c r="AZ16" s="136" t="n">
        <f aca="false">P17</f>
        <v>1.7328</v>
      </c>
      <c r="BA16" s="137" t="n">
        <f aca="false">AC16</f>
        <v>10.08</v>
      </c>
      <c r="BB16" s="137" t="n">
        <f aca="false">T17*AT17</f>
        <v>0</v>
      </c>
      <c r="BC16" s="137"/>
      <c r="BD16" s="137" t="n">
        <f aca="false">AV16-SUM(AW16:BC16)</f>
        <v>848.1872</v>
      </c>
      <c r="BE16" s="138"/>
      <c r="BF16" s="139" t="n">
        <f aca="false">BD16</f>
        <v>848.1872</v>
      </c>
      <c r="BG16" s="139" t="n">
        <f aca="false">BF16*$BG$5</f>
        <v>678.54976</v>
      </c>
      <c r="BH16" s="139" t="n">
        <f aca="false">BF16*$BH$5</f>
        <v>169.63744</v>
      </c>
      <c r="BI16" s="52"/>
      <c r="BJ16" s="53" t="s">
        <v>98</v>
      </c>
      <c r="BK16" s="52"/>
      <c r="BL16" s="73" t="n">
        <f aca="false">SUM(BL13:BL15)</f>
        <v>283.5072</v>
      </c>
      <c r="BO16" s="53" t="s">
        <v>98</v>
      </c>
      <c r="BP16" s="52"/>
      <c r="BQ16" s="73" t="e">
        <f aca="true">(INDIRECT(TEXT((DAY($A$1)-1),"0")&amp;"!Bq16"))+BL16</f>
        <v>#REF!</v>
      </c>
      <c r="BR16" s="55"/>
      <c r="BS16" s="142"/>
      <c r="BT16" s="143"/>
      <c r="BU16" s="52"/>
      <c r="BV16" s="52"/>
      <c r="BW16" s="52"/>
      <c r="BX16" s="52"/>
      <c r="BY16" s="52"/>
      <c r="BZ16" s="52"/>
      <c r="CA16" s="52"/>
      <c r="CB16" s="52"/>
      <c r="CC16" s="138"/>
      <c r="CD16" s="138"/>
      <c r="CE16" s="145"/>
      <c r="CF16" s="145"/>
      <c r="CG16" s="145"/>
      <c r="CH16" s="7"/>
      <c r="CI16" s="8"/>
      <c r="CJ16" s="7"/>
      <c r="CK16" s="29"/>
      <c r="CL16" s="7"/>
      <c r="CM16" s="7"/>
      <c r="CN16" s="8"/>
      <c r="CO16" s="7"/>
      <c r="CP16" s="29"/>
      <c r="CQ16" s="7"/>
      <c r="CR16" s="7"/>
      <c r="CS16" s="7"/>
      <c r="CT16" s="7"/>
      <c r="CU16" s="7"/>
      <c r="CV16" s="7"/>
      <c r="CW16" s="7"/>
      <c r="CX16" s="7"/>
      <c r="CY16" s="7"/>
    </row>
    <row r="17" customFormat="false" ht="12.75" hidden="false" customHeight="false" outlineLevel="0" collapsed="false">
      <c r="B17" s="75" t="n">
        <v>1000</v>
      </c>
      <c r="C17" s="146" t="n">
        <f aca="false">C16</f>
        <v>4</v>
      </c>
      <c r="D17" s="147" t="n">
        <f aca="false">D16</f>
        <v>0</v>
      </c>
      <c r="E17" s="174" t="n">
        <f aca="false">C17-D16</f>
        <v>4</v>
      </c>
      <c r="F17" s="149" t="n">
        <f aca="false">$F$6</f>
        <v>0</v>
      </c>
      <c r="G17" s="175" t="n">
        <f aca="false">$G$6</f>
        <v>0</v>
      </c>
      <c r="H17" s="151" t="n">
        <f aca="false">$H$6</f>
        <v>0</v>
      </c>
      <c r="I17" s="152" t="n">
        <f aca="false">F17+G17+H17</f>
        <v>0</v>
      </c>
      <c r="J17" s="153" t="n">
        <f aca="false">$J$7</f>
        <v>0</v>
      </c>
      <c r="K17" s="154" t="n">
        <f aca="false">$K$6</f>
        <v>0</v>
      </c>
      <c r="L17" s="155" t="n">
        <f aca="false">((I17*J17/1000)+K17)</f>
        <v>0</v>
      </c>
      <c r="M17" s="156" t="n">
        <f aca="false">$M$68</f>
        <v>0</v>
      </c>
      <c r="N17" s="157" t="n">
        <f aca="false">$N$7*AQ16*AR16</f>
        <v>25.8</v>
      </c>
      <c r="O17" s="156" t="n">
        <f aca="false">$O$68</f>
        <v>0</v>
      </c>
      <c r="P17" s="158" t="n">
        <f aca="false">(AT16*$P$6)*$P$3</f>
        <v>1.7328</v>
      </c>
      <c r="Q17" s="154" t="n">
        <f aca="false">$Q$68</f>
        <v>0</v>
      </c>
      <c r="R17" s="154" t="n">
        <v>0</v>
      </c>
      <c r="S17" s="155" t="n">
        <v>0</v>
      </c>
      <c r="T17" s="156" t="n">
        <f aca="false">$T$6</f>
        <v>0</v>
      </c>
      <c r="U17" s="159" t="n">
        <f aca="false">(N17/E17)+SUM(L17:M17)</f>
        <v>6.45</v>
      </c>
      <c r="W17" s="116" t="n">
        <v>4</v>
      </c>
      <c r="X17" s="117" t="n">
        <v>2.52</v>
      </c>
      <c r="Y17" s="160"/>
      <c r="Z17" s="63"/>
      <c r="AA17" s="161"/>
      <c r="AB17" s="120"/>
      <c r="AC17" s="162" t="n">
        <f aca="false">(W17*X17)+(Y17*Z17)+(AA17*AB17)</f>
        <v>10.08</v>
      </c>
      <c r="AD17" s="163" t="n">
        <v>1100</v>
      </c>
      <c r="AE17" s="164" t="n">
        <v>0</v>
      </c>
      <c r="AF17" s="165" t="n">
        <v>0</v>
      </c>
      <c r="AG17" s="166"/>
      <c r="AH17" s="167"/>
      <c r="AI17" s="168"/>
      <c r="AJ17" s="169"/>
      <c r="AK17" s="170" t="n">
        <v>4</v>
      </c>
      <c r="AL17" s="63" t="n">
        <v>215</v>
      </c>
      <c r="AM17" s="171" t="s">
        <v>157</v>
      </c>
      <c r="AN17" s="172"/>
      <c r="AO17" s="173"/>
      <c r="AP17" s="133"/>
      <c r="AQ17" s="133" t="n">
        <f aca="false" t="array" ref="AQ17:AQ17">SUM(IF(AND(AJ17&lt;&gt;"pac",AJ17&lt;&gt;""),AI17),IF(AND(AM17&lt;&gt;"pac",AM17&lt;&gt;""),AL17),IF(AND(AN17&lt;&gt;"pac",AN17&lt;&gt;""),AO17))/SUM(IF(AND(AJ17&lt;&gt;"pac",AJ17&lt;&gt;""),1),IF(AND(AM17&lt;&gt;"pac",AM17&lt;&gt;""),1),IF(AND(AN17&lt;&gt;"pac",AN17&lt;&gt;""),1))</f>
        <v>215</v>
      </c>
      <c r="AR17" s="133" t="n">
        <f aca="false" t="array" ref="AR17:AR17">SUM(IF(AND(AJ17&lt;&gt;"pac",AJ17&lt;&gt;""),AH17),IF(AND(AM17&lt;&gt;"pac",AM17&lt;&gt;""),AK17),IF(AND(AP17&lt;&gt;"pac",AP17&lt;&gt;""),AN17))</f>
        <v>4</v>
      </c>
      <c r="AS17" s="133"/>
      <c r="AT17" s="134" t="n">
        <f aca="false">SUM(AE17,AG17,AH17,AN17,AK17)</f>
        <v>4</v>
      </c>
      <c r="AU17" s="135" t="n">
        <f aca="false">AV17/AT17</f>
        <v>215</v>
      </c>
      <c r="AV17" s="136" t="n">
        <f aca="false">SUM(AE17*AF17)+(AH17*AI17)+(AN17*AO17)+(AK17*AL17)</f>
        <v>860</v>
      </c>
      <c r="AW17" s="137" t="n">
        <f aca="false">AT17*(F18+G18+H18)*J18/1000</f>
        <v>0</v>
      </c>
      <c r="AX17" s="137" t="n">
        <f aca="false">K18*AT17</f>
        <v>0</v>
      </c>
      <c r="AY17" s="137" t="n">
        <f aca="false">L18*(AE18+AG18)</f>
        <v>0</v>
      </c>
      <c r="AZ17" s="136" t="n">
        <f aca="false">P18</f>
        <v>1.7328</v>
      </c>
      <c r="BA17" s="137" t="n">
        <f aca="false">AC17</f>
        <v>10.08</v>
      </c>
      <c r="BB17" s="137" t="n">
        <f aca="false">T18*AT18</f>
        <v>0</v>
      </c>
      <c r="BC17" s="137"/>
      <c r="BD17" s="137" t="n">
        <f aca="false">AV17-SUM(AW17:BC17)</f>
        <v>848.1872</v>
      </c>
      <c r="BE17" s="138"/>
      <c r="BF17" s="139" t="n">
        <f aca="false">BD17</f>
        <v>848.1872</v>
      </c>
      <c r="BG17" s="139" t="n">
        <f aca="false">BF17*$BG$5</f>
        <v>678.54976</v>
      </c>
      <c r="BH17" s="139" t="n">
        <f aca="false">BF17*$BH$5</f>
        <v>169.63744</v>
      </c>
      <c r="BI17" s="52"/>
      <c r="BJ17" s="183"/>
      <c r="BK17" s="52"/>
      <c r="BL17" s="171"/>
      <c r="BO17" s="183"/>
      <c r="BP17" s="52"/>
      <c r="BQ17" s="171"/>
      <c r="BR17" s="55"/>
      <c r="BS17" s="142"/>
      <c r="BT17" s="143"/>
      <c r="BU17" s="98"/>
      <c r="BV17" s="52"/>
      <c r="BW17" s="52"/>
      <c r="BX17" s="52"/>
      <c r="BY17" s="52"/>
      <c r="BZ17" s="98"/>
      <c r="CA17" s="52"/>
      <c r="CB17" s="52"/>
      <c r="CC17" s="138"/>
      <c r="CD17" s="138"/>
      <c r="CE17" s="145"/>
      <c r="CF17" s="145"/>
      <c r="CG17" s="145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</row>
    <row r="18" customFormat="false" ht="12.75" hidden="false" customHeight="false" outlineLevel="0" collapsed="false">
      <c r="B18" s="75" t="n">
        <v>1100</v>
      </c>
      <c r="C18" s="146" t="n">
        <f aca="false">C17</f>
        <v>4</v>
      </c>
      <c r="D18" s="147" t="n">
        <f aca="false">D17</f>
        <v>0</v>
      </c>
      <c r="E18" s="174" t="n">
        <f aca="false">C18-D17</f>
        <v>4</v>
      </c>
      <c r="F18" s="149" t="n">
        <f aca="false">$F$6</f>
        <v>0</v>
      </c>
      <c r="G18" s="175" t="n">
        <f aca="false">$G$6</f>
        <v>0</v>
      </c>
      <c r="H18" s="151" t="n">
        <f aca="false">$H$6</f>
        <v>0</v>
      </c>
      <c r="I18" s="152" t="n">
        <f aca="false">F18+G18+H18</f>
        <v>0</v>
      </c>
      <c r="J18" s="153" t="n">
        <f aca="false">$J$7</f>
        <v>0</v>
      </c>
      <c r="K18" s="154" t="n">
        <f aca="false">$K$6</f>
        <v>0</v>
      </c>
      <c r="L18" s="155" t="n">
        <f aca="false">((I18*J18/1000)+K18)</f>
        <v>0</v>
      </c>
      <c r="M18" s="156" t="n">
        <f aca="false">$M$68</f>
        <v>0</v>
      </c>
      <c r="N18" s="157" t="n">
        <f aca="false">$N$7*AQ17*AR17</f>
        <v>25.8</v>
      </c>
      <c r="O18" s="156" t="n">
        <f aca="false">$O$68</f>
        <v>0</v>
      </c>
      <c r="P18" s="158" t="n">
        <f aca="false">(AT17*$P$6)*$P$3</f>
        <v>1.7328</v>
      </c>
      <c r="Q18" s="154" t="n">
        <f aca="false">$Q$68</f>
        <v>0</v>
      </c>
      <c r="R18" s="154" t="n">
        <v>0</v>
      </c>
      <c r="S18" s="155" t="n">
        <v>0</v>
      </c>
      <c r="T18" s="156" t="n">
        <f aca="false">$T$6</f>
        <v>0</v>
      </c>
      <c r="U18" s="159" t="n">
        <f aca="false">(N18/E18)+SUM(L18:M18)</f>
        <v>6.45</v>
      </c>
      <c r="W18" s="116" t="n">
        <v>4</v>
      </c>
      <c r="X18" s="117" t="n">
        <v>2.52</v>
      </c>
      <c r="Y18" s="160"/>
      <c r="Z18" s="63"/>
      <c r="AA18" s="161"/>
      <c r="AB18" s="120"/>
      <c r="AC18" s="162" t="n">
        <f aca="false">(W18*X18)+(Y18*Z18)+(AA18*AB18)</f>
        <v>10.08</v>
      </c>
      <c r="AD18" s="163" t="n">
        <v>1200</v>
      </c>
      <c r="AE18" s="164" t="n">
        <v>0</v>
      </c>
      <c r="AF18" s="165" t="n">
        <v>0</v>
      </c>
      <c r="AG18" s="166"/>
      <c r="AH18" s="167"/>
      <c r="AI18" s="168"/>
      <c r="AJ18" s="169"/>
      <c r="AK18" s="170" t="n">
        <v>4</v>
      </c>
      <c r="AL18" s="63" t="n">
        <v>215</v>
      </c>
      <c r="AM18" s="171" t="s">
        <v>157</v>
      </c>
      <c r="AN18" s="172"/>
      <c r="AO18" s="173"/>
      <c r="AP18" s="133"/>
      <c r="AQ18" s="133" t="n">
        <f aca="false" t="array" ref="AQ18:AQ18">SUM(IF(AND(AJ18&lt;&gt;"pac",AJ18&lt;&gt;""),AI18),IF(AND(AM18&lt;&gt;"pac",AM18&lt;&gt;""),AL18),IF(AND(AN18&lt;&gt;"pac",AN18&lt;&gt;""),AO18))/SUM(IF(AND(AJ18&lt;&gt;"pac",AJ18&lt;&gt;""),1),IF(AND(AM18&lt;&gt;"pac",AM18&lt;&gt;""),1),IF(AND(AN18&lt;&gt;"pac",AN18&lt;&gt;""),1))</f>
        <v>215</v>
      </c>
      <c r="AR18" s="133" t="n">
        <f aca="false" t="array" ref="AR18:AR18">SUM(IF(AND(AJ18&lt;&gt;"pac",AJ18&lt;&gt;""),AH18),IF(AND(AM18&lt;&gt;"pac",AM18&lt;&gt;""),AK18),IF(AND(AP18&lt;&gt;"pac",AP18&lt;&gt;""),AN18))</f>
        <v>4</v>
      </c>
      <c r="AS18" s="133"/>
      <c r="AT18" s="134" t="n">
        <f aca="false">SUM(AE18,AG18,AH18,AN18,AK18)</f>
        <v>4</v>
      </c>
      <c r="AU18" s="135" t="n">
        <f aca="false">AV18/AT18</f>
        <v>215</v>
      </c>
      <c r="AV18" s="136" t="n">
        <f aca="false">SUM(AE18*AF18)+(AH18*AI18)+(AN18*AO18)+(AK18*AL18)</f>
        <v>860</v>
      </c>
      <c r="AW18" s="137" t="n">
        <f aca="false">AT18*(F19+G19+H19)*J19/1000</f>
        <v>0</v>
      </c>
      <c r="AX18" s="137" t="n">
        <f aca="false">K19*AT18</f>
        <v>0</v>
      </c>
      <c r="AY18" s="137" t="n">
        <f aca="false">L19*(AE19+AG19)</f>
        <v>0</v>
      </c>
      <c r="AZ18" s="136" t="n">
        <f aca="false">P19</f>
        <v>1.7328</v>
      </c>
      <c r="BA18" s="137" t="n">
        <f aca="false">AC18</f>
        <v>10.08</v>
      </c>
      <c r="BB18" s="137" t="n">
        <f aca="false">T19*AT19</f>
        <v>0</v>
      </c>
      <c r="BC18" s="137"/>
      <c r="BD18" s="137" t="n">
        <f aca="false">AV18-SUM(AW18:BC18)</f>
        <v>848.1872</v>
      </c>
      <c r="BE18" s="138"/>
      <c r="BF18" s="139" t="n">
        <f aca="false">BD18</f>
        <v>848.1872</v>
      </c>
      <c r="BG18" s="139" t="n">
        <f aca="false">BF18*$BG$5</f>
        <v>678.54976</v>
      </c>
      <c r="BH18" s="139" t="n">
        <f aca="false">BF18*$BH$5</f>
        <v>169.63744</v>
      </c>
      <c r="BI18" s="52"/>
      <c r="BJ18" s="53" t="s">
        <v>99</v>
      </c>
      <c r="BK18" s="52"/>
      <c r="BL18" s="73" t="n">
        <f aca="false">BH31</f>
        <v>4071.29856</v>
      </c>
      <c r="BO18" s="53" t="s">
        <v>99</v>
      </c>
      <c r="BP18" s="52"/>
      <c r="BQ18" s="73" t="e">
        <f aca="false">BQ7*$BH$5</f>
        <v>#REF!</v>
      </c>
      <c r="BR18" s="55"/>
      <c r="BS18" s="142"/>
      <c r="BT18" s="143"/>
      <c r="BU18" s="98"/>
      <c r="BV18" s="52"/>
      <c r="BW18" s="176"/>
      <c r="BX18" s="52"/>
      <c r="BY18" s="52"/>
      <c r="BZ18" s="98"/>
      <c r="CA18" s="52"/>
      <c r="CB18" s="176"/>
      <c r="CC18" s="138"/>
      <c r="CD18" s="138"/>
      <c r="CE18" s="145"/>
      <c r="CF18" s="145"/>
      <c r="CG18" s="145"/>
      <c r="CH18" s="7"/>
      <c r="CI18" s="8"/>
      <c r="CJ18" s="7"/>
      <c r="CK18" s="29"/>
      <c r="CL18" s="7"/>
      <c r="CM18" s="7"/>
      <c r="CN18" s="8"/>
      <c r="CO18" s="7"/>
      <c r="CP18" s="29"/>
      <c r="CQ18" s="7"/>
      <c r="CR18" s="7"/>
      <c r="CS18" s="7"/>
      <c r="CT18" s="7"/>
      <c r="CU18" s="7"/>
      <c r="CV18" s="7"/>
      <c r="CW18" s="7"/>
      <c r="CX18" s="7"/>
      <c r="CY18" s="7"/>
    </row>
    <row r="19" customFormat="false" ht="12.75" hidden="false" customHeight="false" outlineLevel="0" collapsed="false">
      <c r="B19" s="75" t="n">
        <v>1200</v>
      </c>
      <c r="C19" s="146" t="n">
        <f aca="false">C18</f>
        <v>4</v>
      </c>
      <c r="D19" s="147" t="n">
        <f aca="false">D18</f>
        <v>0</v>
      </c>
      <c r="E19" s="174" t="n">
        <f aca="false">C19-D18</f>
        <v>4</v>
      </c>
      <c r="F19" s="149" t="n">
        <f aca="false">$F$6</f>
        <v>0</v>
      </c>
      <c r="G19" s="175" t="n">
        <f aca="false">$G$6</f>
        <v>0</v>
      </c>
      <c r="H19" s="151" t="n">
        <f aca="false">$H$6</f>
        <v>0</v>
      </c>
      <c r="I19" s="152" t="n">
        <f aca="false">F19+G19+H19</f>
        <v>0</v>
      </c>
      <c r="J19" s="153" t="n">
        <f aca="false">$J$7</f>
        <v>0</v>
      </c>
      <c r="K19" s="154" t="n">
        <f aca="false">$K$6</f>
        <v>0</v>
      </c>
      <c r="L19" s="155" t="n">
        <f aca="false">((I19*J19/1000)+K19)</f>
        <v>0</v>
      </c>
      <c r="M19" s="156" t="n">
        <f aca="false">$M$68</f>
        <v>0</v>
      </c>
      <c r="N19" s="157" t="n">
        <f aca="false">$N$7*AQ18*AR18</f>
        <v>25.8</v>
      </c>
      <c r="O19" s="156" t="n">
        <f aca="false">$O$68</f>
        <v>0</v>
      </c>
      <c r="P19" s="158" t="n">
        <f aca="false">(AT18*$P$6)*$P$3</f>
        <v>1.7328</v>
      </c>
      <c r="Q19" s="154" t="n">
        <f aca="false">$Q$68</f>
        <v>0</v>
      </c>
      <c r="R19" s="154" t="n">
        <v>0</v>
      </c>
      <c r="S19" s="155" t="n">
        <v>0</v>
      </c>
      <c r="T19" s="156" t="n">
        <f aca="false">$T$6</f>
        <v>0</v>
      </c>
      <c r="U19" s="159" t="n">
        <f aca="false">(N19/E19)+SUM(L19:M19)</f>
        <v>6.45</v>
      </c>
      <c r="W19" s="116" t="n">
        <v>4</v>
      </c>
      <c r="X19" s="117" t="n">
        <v>2.52</v>
      </c>
      <c r="Y19" s="160"/>
      <c r="Z19" s="63"/>
      <c r="AA19" s="161"/>
      <c r="AB19" s="120"/>
      <c r="AC19" s="162" t="n">
        <f aca="false">(W19*X19)+(Y19*Z19)+(AA19*AB19)</f>
        <v>10.08</v>
      </c>
      <c r="AD19" s="163" t="n">
        <v>1300</v>
      </c>
      <c r="AE19" s="164" t="n">
        <v>0</v>
      </c>
      <c r="AF19" s="165" t="n">
        <v>0</v>
      </c>
      <c r="AG19" s="166"/>
      <c r="AH19" s="167"/>
      <c r="AI19" s="168"/>
      <c r="AJ19" s="169"/>
      <c r="AK19" s="170" t="n">
        <v>4</v>
      </c>
      <c r="AL19" s="63" t="n">
        <v>215</v>
      </c>
      <c r="AM19" s="171" t="s">
        <v>157</v>
      </c>
      <c r="AN19" s="172"/>
      <c r="AO19" s="173"/>
      <c r="AP19" s="133"/>
      <c r="AQ19" s="133" t="n">
        <f aca="false" t="array" ref="AQ19:AQ19">SUM(IF(AND(AJ19&lt;&gt;"pac",AJ19&lt;&gt;""),AI19),IF(AND(AM19&lt;&gt;"pac",AM19&lt;&gt;""),AL19),IF(AND(AN19&lt;&gt;"pac",AN19&lt;&gt;""),AO19))/SUM(IF(AND(AJ19&lt;&gt;"pac",AJ19&lt;&gt;""),1),IF(AND(AM19&lt;&gt;"pac",AM19&lt;&gt;""),1),IF(AND(AN19&lt;&gt;"pac",AN19&lt;&gt;""),1))</f>
        <v>215</v>
      </c>
      <c r="AR19" s="133" t="n">
        <f aca="false" t="array" ref="AR19:AR19">SUM(IF(AND(AJ19&lt;&gt;"pac",AJ19&lt;&gt;""),AH19),IF(AND(AM19&lt;&gt;"pac",AM19&lt;&gt;""),AK19),IF(AND(AP19&lt;&gt;"pac",AP19&lt;&gt;""),AN19))</f>
        <v>4</v>
      </c>
      <c r="AS19" s="133"/>
      <c r="AT19" s="134" t="n">
        <f aca="false">SUM(AE19,AG19,AH19,AN19,AK19)</f>
        <v>4</v>
      </c>
      <c r="AU19" s="135" t="n">
        <f aca="false">AV19/AT19</f>
        <v>215</v>
      </c>
      <c r="AV19" s="136" t="n">
        <f aca="false">SUM(AE19*AF19)+(AH19*AI19)+(AN19*AO19)+(AK19*AL19)</f>
        <v>860</v>
      </c>
      <c r="AW19" s="137" t="n">
        <f aca="false">AT19*(F20+G20+H20)*J20/1000</f>
        <v>0</v>
      </c>
      <c r="AX19" s="137" t="n">
        <f aca="false">K20*AT19</f>
        <v>0</v>
      </c>
      <c r="AY19" s="137" t="n">
        <f aca="false">L20*(AE20+AG20)</f>
        <v>0</v>
      </c>
      <c r="AZ19" s="136" t="n">
        <f aca="false">P20</f>
        <v>1.7328</v>
      </c>
      <c r="BA19" s="137" t="n">
        <f aca="false">AC19</f>
        <v>10.08</v>
      </c>
      <c r="BB19" s="137" t="n">
        <f aca="false">T20*AT20</f>
        <v>0</v>
      </c>
      <c r="BC19" s="137"/>
      <c r="BD19" s="137" t="n">
        <f aca="false">AV19-SUM(AW19:BC19)</f>
        <v>848.1872</v>
      </c>
      <c r="BE19" s="138"/>
      <c r="BF19" s="139" t="n">
        <f aca="false">BD19</f>
        <v>848.1872</v>
      </c>
      <c r="BG19" s="139" t="n">
        <f aca="false">BF19*$BG$5</f>
        <v>678.54976</v>
      </c>
      <c r="BH19" s="139" t="n">
        <f aca="false">BF19*$BH$5</f>
        <v>169.63744</v>
      </c>
      <c r="BI19" s="52"/>
      <c r="BJ19" s="53" t="s">
        <v>101</v>
      </c>
      <c r="BK19" s="52"/>
      <c r="BL19" s="73" t="n">
        <f aca="false">BB31</f>
        <v>0</v>
      </c>
      <c r="BO19" s="53" t="s">
        <v>101</v>
      </c>
      <c r="BP19" s="52"/>
      <c r="BQ19" s="73" t="e">
        <f aca="true">(INDIRECT(TEXT((DAY($A$1)-1),"0")&amp;"!BK19"))+BL19</f>
        <v>#REF!</v>
      </c>
      <c r="BR19" s="55"/>
      <c r="BS19" s="142"/>
      <c r="BT19" s="143"/>
      <c r="BU19" s="98"/>
      <c r="BV19" s="52"/>
      <c r="BW19" s="176"/>
      <c r="BX19" s="52"/>
      <c r="BY19" s="52"/>
      <c r="BZ19" s="98"/>
      <c r="CA19" s="52"/>
      <c r="CB19" s="176"/>
      <c r="CC19" s="138"/>
      <c r="CD19" s="138"/>
      <c r="CE19" s="145"/>
      <c r="CF19" s="145"/>
      <c r="CG19" s="145"/>
      <c r="CH19" s="7"/>
      <c r="CI19" s="8"/>
      <c r="CJ19" s="7"/>
      <c r="CK19" s="29"/>
      <c r="CL19" s="7"/>
      <c r="CM19" s="7"/>
      <c r="CN19" s="8"/>
      <c r="CO19" s="7"/>
      <c r="CP19" s="29"/>
      <c r="CQ19" s="7"/>
      <c r="CR19" s="7"/>
      <c r="CS19" s="7"/>
      <c r="CT19" s="7"/>
      <c r="CU19" s="7"/>
      <c r="CV19" s="7"/>
      <c r="CW19" s="7"/>
      <c r="CX19" s="7"/>
      <c r="CY19" s="7"/>
    </row>
    <row r="20" customFormat="false" ht="12.75" hidden="false" customHeight="false" outlineLevel="0" collapsed="false">
      <c r="B20" s="75" t="n">
        <v>1300</v>
      </c>
      <c r="C20" s="146" t="n">
        <f aca="false">C19</f>
        <v>4</v>
      </c>
      <c r="D20" s="147" t="n">
        <f aca="false">D19</f>
        <v>0</v>
      </c>
      <c r="E20" s="174" t="n">
        <f aca="false">C20-D19</f>
        <v>4</v>
      </c>
      <c r="F20" s="149" t="n">
        <f aca="false">$F$6</f>
        <v>0</v>
      </c>
      <c r="G20" s="175" t="n">
        <f aca="false">$G$6</f>
        <v>0</v>
      </c>
      <c r="H20" s="151" t="n">
        <f aca="false">$H$6</f>
        <v>0</v>
      </c>
      <c r="I20" s="152" t="n">
        <f aca="false">F20+G20+H20</f>
        <v>0</v>
      </c>
      <c r="J20" s="153" t="n">
        <f aca="false">$J$7</f>
        <v>0</v>
      </c>
      <c r="K20" s="154" t="n">
        <f aca="false">$K$6</f>
        <v>0</v>
      </c>
      <c r="L20" s="155" t="n">
        <f aca="false">((I20*J20/1000)+K20)</f>
        <v>0</v>
      </c>
      <c r="M20" s="156" t="n">
        <f aca="false">$M$68</f>
        <v>0</v>
      </c>
      <c r="N20" s="157" t="n">
        <f aca="false">$N$7*AQ19*AR19</f>
        <v>25.8</v>
      </c>
      <c r="O20" s="156" t="n">
        <f aca="false">$O$68</f>
        <v>0</v>
      </c>
      <c r="P20" s="158" t="n">
        <f aca="false">(AT19*$P$6)*$P$3</f>
        <v>1.7328</v>
      </c>
      <c r="Q20" s="154" t="n">
        <f aca="false">$Q$68</f>
        <v>0</v>
      </c>
      <c r="R20" s="154" t="n">
        <v>0</v>
      </c>
      <c r="S20" s="155" t="n">
        <v>0</v>
      </c>
      <c r="T20" s="156" t="n">
        <f aca="false">$T$6</f>
        <v>0</v>
      </c>
      <c r="U20" s="159" t="n">
        <f aca="false">(N20/E20)+SUM(L20:M20)</f>
        <v>6.45</v>
      </c>
      <c r="W20" s="116" t="n">
        <v>4</v>
      </c>
      <c r="X20" s="117" t="n">
        <v>2.52</v>
      </c>
      <c r="Y20" s="160"/>
      <c r="Z20" s="63"/>
      <c r="AA20" s="161"/>
      <c r="AB20" s="120"/>
      <c r="AC20" s="162" t="n">
        <f aca="false">(W20*X20)+(Y20*Z20)+(AA20*AB20)</f>
        <v>10.08</v>
      </c>
      <c r="AD20" s="163" t="n">
        <v>1400</v>
      </c>
      <c r="AE20" s="164" t="n">
        <v>0</v>
      </c>
      <c r="AF20" s="165" t="n">
        <v>0</v>
      </c>
      <c r="AG20" s="166"/>
      <c r="AH20" s="167"/>
      <c r="AI20" s="168"/>
      <c r="AJ20" s="169"/>
      <c r="AK20" s="170" t="n">
        <v>4</v>
      </c>
      <c r="AL20" s="63" t="n">
        <v>215</v>
      </c>
      <c r="AM20" s="171" t="s">
        <v>157</v>
      </c>
      <c r="AN20" s="172"/>
      <c r="AO20" s="173"/>
      <c r="AP20" s="133"/>
      <c r="AQ20" s="133" t="n">
        <f aca="false" t="array" ref="AQ20:AQ20">SUM(IF(AND(AJ20&lt;&gt;"pac",AJ20&lt;&gt;""),AI20),IF(AND(AM20&lt;&gt;"pac",AM20&lt;&gt;""),AL20),IF(AND(AN20&lt;&gt;"pac",AN20&lt;&gt;""),AO20))/SUM(IF(AND(AJ20&lt;&gt;"pac",AJ20&lt;&gt;""),1),IF(AND(AM20&lt;&gt;"pac",AM20&lt;&gt;""),1),IF(AND(AN20&lt;&gt;"pac",AN20&lt;&gt;""),1))</f>
        <v>215</v>
      </c>
      <c r="AR20" s="133" t="n">
        <f aca="false" t="array" ref="AR20:AR20">SUM(IF(AND(AJ20&lt;&gt;"pac",AJ20&lt;&gt;""),AH20),IF(AND(AM20&lt;&gt;"pac",AM20&lt;&gt;""),AK20),IF(AND(AP20&lt;&gt;"pac",AP20&lt;&gt;""),AN20))</f>
        <v>4</v>
      </c>
      <c r="AS20" s="133"/>
      <c r="AT20" s="134" t="n">
        <f aca="false">SUM(AE20,AG20,AH20,AN20,AK20)</f>
        <v>4</v>
      </c>
      <c r="AU20" s="135" t="n">
        <f aca="false">AV20/AT20</f>
        <v>215</v>
      </c>
      <c r="AV20" s="136" t="n">
        <f aca="false">SUM(AE20*AF20)+(AH20*AI20)+(AN20*AO20)+(AK20*AL20)</f>
        <v>860</v>
      </c>
      <c r="AW20" s="137" t="n">
        <f aca="false">AT20*(F21+G21+H21)*J21/1000</f>
        <v>0</v>
      </c>
      <c r="AX20" s="137" t="n">
        <f aca="false">K21*AT20</f>
        <v>0</v>
      </c>
      <c r="AY20" s="137" t="n">
        <f aca="false">L21*(AE21+AG21)</f>
        <v>0</v>
      </c>
      <c r="AZ20" s="136" t="n">
        <f aca="false">P21</f>
        <v>1.7328</v>
      </c>
      <c r="BA20" s="137" t="n">
        <f aca="false">AC20</f>
        <v>10.08</v>
      </c>
      <c r="BB20" s="137" t="n">
        <f aca="false">T21*AT21</f>
        <v>0</v>
      </c>
      <c r="BC20" s="137"/>
      <c r="BD20" s="137" t="n">
        <f aca="false">AV20-SUM(AW20:BC20)</f>
        <v>848.1872</v>
      </c>
      <c r="BE20" s="138"/>
      <c r="BF20" s="139" t="n">
        <f aca="false">BD20</f>
        <v>848.1872</v>
      </c>
      <c r="BG20" s="139" t="n">
        <f aca="false">BF20*$BG$5</f>
        <v>678.54976</v>
      </c>
      <c r="BH20" s="139" t="n">
        <f aca="false">BF20*$BH$5</f>
        <v>169.63744</v>
      </c>
      <c r="BI20" s="52"/>
      <c r="BJ20" s="53" t="s">
        <v>32</v>
      </c>
      <c r="BK20" s="52"/>
      <c r="BL20" s="73" t="n">
        <f aca="false">BL6</f>
        <v>0</v>
      </c>
      <c r="BO20" s="183"/>
      <c r="BP20" s="52"/>
      <c r="BQ20" s="171"/>
      <c r="BR20" s="55"/>
      <c r="BS20" s="142"/>
      <c r="BT20" s="143"/>
      <c r="BU20" s="98"/>
      <c r="BV20" s="52"/>
      <c r="BW20" s="176"/>
      <c r="BX20" s="52"/>
      <c r="BY20" s="52"/>
      <c r="BZ20" s="98"/>
      <c r="CA20" s="52"/>
      <c r="CB20" s="176"/>
      <c r="CC20" s="138"/>
      <c r="CD20" s="138"/>
      <c r="CE20" s="145"/>
      <c r="CF20" s="145"/>
      <c r="CG20" s="145"/>
      <c r="CH20" s="7"/>
      <c r="CI20" s="8"/>
      <c r="CJ20" s="7"/>
      <c r="CK20" s="29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</row>
    <row r="21" customFormat="false" ht="12.75" hidden="false" customHeight="false" outlineLevel="0" collapsed="false">
      <c r="B21" s="75" t="n">
        <v>1400</v>
      </c>
      <c r="C21" s="146" t="n">
        <f aca="false">C20</f>
        <v>4</v>
      </c>
      <c r="D21" s="147" t="n">
        <f aca="false">D20</f>
        <v>0</v>
      </c>
      <c r="E21" s="174" t="n">
        <f aca="false">C21-D20</f>
        <v>4</v>
      </c>
      <c r="F21" s="149" t="n">
        <f aca="false">$F$6</f>
        <v>0</v>
      </c>
      <c r="G21" s="175" t="n">
        <f aca="false">$G$6</f>
        <v>0</v>
      </c>
      <c r="H21" s="151" t="n">
        <f aca="false">$H$6</f>
        <v>0</v>
      </c>
      <c r="I21" s="152" t="n">
        <f aca="false">F21+G21+H21</f>
        <v>0</v>
      </c>
      <c r="J21" s="153" t="n">
        <f aca="false">$J$7</f>
        <v>0</v>
      </c>
      <c r="K21" s="154" t="n">
        <f aca="false">$K$6</f>
        <v>0</v>
      </c>
      <c r="L21" s="155" t="n">
        <f aca="false">((I21*J21/1000)+K21)</f>
        <v>0</v>
      </c>
      <c r="M21" s="156" t="n">
        <f aca="false">$M$68</f>
        <v>0</v>
      </c>
      <c r="N21" s="157" t="n">
        <f aca="false">$N$7*AQ20*AR20</f>
        <v>25.8</v>
      </c>
      <c r="O21" s="156" t="n">
        <f aca="false">$O$68</f>
        <v>0</v>
      </c>
      <c r="P21" s="158" t="n">
        <f aca="false">(AT20*$P$6)*$P$3</f>
        <v>1.7328</v>
      </c>
      <c r="Q21" s="154" t="n">
        <f aca="false">$Q$68</f>
        <v>0</v>
      </c>
      <c r="R21" s="154" t="n">
        <v>0</v>
      </c>
      <c r="S21" s="155" t="n">
        <v>0</v>
      </c>
      <c r="T21" s="156" t="n">
        <f aca="false">$T$6</f>
        <v>0</v>
      </c>
      <c r="U21" s="159" t="n">
        <f aca="false">(N21/E21)+SUM(L21:M21)</f>
        <v>6.45</v>
      </c>
      <c r="W21" s="116" t="n">
        <v>4</v>
      </c>
      <c r="X21" s="117" t="n">
        <v>2.52</v>
      </c>
      <c r="Y21" s="160"/>
      <c r="Z21" s="63"/>
      <c r="AA21" s="161"/>
      <c r="AB21" s="120"/>
      <c r="AC21" s="162" t="n">
        <f aca="false">(W21*X21)+(Y21*Z21)+(AA21*AB21)</f>
        <v>10.08</v>
      </c>
      <c r="AD21" s="163" t="n">
        <v>1500</v>
      </c>
      <c r="AE21" s="164" t="n">
        <v>0</v>
      </c>
      <c r="AF21" s="165" t="n">
        <v>0</v>
      </c>
      <c r="AG21" s="166"/>
      <c r="AH21" s="167"/>
      <c r="AI21" s="168"/>
      <c r="AJ21" s="169"/>
      <c r="AK21" s="170" t="n">
        <v>4</v>
      </c>
      <c r="AL21" s="63" t="n">
        <v>215</v>
      </c>
      <c r="AM21" s="171" t="s">
        <v>157</v>
      </c>
      <c r="AN21" s="172"/>
      <c r="AO21" s="173"/>
      <c r="AP21" s="133"/>
      <c r="AQ21" s="133" t="n">
        <f aca="false" t="array" ref="AQ21:AQ21">SUM(IF(AND(AJ21&lt;&gt;"pac",AJ21&lt;&gt;""),AI21),IF(AND(AM21&lt;&gt;"pac",AM21&lt;&gt;""),AL21),IF(AND(AN21&lt;&gt;"pac",AN21&lt;&gt;""),AO21))/SUM(IF(AND(AJ21&lt;&gt;"pac",AJ21&lt;&gt;""),1),IF(AND(AM21&lt;&gt;"pac",AM21&lt;&gt;""),1),IF(AND(AN21&lt;&gt;"pac",AN21&lt;&gt;""),1))</f>
        <v>215</v>
      </c>
      <c r="AR21" s="133" t="n">
        <f aca="false" t="array" ref="AR21:AR21">SUM(IF(AND(AJ21&lt;&gt;"pac",AJ21&lt;&gt;""),AH21),IF(AND(AM21&lt;&gt;"pac",AM21&lt;&gt;""),AK21),IF(AND(AP21&lt;&gt;"pac",AP21&lt;&gt;""),AN21))</f>
        <v>4</v>
      </c>
      <c r="AS21" s="133"/>
      <c r="AT21" s="134" t="n">
        <f aca="false">SUM(AE21,AG21,AH21,AN21,AK21)</f>
        <v>4</v>
      </c>
      <c r="AU21" s="135" t="n">
        <f aca="false">AV21/AT21</f>
        <v>215</v>
      </c>
      <c r="AV21" s="136" t="n">
        <f aca="false">SUM(AE21*AF21)+(AH21*AI21)+(AN21*AO21)+(AK21*AL21)</f>
        <v>860</v>
      </c>
      <c r="AW21" s="137" t="n">
        <f aca="false">AT21*(F22+G22+H22)*J22/1000</f>
        <v>0</v>
      </c>
      <c r="AX21" s="137" t="n">
        <f aca="false">K22*AT21</f>
        <v>0</v>
      </c>
      <c r="AY21" s="137" t="n">
        <f aca="false">L22*(AE22+AG22)</f>
        <v>0</v>
      </c>
      <c r="AZ21" s="136" t="n">
        <f aca="false">P22</f>
        <v>1.7328</v>
      </c>
      <c r="BA21" s="137" t="n">
        <f aca="false">AC21</f>
        <v>10.08</v>
      </c>
      <c r="BB21" s="137" t="n">
        <f aca="false">T22*AT22</f>
        <v>0</v>
      </c>
      <c r="BC21" s="137"/>
      <c r="BD21" s="137" t="n">
        <f aca="false">AV21-SUM(AW21:BC21)</f>
        <v>848.1872</v>
      </c>
      <c r="BE21" s="138"/>
      <c r="BF21" s="139" t="n">
        <f aca="false">BD21</f>
        <v>848.1872</v>
      </c>
      <c r="BG21" s="139" t="n">
        <f aca="false">BF21*$BG$5</f>
        <v>678.54976</v>
      </c>
      <c r="BH21" s="139" t="n">
        <f aca="false">BF21*$BH$5</f>
        <v>169.63744</v>
      </c>
      <c r="BI21" s="52"/>
      <c r="BJ21" s="140" t="s">
        <v>103</v>
      </c>
      <c r="BK21" s="141"/>
      <c r="BL21" s="54" t="n">
        <f aca="false">BL11-BL16-BL18-BL19+BL20</f>
        <v>16285.19424</v>
      </c>
      <c r="BO21" s="140" t="s">
        <v>104</v>
      </c>
      <c r="BP21" s="141"/>
      <c r="BQ21" s="54" t="e">
        <f aca="false">BQ11-BQ16-BQ18-BQ19</f>
        <v>#REF!</v>
      </c>
      <c r="BR21" s="55"/>
      <c r="BS21" s="142"/>
      <c r="BT21" s="143"/>
      <c r="BU21" s="98"/>
      <c r="BV21" s="52"/>
      <c r="BW21" s="176"/>
      <c r="BX21" s="52"/>
      <c r="BY21" s="52"/>
      <c r="BZ21" s="98"/>
      <c r="CA21" s="52"/>
      <c r="CB21" s="176"/>
      <c r="CC21" s="138"/>
      <c r="CD21" s="138"/>
      <c r="CE21" s="145"/>
      <c r="CF21" s="145"/>
      <c r="CG21" s="145"/>
      <c r="CH21" s="7"/>
      <c r="CI21" s="8"/>
      <c r="CJ21" s="7"/>
      <c r="CK21" s="29"/>
      <c r="CL21" s="7"/>
      <c r="CM21" s="7"/>
      <c r="CN21" s="8"/>
      <c r="CO21" s="7"/>
      <c r="CP21" s="29"/>
      <c r="CQ21" s="7"/>
      <c r="CR21" s="7"/>
      <c r="CS21" s="7"/>
      <c r="CT21" s="7"/>
      <c r="CU21" s="7"/>
      <c r="CV21" s="7"/>
      <c r="CW21" s="7"/>
      <c r="CX21" s="7"/>
      <c r="CY21" s="7"/>
    </row>
    <row r="22" customFormat="false" ht="15" hidden="false" customHeight="false" outlineLevel="0" collapsed="false">
      <c r="B22" s="75" t="n">
        <v>1500</v>
      </c>
      <c r="C22" s="146" t="n">
        <f aca="false">C21</f>
        <v>4</v>
      </c>
      <c r="D22" s="147" t="n">
        <f aca="false">D21</f>
        <v>0</v>
      </c>
      <c r="E22" s="174" t="n">
        <f aca="false">C22-D21</f>
        <v>4</v>
      </c>
      <c r="F22" s="149" t="n">
        <f aca="false">$F$6</f>
        <v>0</v>
      </c>
      <c r="G22" s="175" t="n">
        <f aca="false">$G$6</f>
        <v>0</v>
      </c>
      <c r="H22" s="151" t="n">
        <f aca="false">$H$6</f>
        <v>0</v>
      </c>
      <c r="I22" s="152" t="n">
        <f aca="false">F22+G22+H22</f>
        <v>0</v>
      </c>
      <c r="J22" s="153" t="n">
        <f aca="false">$J$7</f>
        <v>0</v>
      </c>
      <c r="K22" s="154" t="n">
        <f aca="false">$K$6</f>
        <v>0</v>
      </c>
      <c r="L22" s="155" t="n">
        <f aca="false">((I22*J22/1000)+K22)</f>
        <v>0</v>
      </c>
      <c r="M22" s="156" t="n">
        <f aca="false">$M$68</f>
        <v>0</v>
      </c>
      <c r="N22" s="157" t="n">
        <f aca="false">$N$7*AQ21*AR21</f>
        <v>25.8</v>
      </c>
      <c r="O22" s="156" t="n">
        <f aca="false">$O$68</f>
        <v>0</v>
      </c>
      <c r="P22" s="158" t="n">
        <f aca="false">(AT21*$P$6)*$P$3</f>
        <v>1.7328</v>
      </c>
      <c r="Q22" s="154" t="n">
        <f aca="false">$Q$68</f>
        <v>0</v>
      </c>
      <c r="R22" s="154" t="n">
        <v>0</v>
      </c>
      <c r="S22" s="155" t="n">
        <v>0</v>
      </c>
      <c r="T22" s="156" t="n">
        <f aca="false">$T$6</f>
        <v>0</v>
      </c>
      <c r="U22" s="159" t="n">
        <f aca="false">(N22/E22)+SUM(L22:M22)</f>
        <v>6.45</v>
      </c>
      <c r="W22" s="116" t="n">
        <v>4</v>
      </c>
      <c r="X22" s="117" t="n">
        <v>2.52</v>
      </c>
      <c r="Y22" s="160"/>
      <c r="Z22" s="63"/>
      <c r="AA22" s="161"/>
      <c r="AB22" s="120"/>
      <c r="AC22" s="162" t="n">
        <f aca="false">(W22*X22)+(Y22*Z22)+(AA22*AB22)</f>
        <v>10.08</v>
      </c>
      <c r="AD22" s="163" t="n">
        <v>1600</v>
      </c>
      <c r="AE22" s="164" t="n">
        <v>0</v>
      </c>
      <c r="AF22" s="165" t="n">
        <v>0</v>
      </c>
      <c r="AG22" s="166"/>
      <c r="AH22" s="167"/>
      <c r="AI22" s="168"/>
      <c r="AJ22" s="169"/>
      <c r="AK22" s="170" t="n">
        <v>4</v>
      </c>
      <c r="AL22" s="63" t="n">
        <v>215</v>
      </c>
      <c r="AM22" s="171" t="s">
        <v>157</v>
      </c>
      <c r="AN22" s="172"/>
      <c r="AO22" s="173"/>
      <c r="AP22" s="133"/>
      <c r="AQ22" s="133" t="n">
        <f aca="false" t="array" ref="AQ22:AQ22">SUM(IF(AND(AJ22&lt;&gt;"pac",AJ22&lt;&gt;""),AI22),IF(AND(AM22&lt;&gt;"pac",AM22&lt;&gt;""),AL22),IF(AND(AN22&lt;&gt;"pac",AN22&lt;&gt;""),AO22))/SUM(IF(AND(AJ22&lt;&gt;"pac",AJ22&lt;&gt;""),1),IF(AND(AM22&lt;&gt;"pac",AM22&lt;&gt;""),1),IF(AND(AN22&lt;&gt;"pac",AN22&lt;&gt;""),1))</f>
        <v>215</v>
      </c>
      <c r="AR22" s="133" t="n">
        <f aca="false" t="array" ref="AR22:AR22">SUM(IF(AND(AJ22&lt;&gt;"pac",AJ22&lt;&gt;""),AH22),IF(AND(AM22&lt;&gt;"pac",AM22&lt;&gt;""),AK22),IF(AND(AP22&lt;&gt;"pac",AP22&lt;&gt;""),AN22))</f>
        <v>4</v>
      </c>
      <c r="AS22" s="133"/>
      <c r="AT22" s="134" t="n">
        <f aca="false">SUM(AE22,AG22,AH22,AN22,AK22)</f>
        <v>4</v>
      </c>
      <c r="AU22" s="135" t="n">
        <f aca="false">AV22/AT22</f>
        <v>215</v>
      </c>
      <c r="AV22" s="136" t="n">
        <f aca="false">SUM(AE22*AF22)+(AH22*AI22)+(AN22*AO22)+(AK22*AL22)</f>
        <v>860</v>
      </c>
      <c r="AW22" s="137" t="n">
        <f aca="false">AT22*(F23+G23+H23)*J23/1000</f>
        <v>0</v>
      </c>
      <c r="AX22" s="137" t="n">
        <f aca="false">K23*AT22</f>
        <v>0</v>
      </c>
      <c r="AY22" s="137" t="n">
        <f aca="false">L23*(AE23+AG23)</f>
        <v>0</v>
      </c>
      <c r="AZ22" s="136" t="n">
        <f aca="false">P23</f>
        <v>1.7328</v>
      </c>
      <c r="BA22" s="137" t="n">
        <f aca="false">AC22</f>
        <v>10.08</v>
      </c>
      <c r="BB22" s="137" t="n">
        <f aca="false">T23*AT23</f>
        <v>0</v>
      </c>
      <c r="BC22" s="137"/>
      <c r="BD22" s="137" t="n">
        <f aca="false">AV22-SUM(AW22:BC22)</f>
        <v>848.1872</v>
      </c>
      <c r="BE22" s="138"/>
      <c r="BF22" s="139" t="n">
        <f aca="false">BD22</f>
        <v>848.1872</v>
      </c>
      <c r="BG22" s="139" t="n">
        <f aca="false">BF22*$BG$5</f>
        <v>678.54976</v>
      </c>
      <c r="BH22" s="139" t="n">
        <f aca="false">BF22*$BH$5</f>
        <v>169.63744</v>
      </c>
      <c r="BI22" s="52"/>
      <c r="BR22" s="55"/>
      <c r="BS22" s="142"/>
      <c r="BT22" s="143"/>
      <c r="BU22" s="98"/>
      <c r="BV22" s="52"/>
      <c r="BW22" s="185"/>
      <c r="BX22" s="52"/>
      <c r="BY22" s="52"/>
      <c r="BZ22" s="98"/>
      <c r="CA22" s="52"/>
      <c r="CB22" s="185"/>
      <c r="CC22" s="138"/>
      <c r="CD22" s="138"/>
      <c r="CE22" s="145"/>
      <c r="CF22" s="145"/>
      <c r="CG22" s="145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</row>
    <row r="23" customFormat="false" ht="12.75" hidden="false" customHeight="false" outlineLevel="0" collapsed="false">
      <c r="B23" s="75" t="n">
        <v>1600</v>
      </c>
      <c r="C23" s="146" t="n">
        <f aca="false">C22</f>
        <v>4</v>
      </c>
      <c r="D23" s="147" t="n">
        <f aca="false">D22</f>
        <v>0</v>
      </c>
      <c r="E23" s="174" t="n">
        <f aca="false">C23-D22</f>
        <v>4</v>
      </c>
      <c r="F23" s="149" t="n">
        <f aca="false">$F$6</f>
        <v>0</v>
      </c>
      <c r="G23" s="175" t="n">
        <f aca="false">$G$6</f>
        <v>0</v>
      </c>
      <c r="H23" s="151" t="n">
        <f aca="false">$H$6</f>
        <v>0</v>
      </c>
      <c r="I23" s="152" t="n">
        <f aca="false">F23+G23+H23</f>
        <v>0</v>
      </c>
      <c r="J23" s="153" t="n">
        <f aca="false">$J$7</f>
        <v>0</v>
      </c>
      <c r="K23" s="154" t="n">
        <f aca="false">$K$6</f>
        <v>0</v>
      </c>
      <c r="L23" s="155" t="n">
        <f aca="false">((I23*J23/1000)+K23)</f>
        <v>0</v>
      </c>
      <c r="M23" s="156" t="n">
        <f aca="false">$M$68</f>
        <v>0</v>
      </c>
      <c r="N23" s="157" t="n">
        <f aca="false">$N$7*AQ22*AR22</f>
        <v>25.8</v>
      </c>
      <c r="O23" s="156" t="n">
        <f aca="false">$O$68</f>
        <v>0</v>
      </c>
      <c r="P23" s="158" t="n">
        <f aca="false">(AT22*$P$6)*$P$3</f>
        <v>1.7328</v>
      </c>
      <c r="Q23" s="154" t="n">
        <f aca="false">$Q$68</f>
        <v>0</v>
      </c>
      <c r="R23" s="154" t="n">
        <v>0</v>
      </c>
      <c r="S23" s="155" t="n">
        <v>0</v>
      </c>
      <c r="T23" s="156" t="n">
        <f aca="false">$T$6</f>
        <v>0</v>
      </c>
      <c r="U23" s="159" t="n">
        <f aca="false">(N23/E23)+SUM(L23:M23)</f>
        <v>6.45</v>
      </c>
      <c r="W23" s="116" t="n">
        <v>4</v>
      </c>
      <c r="X23" s="117" t="n">
        <v>2.52</v>
      </c>
      <c r="Y23" s="160"/>
      <c r="Z23" s="63"/>
      <c r="AA23" s="161"/>
      <c r="AB23" s="120"/>
      <c r="AC23" s="162" t="n">
        <f aca="false">(W23*X23)+(Y23*Z23)+(AA23*AB23)</f>
        <v>10.08</v>
      </c>
      <c r="AD23" s="163" t="n">
        <v>1700</v>
      </c>
      <c r="AE23" s="164" t="n">
        <v>0</v>
      </c>
      <c r="AF23" s="165" t="n">
        <v>0</v>
      </c>
      <c r="AG23" s="166"/>
      <c r="AH23" s="167"/>
      <c r="AI23" s="168"/>
      <c r="AJ23" s="169"/>
      <c r="AK23" s="170" t="n">
        <v>4</v>
      </c>
      <c r="AL23" s="63" t="n">
        <v>215</v>
      </c>
      <c r="AM23" s="171" t="s">
        <v>157</v>
      </c>
      <c r="AN23" s="172"/>
      <c r="AO23" s="173"/>
      <c r="AP23" s="133"/>
      <c r="AQ23" s="133" t="n">
        <f aca="false" t="array" ref="AQ23:AQ23">SUM(IF(AND(AJ23&lt;&gt;"pac",AJ23&lt;&gt;""),AI23),IF(AND(AM23&lt;&gt;"pac",AM23&lt;&gt;""),AL23),IF(AND(AN23&lt;&gt;"pac",AN23&lt;&gt;""),AO23))/SUM(IF(AND(AJ23&lt;&gt;"pac",AJ23&lt;&gt;""),1),IF(AND(AM23&lt;&gt;"pac",AM23&lt;&gt;""),1),IF(AND(AN23&lt;&gt;"pac",AN23&lt;&gt;""),1))</f>
        <v>215</v>
      </c>
      <c r="AR23" s="133" t="n">
        <f aca="false" t="array" ref="AR23:AR23">SUM(IF(AND(AJ23&lt;&gt;"pac",AJ23&lt;&gt;""),AH23),IF(AND(AM23&lt;&gt;"pac",AM23&lt;&gt;""),AK23),IF(AND(AP23&lt;&gt;"pac",AP23&lt;&gt;""),AN23))</f>
        <v>4</v>
      </c>
      <c r="AS23" s="133"/>
      <c r="AT23" s="134" t="n">
        <f aca="false">SUM(AE23,AG23,AH23,AN23,AK23)</f>
        <v>4</v>
      </c>
      <c r="AU23" s="135" t="n">
        <f aca="false">AV23/AT23</f>
        <v>215</v>
      </c>
      <c r="AV23" s="136" t="n">
        <f aca="false">SUM(AE23*AF23)+(AH23*AI23)+(AN23*AO23)+(AK23*AL23)</f>
        <v>860</v>
      </c>
      <c r="AW23" s="137" t="n">
        <f aca="false">AT23*(F24+G24+H24)*J24/1000</f>
        <v>0</v>
      </c>
      <c r="AX23" s="137" t="n">
        <f aca="false">K24*AT23</f>
        <v>0</v>
      </c>
      <c r="AY23" s="137" t="n">
        <f aca="false">L24*(AE24+AG24)</f>
        <v>0</v>
      </c>
      <c r="AZ23" s="136" t="n">
        <f aca="false">P24</f>
        <v>1.7328</v>
      </c>
      <c r="BA23" s="137" t="n">
        <f aca="false">AC23</f>
        <v>10.08</v>
      </c>
      <c r="BB23" s="137" t="n">
        <f aca="false">T24*AT24</f>
        <v>0</v>
      </c>
      <c r="BC23" s="137"/>
      <c r="BD23" s="137" t="n">
        <f aca="false">AV23-SUM(AW23:BC23)</f>
        <v>848.1872</v>
      </c>
      <c r="BE23" s="138"/>
      <c r="BF23" s="139" t="n">
        <f aca="false">BD23</f>
        <v>848.1872</v>
      </c>
      <c r="BG23" s="139" t="n">
        <f aca="false">BF23*$BG$5</f>
        <v>678.54976</v>
      </c>
      <c r="BH23" s="139" t="n">
        <f aca="false">BF23*$BH$5</f>
        <v>169.63744</v>
      </c>
      <c r="BI23" s="52"/>
      <c r="BR23" s="55"/>
      <c r="BS23" s="142"/>
      <c r="BT23" s="143"/>
      <c r="BU23" s="98"/>
      <c r="BV23" s="52"/>
      <c r="BW23" s="176"/>
      <c r="BX23" s="52"/>
      <c r="BY23" s="52"/>
      <c r="BZ23" s="98"/>
      <c r="CA23" s="52"/>
      <c r="CB23" s="176"/>
      <c r="CC23" s="138"/>
      <c r="CD23" s="138"/>
      <c r="CE23" s="145"/>
      <c r="CF23" s="145"/>
      <c r="CG23" s="145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</row>
    <row r="24" customFormat="false" ht="12.75" hidden="false" customHeight="false" outlineLevel="0" collapsed="false">
      <c r="B24" s="75" t="n">
        <v>1700</v>
      </c>
      <c r="C24" s="146" t="n">
        <f aca="false">C23</f>
        <v>4</v>
      </c>
      <c r="D24" s="147" t="n">
        <f aca="false">D23</f>
        <v>0</v>
      </c>
      <c r="E24" s="174" t="n">
        <f aca="false">C24-D23</f>
        <v>4</v>
      </c>
      <c r="F24" s="149" t="n">
        <f aca="false">$F$6</f>
        <v>0</v>
      </c>
      <c r="G24" s="175" t="n">
        <f aca="false">$G$6</f>
        <v>0</v>
      </c>
      <c r="H24" s="151" t="n">
        <f aca="false">$H$6</f>
        <v>0</v>
      </c>
      <c r="I24" s="152" t="n">
        <f aca="false">F24+G24+H24</f>
        <v>0</v>
      </c>
      <c r="J24" s="153" t="n">
        <f aca="false">$J$7</f>
        <v>0</v>
      </c>
      <c r="K24" s="154" t="n">
        <f aca="false">$K$6</f>
        <v>0</v>
      </c>
      <c r="L24" s="155" t="n">
        <f aca="false">((I24*J24/1000)+K24)</f>
        <v>0</v>
      </c>
      <c r="M24" s="156" t="n">
        <f aca="false">$M$68</f>
        <v>0</v>
      </c>
      <c r="N24" s="157" t="n">
        <f aca="false">$N$7*AQ23*AR23</f>
        <v>25.8</v>
      </c>
      <c r="O24" s="156" t="n">
        <f aca="false">$O$68</f>
        <v>0</v>
      </c>
      <c r="P24" s="158" t="n">
        <f aca="false">(AT23*$P$6)*$P$3</f>
        <v>1.7328</v>
      </c>
      <c r="Q24" s="154" t="n">
        <f aca="false">$Q$68</f>
        <v>0</v>
      </c>
      <c r="R24" s="154" t="n">
        <v>0</v>
      </c>
      <c r="S24" s="155" t="n">
        <v>0</v>
      </c>
      <c r="T24" s="156" t="n">
        <f aca="false">$T$6</f>
        <v>0</v>
      </c>
      <c r="U24" s="159" t="n">
        <f aca="false">(N24/E24)+SUM(L24:M24)</f>
        <v>6.45</v>
      </c>
      <c r="W24" s="116" t="n">
        <v>4</v>
      </c>
      <c r="X24" s="117" t="n">
        <v>2.52</v>
      </c>
      <c r="Y24" s="160"/>
      <c r="Z24" s="63"/>
      <c r="AA24" s="161"/>
      <c r="AB24" s="120"/>
      <c r="AC24" s="162" t="n">
        <f aca="false">(W24*X24)+(Y24*Z24)+(AA24*AB24)</f>
        <v>10.08</v>
      </c>
      <c r="AD24" s="163" t="n">
        <v>1800</v>
      </c>
      <c r="AE24" s="164" t="n">
        <v>0</v>
      </c>
      <c r="AF24" s="165" t="n">
        <v>0</v>
      </c>
      <c r="AG24" s="166"/>
      <c r="AH24" s="167"/>
      <c r="AI24" s="168"/>
      <c r="AJ24" s="169"/>
      <c r="AK24" s="170" t="n">
        <v>4</v>
      </c>
      <c r="AL24" s="63" t="n">
        <v>215</v>
      </c>
      <c r="AM24" s="171" t="s">
        <v>157</v>
      </c>
      <c r="AN24" s="172"/>
      <c r="AO24" s="173"/>
      <c r="AP24" s="133"/>
      <c r="AQ24" s="133" t="n">
        <f aca="false" t="array" ref="AQ24:AQ24">SUM(IF(AND(AJ24&lt;&gt;"pac",AJ24&lt;&gt;""),AI24),IF(AND(AM24&lt;&gt;"pac",AM24&lt;&gt;""),AL24),IF(AND(AN24&lt;&gt;"pac",AN24&lt;&gt;""),AO24))/SUM(IF(AND(AJ24&lt;&gt;"pac",AJ24&lt;&gt;""),1),IF(AND(AM24&lt;&gt;"pac",AM24&lt;&gt;""),1),IF(AND(AN24&lt;&gt;"pac",AN24&lt;&gt;""),1))</f>
        <v>215</v>
      </c>
      <c r="AR24" s="133" t="n">
        <f aca="false" t="array" ref="AR24:AR24">SUM(IF(AND(AJ24&lt;&gt;"pac",AJ24&lt;&gt;""),AH24),IF(AND(AM24&lt;&gt;"pac",AM24&lt;&gt;""),AK24),IF(AND(AP24&lt;&gt;"pac",AP24&lt;&gt;""),AN24))</f>
        <v>4</v>
      </c>
      <c r="AS24" s="133"/>
      <c r="AT24" s="134" t="n">
        <f aca="false">SUM(AE24,AG24,AH24,AN24,AK24)</f>
        <v>4</v>
      </c>
      <c r="AU24" s="135" t="n">
        <f aca="false">AV24/AT24</f>
        <v>215</v>
      </c>
      <c r="AV24" s="136" t="n">
        <f aca="false">SUM(AE24*AF24)+(AH24*AI24)+(AN24*AO24)+(AK24*AL24)</f>
        <v>860</v>
      </c>
      <c r="AW24" s="137" t="n">
        <f aca="false">AT24*(F25+G25+H25)*J25/1000</f>
        <v>0</v>
      </c>
      <c r="AX24" s="137" t="n">
        <f aca="false">K25*AT24</f>
        <v>0</v>
      </c>
      <c r="AY24" s="137" t="n">
        <f aca="false">L25*(AE25+AG25)</f>
        <v>0</v>
      </c>
      <c r="AZ24" s="136" t="n">
        <f aca="false">P25</f>
        <v>1.7328</v>
      </c>
      <c r="BA24" s="137" t="n">
        <f aca="false">AC24</f>
        <v>10.08</v>
      </c>
      <c r="BB24" s="137" t="n">
        <f aca="false">T25*AT25</f>
        <v>0</v>
      </c>
      <c r="BC24" s="137"/>
      <c r="BD24" s="137" t="n">
        <f aca="false">AV24-SUM(AW24:BC24)</f>
        <v>848.1872</v>
      </c>
      <c r="BE24" s="138"/>
      <c r="BF24" s="139" t="n">
        <f aca="false">BD24</f>
        <v>848.1872</v>
      </c>
      <c r="BG24" s="139" t="n">
        <f aca="false">BF24*$BG$5</f>
        <v>678.54976</v>
      </c>
      <c r="BH24" s="139" t="n">
        <f aca="false">BF24*$BH$5</f>
        <v>169.63744</v>
      </c>
      <c r="BI24" s="52"/>
      <c r="BJ24" s="6" t="s">
        <v>105</v>
      </c>
      <c r="BO24" s="6" t="s">
        <v>106</v>
      </c>
      <c r="BR24" s="55"/>
      <c r="BS24" s="142"/>
      <c r="BT24" s="143"/>
      <c r="BU24" s="52"/>
      <c r="BV24" s="52"/>
      <c r="BW24" s="52"/>
      <c r="BX24" s="52"/>
      <c r="BY24" s="52"/>
      <c r="BZ24" s="52"/>
      <c r="CA24" s="52"/>
      <c r="CB24" s="52"/>
      <c r="CC24" s="138"/>
      <c r="CD24" s="138"/>
      <c r="CE24" s="145"/>
      <c r="CF24" s="145"/>
      <c r="CG24" s="145"/>
      <c r="CH24" s="7"/>
      <c r="CI24" s="8"/>
      <c r="CJ24" s="7"/>
      <c r="CK24" s="7"/>
      <c r="CL24" s="7"/>
      <c r="CM24" s="7"/>
      <c r="CN24" s="8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</row>
    <row r="25" customFormat="false" ht="12.75" hidden="false" customHeight="false" outlineLevel="0" collapsed="false">
      <c r="B25" s="75" t="n">
        <v>1800</v>
      </c>
      <c r="C25" s="146" t="n">
        <f aca="false">C24</f>
        <v>4</v>
      </c>
      <c r="D25" s="147" t="n">
        <f aca="false">D24</f>
        <v>0</v>
      </c>
      <c r="E25" s="174" t="n">
        <f aca="false">C25-D24</f>
        <v>4</v>
      </c>
      <c r="F25" s="149" t="n">
        <f aca="false">$F$6</f>
        <v>0</v>
      </c>
      <c r="G25" s="175" t="n">
        <f aca="false">$G$6</f>
        <v>0</v>
      </c>
      <c r="H25" s="151" t="n">
        <f aca="false">$H$6</f>
        <v>0</v>
      </c>
      <c r="I25" s="152" t="n">
        <f aca="false">F25+G25+H25</f>
        <v>0</v>
      </c>
      <c r="J25" s="153" t="n">
        <f aca="false">$J$7</f>
        <v>0</v>
      </c>
      <c r="K25" s="154" t="n">
        <f aca="false">$K$6</f>
        <v>0</v>
      </c>
      <c r="L25" s="155" t="n">
        <f aca="false">((I25*J25/1000)+K25)</f>
        <v>0</v>
      </c>
      <c r="M25" s="156" t="n">
        <f aca="false">$M$68</f>
        <v>0</v>
      </c>
      <c r="N25" s="157" t="n">
        <f aca="false">$N$7*AQ24*AR24</f>
        <v>25.8</v>
      </c>
      <c r="O25" s="156" t="n">
        <f aca="false">$O$68</f>
        <v>0</v>
      </c>
      <c r="P25" s="158" t="n">
        <f aca="false">(AT24*$P$6)*$P$3</f>
        <v>1.7328</v>
      </c>
      <c r="Q25" s="154" t="n">
        <f aca="false">$Q$68</f>
        <v>0</v>
      </c>
      <c r="R25" s="154" t="n">
        <v>0</v>
      </c>
      <c r="S25" s="155" t="n">
        <v>0</v>
      </c>
      <c r="T25" s="156" t="n">
        <f aca="false">$T$6</f>
        <v>0</v>
      </c>
      <c r="U25" s="159" t="n">
        <f aca="false">(N25/E25)+SUM(L25:M25)</f>
        <v>6.45</v>
      </c>
      <c r="W25" s="116" t="n">
        <v>4</v>
      </c>
      <c r="X25" s="117" t="n">
        <v>2.52</v>
      </c>
      <c r="Y25" s="160"/>
      <c r="Z25" s="63"/>
      <c r="AA25" s="161"/>
      <c r="AB25" s="120"/>
      <c r="AC25" s="162" t="n">
        <f aca="false">(W25*X25)+(Y25*Z25)+(AA25*AB25)</f>
        <v>10.08</v>
      </c>
      <c r="AD25" s="163" t="n">
        <v>1900</v>
      </c>
      <c r="AE25" s="164" t="n">
        <v>0</v>
      </c>
      <c r="AF25" s="165" t="n">
        <v>0</v>
      </c>
      <c r="AG25" s="166"/>
      <c r="AH25" s="167"/>
      <c r="AI25" s="168"/>
      <c r="AJ25" s="169"/>
      <c r="AK25" s="170" t="n">
        <v>4</v>
      </c>
      <c r="AL25" s="63" t="n">
        <v>215</v>
      </c>
      <c r="AM25" s="171" t="s">
        <v>157</v>
      </c>
      <c r="AN25" s="172"/>
      <c r="AO25" s="173"/>
      <c r="AP25" s="133"/>
      <c r="AQ25" s="133" t="n">
        <f aca="false" t="array" ref="AQ25:AQ25">SUM(IF(AND(AJ25&lt;&gt;"pac",AJ25&lt;&gt;""),AI25),IF(AND(AM25&lt;&gt;"pac",AM25&lt;&gt;""),AL25),IF(AND(AN25&lt;&gt;"pac",AN25&lt;&gt;""),AO25))/SUM(IF(AND(AJ25&lt;&gt;"pac",AJ25&lt;&gt;""),1),IF(AND(AM25&lt;&gt;"pac",AM25&lt;&gt;""),1),IF(AND(AN25&lt;&gt;"pac",AN25&lt;&gt;""),1))</f>
        <v>215</v>
      </c>
      <c r="AR25" s="133" t="n">
        <f aca="false" t="array" ref="AR25:AR25">SUM(IF(AND(AJ25&lt;&gt;"pac",AJ25&lt;&gt;""),AH25),IF(AND(AM25&lt;&gt;"pac",AM25&lt;&gt;""),AK25),IF(AND(AP25&lt;&gt;"pac",AP25&lt;&gt;""),AN25))</f>
        <v>4</v>
      </c>
      <c r="AS25" s="133"/>
      <c r="AT25" s="134" t="n">
        <f aca="false">SUM(AE25,AG25,AH25,AN25,AK25)</f>
        <v>4</v>
      </c>
      <c r="AU25" s="135" t="n">
        <f aca="false">AV25/AT25</f>
        <v>215</v>
      </c>
      <c r="AV25" s="136" t="n">
        <f aca="false">SUM(AE25*AF25)+(AH25*AI25)+(AN25*AO25)+(AK25*AL25)</f>
        <v>860</v>
      </c>
      <c r="AW25" s="137" t="n">
        <f aca="false">AT25*(F26+G26+H26)*J26/1000</f>
        <v>0</v>
      </c>
      <c r="AX25" s="137" t="n">
        <f aca="false">K26*AT25</f>
        <v>0</v>
      </c>
      <c r="AY25" s="137" t="n">
        <f aca="false">L26*(AE26+AG26)</f>
        <v>0</v>
      </c>
      <c r="AZ25" s="136" t="n">
        <f aca="false">P26</f>
        <v>1.7328</v>
      </c>
      <c r="BA25" s="137" t="n">
        <f aca="false">AC25</f>
        <v>10.08</v>
      </c>
      <c r="BB25" s="137" t="n">
        <f aca="false">T26*AT26</f>
        <v>0</v>
      </c>
      <c r="BC25" s="137"/>
      <c r="BD25" s="137" t="n">
        <f aca="false">AV25-SUM(AW25:BC25)</f>
        <v>848.1872</v>
      </c>
      <c r="BE25" s="138"/>
      <c r="BF25" s="139" t="n">
        <f aca="false">BD25</f>
        <v>848.1872</v>
      </c>
      <c r="BG25" s="139" t="n">
        <f aca="false">BF25*$BG$5</f>
        <v>678.54976</v>
      </c>
      <c r="BH25" s="139" t="n">
        <f aca="false">BF25*$BH$5</f>
        <v>169.63744</v>
      </c>
      <c r="BI25" s="52"/>
      <c r="BJ25" s="25" t="s">
        <v>107</v>
      </c>
      <c r="BK25" s="26"/>
      <c r="BL25" s="27" t="n">
        <f aca="false">BL21</f>
        <v>16285.19424</v>
      </c>
      <c r="BO25" s="25" t="s">
        <v>107</v>
      </c>
      <c r="BP25" s="26"/>
      <c r="BQ25" s="27" t="e">
        <f aca="true">(INDIRECT(TEXT((DAY($A$1)-1),"0")&amp;"!Bq25"))+BL25</f>
        <v>#REF!</v>
      </c>
      <c r="BR25" s="55"/>
      <c r="BS25" s="142"/>
      <c r="BT25" s="143"/>
      <c r="BU25" s="98"/>
      <c r="BV25" s="52"/>
      <c r="BW25" s="176"/>
      <c r="BX25" s="52"/>
      <c r="BY25" s="52"/>
      <c r="BZ25" s="98"/>
      <c r="CA25" s="52"/>
      <c r="CB25" s="176"/>
      <c r="CC25" s="138"/>
      <c r="CD25" s="138"/>
      <c r="CE25" s="145"/>
      <c r="CF25" s="145"/>
      <c r="CG25" s="145"/>
      <c r="CH25" s="7"/>
      <c r="CI25" s="8"/>
      <c r="CJ25" s="7"/>
      <c r="CK25" s="29"/>
      <c r="CL25" s="7"/>
      <c r="CM25" s="7"/>
      <c r="CN25" s="8"/>
      <c r="CO25" s="7"/>
      <c r="CP25" s="29"/>
      <c r="CQ25" s="7"/>
      <c r="CR25" s="7"/>
      <c r="CS25" s="7"/>
      <c r="CT25" s="7"/>
      <c r="CU25" s="7"/>
      <c r="CV25" s="7"/>
      <c r="CW25" s="7"/>
      <c r="CX25" s="7"/>
      <c r="CY25" s="7"/>
    </row>
    <row r="26" customFormat="false" ht="12.75" hidden="false" customHeight="false" outlineLevel="0" collapsed="false">
      <c r="B26" s="75" t="n">
        <v>1900</v>
      </c>
      <c r="C26" s="146" t="n">
        <f aca="false">C25</f>
        <v>4</v>
      </c>
      <c r="D26" s="147" t="n">
        <f aca="false">D25</f>
        <v>0</v>
      </c>
      <c r="E26" s="174" t="n">
        <f aca="false">C26-D25</f>
        <v>4</v>
      </c>
      <c r="F26" s="149" t="n">
        <f aca="false">$F$6</f>
        <v>0</v>
      </c>
      <c r="G26" s="175" t="n">
        <f aca="false">$G$6</f>
        <v>0</v>
      </c>
      <c r="H26" s="151" t="n">
        <f aca="false">$H$6</f>
        <v>0</v>
      </c>
      <c r="I26" s="152" t="n">
        <f aca="false">F26+G26+H26</f>
        <v>0</v>
      </c>
      <c r="J26" s="153" t="n">
        <f aca="false">$J$7</f>
        <v>0</v>
      </c>
      <c r="K26" s="154" t="n">
        <f aca="false">$K$6</f>
        <v>0</v>
      </c>
      <c r="L26" s="155" t="n">
        <f aca="false">((I26*J26/1000)+K26)</f>
        <v>0</v>
      </c>
      <c r="M26" s="156" t="n">
        <f aca="false">$M$68</f>
        <v>0</v>
      </c>
      <c r="N26" s="157" t="n">
        <f aca="false">$N$7*AQ25*AR25</f>
        <v>25.8</v>
      </c>
      <c r="O26" s="156" t="n">
        <f aca="false">$O$68</f>
        <v>0</v>
      </c>
      <c r="P26" s="158" t="n">
        <f aca="false">(AT25*$P$6)*$P$3</f>
        <v>1.7328</v>
      </c>
      <c r="Q26" s="154" t="n">
        <f aca="false">$Q$68</f>
        <v>0</v>
      </c>
      <c r="R26" s="154" t="n">
        <v>0</v>
      </c>
      <c r="S26" s="155" t="n">
        <v>0</v>
      </c>
      <c r="T26" s="156" t="n">
        <f aca="false">$T$6</f>
        <v>0</v>
      </c>
      <c r="U26" s="159" t="n">
        <f aca="false">(N26/E26)+SUM(L26:M26)</f>
        <v>6.45</v>
      </c>
      <c r="W26" s="116" t="n">
        <v>4</v>
      </c>
      <c r="X26" s="117" t="n">
        <v>2.52</v>
      </c>
      <c r="Y26" s="160"/>
      <c r="Z26" s="63"/>
      <c r="AA26" s="161"/>
      <c r="AB26" s="120"/>
      <c r="AC26" s="162" t="n">
        <f aca="false">(W26*X26)+(Y26*Z26)+(AA26*AB26)</f>
        <v>10.08</v>
      </c>
      <c r="AD26" s="163" t="n">
        <v>2000</v>
      </c>
      <c r="AE26" s="164" t="n">
        <v>0</v>
      </c>
      <c r="AF26" s="165" t="n">
        <v>0</v>
      </c>
      <c r="AG26" s="166"/>
      <c r="AH26" s="167"/>
      <c r="AI26" s="168"/>
      <c r="AJ26" s="169"/>
      <c r="AK26" s="170" t="n">
        <v>4</v>
      </c>
      <c r="AL26" s="63" t="n">
        <v>215</v>
      </c>
      <c r="AM26" s="171" t="s">
        <v>157</v>
      </c>
      <c r="AN26" s="172"/>
      <c r="AO26" s="173"/>
      <c r="AP26" s="133"/>
      <c r="AQ26" s="133" t="n">
        <f aca="false" t="array" ref="AQ26:AQ26">SUM(IF(AND(AJ26&lt;&gt;"pac",AJ26&lt;&gt;""),AI26),IF(AND(AM26&lt;&gt;"pac",AM26&lt;&gt;""),AL26),IF(AND(AN26&lt;&gt;"pac",AN26&lt;&gt;""),AO26))/SUM(IF(AND(AJ26&lt;&gt;"pac",AJ26&lt;&gt;""),1),IF(AND(AM26&lt;&gt;"pac",AM26&lt;&gt;""),1),IF(AND(AN26&lt;&gt;"pac",AN26&lt;&gt;""),1))</f>
        <v>215</v>
      </c>
      <c r="AR26" s="133" t="n">
        <f aca="false" t="array" ref="AR26:AR26">SUM(IF(AND(AJ26&lt;&gt;"pac",AJ26&lt;&gt;""),AH26),IF(AND(AM26&lt;&gt;"pac",AM26&lt;&gt;""),AK26),IF(AND(AP26&lt;&gt;"pac",AP26&lt;&gt;""),AN26))</f>
        <v>4</v>
      </c>
      <c r="AS26" s="133"/>
      <c r="AT26" s="134" t="n">
        <f aca="false">SUM(AE26,AG26,AH26,AN26,AK26)</f>
        <v>4</v>
      </c>
      <c r="AU26" s="135" t="n">
        <f aca="false">AV26/AT26</f>
        <v>215</v>
      </c>
      <c r="AV26" s="136" t="n">
        <f aca="false">SUM(AE26*AF26)+(AH26*AI26)+(AN26*AO26)+(AK26*AL26)</f>
        <v>860</v>
      </c>
      <c r="AW26" s="137" t="n">
        <f aca="false">AT26*(F27+G27+H27)*J27/1000</f>
        <v>0</v>
      </c>
      <c r="AX26" s="137" t="n">
        <f aca="false">K27*AT26</f>
        <v>0</v>
      </c>
      <c r="AY26" s="137" t="n">
        <f aca="false">L27*(AE27+AG27)</f>
        <v>0</v>
      </c>
      <c r="AZ26" s="136" t="n">
        <f aca="false">P27</f>
        <v>1.7328</v>
      </c>
      <c r="BA26" s="137" t="n">
        <f aca="false">AC26</f>
        <v>10.08</v>
      </c>
      <c r="BB26" s="137" t="n">
        <f aca="false">T27*AT27</f>
        <v>0</v>
      </c>
      <c r="BC26" s="137"/>
      <c r="BD26" s="137" t="n">
        <f aca="false">AV26-SUM(AW26:BC26)</f>
        <v>848.1872</v>
      </c>
      <c r="BE26" s="138"/>
      <c r="BF26" s="139" t="n">
        <f aca="false">BD26</f>
        <v>848.1872</v>
      </c>
      <c r="BG26" s="139" t="n">
        <f aca="false">BF26*$BG$5</f>
        <v>678.54976</v>
      </c>
      <c r="BH26" s="139" t="n">
        <f aca="false">BF26*$BH$5</f>
        <v>169.63744</v>
      </c>
      <c r="BI26" s="52"/>
      <c r="BJ26" s="183"/>
      <c r="BK26" s="52"/>
      <c r="BL26" s="171"/>
      <c r="BO26" s="183"/>
      <c r="BP26" s="52"/>
      <c r="BQ26" s="171"/>
      <c r="BR26" s="55"/>
      <c r="BS26" s="142"/>
      <c r="BT26" s="143"/>
      <c r="BU26" s="98"/>
      <c r="BV26" s="52"/>
      <c r="BW26" s="176"/>
      <c r="BX26" s="52"/>
      <c r="BY26" s="52"/>
      <c r="BZ26" s="98"/>
      <c r="CA26" s="52"/>
      <c r="CB26" s="176"/>
      <c r="CC26" s="138"/>
      <c r="CD26" s="138"/>
      <c r="CE26" s="145"/>
      <c r="CF26" s="145"/>
      <c r="CG26" s="145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</row>
    <row r="27" customFormat="false" ht="12.75" hidden="false" customHeight="false" outlineLevel="0" collapsed="false">
      <c r="B27" s="75" t="n">
        <v>2000</v>
      </c>
      <c r="C27" s="146" t="n">
        <f aca="false">C26</f>
        <v>4</v>
      </c>
      <c r="D27" s="147" t="n">
        <f aca="false">D26</f>
        <v>0</v>
      </c>
      <c r="E27" s="174" t="n">
        <f aca="false">C27-D26</f>
        <v>4</v>
      </c>
      <c r="F27" s="149" t="n">
        <f aca="false">$F$6</f>
        <v>0</v>
      </c>
      <c r="G27" s="175" t="n">
        <f aca="false">$G$6</f>
        <v>0</v>
      </c>
      <c r="H27" s="151" t="n">
        <f aca="false">$H$6</f>
        <v>0</v>
      </c>
      <c r="I27" s="152" t="n">
        <f aca="false">F27+G27+H27</f>
        <v>0</v>
      </c>
      <c r="J27" s="153" t="n">
        <f aca="false">$J$7</f>
        <v>0</v>
      </c>
      <c r="K27" s="154" t="n">
        <f aca="false">$K$6</f>
        <v>0</v>
      </c>
      <c r="L27" s="155" t="n">
        <f aca="false">((I27*J27/1000)+K27)</f>
        <v>0</v>
      </c>
      <c r="M27" s="156" t="n">
        <f aca="false">$M$68</f>
        <v>0</v>
      </c>
      <c r="N27" s="157" t="n">
        <f aca="false">$N$7*AQ26*AR26</f>
        <v>25.8</v>
      </c>
      <c r="O27" s="156" t="n">
        <f aca="false">$O$68</f>
        <v>0</v>
      </c>
      <c r="P27" s="158" t="n">
        <f aca="false">(AT26*$P$6)*$P$3</f>
        <v>1.7328</v>
      </c>
      <c r="Q27" s="154" t="n">
        <f aca="false">$Q$68</f>
        <v>0</v>
      </c>
      <c r="R27" s="154" t="n">
        <v>0</v>
      </c>
      <c r="S27" s="155" t="n">
        <v>0</v>
      </c>
      <c r="T27" s="156" t="n">
        <f aca="false">$T$6</f>
        <v>0</v>
      </c>
      <c r="U27" s="159" t="n">
        <f aca="false">(N27/E27)+SUM(L27:M27)</f>
        <v>6.45</v>
      </c>
      <c r="W27" s="116" t="n">
        <v>4</v>
      </c>
      <c r="X27" s="117" t="n">
        <v>2.52</v>
      </c>
      <c r="Y27" s="160"/>
      <c r="Z27" s="63"/>
      <c r="AA27" s="161"/>
      <c r="AB27" s="120"/>
      <c r="AC27" s="162" t="n">
        <f aca="false">(W27*X27)+(Y27*Z27)+(AA27*AB27)</f>
        <v>10.08</v>
      </c>
      <c r="AD27" s="163" t="n">
        <v>2100</v>
      </c>
      <c r="AE27" s="164" t="n">
        <v>0</v>
      </c>
      <c r="AF27" s="165" t="n">
        <v>0</v>
      </c>
      <c r="AG27" s="166"/>
      <c r="AH27" s="167"/>
      <c r="AI27" s="168"/>
      <c r="AJ27" s="169"/>
      <c r="AK27" s="170" t="n">
        <v>4</v>
      </c>
      <c r="AL27" s="63" t="n">
        <v>215</v>
      </c>
      <c r="AM27" s="171" t="s">
        <v>157</v>
      </c>
      <c r="AN27" s="172"/>
      <c r="AO27" s="173"/>
      <c r="AP27" s="133"/>
      <c r="AQ27" s="133" t="n">
        <f aca="false" t="array" ref="AQ27:AQ27">SUM(IF(AND(AJ27&lt;&gt;"pac",AJ27&lt;&gt;""),AI27),IF(AND(AM27&lt;&gt;"pac",AM27&lt;&gt;""),AL27),IF(AND(AN27&lt;&gt;"pac",AN27&lt;&gt;""),AO27))/SUM(IF(AND(AJ27&lt;&gt;"pac",AJ27&lt;&gt;""),1),IF(AND(AM27&lt;&gt;"pac",AM27&lt;&gt;""),1),IF(AND(AN27&lt;&gt;"pac",AN27&lt;&gt;""),1))</f>
        <v>215</v>
      </c>
      <c r="AR27" s="133" t="n">
        <f aca="false" t="array" ref="AR27:AR27">SUM(IF(AND(AJ27&lt;&gt;"pac",AJ27&lt;&gt;""),AH27),IF(AND(AM27&lt;&gt;"pac",AM27&lt;&gt;""),AK27),IF(AND(AP27&lt;&gt;"pac",AP27&lt;&gt;""),AN27))</f>
        <v>4</v>
      </c>
      <c r="AS27" s="133"/>
      <c r="AT27" s="134" t="n">
        <f aca="false">SUM(AE27,AG27,AH27,AN27,AK27)</f>
        <v>4</v>
      </c>
      <c r="AU27" s="135" t="n">
        <f aca="false">AV27/AT27</f>
        <v>215</v>
      </c>
      <c r="AV27" s="136" t="n">
        <f aca="false">SUM(AE27*AF27)+(AH27*AI27)+(AN27*AO27)+(AK27*AL27)</f>
        <v>860</v>
      </c>
      <c r="AW27" s="137" t="n">
        <f aca="false">AT27*(F28+G28+H28)*J28/1000</f>
        <v>0</v>
      </c>
      <c r="AX27" s="137" t="n">
        <f aca="false">K28*AT27</f>
        <v>0</v>
      </c>
      <c r="AY27" s="137" t="n">
        <f aca="false">L28*(AE28+AG28)</f>
        <v>0</v>
      </c>
      <c r="AZ27" s="136" t="n">
        <f aca="false">P28</f>
        <v>1.7328</v>
      </c>
      <c r="BA27" s="137" t="n">
        <f aca="false">AC27</f>
        <v>10.08</v>
      </c>
      <c r="BB27" s="137" t="n">
        <f aca="false">T28*AT28</f>
        <v>0</v>
      </c>
      <c r="BC27" s="137"/>
      <c r="BD27" s="137" t="n">
        <f aca="false">AV27-SUM(AW27:BC27)</f>
        <v>848.1872</v>
      </c>
      <c r="BE27" s="138"/>
      <c r="BF27" s="139" t="n">
        <f aca="false">BD27</f>
        <v>848.1872</v>
      </c>
      <c r="BG27" s="139" t="n">
        <f aca="false">BF27*$BG$5</f>
        <v>678.54976</v>
      </c>
      <c r="BH27" s="139" t="n">
        <f aca="false">BF27*$BH$5</f>
        <v>169.63744</v>
      </c>
      <c r="BI27" s="52"/>
      <c r="BJ27" s="53" t="s">
        <v>32</v>
      </c>
      <c r="BK27" s="52"/>
      <c r="BL27" s="73" t="n">
        <f aca="false">BL4</f>
        <v>0</v>
      </c>
      <c r="BO27" s="53" t="s">
        <v>32</v>
      </c>
      <c r="BP27" s="52"/>
      <c r="BQ27" s="73" t="e">
        <f aca="true">(INDIRECT(TEXT((DAY($A$1)-1),"0")&amp;"!BK27"))+BL27</f>
        <v>#REF!</v>
      </c>
      <c r="BR27" s="55"/>
      <c r="BS27" s="142"/>
      <c r="BT27" s="143"/>
      <c r="BU27" s="98"/>
      <c r="BV27" s="52"/>
      <c r="BW27" s="176"/>
      <c r="BX27" s="52"/>
      <c r="BY27" s="52"/>
      <c r="BZ27" s="52"/>
      <c r="CA27" s="52"/>
      <c r="CB27" s="52"/>
      <c r="CC27" s="138"/>
      <c r="CD27" s="138"/>
      <c r="CE27" s="145"/>
      <c r="CF27" s="145"/>
      <c r="CG27" s="145"/>
      <c r="CH27" s="7"/>
      <c r="CI27" s="8"/>
      <c r="CJ27" s="7"/>
      <c r="CK27" s="29"/>
      <c r="CL27" s="7"/>
      <c r="CM27" s="7"/>
      <c r="CN27" s="8"/>
      <c r="CO27" s="7"/>
      <c r="CP27" s="29"/>
      <c r="CQ27" s="7"/>
      <c r="CR27" s="7"/>
      <c r="CS27" s="7"/>
      <c r="CT27" s="7"/>
      <c r="CU27" s="7"/>
      <c r="CV27" s="7"/>
      <c r="CW27" s="7"/>
      <c r="CX27" s="7"/>
      <c r="CY27" s="7"/>
    </row>
    <row r="28" customFormat="false" ht="12.75" hidden="false" customHeight="false" outlineLevel="0" collapsed="false">
      <c r="B28" s="75" t="n">
        <v>2100</v>
      </c>
      <c r="C28" s="146" t="n">
        <f aca="false">C27</f>
        <v>4</v>
      </c>
      <c r="D28" s="147" t="n">
        <f aca="false">D27</f>
        <v>0</v>
      </c>
      <c r="E28" s="174" t="n">
        <f aca="false">C28-D27</f>
        <v>4</v>
      </c>
      <c r="F28" s="149" t="n">
        <f aca="false">$F$6</f>
        <v>0</v>
      </c>
      <c r="G28" s="175" t="n">
        <f aca="false">$G$6</f>
        <v>0</v>
      </c>
      <c r="H28" s="151" t="n">
        <f aca="false">$H$6</f>
        <v>0</v>
      </c>
      <c r="I28" s="152" t="n">
        <f aca="false">F28+G28+H28</f>
        <v>0</v>
      </c>
      <c r="J28" s="153" t="n">
        <f aca="false">$J$7</f>
        <v>0</v>
      </c>
      <c r="K28" s="154" t="n">
        <f aca="false">$K$6</f>
        <v>0</v>
      </c>
      <c r="L28" s="155" t="n">
        <f aca="false">((I28*J28/1000)+K28)</f>
        <v>0</v>
      </c>
      <c r="M28" s="156" t="n">
        <f aca="false">$M$68</f>
        <v>0</v>
      </c>
      <c r="N28" s="157" t="n">
        <f aca="false">$N$7*AQ27*AR27</f>
        <v>25.8</v>
      </c>
      <c r="O28" s="156" t="n">
        <f aca="false">$O$68</f>
        <v>0</v>
      </c>
      <c r="P28" s="158" t="n">
        <f aca="false">(AT27*$P$6)*$P$3</f>
        <v>1.7328</v>
      </c>
      <c r="Q28" s="154" t="n">
        <f aca="false">$Q$68</f>
        <v>0</v>
      </c>
      <c r="R28" s="154" t="n">
        <v>0</v>
      </c>
      <c r="S28" s="155" t="n">
        <v>0</v>
      </c>
      <c r="T28" s="156" t="n">
        <v>0</v>
      </c>
      <c r="U28" s="159" t="n">
        <f aca="false">(N28/E28)+SUM(L28:M28)</f>
        <v>6.45</v>
      </c>
      <c r="W28" s="116" t="n">
        <v>4</v>
      </c>
      <c r="X28" s="117" t="n">
        <v>2.52</v>
      </c>
      <c r="Y28" s="160"/>
      <c r="Z28" s="63"/>
      <c r="AA28" s="161"/>
      <c r="AB28" s="120"/>
      <c r="AC28" s="162" t="n">
        <f aca="false">(W28*X28)+(Y28*Z28)+(AA28*AB28)</f>
        <v>10.08</v>
      </c>
      <c r="AD28" s="163" t="n">
        <v>2200</v>
      </c>
      <c r="AE28" s="164" t="n">
        <v>0</v>
      </c>
      <c r="AF28" s="165" t="n">
        <v>0</v>
      </c>
      <c r="AG28" s="166"/>
      <c r="AH28" s="167"/>
      <c r="AI28" s="168"/>
      <c r="AJ28" s="169"/>
      <c r="AK28" s="170" t="n">
        <v>4</v>
      </c>
      <c r="AL28" s="63" t="n">
        <v>215</v>
      </c>
      <c r="AM28" s="171" t="s">
        <v>157</v>
      </c>
      <c r="AN28" s="172"/>
      <c r="AO28" s="173"/>
      <c r="AP28" s="133"/>
      <c r="AQ28" s="133" t="n">
        <f aca="false" t="array" ref="AQ28:AQ28">SUM(IF(AND(AJ28&lt;&gt;"pac",AJ28&lt;&gt;""),AI28),IF(AND(AM28&lt;&gt;"pac",AM28&lt;&gt;""),AL28),IF(AND(AN28&lt;&gt;"pac",AN28&lt;&gt;""),AO28))/SUM(IF(AND(AJ28&lt;&gt;"pac",AJ28&lt;&gt;""),1),IF(AND(AM28&lt;&gt;"pac",AM28&lt;&gt;""),1),IF(AND(AN28&lt;&gt;"pac",AN28&lt;&gt;""),1))</f>
        <v>215</v>
      </c>
      <c r="AR28" s="133" t="n">
        <f aca="false" t="array" ref="AR28:AR28">SUM(IF(AND(AJ28&lt;&gt;"pac",AJ28&lt;&gt;""),AH28),IF(AND(AM28&lt;&gt;"pac",AM28&lt;&gt;""),AK28),IF(AND(AP28&lt;&gt;"pac",AP28&lt;&gt;""),AN28))</f>
        <v>4</v>
      </c>
      <c r="AS28" s="133"/>
      <c r="AT28" s="134" t="n">
        <f aca="false">SUM(AE28,AG28,AH28,AN28,AK28)</f>
        <v>4</v>
      </c>
      <c r="AU28" s="135" t="n">
        <f aca="false">AV28/AT28</f>
        <v>215</v>
      </c>
      <c r="AV28" s="136" t="n">
        <f aca="false">SUM(AE28*AF28)+(AH28*AI28)+(AN28*AO28)+(AK28*AL28)</f>
        <v>860</v>
      </c>
      <c r="AW28" s="137" t="n">
        <f aca="false">AT28*(F29+G29+H29)*J29/1000</f>
        <v>0</v>
      </c>
      <c r="AX28" s="137" t="n">
        <f aca="false">K29*AT28</f>
        <v>0</v>
      </c>
      <c r="AY28" s="137" t="n">
        <f aca="false">L29*(AE29+AG29)</f>
        <v>0</v>
      </c>
      <c r="AZ28" s="136" t="n">
        <f aca="false">P29</f>
        <v>1.7328</v>
      </c>
      <c r="BA28" s="137" t="n">
        <f aca="false">AC28</f>
        <v>10.08</v>
      </c>
      <c r="BB28" s="137" t="n">
        <f aca="false">T29*AT29</f>
        <v>0</v>
      </c>
      <c r="BC28" s="137"/>
      <c r="BD28" s="137" t="n">
        <f aca="false">AV28-SUM(AW28:BC28)</f>
        <v>848.1872</v>
      </c>
      <c r="BE28" s="138"/>
      <c r="BF28" s="139" t="n">
        <f aca="false">BD28</f>
        <v>848.1872</v>
      </c>
      <c r="BG28" s="139" t="n">
        <f aca="false">BF28*$BG$5</f>
        <v>678.54976</v>
      </c>
      <c r="BH28" s="139" t="n">
        <f aca="false">BF28*$BH$5</f>
        <v>169.63744</v>
      </c>
      <c r="BI28" s="52"/>
      <c r="BJ28" s="53"/>
      <c r="BK28" s="52"/>
      <c r="BL28" s="73"/>
      <c r="BO28" s="53"/>
      <c r="BP28" s="52"/>
      <c r="BQ28" s="73"/>
      <c r="BR28" s="55"/>
      <c r="BS28" s="142"/>
      <c r="BT28" s="143"/>
      <c r="BU28" s="98"/>
      <c r="BV28" s="52"/>
      <c r="BW28" s="176"/>
      <c r="BX28" s="52"/>
      <c r="BY28" s="52"/>
      <c r="BZ28" s="98"/>
      <c r="CA28" s="52"/>
      <c r="CB28" s="176"/>
      <c r="CC28" s="138"/>
      <c r="CD28" s="138"/>
      <c r="CE28" s="145"/>
      <c r="CF28" s="145"/>
      <c r="CG28" s="145"/>
      <c r="CH28" s="7"/>
      <c r="CI28" s="8"/>
      <c r="CJ28" s="7"/>
      <c r="CK28" s="29"/>
      <c r="CL28" s="7"/>
      <c r="CM28" s="7"/>
      <c r="CN28" s="8"/>
      <c r="CO28" s="7"/>
      <c r="CP28" s="29"/>
      <c r="CQ28" s="7"/>
      <c r="CR28" s="7"/>
      <c r="CS28" s="7"/>
      <c r="CT28" s="7"/>
      <c r="CU28" s="7"/>
      <c r="CV28" s="7"/>
      <c r="CW28" s="7"/>
      <c r="CX28" s="7"/>
      <c r="CY28" s="7"/>
    </row>
    <row r="29" customFormat="false" ht="12.75" hidden="false" customHeight="false" outlineLevel="0" collapsed="false">
      <c r="B29" s="75" t="n">
        <v>2200</v>
      </c>
      <c r="C29" s="146" t="n">
        <f aca="false">C28</f>
        <v>4</v>
      </c>
      <c r="D29" s="147" t="n">
        <f aca="false">D28</f>
        <v>0</v>
      </c>
      <c r="E29" s="174" t="n">
        <f aca="false">C29-D28</f>
        <v>4</v>
      </c>
      <c r="F29" s="149" t="n">
        <f aca="false">$F$6</f>
        <v>0</v>
      </c>
      <c r="G29" s="175" t="n">
        <f aca="false">$G$6</f>
        <v>0</v>
      </c>
      <c r="H29" s="151" t="n">
        <f aca="false">$H$6</f>
        <v>0</v>
      </c>
      <c r="I29" s="152" t="n">
        <f aca="false">F29+G29+H29</f>
        <v>0</v>
      </c>
      <c r="J29" s="153" t="n">
        <f aca="false">$J$7</f>
        <v>0</v>
      </c>
      <c r="K29" s="154" t="n">
        <f aca="false">$K$6</f>
        <v>0</v>
      </c>
      <c r="L29" s="155" t="n">
        <f aca="false">((I29*J29/1000)+K29)</f>
        <v>0</v>
      </c>
      <c r="M29" s="156" t="n">
        <f aca="false">$M$68</f>
        <v>0</v>
      </c>
      <c r="N29" s="157" t="n">
        <f aca="false">$N$7*AQ28*AR28</f>
        <v>25.8</v>
      </c>
      <c r="O29" s="156" t="n">
        <f aca="false">$O$68</f>
        <v>0</v>
      </c>
      <c r="P29" s="158" t="n">
        <f aca="false">(AT28*$P$6)*$P$3</f>
        <v>1.7328</v>
      </c>
      <c r="Q29" s="154" t="n">
        <f aca="false">$Q$68</f>
        <v>0</v>
      </c>
      <c r="R29" s="154" t="n">
        <v>0</v>
      </c>
      <c r="S29" s="155" t="n">
        <v>0</v>
      </c>
      <c r="T29" s="156" t="n">
        <v>0</v>
      </c>
      <c r="U29" s="159" t="n">
        <f aca="false">(N29/E29)+SUM(L29:M29)</f>
        <v>6.45</v>
      </c>
      <c r="W29" s="116" t="n">
        <v>4</v>
      </c>
      <c r="X29" s="117" t="n">
        <v>2.52</v>
      </c>
      <c r="Y29" s="160"/>
      <c r="Z29" s="63"/>
      <c r="AA29" s="161"/>
      <c r="AB29" s="120"/>
      <c r="AC29" s="162" t="n">
        <f aca="false">(W29*X29)+(Y29*Z29)+(AA29*AB29)</f>
        <v>10.08</v>
      </c>
      <c r="AD29" s="163" t="n">
        <v>2300</v>
      </c>
      <c r="AE29" s="164" t="n">
        <v>0</v>
      </c>
      <c r="AF29" s="165" t="n">
        <v>0</v>
      </c>
      <c r="AG29" s="166"/>
      <c r="AH29" s="167"/>
      <c r="AI29" s="168"/>
      <c r="AJ29" s="169"/>
      <c r="AK29" s="170" t="n">
        <v>4</v>
      </c>
      <c r="AL29" s="63" t="n">
        <v>215</v>
      </c>
      <c r="AM29" s="171" t="s">
        <v>157</v>
      </c>
      <c r="AN29" s="172"/>
      <c r="AO29" s="173"/>
      <c r="AP29" s="133"/>
      <c r="AQ29" s="133" t="n">
        <f aca="false" t="array" ref="AQ29:AQ29">SUM(IF(AND(AJ29&lt;&gt;"pac",AJ29&lt;&gt;""),AI29),IF(AND(AM29&lt;&gt;"pac",AM29&lt;&gt;""),AL29),IF(AND(AN29&lt;&gt;"pac",AN29&lt;&gt;""),AO29))/SUM(IF(AND(AJ29&lt;&gt;"pac",AJ29&lt;&gt;""),1),IF(AND(AM29&lt;&gt;"pac",AM29&lt;&gt;""),1),IF(AND(AN29&lt;&gt;"pac",AN29&lt;&gt;""),1))</f>
        <v>215</v>
      </c>
      <c r="AR29" s="133" t="n">
        <f aca="false" t="array" ref="AR29:AR29">SUM(IF(AND(AJ29&lt;&gt;"pac",AJ29&lt;&gt;""),AH29),IF(AND(AM29&lt;&gt;"pac",AM29&lt;&gt;""),AK29),IF(AND(AP29&lt;&gt;"pac",AP29&lt;&gt;""),AN29))</f>
        <v>4</v>
      </c>
      <c r="AS29" s="133"/>
      <c r="AT29" s="134" t="n">
        <f aca="false">SUM(AE29,AG29,AH29,AN29,AK29)</f>
        <v>4</v>
      </c>
      <c r="AU29" s="135" t="n">
        <f aca="false">AV29/AT29</f>
        <v>215</v>
      </c>
      <c r="AV29" s="136" t="n">
        <f aca="false">SUM(AE29*AF29)+(AH29*AI29)+(AN29*AO29)+(AK29*AL29)</f>
        <v>860</v>
      </c>
      <c r="AW29" s="137" t="n">
        <f aca="false">AT29*(F30+G30+H30)*J30/1000</f>
        <v>0</v>
      </c>
      <c r="AX29" s="137" t="n">
        <f aca="false">K30*AT29</f>
        <v>0</v>
      </c>
      <c r="AY29" s="137" t="n">
        <f aca="false">L30*(AE30+AG30)</f>
        <v>0</v>
      </c>
      <c r="AZ29" s="136" t="n">
        <f aca="false">P30</f>
        <v>1.7328</v>
      </c>
      <c r="BA29" s="137" t="n">
        <f aca="false">AC29</f>
        <v>10.08</v>
      </c>
      <c r="BB29" s="137" t="n">
        <f aca="false">T30*AT30</f>
        <v>0</v>
      </c>
      <c r="BC29" s="137"/>
      <c r="BD29" s="137" t="n">
        <f aca="false">AV29-SUM(AW29:BC29)</f>
        <v>848.1872</v>
      </c>
      <c r="BE29" s="138"/>
      <c r="BF29" s="139" t="n">
        <f aca="false">BD29</f>
        <v>848.1872</v>
      </c>
      <c r="BG29" s="139" t="n">
        <f aca="false">BF29*$BG$5</f>
        <v>678.54976</v>
      </c>
      <c r="BH29" s="139" t="n">
        <f aca="false">BF29*$BH$5</f>
        <v>169.63744</v>
      </c>
      <c r="BI29" s="52"/>
      <c r="BJ29" s="53" t="s">
        <v>109</v>
      </c>
      <c r="BK29" s="52"/>
      <c r="BL29" s="73" t="n">
        <f aca="false">BL25-BL27</f>
        <v>16285.19424</v>
      </c>
      <c r="BO29" s="53" t="s">
        <v>109</v>
      </c>
      <c r="BP29" s="52"/>
      <c r="BQ29" s="73" t="e">
        <f aca="false">BQ25-BQ27</f>
        <v>#REF!</v>
      </c>
      <c r="BR29" s="55"/>
      <c r="BS29" s="142"/>
      <c r="BT29" s="143"/>
      <c r="BU29" s="52"/>
      <c r="BV29" s="52"/>
      <c r="BW29" s="52"/>
      <c r="BX29" s="52"/>
      <c r="BY29" s="52"/>
      <c r="BZ29" s="52"/>
      <c r="CA29" s="52"/>
      <c r="CB29" s="52"/>
      <c r="CC29" s="138"/>
      <c r="CD29" s="138"/>
      <c r="CE29" s="145"/>
      <c r="CF29" s="145"/>
      <c r="CG29" s="145"/>
      <c r="CH29" s="7"/>
      <c r="CI29" s="8"/>
      <c r="CJ29" s="7"/>
      <c r="CK29" s="29"/>
      <c r="CL29" s="7"/>
      <c r="CM29" s="7"/>
      <c r="CN29" s="8"/>
      <c r="CO29" s="7"/>
      <c r="CP29" s="29"/>
      <c r="CQ29" s="7"/>
      <c r="CR29" s="7"/>
      <c r="CS29" s="7"/>
      <c r="CT29" s="7"/>
      <c r="CU29" s="7"/>
      <c r="CV29" s="7"/>
      <c r="CW29" s="7"/>
      <c r="CX29" s="7"/>
      <c r="CY29" s="7"/>
    </row>
    <row r="30" customFormat="false" ht="12.75" hidden="false" customHeight="false" outlineLevel="0" collapsed="false">
      <c r="B30" s="75" t="n">
        <v>2300</v>
      </c>
      <c r="C30" s="146" t="n">
        <f aca="false">C29</f>
        <v>4</v>
      </c>
      <c r="D30" s="147" t="n">
        <f aca="false">D29</f>
        <v>0</v>
      </c>
      <c r="E30" s="174" t="n">
        <f aca="false">C30-D29</f>
        <v>4</v>
      </c>
      <c r="F30" s="149" t="n">
        <f aca="false">$F$6</f>
        <v>0</v>
      </c>
      <c r="G30" s="175" t="n">
        <f aca="false">$G$6</f>
        <v>0</v>
      </c>
      <c r="H30" s="151" t="n">
        <f aca="false">$H$6</f>
        <v>0</v>
      </c>
      <c r="I30" s="152" t="n">
        <f aca="false">F30+G30+H30</f>
        <v>0</v>
      </c>
      <c r="J30" s="153" t="n">
        <f aca="false">$J$7</f>
        <v>0</v>
      </c>
      <c r="K30" s="154" t="n">
        <f aca="false">$K$6</f>
        <v>0</v>
      </c>
      <c r="L30" s="155" t="n">
        <f aca="false">((I30*J30/1000)+K30)</f>
        <v>0</v>
      </c>
      <c r="M30" s="156" t="n">
        <f aca="false">$M$68</f>
        <v>0</v>
      </c>
      <c r="N30" s="157" t="n">
        <f aca="false">$N$7*AQ29*AR29</f>
        <v>25.8</v>
      </c>
      <c r="O30" s="156" t="n">
        <f aca="false">$O$68</f>
        <v>0</v>
      </c>
      <c r="P30" s="158" t="n">
        <f aca="false">(AT29*$P$6)*$P$3</f>
        <v>1.7328</v>
      </c>
      <c r="Q30" s="154" t="n">
        <f aca="false">$Q$68</f>
        <v>0</v>
      </c>
      <c r="R30" s="154" t="n">
        <v>0</v>
      </c>
      <c r="S30" s="155" t="n">
        <v>0</v>
      </c>
      <c r="T30" s="156" t="n">
        <f aca="false">$T$6</f>
        <v>0</v>
      </c>
      <c r="U30" s="159" t="n">
        <f aca="false">(N30/E30)+SUM(L30:M30)</f>
        <v>6.45</v>
      </c>
      <c r="W30" s="116" t="n">
        <v>4</v>
      </c>
      <c r="X30" s="117" t="n">
        <v>2.52</v>
      </c>
      <c r="Y30" s="160"/>
      <c r="Z30" s="90"/>
      <c r="AA30" s="186"/>
      <c r="AB30" s="187"/>
      <c r="AC30" s="188" t="n">
        <f aca="false">(W30*X30)+(Y30*Z30)+(AA30*AB30)</f>
        <v>10.08</v>
      </c>
      <c r="AD30" s="189" t="n">
        <v>2400</v>
      </c>
      <c r="AE30" s="190" t="n">
        <v>0</v>
      </c>
      <c r="AF30" s="191" t="n">
        <v>0</v>
      </c>
      <c r="AG30" s="192"/>
      <c r="AH30" s="167"/>
      <c r="AI30" s="168"/>
      <c r="AJ30" s="169"/>
      <c r="AK30" s="170" t="n">
        <v>4</v>
      </c>
      <c r="AL30" s="63" t="n">
        <v>215</v>
      </c>
      <c r="AM30" s="171" t="s">
        <v>157</v>
      </c>
      <c r="AN30" s="172"/>
      <c r="AO30" s="173"/>
      <c r="AP30" s="195"/>
      <c r="AQ30" s="195" t="n">
        <f aca="false" t="array" ref="AQ30:AQ30">SUM(IF(AND(AJ30&lt;&gt;"pac",AJ30&lt;&gt;""),AI30),IF(AND(AM30&lt;&gt;"pac",AM30&lt;&gt;""),AL30),IF(AND(AN30&lt;&gt;"pac",AN30&lt;&gt;""),AO30))/SUM(IF(AND(AJ30&lt;&gt;"pac",AJ30&lt;&gt;""),1),IF(AND(AM30&lt;&gt;"pac",AM30&lt;&gt;""),1),IF(AND(AN30&lt;&gt;"pac",AN30&lt;&gt;""),1))</f>
        <v>215</v>
      </c>
      <c r="AR30" s="195" t="n">
        <f aca="false" t="array" ref="AR30:AR30">SUM(IF(AND(AJ30&lt;&gt;"pac",AJ30&lt;&gt;""),AH30),IF(AND(AM30&lt;&gt;"pac",AM30&lt;&gt;""),AK30),IF(AND(AP30&lt;&gt;"pac",AP30&lt;&gt;""),AN30))</f>
        <v>4</v>
      </c>
      <c r="AS30" s="55"/>
      <c r="AT30" s="134" t="n">
        <f aca="false">SUM(AE30,AG30,AH30,AN30,AK30)</f>
        <v>4</v>
      </c>
      <c r="AU30" s="135" t="n">
        <f aca="false">AV30/AT30</f>
        <v>215</v>
      </c>
      <c r="AV30" s="136" t="n">
        <f aca="false">SUM(AE30*AF30)+(AH30*AI30)+(AN30*AO30)+(AK30*AL30)</f>
        <v>860</v>
      </c>
      <c r="AW30" s="137" t="n">
        <f aca="false">AT30*(F31+G31+H31)*J31/1000</f>
        <v>0</v>
      </c>
      <c r="AX30" s="137" t="n">
        <f aca="false">K31*AT30</f>
        <v>0</v>
      </c>
      <c r="AY30" s="137" t="n">
        <f aca="false">L31*(AE31+AG31)</f>
        <v>0</v>
      </c>
      <c r="AZ30" s="136" t="n">
        <f aca="false">P31</f>
        <v>1.7328</v>
      </c>
      <c r="BA30" s="137" t="n">
        <f aca="false">AC30</f>
        <v>10.08</v>
      </c>
      <c r="BB30" s="137" t="n">
        <f aca="false">T31*AT31</f>
        <v>0</v>
      </c>
      <c r="BC30" s="137"/>
      <c r="BD30" s="137" t="n">
        <f aca="false">AV30-SUM(AW30:BC30)</f>
        <v>848.1872</v>
      </c>
      <c r="BE30" s="138"/>
      <c r="BF30" s="139" t="n">
        <f aca="false">BD30</f>
        <v>848.1872</v>
      </c>
      <c r="BG30" s="139" t="n">
        <f aca="false">BF30*$BG$5</f>
        <v>678.54976</v>
      </c>
      <c r="BH30" s="139" t="n">
        <f aca="false">BF30*$BH$5</f>
        <v>169.63744</v>
      </c>
      <c r="BI30" s="52"/>
      <c r="BJ30" s="53"/>
      <c r="BK30" s="52"/>
      <c r="BL30" s="73"/>
      <c r="BO30" s="53"/>
      <c r="BP30" s="52"/>
      <c r="BQ30" s="73"/>
      <c r="BR30" s="55"/>
      <c r="BS30" s="142"/>
      <c r="BT30" s="143"/>
      <c r="BU30" s="52"/>
      <c r="BV30" s="52"/>
      <c r="BW30" s="52"/>
      <c r="BX30" s="52"/>
      <c r="BY30" s="52"/>
      <c r="BZ30" s="52"/>
      <c r="CA30" s="52"/>
      <c r="CB30" s="52"/>
      <c r="CC30" s="138"/>
      <c r="CD30" s="138"/>
      <c r="CE30" s="145"/>
      <c r="CF30" s="145"/>
      <c r="CG30" s="145"/>
      <c r="CH30" s="7"/>
      <c r="CI30" s="8"/>
      <c r="CJ30" s="7"/>
      <c r="CK30" s="29"/>
      <c r="CL30" s="7"/>
      <c r="CM30" s="7"/>
      <c r="CN30" s="8"/>
      <c r="CO30" s="7"/>
      <c r="CP30" s="29"/>
      <c r="CQ30" s="7"/>
      <c r="CR30" s="7"/>
      <c r="CS30" s="7"/>
      <c r="CT30" s="7"/>
      <c r="CU30" s="7"/>
      <c r="CV30" s="7"/>
      <c r="CW30" s="7"/>
      <c r="CX30" s="7"/>
      <c r="CY30" s="7"/>
    </row>
    <row r="31" customFormat="false" ht="13.5" hidden="false" customHeight="false" outlineLevel="0" collapsed="false">
      <c r="B31" s="75" t="n">
        <v>2400</v>
      </c>
      <c r="C31" s="146" t="n">
        <f aca="false">C30</f>
        <v>4</v>
      </c>
      <c r="D31" s="147" t="n">
        <f aca="false">D30</f>
        <v>0</v>
      </c>
      <c r="E31" s="174" t="n">
        <f aca="false">C31-D30</f>
        <v>4</v>
      </c>
      <c r="F31" s="149" t="n">
        <f aca="false">$F$6</f>
        <v>0</v>
      </c>
      <c r="G31" s="196" t="n">
        <f aca="false">$G$6</f>
        <v>0</v>
      </c>
      <c r="H31" s="151" t="n">
        <f aca="false">$H$6</f>
        <v>0</v>
      </c>
      <c r="I31" s="152" t="n">
        <f aca="false">F31+G31+H31</f>
        <v>0</v>
      </c>
      <c r="J31" s="153" t="n">
        <f aca="false">$J$7</f>
        <v>0</v>
      </c>
      <c r="K31" s="154" t="n">
        <f aca="false">$K$6</f>
        <v>0</v>
      </c>
      <c r="L31" s="155" t="n">
        <f aca="false">((I31*J31/1000)+K31)</f>
        <v>0</v>
      </c>
      <c r="M31" s="156" t="n">
        <f aca="false">$M$68</f>
        <v>0</v>
      </c>
      <c r="N31" s="157" t="n">
        <f aca="false">$N$7*AQ30*AR30</f>
        <v>25.8</v>
      </c>
      <c r="O31" s="156" t="n">
        <f aca="false">$O$68</f>
        <v>0</v>
      </c>
      <c r="P31" s="158" t="n">
        <f aca="false">(AT30*$P$6)*$P$3</f>
        <v>1.7328</v>
      </c>
      <c r="Q31" s="154" t="n">
        <f aca="false">$Q$68</f>
        <v>0</v>
      </c>
      <c r="R31" s="154" t="n">
        <v>0</v>
      </c>
      <c r="S31" s="155" t="n">
        <v>0</v>
      </c>
      <c r="T31" s="156" t="n">
        <f aca="false">$T$6</f>
        <v>0</v>
      </c>
      <c r="U31" s="159" t="n">
        <f aca="false">(N31/E31)+SUM(L31:M31)</f>
        <v>6.45</v>
      </c>
      <c r="W31" s="197" t="n">
        <f aca="false">SUM(W7:W30)</f>
        <v>96</v>
      </c>
      <c r="X31" s="26"/>
      <c r="Y31" s="197" t="n">
        <f aca="false">SUM(Y7:Y30)</f>
        <v>0</v>
      </c>
      <c r="AA31" s="195" t="n">
        <f aca="false">SUM(AA7:AA30)</f>
        <v>0</v>
      </c>
      <c r="AB31" s="176"/>
      <c r="AD31" s="51"/>
      <c r="AE31" s="198" t="n">
        <f aca="false">SUM(AE7:AE30)</f>
        <v>0</v>
      </c>
      <c r="AF31" s="51"/>
      <c r="AG31" s="199"/>
      <c r="AH31" s="200" t="n">
        <f aca="false">SUM(AH7:AH30)</f>
        <v>0</v>
      </c>
      <c r="AI31" s="199"/>
      <c r="AJ31" s="51"/>
      <c r="AK31" s="201" t="n">
        <f aca="false">SUM(AK7:AK30)</f>
        <v>96</v>
      </c>
      <c r="AL31" s="52"/>
      <c r="AM31" s="51"/>
      <c r="AN31" s="313" t="n">
        <f aca="false">SUM(AN7:AN30)</f>
        <v>0</v>
      </c>
      <c r="AO31" s="26"/>
      <c r="AP31" s="52"/>
      <c r="AT31" s="202" t="n">
        <f aca="false">SUM(AT7:AT30)</f>
        <v>96</v>
      </c>
      <c r="AU31" s="203" t="n">
        <f aca="false">AV31/AT31</f>
        <v>215</v>
      </c>
      <c r="AV31" s="203" t="n">
        <f aca="false">SUM(AV7:AV30)</f>
        <v>20640</v>
      </c>
      <c r="AW31" s="203" t="n">
        <f aca="false">SUM(AW7:AW30)</f>
        <v>0</v>
      </c>
      <c r="AX31" s="203" t="n">
        <f aca="false">SUM(AX7:AX30)</f>
        <v>0</v>
      </c>
      <c r="AY31" s="203" t="n">
        <f aca="false">SUM(AY7:AY30)</f>
        <v>0</v>
      </c>
      <c r="AZ31" s="203" t="n">
        <f aca="false">SUM(AZ7:AZ30)</f>
        <v>41.5872</v>
      </c>
      <c r="BA31" s="204" t="n">
        <f aca="false">SUM(BA7:BA30)</f>
        <v>241.92</v>
      </c>
      <c r="BB31" s="204" t="n">
        <f aca="false">SUM(BB7:BB30)</f>
        <v>0</v>
      </c>
      <c r="BC31" s="204" t="n">
        <f aca="false">SUM(BC7:BC30)</f>
        <v>0</v>
      </c>
      <c r="BD31" s="204" t="n">
        <f aca="false">SUM(BD7:BD30)</f>
        <v>20356.4928</v>
      </c>
      <c r="BF31" s="205" t="n">
        <f aca="false">SUM(BF7:BF30)</f>
        <v>20356.4928</v>
      </c>
      <c r="BG31" s="205" t="n">
        <f aca="false">SUM(BG7:BG30)</f>
        <v>16285.19424</v>
      </c>
      <c r="BH31" s="205" t="n">
        <f aca="false">SUM(BH7:BH30)</f>
        <v>4071.29856</v>
      </c>
      <c r="BJ31" s="53" t="s">
        <v>110</v>
      </c>
      <c r="BK31" s="52"/>
      <c r="BL31" s="171"/>
      <c r="BO31" s="53" t="s">
        <v>110</v>
      </c>
      <c r="BP31" s="52"/>
      <c r="BQ31" s="171"/>
      <c r="BR31" s="7"/>
      <c r="BS31" s="28"/>
      <c r="BT31" s="206"/>
      <c r="BU31" s="98"/>
      <c r="BV31" s="52"/>
      <c r="BW31" s="52"/>
      <c r="BX31" s="52"/>
      <c r="BY31" s="52"/>
      <c r="BZ31" s="98"/>
      <c r="CA31" s="52"/>
      <c r="CB31" s="52"/>
      <c r="CC31" s="101"/>
      <c r="CD31" s="7"/>
      <c r="CE31" s="29"/>
      <c r="CF31" s="29"/>
      <c r="CG31" s="29"/>
      <c r="CH31" s="7"/>
      <c r="CI31" s="8"/>
      <c r="CJ31" s="7"/>
      <c r="CK31" s="7"/>
      <c r="CL31" s="7"/>
      <c r="CM31" s="7"/>
      <c r="CN31" s="8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</row>
    <row r="32" customFormat="false" ht="13.5" hidden="false" customHeight="false" outlineLevel="0" collapsed="false">
      <c r="B32" s="207"/>
      <c r="C32" s="208"/>
      <c r="D32" s="208"/>
      <c r="E32" s="209" t="n">
        <f aca="false">SUM(E8:E31)</f>
        <v>96</v>
      </c>
      <c r="F32" s="210"/>
      <c r="G32" s="211"/>
      <c r="H32" s="210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BJ32" s="53" t="s">
        <v>111</v>
      </c>
      <c r="BK32" s="52"/>
      <c r="BL32" s="212" t="n">
        <f aca="false">AW31</f>
        <v>0</v>
      </c>
      <c r="BO32" s="53" t="s">
        <v>111</v>
      </c>
      <c r="BP32" s="52"/>
      <c r="BQ32" s="213" t="e">
        <f aca="true">(INDIRECT(TEXT((DAY($A$1)-1),"0")&amp;"!BQ32"))+BL32</f>
        <v>#REF!</v>
      </c>
      <c r="BR32" s="7"/>
      <c r="BS32" s="7"/>
      <c r="BT32" s="7"/>
      <c r="BU32" s="98"/>
      <c r="BV32" s="52"/>
      <c r="BW32" s="176"/>
      <c r="BX32" s="52"/>
      <c r="BY32" s="52"/>
      <c r="BZ32" s="98"/>
      <c r="CA32" s="52"/>
      <c r="CB32" s="176"/>
      <c r="CC32" s="7"/>
      <c r="CD32" s="7"/>
      <c r="CE32" s="7"/>
      <c r="CF32" s="7"/>
      <c r="CG32" s="7"/>
      <c r="CH32" s="7"/>
      <c r="CI32" s="8"/>
      <c r="CJ32" s="7"/>
      <c r="CK32" s="214"/>
      <c r="CL32" s="7"/>
      <c r="CM32" s="7"/>
      <c r="CN32" s="8"/>
      <c r="CO32" s="7"/>
      <c r="CP32" s="215"/>
      <c r="CQ32" s="7"/>
      <c r="CR32" s="7"/>
      <c r="CS32" s="7"/>
      <c r="CT32" s="7"/>
      <c r="CU32" s="7"/>
      <c r="CV32" s="7"/>
      <c r="CW32" s="7"/>
      <c r="CX32" s="7"/>
      <c r="CY32" s="7"/>
    </row>
    <row r="33" customFormat="false" ht="12.75" hidden="false" customHeight="false" outlineLevel="0" collapsed="false">
      <c r="P33" s="52"/>
      <c r="V33" s="52"/>
      <c r="AI33" s="216"/>
      <c r="AJ33" s="216"/>
      <c r="AK33" s="218"/>
      <c r="BJ33" s="53" t="s">
        <v>112</v>
      </c>
      <c r="BK33" s="52"/>
      <c r="BL33" s="213" t="n">
        <f aca="false">AX31</f>
        <v>0</v>
      </c>
      <c r="BO33" s="53" t="s">
        <v>112</v>
      </c>
      <c r="BP33" s="52"/>
      <c r="BQ33" s="213" t="e">
        <f aca="true">(INDIRECT(TEXT((DAY($A$1)-1),"0")&amp;"!BQ33"))+BL33</f>
        <v>#REF!</v>
      </c>
      <c r="BR33" s="7"/>
      <c r="BS33" s="7"/>
      <c r="BT33" s="7"/>
      <c r="BU33" s="52"/>
      <c r="BV33" s="52"/>
      <c r="BW33" s="52"/>
      <c r="BX33" s="52"/>
      <c r="BY33" s="52"/>
      <c r="BZ33" s="52"/>
      <c r="CA33" s="52"/>
      <c r="CB33" s="52"/>
      <c r="CC33" s="7"/>
      <c r="CD33" s="7"/>
      <c r="CE33" s="7"/>
      <c r="CF33" s="7"/>
      <c r="CG33" s="7"/>
      <c r="CH33" s="7"/>
      <c r="CI33" s="8"/>
      <c r="CJ33" s="7"/>
      <c r="CK33" s="215"/>
      <c r="CL33" s="7"/>
      <c r="CM33" s="7"/>
      <c r="CN33" s="8"/>
      <c r="CO33" s="7"/>
      <c r="CP33" s="215"/>
      <c r="CQ33" s="7"/>
      <c r="CR33" s="7"/>
      <c r="CS33" s="7"/>
      <c r="CT33" s="7"/>
      <c r="CU33" s="7"/>
      <c r="CV33" s="7"/>
      <c r="CW33" s="7"/>
      <c r="CX33" s="7"/>
      <c r="CY33" s="7"/>
    </row>
    <row r="34" customFormat="false" ht="13.5" hidden="false" customHeight="false" outlineLevel="0" collapsed="false">
      <c r="P34" s="52"/>
      <c r="AC34" s="217"/>
      <c r="AI34" s="218"/>
      <c r="AJ34" s="218"/>
      <c r="AK34" s="218"/>
      <c r="BJ34" s="53"/>
      <c r="BK34" s="52"/>
      <c r="BL34" s="171"/>
      <c r="BO34" s="183"/>
      <c r="BP34" s="52"/>
      <c r="BQ34" s="219"/>
      <c r="BR34" s="7"/>
      <c r="BS34" s="7"/>
      <c r="BT34" s="7"/>
      <c r="BU34" s="98"/>
      <c r="BV34" s="52"/>
      <c r="BW34" s="176"/>
      <c r="BX34" s="52"/>
      <c r="BY34" s="52"/>
      <c r="BZ34" s="98"/>
      <c r="CA34" s="52"/>
      <c r="CB34" s="176"/>
      <c r="CC34" s="7"/>
      <c r="CD34" s="7"/>
      <c r="CE34" s="7"/>
      <c r="CF34" s="7"/>
      <c r="CG34" s="7"/>
      <c r="CH34" s="7"/>
      <c r="CI34" s="8"/>
      <c r="CJ34" s="7"/>
      <c r="CK34" s="7"/>
      <c r="CL34" s="7"/>
      <c r="CM34" s="7"/>
      <c r="CN34" s="7"/>
      <c r="CO34" s="7"/>
      <c r="CP34" s="8"/>
      <c r="CQ34" s="7"/>
      <c r="CR34" s="7"/>
      <c r="CS34" s="7"/>
      <c r="CT34" s="7"/>
      <c r="CU34" s="7"/>
      <c r="CV34" s="7"/>
      <c r="CW34" s="7"/>
      <c r="CX34" s="7"/>
      <c r="CY34" s="7"/>
    </row>
    <row r="35" customFormat="false" ht="12.75" hidden="false" customHeight="false" outlineLevel="0" collapsed="false">
      <c r="P35" s="52"/>
      <c r="AE35" s="220" t="s">
        <v>113</v>
      </c>
      <c r="AF35" s="221" t="s">
        <v>114</v>
      </c>
      <c r="AG35" s="221"/>
      <c r="AH35" s="222"/>
      <c r="AJ35" s="220" t="s">
        <v>113</v>
      </c>
      <c r="AK35" s="221" t="s">
        <v>115</v>
      </c>
      <c r="AL35" s="221"/>
      <c r="AM35" s="222"/>
      <c r="BJ35" s="140" t="s">
        <v>116</v>
      </c>
      <c r="BK35" s="141"/>
      <c r="BL35" s="223" t="n">
        <f aca="false">BL25-BL27-BL32-BL33</f>
        <v>16285.19424</v>
      </c>
      <c r="BO35" s="140" t="s">
        <v>117</v>
      </c>
      <c r="BP35" s="141"/>
      <c r="BQ35" s="223" t="e">
        <f aca="false">BQ29-SUM(BQ32:BQ33)</f>
        <v>#REF!</v>
      </c>
      <c r="BR35" s="7"/>
      <c r="BS35" s="7"/>
      <c r="BT35" s="7"/>
      <c r="BU35" s="98"/>
      <c r="BV35" s="52"/>
      <c r="BW35" s="176"/>
      <c r="BX35" s="52"/>
      <c r="BY35" s="52"/>
      <c r="BZ35" s="98"/>
      <c r="CA35" s="52"/>
      <c r="CB35" s="176"/>
      <c r="CC35" s="7"/>
      <c r="CD35" s="7"/>
      <c r="CE35" s="7"/>
      <c r="CF35" s="7"/>
      <c r="CG35" s="7"/>
      <c r="CH35" s="7"/>
      <c r="CI35" s="8"/>
      <c r="CJ35" s="7"/>
      <c r="CK35" s="215"/>
      <c r="CL35" s="7"/>
      <c r="CM35" s="7"/>
      <c r="CN35" s="8"/>
      <c r="CO35" s="7"/>
      <c r="CP35" s="215"/>
      <c r="CQ35" s="7"/>
      <c r="CR35" s="7"/>
      <c r="CS35" s="7"/>
      <c r="CT35" s="7"/>
      <c r="CU35" s="7"/>
      <c r="CV35" s="7"/>
      <c r="CW35" s="7"/>
      <c r="CX35" s="7"/>
      <c r="CY35" s="7"/>
    </row>
    <row r="36" customFormat="false" ht="12.75" hidden="false" customHeight="false" outlineLevel="0" collapsed="false">
      <c r="P36" s="52"/>
      <c r="AE36" s="224"/>
      <c r="AF36" s="52"/>
      <c r="AG36" s="52" t="s">
        <v>118</v>
      </c>
      <c r="AH36" s="225" t="s">
        <v>119</v>
      </c>
      <c r="AJ36" s="224"/>
      <c r="AK36" s="52"/>
      <c r="AL36" s="52" t="s">
        <v>118</v>
      </c>
      <c r="AM36" s="225" t="s">
        <v>119</v>
      </c>
      <c r="AV36" s="226" t="s">
        <v>120</v>
      </c>
      <c r="AW36" s="226" t="s">
        <v>121</v>
      </c>
      <c r="AX36" s="226" t="s">
        <v>122</v>
      </c>
      <c r="AY36" s="226" t="s">
        <v>123</v>
      </c>
      <c r="AZ36" s="226" t="s">
        <v>124</v>
      </c>
      <c r="BA36" s="226" t="s">
        <v>46</v>
      </c>
      <c r="BF36" s="98"/>
      <c r="BG36" s="52"/>
      <c r="BH36" s="176"/>
      <c r="BJ36" s="98"/>
      <c r="BK36" s="52"/>
      <c r="BL36" s="176"/>
      <c r="BO36" s="98"/>
      <c r="BP36" s="52"/>
      <c r="BQ36" s="176"/>
      <c r="BR36" s="7"/>
      <c r="BS36" s="7"/>
      <c r="BT36" s="7"/>
      <c r="BU36" s="98"/>
      <c r="BV36" s="52"/>
      <c r="BW36" s="176"/>
      <c r="BX36" s="52"/>
      <c r="BY36" s="52"/>
      <c r="BZ36" s="98"/>
      <c r="CA36" s="52"/>
      <c r="CB36" s="176"/>
      <c r="CC36" s="7"/>
      <c r="CD36" s="7"/>
      <c r="CE36" s="8"/>
      <c r="CF36" s="7"/>
      <c r="CG36" s="29"/>
      <c r="CH36" s="7"/>
      <c r="CI36" s="8"/>
      <c r="CJ36" s="7"/>
      <c r="CK36" s="29"/>
      <c r="CL36" s="7"/>
      <c r="CM36" s="7"/>
      <c r="CN36" s="8"/>
      <c r="CO36" s="7"/>
      <c r="CP36" s="29"/>
      <c r="CQ36" s="7"/>
      <c r="CR36" s="7"/>
      <c r="CS36" s="7"/>
      <c r="CT36" s="7"/>
      <c r="CU36" s="7"/>
      <c r="CV36" s="7"/>
      <c r="CW36" s="7"/>
      <c r="CX36" s="7"/>
      <c r="CY36" s="7"/>
    </row>
    <row r="37" customFormat="false" ht="16.5" hidden="false" customHeight="false" outlineLevel="0" collapsed="false">
      <c r="A37" s="7"/>
      <c r="B37" s="7"/>
      <c r="C37" s="7"/>
      <c r="D37" s="7"/>
      <c r="E37" s="7"/>
      <c r="F37" s="7"/>
      <c r="G37" s="7"/>
      <c r="H37" s="227"/>
      <c r="I37" s="227"/>
      <c r="J37" s="227"/>
      <c r="K37" s="227"/>
      <c r="L37" s="7"/>
      <c r="M37" s="7"/>
      <c r="N37" s="7"/>
      <c r="O37" s="7"/>
      <c r="P37" s="100"/>
      <c r="Q37" s="7"/>
      <c r="R37" s="7"/>
      <c r="S37" s="7"/>
      <c r="T37" s="7"/>
      <c r="U37" s="7"/>
      <c r="V37" s="7"/>
      <c r="W37" s="7"/>
      <c r="X37" s="7"/>
      <c r="Y37" s="7"/>
      <c r="AE37" s="224" t="s">
        <v>125</v>
      </c>
      <c r="AF37" s="52"/>
      <c r="AG37" s="52" t="s">
        <v>126</v>
      </c>
      <c r="AH37" s="225" t="s">
        <v>127</v>
      </c>
      <c r="AJ37" s="224" t="s">
        <v>125</v>
      </c>
      <c r="AK37" s="52"/>
      <c r="AL37" s="52" t="s">
        <v>128</v>
      </c>
      <c r="AM37" s="225" t="s">
        <v>129</v>
      </c>
      <c r="AS37" s="226" t="s">
        <v>130</v>
      </c>
      <c r="AT37" s="226" t="s">
        <v>131</v>
      </c>
      <c r="AU37" s="226" t="s">
        <v>132</v>
      </c>
      <c r="AV37" s="226" t="s">
        <v>133</v>
      </c>
      <c r="AW37" s="226" t="s">
        <v>133</v>
      </c>
      <c r="AX37" s="226" t="s">
        <v>134</v>
      </c>
      <c r="AY37" s="226" t="s">
        <v>134</v>
      </c>
      <c r="AZ37" s="226" t="s">
        <v>135</v>
      </c>
      <c r="BA37" s="0" t="s">
        <v>136</v>
      </c>
      <c r="BR37" s="55"/>
      <c r="BS37" s="55"/>
      <c r="BT37" s="55"/>
      <c r="BU37" s="98"/>
      <c r="BV37" s="52"/>
      <c r="BW37" s="176"/>
      <c r="BX37" s="52"/>
      <c r="BY37" s="52"/>
      <c r="BZ37" s="98"/>
      <c r="CA37" s="52"/>
      <c r="CB37" s="176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</row>
    <row r="38" customFormat="false" ht="12.75" hidden="false" customHeight="false" outlineLevel="0" collapsed="false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AE38" s="224" t="s">
        <v>137</v>
      </c>
      <c r="AF38" s="52"/>
      <c r="AG38" s="52" t="s">
        <v>138</v>
      </c>
      <c r="AH38" s="225" t="s">
        <v>138</v>
      </c>
      <c r="AJ38" s="224" t="s">
        <v>137</v>
      </c>
      <c r="AK38" s="52"/>
      <c r="AL38" s="52" t="s">
        <v>83</v>
      </c>
      <c r="AM38" s="225" t="s">
        <v>82</v>
      </c>
      <c r="AS38" s="228"/>
      <c r="AT38" s="229" t="n">
        <f aca="false">AT7</f>
        <v>4</v>
      </c>
      <c r="AU38" s="229" t="n">
        <f aca="false">AS38-AT38</f>
        <v>-4</v>
      </c>
      <c r="AV38" s="230" t="n">
        <f aca="false">IF(AND(AU38&lt;=0,AU38&gt;=-2),AU38,IF(AU38&lt;-2,-2,0))</f>
        <v>-2</v>
      </c>
      <c r="AW38" s="231" t="n">
        <f aca="false">IF(AND(AU38&gt;=0,AU38&lt;=2),AU38,IF(AU38&gt;2,2,0))</f>
        <v>0</v>
      </c>
      <c r="AX38" s="232" t="n">
        <f aca="false">IF(AU38&gt;2,(AU38-2)*13.66,0)</f>
        <v>0</v>
      </c>
      <c r="AY38" s="232" t="n">
        <f aca="false">IF(AU38&lt;-2,(ABS(AU38)-2)*100,0)</f>
        <v>200</v>
      </c>
      <c r="AZ38" s="233" t="n">
        <f aca="false">AV38+AW38</f>
        <v>-2</v>
      </c>
      <c r="BA38" s="234" t="n">
        <f aca="false">AX38+AY38</f>
        <v>200</v>
      </c>
      <c r="BB38" s="142"/>
      <c r="BJ38" s="6" t="s">
        <v>139</v>
      </c>
      <c r="BP38" s="6" t="s">
        <v>140</v>
      </c>
      <c r="BR38" s="235"/>
      <c r="BS38" s="142"/>
      <c r="BT38" s="142"/>
      <c r="BU38" s="98"/>
      <c r="BV38" s="52"/>
      <c r="BW38" s="52"/>
      <c r="BX38" s="52"/>
      <c r="BY38" s="52"/>
      <c r="BZ38" s="98"/>
      <c r="CA38" s="52"/>
      <c r="CB38" s="52"/>
      <c r="CC38" s="7"/>
      <c r="CD38" s="7"/>
      <c r="CE38" s="7"/>
      <c r="CF38" s="7"/>
      <c r="CG38" s="7"/>
      <c r="CH38" s="7"/>
      <c r="CI38" s="7"/>
      <c r="CJ38" s="8"/>
      <c r="CK38" s="7"/>
      <c r="CL38" s="7"/>
      <c r="CM38" s="7"/>
      <c r="CN38" s="7"/>
      <c r="CO38" s="8"/>
      <c r="CP38" s="7"/>
      <c r="CQ38" s="7"/>
      <c r="CR38" s="7"/>
      <c r="CS38" s="7"/>
      <c r="CT38" s="7"/>
      <c r="CU38" s="7"/>
      <c r="CV38" s="7"/>
      <c r="CW38" s="7"/>
      <c r="CX38" s="7"/>
      <c r="CY38" s="7"/>
    </row>
    <row r="39" customFormat="false" ht="13.5" hidden="false" customHeight="false" outlineLevel="0" collapsed="false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AE39" s="236" t="n">
        <f aca="false">AE31</f>
        <v>0</v>
      </c>
      <c r="AF39" s="237" t="n">
        <f aca="false">AG31</f>
        <v>0</v>
      </c>
      <c r="AG39" s="237" t="n">
        <f aca="false">AH31+AK31</f>
        <v>96</v>
      </c>
      <c r="AH39" s="238" t="n">
        <f aca="false">AN31</f>
        <v>0</v>
      </c>
      <c r="AJ39" s="236" t="n">
        <f aca="false">AJ31</f>
        <v>0</v>
      </c>
      <c r="AK39" s="237" t="n">
        <f aca="false">AL31</f>
        <v>0</v>
      </c>
      <c r="AL39" s="239" t="n">
        <f aca="false">AVERAGE(AL7:AL30,AI7:AI30)</f>
        <v>215</v>
      </c>
      <c r="AM39" s="240" t="e">
        <f aca="false">AVERAGE(AO7:AO30)</f>
        <v>#DIV/0!</v>
      </c>
      <c r="AS39" s="241"/>
      <c r="AT39" s="242" t="n">
        <f aca="false">AT8</f>
        <v>4</v>
      </c>
      <c r="AU39" s="242" t="n">
        <f aca="false">AS39-AT39</f>
        <v>-4</v>
      </c>
      <c r="AV39" s="243" t="n">
        <f aca="false">IF(AND(AU39&lt;=0,AU39&gt;=-2),AU39,IF(AU39&lt;-2,-2,0))</f>
        <v>-2</v>
      </c>
      <c r="AW39" s="244" t="n">
        <f aca="false">IF(AND(AU39&gt;=0,AU39&lt;=2),AU39,IF(AU39&gt;2,2,0))</f>
        <v>0</v>
      </c>
      <c r="AX39" s="245" t="n">
        <f aca="false">IF(AU39&gt;2,(AU39-2)*13.66,0)</f>
        <v>0</v>
      </c>
      <c r="AY39" s="245" t="n">
        <f aca="false">IF(AU39&lt;-2,(ABS(AU39)-2)*100,0)</f>
        <v>200</v>
      </c>
      <c r="AZ39" s="246" t="n">
        <f aca="false">AV39+AW39</f>
        <v>-2</v>
      </c>
      <c r="BA39" s="247" t="n">
        <f aca="false">AX39+AY39</f>
        <v>200</v>
      </c>
      <c r="BJ39" s="25" t="s">
        <v>141</v>
      </c>
      <c r="BK39" s="26"/>
      <c r="BL39" s="248" t="n">
        <v>0</v>
      </c>
      <c r="BM39" s="249"/>
      <c r="BR39" s="235"/>
      <c r="BS39" s="142"/>
      <c r="BT39" s="142"/>
      <c r="BU39" s="98"/>
      <c r="BV39" s="52"/>
      <c r="BW39" s="214"/>
      <c r="BX39" s="52"/>
      <c r="BY39" s="52"/>
      <c r="BZ39" s="98"/>
      <c r="CA39" s="52"/>
      <c r="CB39" s="250"/>
      <c r="CC39" s="7"/>
      <c r="CD39" s="7"/>
      <c r="CE39" s="7"/>
      <c r="CF39" s="7"/>
      <c r="CG39" s="7"/>
      <c r="CH39" s="7"/>
      <c r="CI39" s="7"/>
      <c r="CJ39" s="8"/>
      <c r="CK39" s="7"/>
      <c r="CL39" s="249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</row>
    <row r="40" customFormat="false" ht="15.75" hidden="false" customHeight="false" outlineLevel="0" collapsed="false">
      <c r="A40" s="7"/>
      <c r="B40" s="7"/>
      <c r="C40" s="7"/>
      <c r="D40" s="7"/>
      <c r="E40" s="227"/>
      <c r="F40" s="227"/>
      <c r="G40" s="227"/>
      <c r="H40" s="227"/>
      <c r="I40" s="227"/>
      <c r="J40" s="227"/>
      <c r="K40" s="227"/>
      <c r="L40" s="227"/>
      <c r="M40" s="227"/>
      <c r="N40" s="227"/>
      <c r="O40" s="227"/>
      <c r="P40" s="7"/>
      <c r="Q40" s="7"/>
      <c r="R40" s="7"/>
      <c r="S40" s="7"/>
      <c r="T40" s="7"/>
      <c r="U40" s="7"/>
      <c r="V40" s="7"/>
      <c r="W40" s="7"/>
      <c r="X40" s="7"/>
      <c r="Y40" s="7"/>
      <c r="AS40" s="241"/>
      <c r="AT40" s="242" t="n">
        <f aca="false">AT9</f>
        <v>4</v>
      </c>
      <c r="AU40" s="242" t="n">
        <f aca="false">AS40-AT40</f>
        <v>-4</v>
      </c>
      <c r="AV40" s="243" t="n">
        <f aca="false">IF(AND(AU40&lt;=0,AU40&gt;=-2),AU40,IF(AU40&lt;-2,-2,0))</f>
        <v>-2</v>
      </c>
      <c r="AW40" s="244" t="n">
        <f aca="false">IF(AND(AU40&gt;=0,AU40&lt;=2),AU40,IF(AU40&gt;2,2,0))</f>
        <v>0</v>
      </c>
      <c r="AX40" s="245" t="n">
        <f aca="false">IF(AU40&gt;2,(AU40-2)*13.66,0)</f>
        <v>0</v>
      </c>
      <c r="AY40" s="245" t="n">
        <f aca="false">IF(AU40&lt;-2,(ABS(AU40)-2)*100,0)</f>
        <v>200</v>
      </c>
      <c r="AZ40" s="246" t="n">
        <f aca="false">AV40+AW40</f>
        <v>-2</v>
      </c>
      <c r="BA40" s="247" t="n">
        <f aca="false">AX40+AY40</f>
        <v>200</v>
      </c>
      <c r="BJ40" s="183"/>
      <c r="BK40" s="52"/>
      <c r="BL40" s="251"/>
      <c r="BM40" s="252"/>
      <c r="BR40" s="235"/>
      <c r="BS40" s="142"/>
      <c r="BT40" s="142"/>
      <c r="BU40" s="98"/>
      <c r="BV40" s="52"/>
      <c r="BW40" s="250"/>
      <c r="BX40" s="52"/>
      <c r="BY40" s="52"/>
      <c r="BZ40" s="98"/>
      <c r="CA40" s="52"/>
      <c r="CB40" s="250"/>
      <c r="CC40" s="7"/>
      <c r="CD40" s="7"/>
      <c r="CE40" s="7"/>
      <c r="CF40" s="7"/>
      <c r="CG40" s="7"/>
      <c r="CH40" s="7"/>
      <c r="CI40" s="7"/>
      <c r="CJ40" s="7"/>
      <c r="CK40" s="7"/>
      <c r="CL40" s="252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</row>
    <row r="41" customFormat="false" ht="15.75" hidden="false" customHeight="false" outlineLevel="0" collapsed="false">
      <c r="A41" s="7"/>
      <c r="B41" s="7"/>
      <c r="C41" s="7"/>
      <c r="D41" s="7"/>
      <c r="E41" s="253"/>
      <c r="F41" s="253"/>
      <c r="G41" s="254"/>
      <c r="H41" s="253"/>
      <c r="I41" s="254"/>
      <c r="J41" s="253"/>
      <c r="K41" s="254"/>
      <c r="L41" s="253"/>
      <c r="M41" s="254"/>
      <c r="N41" s="253"/>
      <c r="O41" s="253"/>
      <c r="P41" s="7"/>
      <c r="Q41" s="7"/>
      <c r="R41" s="7"/>
      <c r="S41" s="7"/>
      <c r="T41" s="7"/>
      <c r="U41" s="7"/>
      <c r="V41" s="7"/>
      <c r="W41" s="7"/>
      <c r="X41" s="7"/>
      <c r="Y41" s="7"/>
      <c r="AS41" s="241"/>
      <c r="AT41" s="242" t="n">
        <f aca="false">AT10</f>
        <v>4</v>
      </c>
      <c r="AU41" s="242" t="n">
        <f aca="false">AS41-AT41</f>
        <v>-4</v>
      </c>
      <c r="AV41" s="243" t="n">
        <f aca="false">IF(AND(AU41&lt;=0,AU41&gt;=-2),AU41,IF(AU41&lt;-2,-2,0))</f>
        <v>-2</v>
      </c>
      <c r="AW41" s="244" t="n">
        <f aca="false">IF(AND(AU41&gt;=0,AU41&lt;=2),AU41,IF(AU41&gt;2,2,0))</f>
        <v>0</v>
      </c>
      <c r="AX41" s="245" t="n">
        <f aca="false">IF(AU41&gt;2,(AU41-2)*13.66,0)</f>
        <v>0</v>
      </c>
      <c r="AY41" s="245" t="n">
        <f aca="false">IF(AU41&lt;-2,(ABS(AU41)-2)*100,0)</f>
        <v>200</v>
      </c>
      <c r="AZ41" s="246" t="n">
        <f aca="false">AV41+AW41</f>
        <v>-2</v>
      </c>
      <c r="BA41" s="247" t="n">
        <f aca="false">AX41+AY41</f>
        <v>200</v>
      </c>
      <c r="BJ41" s="53" t="s">
        <v>142</v>
      </c>
      <c r="BK41" s="98"/>
      <c r="BL41" s="255" t="n">
        <v>0</v>
      </c>
      <c r="BM41" s="249"/>
      <c r="BR41" s="235"/>
      <c r="BS41" s="142"/>
      <c r="BT41" s="142"/>
      <c r="BU41" s="98"/>
      <c r="BV41" s="52"/>
      <c r="BW41" s="52"/>
      <c r="BX41" s="52"/>
      <c r="BY41" s="52"/>
      <c r="BZ41" s="52"/>
      <c r="CA41" s="52"/>
      <c r="CB41" s="98"/>
      <c r="CC41" s="7"/>
      <c r="CD41" s="7"/>
      <c r="CE41" s="7"/>
      <c r="CF41" s="7"/>
      <c r="CG41" s="7"/>
      <c r="CH41" s="7"/>
      <c r="CI41" s="7"/>
      <c r="CJ41" s="8"/>
      <c r="CK41" s="8"/>
      <c r="CL41" s="249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</row>
    <row r="42" customFormat="false" ht="15" hidden="false" customHeight="false" outlineLevel="0" collapsed="false">
      <c r="A42" s="7"/>
      <c r="B42" s="7"/>
      <c r="C42" s="7"/>
      <c r="D42" s="7"/>
      <c r="E42" s="253"/>
      <c r="F42" s="253"/>
      <c r="G42" s="254"/>
      <c r="H42" s="253"/>
      <c r="I42" s="254"/>
      <c r="J42" s="253"/>
      <c r="K42" s="254"/>
      <c r="L42" s="253"/>
      <c r="M42" s="254"/>
      <c r="N42" s="253"/>
      <c r="O42" s="253"/>
      <c r="P42" s="7"/>
      <c r="Q42" s="7"/>
      <c r="R42" s="7"/>
      <c r="S42" s="7"/>
      <c r="T42" s="7"/>
      <c r="U42" s="7"/>
      <c r="V42" s="7"/>
      <c r="W42" s="7"/>
      <c r="X42" s="7"/>
      <c r="Y42" s="7"/>
      <c r="AE42" s="220" t="s">
        <v>143</v>
      </c>
      <c r="AF42" s="221" t="s">
        <v>114</v>
      </c>
      <c r="AG42" s="221"/>
      <c r="AH42" s="222"/>
      <c r="AJ42" s="220" t="s">
        <v>143</v>
      </c>
      <c r="AK42" s="221" t="s">
        <v>115</v>
      </c>
      <c r="AL42" s="221"/>
      <c r="AM42" s="222"/>
      <c r="AS42" s="241"/>
      <c r="AT42" s="242" t="n">
        <f aca="false">AT11</f>
        <v>4</v>
      </c>
      <c r="AU42" s="242" t="n">
        <f aca="false">AS42-AT42</f>
        <v>-4</v>
      </c>
      <c r="AV42" s="243" t="n">
        <f aca="false">IF(AND(AU42&lt;=0,AU42&gt;=-2),AU42,IF(AU42&lt;-2,-2,0))</f>
        <v>-2</v>
      </c>
      <c r="AW42" s="244" t="n">
        <f aca="false">IF(AND(AU42&gt;=0,AU42&lt;=2),AU42,IF(AU42&gt;2,2,0))</f>
        <v>0</v>
      </c>
      <c r="AX42" s="245" t="n">
        <f aca="false">IF(AU42&gt;2,(AU42-2)*13.66,0)</f>
        <v>0</v>
      </c>
      <c r="AY42" s="245" t="n">
        <f aca="false">IF(AU42&lt;-2,(ABS(AU42)-2)*100,0)</f>
        <v>200</v>
      </c>
      <c r="AZ42" s="246" t="n">
        <f aca="false">AV42+AW42</f>
        <v>-2</v>
      </c>
      <c r="BA42" s="247" t="n">
        <f aca="false">AX42+AY42</f>
        <v>200</v>
      </c>
      <c r="BJ42" s="53" t="s">
        <v>144</v>
      </c>
      <c r="BK42" s="256" t="n">
        <f aca="false">A1</f>
        <v>36960</v>
      </c>
      <c r="BL42" s="255" t="n">
        <v>0</v>
      </c>
      <c r="BM42" s="249"/>
      <c r="BR42" s="235"/>
      <c r="BS42" s="142"/>
      <c r="BT42" s="142"/>
      <c r="BU42" s="98"/>
      <c r="BV42" s="52"/>
      <c r="BW42" s="250"/>
      <c r="BX42" s="52"/>
      <c r="BY42" s="52"/>
      <c r="BZ42" s="98"/>
      <c r="CA42" s="52"/>
      <c r="CB42" s="250"/>
      <c r="CC42" s="7"/>
      <c r="CD42" s="7"/>
      <c r="CE42" s="7"/>
      <c r="CF42" s="7"/>
      <c r="CG42" s="7"/>
      <c r="CH42" s="7"/>
      <c r="CI42" s="7"/>
      <c r="CJ42" s="8"/>
      <c r="CK42" s="257"/>
      <c r="CL42" s="249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</row>
    <row r="43" customFormat="false" ht="15" hidden="false" customHeight="false" outlineLevel="0" collapsed="false">
      <c r="A43" s="7"/>
      <c r="B43" s="7"/>
      <c r="C43" s="7"/>
      <c r="D43" s="7"/>
      <c r="E43" s="253"/>
      <c r="F43" s="253"/>
      <c r="G43" s="254"/>
      <c r="H43" s="253"/>
      <c r="I43" s="253"/>
      <c r="J43" s="253"/>
      <c r="K43" s="254"/>
      <c r="L43" s="253"/>
      <c r="M43" s="253"/>
      <c r="N43" s="253"/>
      <c r="O43" s="253"/>
      <c r="P43" s="7"/>
      <c r="Q43" s="7"/>
      <c r="R43" s="7"/>
      <c r="S43" s="7"/>
      <c r="T43" s="7"/>
      <c r="U43" s="7"/>
      <c r="V43" s="7"/>
      <c r="W43" s="7"/>
      <c r="X43" s="7"/>
      <c r="Y43" s="7"/>
      <c r="AE43" s="224"/>
      <c r="AF43" s="52"/>
      <c r="AG43" s="52" t="s">
        <v>118</v>
      </c>
      <c r="AH43" s="225"/>
      <c r="AJ43" s="224"/>
      <c r="AK43" s="52"/>
      <c r="AL43" s="52" t="s">
        <v>118</v>
      </c>
      <c r="AM43" s="225"/>
      <c r="AS43" s="241"/>
      <c r="AT43" s="242" t="n">
        <f aca="false">AT12</f>
        <v>4</v>
      </c>
      <c r="AU43" s="242" t="n">
        <f aca="false">AS43-AT43</f>
        <v>-4</v>
      </c>
      <c r="AV43" s="243" t="n">
        <f aca="false">IF(AND(AU43&lt;=0,AU43&gt;=-2),AU43,IF(AU43&lt;-2,-2,0))</f>
        <v>-2</v>
      </c>
      <c r="AW43" s="244" t="n">
        <f aca="false">IF(AND(AU43&gt;=0,AU43&lt;=2),AU43,IF(AU43&gt;2,2,0))</f>
        <v>0</v>
      </c>
      <c r="AX43" s="245" t="n">
        <f aca="false">IF(AU43&gt;2,(AU43-2)*13.66,0)</f>
        <v>0</v>
      </c>
      <c r="AY43" s="245" t="n">
        <f aca="false">IF(AU43&lt;-2,(ABS(AU43)-2)*100,0)</f>
        <v>200</v>
      </c>
      <c r="AZ43" s="246" t="n">
        <f aca="false">AV43+AW43</f>
        <v>-2</v>
      </c>
      <c r="BA43" s="247" t="n">
        <f aca="false">AX43+AY43</f>
        <v>200</v>
      </c>
      <c r="BJ43" s="53" t="s">
        <v>145</v>
      </c>
      <c r="BK43" s="52"/>
      <c r="BL43" s="255" t="n">
        <f aca="false">SUM(BL39:BL42)</f>
        <v>0</v>
      </c>
      <c r="BM43" s="249"/>
      <c r="BR43" s="235"/>
      <c r="BS43" s="142"/>
      <c r="BT43" s="142"/>
      <c r="BU43" s="98"/>
      <c r="BV43" s="52"/>
      <c r="BW43" s="176"/>
      <c r="BX43" s="52"/>
      <c r="BY43" s="52"/>
      <c r="BZ43" s="98"/>
      <c r="CA43" s="52"/>
      <c r="CB43" s="176"/>
      <c r="CC43" s="7"/>
      <c r="CD43" s="7"/>
      <c r="CE43" s="7"/>
      <c r="CF43" s="7"/>
      <c r="CG43" s="7"/>
      <c r="CH43" s="7"/>
      <c r="CI43" s="7"/>
      <c r="CJ43" s="8"/>
      <c r="CK43" s="7"/>
      <c r="CL43" s="249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</row>
    <row r="44" customFormat="false" ht="15" hidden="false" customHeight="false" outlineLevel="0" collapsed="false">
      <c r="A44" s="7"/>
      <c r="B44" s="7"/>
      <c r="C44" s="7"/>
      <c r="D44" s="7"/>
      <c r="E44" s="253"/>
      <c r="F44" s="253"/>
      <c r="G44" s="254"/>
      <c r="H44" s="253"/>
      <c r="I44" s="254"/>
      <c r="J44" s="253"/>
      <c r="K44" s="254"/>
      <c r="L44" s="253"/>
      <c r="M44" s="254"/>
      <c r="N44" s="254"/>
      <c r="O44" s="254"/>
      <c r="P44" s="7"/>
      <c r="Q44" s="7"/>
      <c r="R44" s="7"/>
      <c r="S44" s="7"/>
      <c r="T44" s="7"/>
      <c r="U44" s="7"/>
      <c r="V44" s="7"/>
      <c r="W44" s="7"/>
      <c r="X44" s="7"/>
      <c r="Y44" s="7"/>
      <c r="AE44" s="224" t="s">
        <v>125</v>
      </c>
      <c r="AF44" s="52" t="s">
        <v>146</v>
      </c>
      <c r="AG44" s="52" t="s">
        <v>126</v>
      </c>
      <c r="AH44" s="225" t="s">
        <v>119</v>
      </c>
      <c r="AJ44" s="224" t="s">
        <v>125</v>
      </c>
      <c r="AK44" s="52" t="s">
        <v>146</v>
      </c>
      <c r="AL44" s="52" t="s">
        <v>126</v>
      </c>
      <c r="AM44" s="225" t="s">
        <v>119</v>
      </c>
      <c r="AS44" s="241"/>
      <c r="AT44" s="242" t="n">
        <f aca="false">AT13</f>
        <v>4</v>
      </c>
      <c r="AU44" s="242" t="n">
        <f aca="false">AS44-AT44</f>
        <v>-4</v>
      </c>
      <c r="AV44" s="243" t="n">
        <f aca="false">IF(AND(AU44&lt;=0,AU44&gt;=-2),AU44,IF(AU44&lt;-2,-2,0))</f>
        <v>-2</v>
      </c>
      <c r="AW44" s="244" t="n">
        <f aca="false">IF(AND(AU44&gt;=0,AU44&lt;=2),AU44,IF(AU44&gt;2,2,0))</f>
        <v>0</v>
      </c>
      <c r="AX44" s="245" t="n">
        <f aca="false">IF(AU44&gt;2,(AU44-2)*13.66,0)</f>
        <v>0</v>
      </c>
      <c r="AY44" s="245" t="n">
        <f aca="false">IF(AU44&lt;-2,(ABS(AU44)-2)*100,0)</f>
        <v>200</v>
      </c>
      <c r="AZ44" s="246" t="n">
        <f aca="false">AV44+AW44</f>
        <v>-2</v>
      </c>
      <c r="BA44" s="247" t="n">
        <f aca="false">AX44+AY44</f>
        <v>200</v>
      </c>
      <c r="BJ44" s="183"/>
      <c r="BK44" s="52"/>
      <c r="BL44" s="251"/>
      <c r="BM44" s="252"/>
      <c r="BR44" s="235"/>
      <c r="BS44" s="142"/>
      <c r="BT44" s="142"/>
      <c r="BU44" s="52"/>
      <c r="BV44" s="52"/>
      <c r="BW44" s="52"/>
      <c r="BX44" s="52"/>
      <c r="BY44" s="52"/>
      <c r="BZ44" s="52"/>
      <c r="CA44" s="52"/>
      <c r="CB44" s="52"/>
      <c r="CC44" s="7"/>
      <c r="CD44" s="7"/>
      <c r="CE44" s="7"/>
      <c r="CF44" s="7"/>
      <c r="CG44" s="7"/>
      <c r="CH44" s="7"/>
      <c r="CI44" s="7"/>
      <c r="CJ44" s="7"/>
      <c r="CK44" s="7"/>
      <c r="CL44" s="252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</row>
    <row r="45" customFormat="false" ht="15.75" hidden="false" customHeight="false" outlineLevel="0" collapsed="false">
      <c r="A45" s="7"/>
      <c r="B45" s="7"/>
      <c r="C45" s="7"/>
      <c r="D45" s="7"/>
      <c r="E45" s="253"/>
      <c r="F45" s="253"/>
      <c r="G45" s="253"/>
      <c r="H45" s="253"/>
      <c r="I45" s="253"/>
      <c r="J45" s="253"/>
      <c r="K45" s="253"/>
      <c r="L45" s="253"/>
      <c r="M45" s="253"/>
      <c r="N45" s="253"/>
      <c r="O45" s="253"/>
      <c r="P45" s="7"/>
      <c r="Q45" s="7"/>
      <c r="R45" s="7"/>
      <c r="S45" s="7"/>
      <c r="T45" s="7"/>
      <c r="U45" s="7"/>
      <c r="V45" s="7"/>
      <c r="W45" s="7"/>
      <c r="X45" s="7"/>
      <c r="Y45" s="7"/>
      <c r="AE45" s="258" t="s">
        <v>137</v>
      </c>
      <c r="AF45" s="259" t="s">
        <v>137</v>
      </c>
      <c r="AG45" s="259" t="s">
        <v>138</v>
      </c>
      <c r="AH45" s="260" t="s">
        <v>138</v>
      </c>
      <c r="AJ45" s="224" t="s">
        <v>137</v>
      </c>
      <c r="AK45" s="52" t="s">
        <v>137</v>
      </c>
      <c r="AL45" s="52" t="s">
        <v>138</v>
      </c>
      <c r="AM45" s="225" t="s">
        <v>138</v>
      </c>
      <c r="AS45" s="241"/>
      <c r="AT45" s="242" t="n">
        <f aca="false">AT14</f>
        <v>4</v>
      </c>
      <c r="AU45" s="242" t="n">
        <f aca="false">AS45-AT45</f>
        <v>-4</v>
      </c>
      <c r="AV45" s="243" t="n">
        <f aca="false">IF(AND(AU45&lt;=0,AU45&gt;=-2),AU45,IF(AU45&lt;-2,-2,0))</f>
        <v>-2</v>
      </c>
      <c r="AW45" s="244" t="n">
        <f aca="false">IF(AND(AU45&gt;=0,AU45&lt;=2),AU45,IF(AU45&gt;2,2,0))</f>
        <v>0</v>
      </c>
      <c r="AX45" s="245" t="n">
        <f aca="false">IF(AU45&gt;2,(AU45-2)*13.66,0)</f>
        <v>0</v>
      </c>
      <c r="AY45" s="245" t="n">
        <f aca="false">IF(AU45&lt;-2,(ABS(AU45)-2)*100,0)</f>
        <v>200</v>
      </c>
      <c r="AZ45" s="246" t="n">
        <f aca="false">AV45+AW45</f>
        <v>-2</v>
      </c>
      <c r="BA45" s="247" t="n">
        <f aca="false">AX45+AY45</f>
        <v>200</v>
      </c>
      <c r="BJ45" s="53" t="s">
        <v>147</v>
      </c>
      <c r="BK45" s="98"/>
      <c r="BL45" s="255" t="n">
        <v>0</v>
      </c>
      <c r="BM45" s="249"/>
      <c r="BR45" s="235"/>
      <c r="BS45" s="142"/>
      <c r="BT45" s="142"/>
      <c r="BU45" s="98"/>
      <c r="BV45" s="52"/>
      <c r="BW45" s="52"/>
      <c r="BX45" s="52"/>
      <c r="BY45" s="52"/>
      <c r="BZ45" s="52"/>
      <c r="CA45" s="98"/>
      <c r="CB45" s="52"/>
      <c r="CC45" s="7"/>
      <c r="CD45" s="7"/>
      <c r="CE45" s="7"/>
      <c r="CF45" s="7"/>
      <c r="CG45" s="7"/>
      <c r="CH45" s="7"/>
      <c r="CI45" s="7"/>
      <c r="CJ45" s="8"/>
      <c r="CK45" s="8"/>
      <c r="CL45" s="249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</row>
    <row r="46" customFormat="false" ht="15.75" hidden="false" customHeight="false" outlineLevel="0" collapsed="false">
      <c r="A46" s="7"/>
      <c r="B46" s="7"/>
      <c r="C46" s="7"/>
      <c r="D46" s="7"/>
      <c r="E46" s="253"/>
      <c r="F46" s="253"/>
      <c r="G46" s="253"/>
      <c r="H46" s="253"/>
      <c r="I46" s="253"/>
      <c r="J46" s="253"/>
      <c r="K46" s="253"/>
      <c r="L46" s="253"/>
      <c r="M46" s="253"/>
      <c r="N46" s="253"/>
      <c r="O46" s="253"/>
      <c r="P46" s="7"/>
      <c r="Q46" s="7"/>
      <c r="R46" s="7"/>
      <c r="S46" s="7"/>
      <c r="T46" s="7"/>
      <c r="U46" s="7"/>
      <c r="V46" s="7"/>
      <c r="W46" s="7"/>
      <c r="X46" s="7"/>
      <c r="Y46" s="7"/>
      <c r="AE46" s="261" t="n">
        <f aca="false">AE39</f>
        <v>0</v>
      </c>
      <c r="AF46" s="262" t="n">
        <f aca="false">AF39</f>
        <v>0</v>
      </c>
      <c r="AG46" s="263" t="e">
        <f aca="true">(INDIRECT(TEXT((DAY($A$1)-1),"0")&amp;"!AG46"))+AG39</f>
        <v>#REF!</v>
      </c>
      <c r="AH46" s="263" t="e">
        <f aca="true">(INDIRECT(TEXT((DAY($A$1)-1),"0")&amp;"!AH46"))+AH39</f>
        <v>#REF!</v>
      </c>
      <c r="AJ46" s="261" t="n">
        <f aca="false">AJ39</f>
        <v>0</v>
      </c>
      <c r="AK46" s="262" t="n">
        <f aca="false">AK39</f>
        <v>0</v>
      </c>
      <c r="AL46" s="264" t="e">
        <f aca="true">(INDIRECT(TEXT((DAY($A$1)-1),"0")&amp;"!AH46"))+AL39</f>
        <v>#REF!</v>
      </c>
      <c r="AM46" s="265" t="e">
        <f aca="true">(INDIRECT(TEXT((DAY($A$1)-1),"0")&amp;"!Am46"))+AM39</f>
        <v>#REF!</v>
      </c>
      <c r="AS46" s="241"/>
      <c r="AT46" s="242" t="n">
        <f aca="false">AT15</f>
        <v>4</v>
      </c>
      <c r="AU46" s="242" t="n">
        <f aca="false">AS46-AT46</f>
        <v>-4</v>
      </c>
      <c r="AV46" s="243" t="n">
        <f aca="false">IF(AND(AU46&lt;=0,AU46&gt;=-2),AU46,IF(AU46&lt;-2,-2,0))</f>
        <v>-2</v>
      </c>
      <c r="AW46" s="244" t="n">
        <f aca="false">IF(AND(AU46&gt;=0,AU46&lt;=2),AU46,IF(AU46&gt;2,2,0))</f>
        <v>0</v>
      </c>
      <c r="AX46" s="245" t="n">
        <f aca="false">IF(AU46&gt;2,(AU46-2)*13.66,0)</f>
        <v>0</v>
      </c>
      <c r="AY46" s="245" t="n">
        <f aca="false">IF(AU46&lt;-2,(ABS(AU46)-2)*100,0)</f>
        <v>200</v>
      </c>
      <c r="AZ46" s="246" t="n">
        <f aca="false">AV46+AW46</f>
        <v>-2</v>
      </c>
      <c r="BA46" s="247" t="n">
        <f aca="false">AX46+AY46</f>
        <v>200</v>
      </c>
      <c r="BJ46" s="53" t="s">
        <v>148</v>
      </c>
      <c r="BK46" s="256" t="n">
        <f aca="false">BK42</f>
        <v>36960</v>
      </c>
      <c r="BL46" s="266" t="n">
        <f aca="false">AT31*J7/1000</f>
        <v>0</v>
      </c>
      <c r="BM46" s="249"/>
      <c r="BR46" s="235"/>
      <c r="BS46" s="142"/>
      <c r="BT46" s="142"/>
      <c r="BU46" s="98"/>
      <c r="BV46" s="52"/>
      <c r="BW46" s="249"/>
      <c r="BX46" s="249"/>
      <c r="BY46" s="52"/>
      <c r="BZ46" s="52"/>
      <c r="CA46" s="52"/>
      <c r="CB46" s="52"/>
      <c r="CC46" s="7"/>
      <c r="CD46" s="7"/>
      <c r="CE46" s="7"/>
      <c r="CF46" s="7"/>
      <c r="CG46" s="7"/>
      <c r="CH46" s="7"/>
      <c r="CI46" s="7"/>
      <c r="CJ46" s="8"/>
      <c r="CK46" s="257"/>
      <c r="CL46" s="249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</row>
    <row r="47" customFormat="false" ht="15" hidden="false" customHeight="false" outlineLevel="0" collapsed="false">
      <c r="A47" s="7"/>
      <c r="B47" s="7"/>
      <c r="C47" s="7"/>
      <c r="D47" s="7"/>
      <c r="E47" s="253"/>
      <c r="F47" s="253"/>
      <c r="G47" s="253"/>
      <c r="H47" s="253"/>
      <c r="I47" s="253"/>
      <c r="J47" s="253"/>
      <c r="K47" s="253"/>
      <c r="L47" s="253"/>
      <c r="M47" s="253"/>
      <c r="N47" s="253"/>
      <c r="O47" s="253"/>
      <c r="P47" s="7"/>
      <c r="Q47" s="7"/>
      <c r="R47" s="7"/>
      <c r="S47" s="7"/>
      <c r="T47" s="7"/>
      <c r="U47" s="7"/>
      <c r="V47" s="7"/>
      <c r="W47" s="7"/>
      <c r="X47" s="7"/>
      <c r="Y47" s="7"/>
      <c r="AS47" s="241"/>
      <c r="AT47" s="242" t="n">
        <f aca="false">AT16</f>
        <v>4</v>
      </c>
      <c r="AU47" s="242" t="n">
        <f aca="false">AS47-AT47</f>
        <v>-4</v>
      </c>
      <c r="AV47" s="243" t="n">
        <f aca="false">IF(AND(AU47&lt;=0,AU47&gt;=-2),AU47,IF(AU47&lt;-2,-2,0))</f>
        <v>-2</v>
      </c>
      <c r="AW47" s="244" t="n">
        <f aca="false">IF(AND(AU47&gt;=0,AU47&lt;=2),AU47,IF(AU47&gt;2,2,0))</f>
        <v>0</v>
      </c>
      <c r="AX47" s="245" t="n">
        <f aca="false">IF(AU47&gt;2,(AU47-2)*13.66,0)</f>
        <v>0</v>
      </c>
      <c r="AY47" s="245" t="n">
        <f aca="false">IF(AU47&lt;-2,(ABS(AU47)-2)*100,0)</f>
        <v>200</v>
      </c>
      <c r="AZ47" s="246" t="n">
        <f aca="false">AV47+AW47</f>
        <v>-2</v>
      </c>
      <c r="BA47" s="247" t="n">
        <f aca="false">AX47+AY47</f>
        <v>200</v>
      </c>
      <c r="BJ47" s="53" t="s">
        <v>149</v>
      </c>
      <c r="BK47" s="98"/>
      <c r="BL47" s="255" t="n">
        <f aca="false">SUM(BL45:BL46)</f>
        <v>0</v>
      </c>
      <c r="BM47" s="249"/>
      <c r="BR47" s="235"/>
      <c r="BS47" s="142"/>
      <c r="BT47" s="142"/>
      <c r="BU47" s="52"/>
      <c r="BV47" s="52"/>
      <c r="BW47" s="252"/>
      <c r="BX47" s="252"/>
      <c r="BY47" s="52"/>
      <c r="BZ47" s="52"/>
      <c r="CA47" s="52"/>
      <c r="CB47" s="52"/>
      <c r="CC47" s="7"/>
      <c r="CD47" s="7"/>
      <c r="CE47" s="7"/>
      <c r="CF47" s="7"/>
      <c r="CG47" s="7"/>
      <c r="CH47" s="7"/>
      <c r="CI47" s="7"/>
      <c r="CJ47" s="8"/>
      <c r="CK47" s="8"/>
      <c r="CL47" s="249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</row>
    <row r="48" customFormat="false" ht="15" hidden="false" customHeight="false" outlineLevel="0" collapsed="false">
      <c r="A48" s="7"/>
      <c r="B48" s="7"/>
      <c r="C48" s="7"/>
      <c r="D48" s="7"/>
      <c r="E48" s="253"/>
      <c r="F48" s="253"/>
      <c r="G48" s="254"/>
      <c r="H48" s="253"/>
      <c r="I48" s="254"/>
      <c r="J48" s="253"/>
      <c r="K48" s="254"/>
      <c r="L48" s="253"/>
      <c r="M48" s="254"/>
      <c r="N48" s="253"/>
      <c r="O48" s="253"/>
      <c r="P48" s="7"/>
      <c r="Q48" s="7"/>
      <c r="R48" s="7"/>
      <c r="S48" s="7"/>
      <c r="T48" s="7"/>
      <c r="U48" s="7"/>
      <c r="V48" s="7"/>
      <c r="W48" s="7"/>
      <c r="X48" s="7"/>
      <c r="Y48" s="7"/>
      <c r="AS48" s="241"/>
      <c r="AT48" s="242" t="n">
        <f aca="false">AT17</f>
        <v>4</v>
      </c>
      <c r="AU48" s="242" t="n">
        <f aca="false">AS48-AT48</f>
        <v>-4</v>
      </c>
      <c r="AV48" s="243" t="n">
        <f aca="false">IF(AND(AU48&lt;=0,AU48&gt;=-2),AU48,IF(AU48&lt;-2,-2,0))</f>
        <v>-2</v>
      </c>
      <c r="AW48" s="244" t="n">
        <f aca="false">IF(AND(AU48&gt;=0,AU48&lt;=2),AU48,IF(AU48&gt;2,2,0))</f>
        <v>0</v>
      </c>
      <c r="AX48" s="245" t="n">
        <f aca="false">IF(AU48&gt;2,(AU48-2)*13.66,0)</f>
        <v>0</v>
      </c>
      <c r="AY48" s="245" t="n">
        <f aca="false">IF(AU48&lt;-2,(ABS(AU48)-2)*100,0)</f>
        <v>200</v>
      </c>
      <c r="AZ48" s="246" t="n">
        <f aca="false">AV48+AW48</f>
        <v>-2</v>
      </c>
      <c r="BA48" s="247" t="n">
        <f aca="false">AX48+AY48</f>
        <v>200</v>
      </c>
      <c r="BJ48" s="183"/>
      <c r="BK48" s="52"/>
      <c r="BL48" s="251"/>
      <c r="BM48" s="252"/>
      <c r="BR48" s="235"/>
      <c r="BS48" s="142"/>
      <c r="BT48" s="142"/>
      <c r="BU48" s="98"/>
      <c r="BV48" s="98"/>
      <c r="BW48" s="249"/>
      <c r="BX48" s="249"/>
      <c r="BY48" s="52"/>
      <c r="BZ48" s="52"/>
      <c r="CA48" s="52"/>
      <c r="CB48" s="52"/>
      <c r="CC48" s="7"/>
      <c r="CD48" s="7"/>
      <c r="CE48" s="7"/>
      <c r="CF48" s="7"/>
      <c r="CG48" s="7"/>
      <c r="CH48" s="7"/>
      <c r="CI48" s="7"/>
      <c r="CJ48" s="7"/>
      <c r="CK48" s="7"/>
      <c r="CL48" s="252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</row>
    <row r="49" customFormat="false" ht="15" hidden="false" customHeight="false" outlineLevel="0" collapsed="false">
      <c r="A49" s="7"/>
      <c r="B49" s="7"/>
      <c r="C49" s="7"/>
      <c r="D49" s="7"/>
      <c r="E49" s="253"/>
      <c r="F49" s="253"/>
      <c r="G49" s="254"/>
      <c r="H49" s="253"/>
      <c r="I49" s="254"/>
      <c r="J49" s="253"/>
      <c r="K49" s="254"/>
      <c r="L49" s="253"/>
      <c r="M49" s="254"/>
      <c r="N49" s="253"/>
      <c r="O49" s="253"/>
      <c r="P49" s="7"/>
      <c r="Q49" s="7"/>
      <c r="R49" s="7"/>
      <c r="S49" s="7"/>
      <c r="T49" s="7"/>
      <c r="U49" s="7"/>
      <c r="V49" s="7"/>
      <c r="W49" s="7"/>
      <c r="X49" s="7"/>
      <c r="Y49" s="7"/>
      <c r="AS49" s="241"/>
      <c r="AT49" s="242" t="n">
        <f aca="false">AT18</f>
        <v>4</v>
      </c>
      <c r="AU49" s="242" t="n">
        <f aca="false">AS49-AT49</f>
        <v>-4</v>
      </c>
      <c r="AV49" s="243" t="n">
        <f aca="false">IF(AND(AU49&lt;=0,AU49&gt;=-2),AU49,IF(AU49&lt;-2,-2,0))</f>
        <v>-2</v>
      </c>
      <c r="AW49" s="244" t="n">
        <f aca="false">IF(AND(AU49&gt;=0,AU49&lt;=2),AU49,IF(AU49&gt;2,2,0))</f>
        <v>0</v>
      </c>
      <c r="AX49" s="245" t="n">
        <f aca="false">IF(AU49&gt;2,(AU49-2)*13.66,0)</f>
        <v>0</v>
      </c>
      <c r="AY49" s="245" t="n">
        <f aca="false">IF(AU49&lt;-2,(ABS(AU49)-2)*100,0)</f>
        <v>200</v>
      </c>
      <c r="AZ49" s="246" t="n">
        <f aca="false">AV49+AW49</f>
        <v>-2</v>
      </c>
      <c r="BA49" s="247" t="n">
        <f aca="false">AX49+AY49</f>
        <v>200</v>
      </c>
      <c r="BJ49" s="140" t="s">
        <v>150</v>
      </c>
      <c r="BK49" s="141"/>
      <c r="BL49" s="267" t="n">
        <f aca="false">BL43-BL47</f>
        <v>0</v>
      </c>
      <c r="BM49" s="249"/>
      <c r="BR49" s="235"/>
      <c r="BS49" s="142"/>
      <c r="BT49" s="142"/>
      <c r="BU49" s="98"/>
      <c r="BV49" s="256"/>
      <c r="BW49" s="249"/>
      <c r="BX49" s="249"/>
      <c r="BY49" s="52"/>
      <c r="BZ49" s="52"/>
      <c r="CA49" s="52"/>
      <c r="CB49" s="52"/>
      <c r="CC49" s="7"/>
      <c r="CD49" s="7"/>
      <c r="CE49" s="7"/>
      <c r="CF49" s="7"/>
      <c r="CG49" s="7"/>
      <c r="CH49" s="7"/>
      <c r="CI49" s="7"/>
      <c r="CJ49" s="8"/>
      <c r="CK49" s="7"/>
      <c r="CL49" s="249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</row>
    <row r="50" customFormat="false" ht="15" hidden="false" customHeight="false" outlineLevel="0" collapsed="false">
      <c r="A50" s="7"/>
      <c r="B50" s="7"/>
      <c r="C50" s="7"/>
      <c r="D50" s="7"/>
      <c r="E50" s="253"/>
      <c r="F50" s="253"/>
      <c r="G50" s="253"/>
      <c r="H50" s="253"/>
      <c r="I50" s="253"/>
      <c r="J50" s="253"/>
      <c r="K50" s="254"/>
      <c r="L50" s="253"/>
      <c r="M50" s="253"/>
      <c r="N50" s="253"/>
      <c r="O50" s="253"/>
      <c r="P50" s="7"/>
      <c r="Q50" s="7"/>
      <c r="R50" s="7"/>
      <c r="S50" s="7"/>
      <c r="T50" s="7"/>
      <c r="U50" s="7"/>
      <c r="V50" s="7"/>
      <c r="W50" s="7"/>
      <c r="X50" s="7"/>
      <c r="Y50" s="7"/>
      <c r="AS50" s="241"/>
      <c r="AT50" s="242" t="n">
        <f aca="false">AT19</f>
        <v>4</v>
      </c>
      <c r="AU50" s="242" t="n">
        <f aca="false">AS50-AT50</f>
        <v>-4</v>
      </c>
      <c r="AV50" s="243" t="n">
        <f aca="false">IF(AND(AU50&lt;=0,AU50&gt;=-2),AU50,IF(AU50&lt;-2,-2,0))</f>
        <v>-2</v>
      </c>
      <c r="AW50" s="244" t="n">
        <f aca="false">IF(AND(AU50&gt;=0,AU50&lt;=2),AU50,IF(AU50&gt;2,2,0))</f>
        <v>0</v>
      </c>
      <c r="AX50" s="245" t="n">
        <f aca="false">IF(AU50&gt;2,(AU50-2)*13.66,0)</f>
        <v>0</v>
      </c>
      <c r="AY50" s="245" t="n">
        <f aca="false">IF(AU50&lt;-2,(ABS(AU50)-2)*100,0)</f>
        <v>200</v>
      </c>
      <c r="AZ50" s="246" t="n">
        <f aca="false">AV50+AW50</f>
        <v>-2</v>
      </c>
      <c r="BA50" s="247" t="n">
        <f aca="false">AX50+AY50</f>
        <v>200</v>
      </c>
      <c r="BJ50" s="140"/>
      <c r="BK50" s="141"/>
      <c r="BL50" s="267"/>
      <c r="BM50" s="249"/>
      <c r="BR50" s="235"/>
      <c r="BS50" s="142"/>
      <c r="BT50" s="142"/>
      <c r="BU50" s="98"/>
      <c r="BV50" s="52"/>
      <c r="BW50" s="249"/>
      <c r="BX50" s="249"/>
      <c r="BY50" s="52"/>
      <c r="BZ50" s="52"/>
      <c r="CA50" s="52"/>
      <c r="CB50" s="52"/>
      <c r="CC50" s="7"/>
      <c r="CD50" s="7"/>
      <c r="CE50" s="7"/>
      <c r="CF50" s="7"/>
      <c r="CG50" s="7"/>
      <c r="CH50" s="7"/>
      <c r="CI50" s="7"/>
      <c r="CJ50" s="8"/>
      <c r="CK50" s="7"/>
      <c r="CL50" s="249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</row>
    <row r="51" customFormat="false" ht="15" hidden="false" customHeight="false" outlineLevel="0" collapsed="false">
      <c r="A51" s="7"/>
      <c r="B51" s="7"/>
      <c r="C51" s="7"/>
      <c r="D51" s="7"/>
      <c r="E51" s="253"/>
      <c r="F51" s="253"/>
      <c r="G51" s="253"/>
      <c r="H51" s="253"/>
      <c r="I51" s="254"/>
      <c r="J51" s="253"/>
      <c r="K51" s="254"/>
      <c r="L51" s="253"/>
      <c r="M51" s="254"/>
      <c r="N51" s="254"/>
      <c r="O51" s="254"/>
      <c r="P51" s="7"/>
      <c r="Q51" s="7"/>
      <c r="R51" s="7"/>
      <c r="S51" s="7"/>
      <c r="T51" s="7"/>
      <c r="U51" s="7"/>
      <c r="V51" s="7"/>
      <c r="W51" s="7"/>
      <c r="X51" s="7"/>
      <c r="Y51" s="7"/>
      <c r="AS51" s="241"/>
      <c r="AT51" s="242" t="n">
        <f aca="false">AT20</f>
        <v>4</v>
      </c>
      <c r="AU51" s="242" t="n">
        <f aca="false">AS51-AT51</f>
        <v>-4</v>
      </c>
      <c r="AV51" s="243" t="n">
        <f aca="false">IF(AND(AU51&lt;=0,AU51&gt;=-2),AU51,IF(AU51&lt;-2,-2,0))</f>
        <v>-2</v>
      </c>
      <c r="AW51" s="244" t="n">
        <f aca="false">IF(AND(AU51&gt;=0,AU51&lt;=2),AU51,IF(AU51&gt;2,2,0))</f>
        <v>0</v>
      </c>
      <c r="AX51" s="245" t="n">
        <f aca="false">IF(AU51&gt;2,(AU51-2)*13.66,0)</f>
        <v>0</v>
      </c>
      <c r="AY51" s="245" t="n">
        <f aca="false">IF(AU51&lt;-2,(ABS(AU51)-2)*100,0)</f>
        <v>200</v>
      </c>
      <c r="AZ51" s="246" t="n">
        <f aca="false">AV51+AW51</f>
        <v>-2</v>
      </c>
      <c r="BA51" s="247" t="n">
        <f aca="false">AX51+AY51</f>
        <v>200</v>
      </c>
      <c r="BR51" s="235"/>
      <c r="BS51" s="142"/>
      <c r="BT51" s="142"/>
      <c r="BU51" s="52"/>
      <c r="BV51" s="52"/>
      <c r="BW51" s="252"/>
      <c r="BX51" s="252"/>
      <c r="BY51" s="52"/>
      <c r="BZ51" s="52"/>
      <c r="CA51" s="52"/>
      <c r="CB51" s="52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</row>
    <row r="52" customFormat="false" ht="12.75" hidden="false" customHeight="false" outlineLevel="0" collapsed="false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AS52" s="241"/>
      <c r="AT52" s="242" t="n">
        <f aca="false">AT21</f>
        <v>4</v>
      </c>
      <c r="AU52" s="242" t="n">
        <f aca="false">AS52-AT52</f>
        <v>-4</v>
      </c>
      <c r="AV52" s="243" t="n">
        <f aca="false">IF(AND(AU52&lt;=0,AU52&gt;=-2),AU52,IF(AU52&lt;-2,-2,0))</f>
        <v>-2</v>
      </c>
      <c r="AW52" s="244" t="n">
        <f aca="false">IF(AND(AU52&gt;=0,AU52&lt;=2),AU52,IF(AU52&gt;2,2,0))</f>
        <v>0</v>
      </c>
      <c r="AX52" s="245" t="n">
        <f aca="false">IF(AU52&gt;2,(AU52-2)*13.66,0)</f>
        <v>0</v>
      </c>
      <c r="AY52" s="245" t="n">
        <f aca="false">IF(AU52&lt;-2,(ABS(AU52)-2)*100,0)</f>
        <v>200</v>
      </c>
      <c r="AZ52" s="246" t="n">
        <f aca="false">AV52+AW52</f>
        <v>-2</v>
      </c>
      <c r="BA52" s="247" t="n">
        <f aca="false">AX52+AY52</f>
        <v>200</v>
      </c>
      <c r="BR52" s="235"/>
      <c r="BS52" s="142"/>
      <c r="BT52" s="142"/>
      <c r="BU52" s="98"/>
      <c r="BV52" s="98"/>
      <c r="BW52" s="249"/>
      <c r="BX52" s="249"/>
      <c r="BY52" s="52"/>
      <c r="BZ52" s="52"/>
      <c r="CA52" s="52"/>
      <c r="CB52" s="52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</row>
    <row r="53" customFormat="false" ht="15.75" hidden="false" customHeight="false" outlineLevel="0" collapsed="false">
      <c r="A53" s="7"/>
      <c r="B53" s="7"/>
      <c r="C53" s="7"/>
      <c r="D53" s="7"/>
      <c r="E53" s="7"/>
      <c r="F53" s="7"/>
      <c r="G53" s="7"/>
      <c r="H53" s="22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AS53" s="241"/>
      <c r="AT53" s="242" t="n">
        <f aca="false">AT22</f>
        <v>4</v>
      </c>
      <c r="AU53" s="242" t="n">
        <f aca="false">AS53-AT53</f>
        <v>-4</v>
      </c>
      <c r="AV53" s="243" t="n">
        <f aca="false">IF(AND(AU53&lt;=0,AU53&gt;=-2),AU53,IF(AU53&lt;-2,-2,0))</f>
        <v>-2</v>
      </c>
      <c r="AW53" s="244" t="n">
        <f aca="false">IF(AND(AU53&gt;=0,AU53&lt;=2),AU53,IF(AU53&gt;2,2,0))</f>
        <v>0</v>
      </c>
      <c r="AX53" s="245" t="n">
        <f aca="false">IF(AU53&gt;2,(AU53-2)*13.66,0)</f>
        <v>0</v>
      </c>
      <c r="AY53" s="245" t="n">
        <f aca="false">IF(AU53&lt;-2,(ABS(AU53)-2)*100,0)</f>
        <v>200</v>
      </c>
      <c r="AZ53" s="246" t="n">
        <f aca="false">AV53+AW53</f>
        <v>-2</v>
      </c>
      <c r="BA53" s="247" t="n">
        <f aca="false">AX53+AY53</f>
        <v>200</v>
      </c>
      <c r="BR53" s="235"/>
      <c r="BS53" s="142"/>
      <c r="BT53" s="142"/>
      <c r="BU53" s="98"/>
      <c r="BV53" s="256"/>
      <c r="BW53" s="268"/>
      <c r="BX53" s="249"/>
      <c r="BY53" s="52"/>
      <c r="BZ53" s="52"/>
      <c r="CA53" s="52"/>
      <c r="CB53" s="52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</row>
    <row r="54" customFormat="false" ht="15.75" hidden="false" customHeight="false" outlineLevel="0" collapsed="false">
      <c r="A54" s="7"/>
      <c r="B54" s="7"/>
      <c r="C54" s="7"/>
      <c r="D54" s="7"/>
      <c r="E54" s="7"/>
      <c r="F54" s="7"/>
      <c r="G54" s="7"/>
      <c r="H54" s="227"/>
      <c r="I54" s="227"/>
      <c r="J54" s="227"/>
      <c r="K54" s="22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AS54" s="241"/>
      <c r="AT54" s="242" t="n">
        <f aca="false">AT23</f>
        <v>4</v>
      </c>
      <c r="AU54" s="242" t="n">
        <f aca="false">AS54-AT54</f>
        <v>-4</v>
      </c>
      <c r="AV54" s="243" t="n">
        <f aca="false">IF(AND(AU54&lt;=0,AU54&gt;=-2),AU54,IF(AU54&lt;-2,-2,0))</f>
        <v>-2</v>
      </c>
      <c r="AW54" s="244" t="n">
        <f aca="false">IF(AND(AU54&gt;=0,AU54&lt;=2),AU54,IF(AU54&gt;2,2,0))</f>
        <v>0</v>
      </c>
      <c r="AX54" s="245" t="n">
        <f aca="false">IF(AU54&gt;2,(AU54-2)*13.66,0)</f>
        <v>0</v>
      </c>
      <c r="AY54" s="245" t="n">
        <f aca="false">IF(AU54&lt;-2,(ABS(AU54)-2)*100,0)</f>
        <v>200</v>
      </c>
      <c r="AZ54" s="246" t="n">
        <f aca="false">AV54+AW54</f>
        <v>-2</v>
      </c>
      <c r="BA54" s="247" t="n">
        <f aca="false">AX54+AY54</f>
        <v>200</v>
      </c>
      <c r="BR54" s="235"/>
      <c r="BS54" s="142"/>
      <c r="BT54" s="142"/>
      <c r="BU54" s="98"/>
      <c r="BV54" s="98"/>
      <c r="BW54" s="249"/>
      <c r="BX54" s="249"/>
      <c r="BY54" s="52"/>
      <c r="BZ54" s="52"/>
      <c r="CA54" s="52"/>
      <c r="CB54" s="52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</row>
    <row r="55" customFormat="false" ht="15.75" hidden="false" customHeight="false" outlineLevel="0" collapsed="false">
      <c r="A55" s="7"/>
      <c r="B55" s="7"/>
      <c r="C55" s="7"/>
      <c r="D55" s="7"/>
      <c r="E55" s="227"/>
      <c r="F55" s="227"/>
      <c r="G55" s="7"/>
      <c r="H55" s="227"/>
      <c r="I55" s="227"/>
      <c r="J55" s="7"/>
      <c r="K55" s="227"/>
      <c r="L55" s="7"/>
      <c r="M55" s="7"/>
      <c r="N55" s="22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AS55" s="241"/>
      <c r="AT55" s="242" t="n">
        <f aca="false">AT24</f>
        <v>4</v>
      </c>
      <c r="AU55" s="242" t="n">
        <f aca="false">AS55-AT55</f>
        <v>-4</v>
      </c>
      <c r="AV55" s="243" t="n">
        <f aca="false">IF(AND(AU55&lt;=0,AU55&gt;=-2),AU55,IF(AU55&lt;-2,-2,0))</f>
        <v>-2</v>
      </c>
      <c r="AW55" s="244" t="n">
        <f aca="false">IF(AND(AU55&gt;=0,AU55&lt;=2),AU55,IF(AU55&gt;2,2,0))</f>
        <v>0</v>
      </c>
      <c r="AX55" s="245" t="n">
        <f aca="false">IF(AU55&gt;2,(AU55-2)*13.66,0)</f>
        <v>0</v>
      </c>
      <c r="AY55" s="245" t="n">
        <f aca="false">IF(AU55&lt;-2,(ABS(AU55)-2)*100,0)</f>
        <v>200</v>
      </c>
      <c r="AZ55" s="246" t="n">
        <f aca="false">AV55+AW55</f>
        <v>-2</v>
      </c>
      <c r="BA55" s="247" t="n">
        <f aca="false">AX55+AY55</f>
        <v>200</v>
      </c>
      <c r="BR55" s="235"/>
      <c r="BS55" s="142"/>
      <c r="BT55" s="142"/>
      <c r="BU55" s="52"/>
      <c r="BV55" s="52"/>
      <c r="BW55" s="252"/>
      <c r="BX55" s="252"/>
      <c r="BY55" s="52"/>
      <c r="BZ55" s="52"/>
      <c r="CA55" s="52"/>
      <c r="CB55" s="52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</row>
    <row r="56" customFormat="false" ht="15.75" hidden="false" customHeight="false" outlineLevel="0" collapsed="false">
      <c r="A56" s="7"/>
      <c r="B56" s="7"/>
      <c r="C56" s="7"/>
      <c r="D56" s="7"/>
      <c r="E56" s="227"/>
      <c r="F56" s="7"/>
      <c r="G56" s="7"/>
      <c r="H56" s="7"/>
      <c r="I56" s="7"/>
      <c r="J56" s="7"/>
      <c r="K56" s="269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AS56" s="241"/>
      <c r="AT56" s="242" t="n">
        <f aca="false">AT25</f>
        <v>4</v>
      </c>
      <c r="AU56" s="242" t="n">
        <f aca="false">AS56-AT56</f>
        <v>-4</v>
      </c>
      <c r="AV56" s="243" t="n">
        <f aca="false">IF(AND(AU56&lt;=0,AU56&gt;=-2),AU56,IF(AU56&lt;-2,-2,0))</f>
        <v>-2</v>
      </c>
      <c r="AW56" s="244" t="n">
        <f aca="false">IF(AND(AU56&gt;=0,AU56&lt;=2),AU56,IF(AU56&gt;2,2,0))</f>
        <v>0</v>
      </c>
      <c r="AX56" s="245" t="n">
        <f aca="false">IF(AU56&gt;2,(AU56-2)*13.66,0)</f>
        <v>0</v>
      </c>
      <c r="AY56" s="245" t="n">
        <f aca="false">IF(AU56&lt;-2,(ABS(AU56)-2)*100,0)</f>
        <v>200</v>
      </c>
      <c r="AZ56" s="246" t="n">
        <f aca="false">AV56+AW56</f>
        <v>-2</v>
      </c>
      <c r="BA56" s="247" t="n">
        <f aca="false">AX56+AY56</f>
        <v>200</v>
      </c>
      <c r="BR56" s="235"/>
      <c r="BS56" s="142"/>
      <c r="BT56" s="142"/>
      <c r="BU56" s="98"/>
      <c r="BV56" s="52"/>
      <c r="BW56" s="249"/>
      <c r="BX56" s="249"/>
      <c r="BY56" s="52"/>
      <c r="BZ56" s="52"/>
      <c r="CA56" s="52"/>
      <c r="CB56" s="52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</row>
    <row r="57" customFormat="false" ht="15" hidden="false" customHeight="false" outlineLevel="0" collapsed="false">
      <c r="A57" s="7"/>
      <c r="B57" s="7"/>
      <c r="C57" s="7"/>
      <c r="D57" s="7"/>
      <c r="E57" s="253"/>
      <c r="F57" s="253"/>
      <c r="G57" s="7"/>
      <c r="H57" s="254"/>
      <c r="I57" s="7"/>
      <c r="J57" s="253"/>
      <c r="K57" s="270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AS57" s="241"/>
      <c r="AT57" s="242" t="n">
        <f aca="false">AT26</f>
        <v>4</v>
      </c>
      <c r="AU57" s="242" t="n">
        <f aca="false">AS57-AT57</f>
        <v>-4</v>
      </c>
      <c r="AV57" s="243" t="n">
        <f aca="false">IF(AND(AU57&lt;=0,AU57&gt;=-2),AU57,IF(AU57&lt;-2,-2,0))</f>
        <v>-2</v>
      </c>
      <c r="AW57" s="244" t="n">
        <f aca="false">IF(AND(AU57&gt;=0,AU57&lt;=2),AU57,IF(AU57&gt;2,2,0))</f>
        <v>0</v>
      </c>
      <c r="AX57" s="245" t="n">
        <f aca="false">IF(AU57&gt;2,(AU57-2)*13.66,0)</f>
        <v>0</v>
      </c>
      <c r="AY57" s="245" t="n">
        <f aca="false">IF(AU57&lt;-2,(ABS(AU57)-2)*100,0)</f>
        <v>200</v>
      </c>
      <c r="AZ57" s="246" t="n">
        <f aca="false">AV57+AW57</f>
        <v>-2</v>
      </c>
      <c r="BA57" s="247" t="n">
        <f aca="false">AX57+AY57</f>
        <v>200</v>
      </c>
      <c r="BR57" s="235"/>
      <c r="BS57" s="142"/>
      <c r="BT57" s="142"/>
      <c r="BU57" s="98"/>
      <c r="BV57" s="52"/>
      <c r="BW57" s="249"/>
      <c r="BX57" s="249"/>
      <c r="BY57" s="52"/>
      <c r="BZ57" s="52"/>
      <c r="CA57" s="52"/>
      <c r="CB57" s="52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</row>
    <row r="58" customFormat="false" ht="15.75" hidden="false" customHeight="false" outlineLevel="0" collapsed="false">
      <c r="A58" s="7"/>
      <c r="B58" s="7"/>
      <c r="C58" s="7"/>
      <c r="D58" s="7"/>
      <c r="E58" s="253"/>
      <c r="F58" s="253"/>
      <c r="G58" s="7"/>
      <c r="H58" s="254"/>
      <c r="I58" s="7"/>
      <c r="J58" s="7"/>
      <c r="K58" s="269"/>
      <c r="L58" s="7"/>
      <c r="M58" s="7"/>
      <c r="N58" s="271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AS58" s="241"/>
      <c r="AT58" s="242" t="n">
        <f aca="false">AT27</f>
        <v>4</v>
      </c>
      <c r="AU58" s="242" t="n">
        <f aca="false">AS58-AT58</f>
        <v>-4</v>
      </c>
      <c r="AV58" s="243" t="n">
        <f aca="false">IF(AND(AU58&lt;=0,AU58&gt;=-2),AU58,IF(AU58&lt;-2,-2,0))</f>
        <v>-2</v>
      </c>
      <c r="AW58" s="244" t="n">
        <f aca="false">IF(AND(AU58&gt;=0,AU58&lt;=2),AU58,IF(AU58&gt;2,2,0))</f>
        <v>0</v>
      </c>
      <c r="AX58" s="245" t="n">
        <f aca="false">IF(AU58&gt;2,(AU58-2)*13.66,0)</f>
        <v>0</v>
      </c>
      <c r="AY58" s="245" t="n">
        <f aca="false">IF(AU58&lt;-2,(ABS(AU58)-2)*100,0)</f>
        <v>200</v>
      </c>
      <c r="AZ58" s="246" t="n">
        <f aca="false">AV58+AW58</f>
        <v>-2</v>
      </c>
      <c r="BA58" s="247" t="n">
        <f aca="false">AX58+AY58</f>
        <v>200</v>
      </c>
      <c r="BR58" s="235"/>
      <c r="BS58" s="142"/>
      <c r="BT58" s="142"/>
      <c r="BU58" s="272"/>
      <c r="BV58" s="272"/>
      <c r="BW58" s="270"/>
      <c r="BX58" s="270"/>
      <c r="BY58" s="273"/>
      <c r="BZ58" s="269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</row>
    <row r="59" customFormat="false" ht="15" hidden="false" customHeight="false" outlineLevel="0" collapsed="false">
      <c r="A59" s="7"/>
      <c r="B59" s="7"/>
      <c r="C59" s="7"/>
      <c r="D59" s="7"/>
      <c r="E59" s="253"/>
      <c r="F59" s="7"/>
      <c r="G59" s="7"/>
      <c r="H59" s="254"/>
      <c r="I59" s="7"/>
      <c r="J59" s="7"/>
      <c r="K59" s="274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AS59" s="241"/>
      <c r="AT59" s="242" t="n">
        <f aca="false">AT28</f>
        <v>4</v>
      </c>
      <c r="AU59" s="242" t="n">
        <f aca="false">AS59-AT59</f>
        <v>-4</v>
      </c>
      <c r="AV59" s="243" t="n">
        <f aca="false">IF(AND(AU59&lt;=0,AU59&gt;=-2),AU59,IF(AU59&lt;-2,-2,0))</f>
        <v>-2</v>
      </c>
      <c r="AW59" s="244" t="n">
        <f aca="false">IF(AND(AU59&gt;=0,AU59&lt;=2),AU59,IF(AU59&gt;2,2,0))</f>
        <v>0</v>
      </c>
      <c r="AX59" s="245" t="n">
        <f aca="false">IF(AU59&gt;2,(AU59-2)*13.66,0)</f>
        <v>0</v>
      </c>
      <c r="AY59" s="245" t="n">
        <f aca="false">IF(AU59&lt;-2,(ABS(AU59)-2)*100,0)</f>
        <v>200</v>
      </c>
      <c r="AZ59" s="246" t="n">
        <f aca="false">AV59+AW59</f>
        <v>-2</v>
      </c>
      <c r="BA59" s="247" t="n">
        <f aca="false">AX59+AY59</f>
        <v>200</v>
      </c>
      <c r="BR59" s="235"/>
      <c r="BS59" s="142"/>
      <c r="BT59" s="142"/>
      <c r="BU59" s="272"/>
      <c r="BV59" s="272"/>
      <c r="BW59" s="270"/>
      <c r="BX59" s="270"/>
      <c r="BY59" s="273"/>
      <c r="BZ59" s="269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</row>
    <row r="60" customFormat="false" ht="15" hidden="false" customHeight="false" outlineLevel="0" collapsed="false">
      <c r="A60" s="7"/>
      <c r="B60" s="7"/>
      <c r="C60" s="7"/>
      <c r="D60" s="7"/>
      <c r="E60" s="253"/>
      <c r="F60" s="7"/>
      <c r="G60" s="7"/>
      <c r="H60" s="274"/>
      <c r="I60" s="7"/>
      <c r="J60" s="7"/>
      <c r="K60" s="269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AS60" s="241"/>
      <c r="AT60" s="242" t="n">
        <f aca="false">AT29</f>
        <v>4</v>
      </c>
      <c r="AU60" s="242" t="n">
        <f aca="false">AS60-AT60</f>
        <v>-4</v>
      </c>
      <c r="AV60" s="243" t="n">
        <f aca="false">IF(AND(AU60&lt;=0,AU60&gt;=-2),AU60,IF(AU60&lt;-2,-2,0))</f>
        <v>-2</v>
      </c>
      <c r="AW60" s="244" t="n">
        <f aca="false">IF(AND(AU60&gt;=0,AU60&lt;=2),AU60,IF(AU60&gt;2,2,0))</f>
        <v>0</v>
      </c>
      <c r="AX60" s="245" t="n">
        <f aca="false">IF(AU60&gt;2,(AU60-2)*13.66,0)</f>
        <v>0</v>
      </c>
      <c r="AY60" s="245" t="n">
        <f aca="false">IF(AU60&lt;-2,(ABS(AU60)-2)*100,0)</f>
        <v>200</v>
      </c>
      <c r="AZ60" s="246" t="n">
        <f aca="false">AV60+AW60</f>
        <v>-2</v>
      </c>
      <c r="BA60" s="247" t="n">
        <f aca="false">AX60+AY60</f>
        <v>200</v>
      </c>
      <c r="BR60" s="235"/>
      <c r="BS60" s="142"/>
      <c r="BT60" s="142"/>
      <c r="BU60" s="272"/>
      <c r="BV60" s="272"/>
      <c r="BW60" s="270"/>
      <c r="BX60" s="270"/>
      <c r="BY60" s="273"/>
      <c r="BZ60" s="269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</row>
    <row r="61" customFormat="false" ht="15.75" hidden="false" customHeight="false" outlineLevel="0" collapsed="false">
      <c r="A61" s="7"/>
      <c r="B61" s="7"/>
      <c r="C61" s="7"/>
      <c r="D61" s="7"/>
      <c r="E61" s="254"/>
      <c r="F61" s="7"/>
      <c r="G61" s="7"/>
      <c r="H61" s="274"/>
      <c r="I61" s="7"/>
      <c r="J61" s="7"/>
      <c r="K61" s="274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AS61" s="275"/>
      <c r="AT61" s="276" t="n">
        <f aca="false">AT30</f>
        <v>4</v>
      </c>
      <c r="AU61" s="276" t="n">
        <f aca="false">AS61-AT61</f>
        <v>-4</v>
      </c>
      <c r="AV61" s="277" t="n">
        <f aca="false">IF(AND(AU61&lt;=0,AU61&gt;=-2),AU61,IF(AU61&lt;-2,-2,0))</f>
        <v>-2</v>
      </c>
      <c r="AW61" s="278" t="n">
        <f aca="false">IF(AND(AU61&gt;=0,AU61&lt;=2),AU61,IF(AU61&gt;2,2,0))</f>
        <v>0</v>
      </c>
      <c r="AX61" s="279" t="n">
        <f aca="false">IF(AU61&gt;2,(AU61-2)*13.66,0)</f>
        <v>0</v>
      </c>
      <c r="AY61" s="279" t="n">
        <f aca="false">IF(AU61&lt;-2,(ABS(AU61)-2)*100,0)</f>
        <v>200</v>
      </c>
      <c r="AZ61" s="280" t="n">
        <f aca="false">AV61+AW61</f>
        <v>-2</v>
      </c>
      <c r="BA61" s="281" t="n">
        <f aca="false">AX61+AY61</f>
        <v>200</v>
      </c>
      <c r="BR61" s="235"/>
      <c r="BS61" s="142"/>
      <c r="BT61" s="142"/>
      <c r="BU61" s="272"/>
      <c r="BV61" s="272"/>
      <c r="BW61" s="270"/>
      <c r="BX61" s="270"/>
      <c r="BY61" s="273"/>
      <c r="BZ61" s="269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</row>
    <row r="62" customFormat="false" ht="15.75" hidden="false" customHeight="false" outlineLevel="0" collapsed="false">
      <c r="A62" s="7"/>
      <c r="B62" s="7"/>
      <c r="C62" s="7"/>
      <c r="D62" s="7"/>
      <c r="E62" s="254"/>
      <c r="F62" s="7"/>
      <c r="G62" s="7"/>
      <c r="H62" s="282"/>
      <c r="I62" s="7"/>
      <c r="J62" s="7"/>
      <c r="K62" s="269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AT62" s="283" t="n">
        <f aca="false">AT31</f>
        <v>96</v>
      </c>
      <c r="BR62" s="7"/>
      <c r="BS62" s="142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</row>
    <row r="63" customFormat="false" ht="15.75" hidden="false" customHeight="false" outlineLevel="0" collapsed="false">
      <c r="A63" s="7"/>
      <c r="B63" s="7"/>
      <c r="C63" s="7"/>
      <c r="D63" s="7"/>
      <c r="E63" s="254"/>
      <c r="F63" s="7"/>
      <c r="G63" s="7"/>
      <c r="H63" s="7"/>
      <c r="I63" s="7"/>
      <c r="J63" s="7"/>
      <c r="K63" s="274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AX63" s="0" t="s">
        <v>151</v>
      </c>
      <c r="AZ63" s="284" t="n">
        <f aca="false">SUM(AZ38:AZ62)</f>
        <v>-48</v>
      </c>
      <c r="BA63" s="285" t="n">
        <f aca="false">SUM(BA38:BA62)</f>
        <v>4800</v>
      </c>
      <c r="BR63" s="7"/>
      <c r="BS63" s="7"/>
      <c r="BT63" s="7"/>
      <c r="BU63" s="7"/>
      <c r="BV63" s="7"/>
      <c r="BW63" s="7"/>
      <c r="BX63" s="7"/>
      <c r="BY63" s="273"/>
      <c r="BZ63" s="269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</row>
    <row r="64" customFormat="false" ht="12.75" hidden="false" customHeight="false" outlineLevel="0" collapsed="false">
      <c r="A64" s="7"/>
      <c r="B64" s="7"/>
      <c r="C64" s="7"/>
      <c r="D64" s="7"/>
      <c r="E64" s="7"/>
      <c r="F64" s="7"/>
      <c r="G64" s="7"/>
      <c r="H64" s="7"/>
      <c r="I64" s="7"/>
      <c r="J64" s="7"/>
      <c r="K64" s="269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</row>
    <row r="65" customFormat="false" ht="12.75" hidden="false" customHeight="false" outlineLevel="0" collapsed="false">
      <c r="A65" s="7"/>
      <c r="B65" s="7"/>
      <c r="C65" s="7"/>
      <c r="D65" s="7"/>
      <c r="E65" s="7"/>
      <c r="F65" s="7"/>
      <c r="G65" s="7"/>
      <c r="H65" s="7"/>
      <c r="I65" s="7"/>
      <c r="J65" s="7"/>
      <c r="K65" s="274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</row>
    <row r="66" customFormat="false" ht="12.75" hidden="false" customHeight="false" outlineLevel="0" collapsed="false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</row>
    <row r="67" customFormat="false" ht="12.75" hidden="false" customHeight="false" outlineLevel="0" collapsed="false">
      <c r="A67" s="286"/>
      <c r="B67" s="287"/>
      <c r="C67" s="287"/>
      <c r="D67" s="287"/>
      <c r="E67" s="287"/>
      <c r="F67" s="287"/>
      <c r="G67" s="287"/>
      <c r="H67" s="287"/>
      <c r="I67" s="287"/>
      <c r="J67" s="287"/>
      <c r="K67" s="287"/>
      <c r="L67" s="287"/>
      <c r="M67" s="287"/>
      <c r="N67" s="287"/>
      <c r="O67" s="287"/>
      <c r="P67" s="287"/>
      <c r="Q67" s="287"/>
      <c r="R67" s="287"/>
      <c r="S67" s="287"/>
      <c r="T67" s="287"/>
      <c r="U67" s="287"/>
      <c r="V67" s="7"/>
      <c r="W67" s="7"/>
      <c r="X67" s="7"/>
      <c r="Y67" s="7"/>
    </row>
    <row r="68" customFormat="false" ht="12.75" hidden="false" customHeight="false" outlineLevel="0" collapsed="false">
      <c r="A68" s="288"/>
      <c r="B68" s="9"/>
      <c r="C68" s="10"/>
      <c r="D68" s="10"/>
      <c r="E68" s="10"/>
      <c r="F68" s="288"/>
      <c r="G68" s="288"/>
      <c r="H68" s="12"/>
      <c r="I68" s="12"/>
      <c r="J68" s="288"/>
      <c r="K68" s="288"/>
      <c r="L68" s="288"/>
      <c r="M68" s="289"/>
      <c r="N68" s="288"/>
      <c r="O68" s="289"/>
      <c r="P68" s="287"/>
      <c r="Q68" s="289"/>
      <c r="R68" s="289"/>
      <c r="S68" s="289"/>
      <c r="T68" s="289"/>
      <c r="U68" s="287"/>
      <c r="V68" s="7"/>
      <c r="W68" s="7"/>
      <c r="X68" s="7"/>
      <c r="Y68" s="7"/>
    </row>
    <row r="69" customFormat="false" ht="12.75" hidden="false" customHeight="false" outlineLevel="0" collapsed="false">
      <c r="A69" s="287"/>
      <c r="B69" s="9"/>
      <c r="C69" s="290"/>
      <c r="D69" s="291"/>
      <c r="E69" s="290"/>
      <c r="F69" s="289"/>
      <c r="G69" s="289"/>
      <c r="H69" s="289"/>
      <c r="I69" s="289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7"/>
      <c r="W69" s="7"/>
      <c r="X69" s="7"/>
      <c r="Y69" s="7"/>
    </row>
    <row r="70" customFormat="false" ht="12.75" hidden="false" customHeight="false" outlineLevel="0" collapsed="false">
      <c r="A70" s="293"/>
      <c r="B70" s="9"/>
      <c r="C70" s="291"/>
      <c r="D70" s="291"/>
      <c r="E70" s="290"/>
      <c r="F70" s="289"/>
      <c r="G70" s="289"/>
      <c r="H70" s="289"/>
      <c r="I70" s="289"/>
      <c r="J70" s="289"/>
      <c r="K70" s="289"/>
      <c r="L70" s="289"/>
      <c r="M70" s="289"/>
      <c r="N70" s="289"/>
      <c r="O70" s="289"/>
      <c r="P70" s="289"/>
      <c r="Q70" s="289"/>
      <c r="R70" s="289"/>
      <c r="S70" s="289"/>
      <c r="T70" s="289"/>
      <c r="U70" s="289"/>
      <c r="V70" s="7"/>
      <c r="W70" s="7"/>
      <c r="X70" s="7"/>
      <c r="Y70" s="7"/>
    </row>
    <row r="71" customFormat="false" ht="12.75" hidden="false" customHeight="false" outlineLevel="0" collapsed="false">
      <c r="A71" s="287"/>
      <c r="B71" s="9"/>
      <c r="C71" s="291"/>
      <c r="D71" s="291"/>
      <c r="E71" s="10"/>
      <c r="F71" s="206"/>
      <c r="G71" s="294"/>
      <c r="H71" s="294"/>
      <c r="I71" s="289"/>
      <c r="J71" s="289"/>
      <c r="K71" s="294"/>
      <c r="L71" s="294"/>
      <c r="M71" s="294"/>
      <c r="N71" s="295"/>
      <c r="O71" s="294"/>
      <c r="P71" s="296"/>
      <c r="Q71" s="294"/>
      <c r="R71" s="294"/>
      <c r="S71" s="294"/>
      <c r="T71" s="294"/>
      <c r="U71" s="289"/>
      <c r="V71" s="7"/>
      <c r="W71" s="7"/>
      <c r="X71" s="7"/>
      <c r="Y71" s="7"/>
    </row>
    <row r="72" customFormat="false" ht="12.75" hidden="false" customHeight="false" outlineLevel="0" collapsed="false">
      <c r="A72" s="287"/>
      <c r="B72" s="297"/>
      <c r="C72" s="298"/>
      <c r="D72" s="298"/>
      <c r="E72" s="298"/>
      <c r="F72" s="299"/>
      <c r="G72" s="299"/>
      <c r="H72" s="299"/>
      <c r="I72" s="299"/>
      <c r="J72" s="298"/>
      <c r="K72" s="299"/>
      <c r="L72" s="299"/>
      <c r="M72" s="299"/>
      <c r="N72" s="300"/>
      <c r="O72" s="299"/>
      <c r="P72" s="300"/>
      <c r="Q72" s="299"/>
      <c r="R72" s="300"/>
      <c r="S72" s="301"/>
      <c r="T72" s="299"/>
      <c r="U72" s="299"/>
      <c r="V72" s="7"/>
      <c r="W72" s="7"/>
      <c r="X72" s="7"/>
      <c r="Y72" s="7"/>
    </row>
    <row r="73" customFormat="false" ht="12.75" hidden="false" customHeight="false" outlineLevel="0" collapsed="false">
      <c r="A73" s="287"/>
      <c r="B73" s="9"/>
      <c r="C73" s="290"/>
      <c r="D73" s="290"/>
      <c r="E73" s="290"/>
      <c r="F73" s="302"/>
      <c r="G73" s="302"/>
      <c r="H73" s="302"/>
      <c r="I73" s="302"/>
      <c r="J73" s="290"/>
      <c r="K73" s="303"/>
      <c r="L73" s="303"/>
      <c r="M73" s="303"/>
      <c r="N73" s="303"/>
      <c r="O73" s="303"/>
      <c r="P73" s="303"/>
      <c r="Q73" s="303"/>
      <c r="R73" s="303"/>
      <c r="S73" s="303"/>
      <c r="T73" s="303"/>
      <c r="U73" s="304"/>
      <c r="V73" s="7"/>
      <c r="W73" s="7"/>
      <c r="X73" s="7"/>
      <c r="Y73" s="7"/>
    </row>
    <row r="74" customFormat="false" ht="12.75" hidden="false" customHeight="false" outlineLevel="0" collapsed="false">
      <c r="A74" s="287"/>
      <c r="B74" s="9"/>
      <c r="C74" s="290"/>
      <c r="D74" s="290"/>
      <c r="E74" s="290"/>
      <c r="F74" s="302"/>
      <c r="G74" s="302"/>
      <c r="H74" s="302"/>
      <c r="I74" s="302"/>
      <c r="J74" s="290"/>
      <c r="K74" s="303"/>
      <c r="L74" s="303"/>
      <c r="M74" s="303"/>
      <c r="N74" s="303"/>
      <c r="O74" s="303"/>
      <c r="P74" s="303"/>
      <c r="Q74" s="303"/>
      <c r="R74" s="303"/>
      <c r="S74" s="303"/>
      <c r="T74" s="303"/>
      <c r="U74" s="304"/>
      <c r="V74" s="7"/>
      <c r="W74" s="7"/>
      <c r="X74" s="7"/>
      <c r="Y74" s="7"/>
    </row>
    <row r="75" customFormat="false" ht="12.75" hidden="false" customHeight="false" outlineLevel="0" collapsed="false">
      <c r="A75" s="305"/>
      <c r="B75" s="9"/>
      <c r="C75" s="290"/>
      <c r="D75" s="290"/>
      <c r="E75" s="290"/>
      <c r="F75" s="302"/>
      <c r="G75" s="302"/>
      <c r="H75" s="302"/>
      <c r="I75" s="302"/>
      <c r="J75" s="290"/>
      <c r="K75" s="303"/>
      <c r="L75" s="303"/>
      <c r="M75" s="303"/>
      <c r="N75" s="303"/>
      <c r="O75" s="303"/>
      <c r="P75" s="303"/>
      <c r="Q75" s="303"/>
      <c r="R75" s="303"/>
      <c r="S75" s="303"/>
      <c r="T75" s="303"/>
      <c r="U75" s="304"/>
      <c r="V75" s="7"/>
      <c r="W75" s="7"/>
      <c r="X75" s="7"/>
      <c r="Y75" s="7"/>
    </row>
    <row r="76" customFormat="false" ht="12.75" hidden="false" customHeight="false" outlineLevel="0" collapsed="false">
      <c r="A76" s="287"/>
      <c r="B76" s="9"/>
      <c r="C76" s="290"/>
      <c r="D76" s="290"/>
      <c r="E76" s="290"/>
      <c r="F76" s="302"/>
      <c r="G76" s="302"/>
      <c r="H76" s="302"/>
      <c r="I76" s="302"/>
      <c r="J76" s="290"/>
      <c r="K76" s="303"/>
      <c r="L76" s="303"/>
      <c r="M76" s="303"/>
      <c r="N76" s="303"/>
      <c r="O76" s="303"/>
      <c r="P76" s="303"/>
      <c r="Q76" s="303"/>
      <c r="R76" s="303"/>
      <c r="S76" s="303"/>
      <c r="T76" s="303"/>
      <c r="U76" s="304"/>
      <c r="V76" s="7"/>
      <c r="W76" s="7"/>
      <c r="X76" s="7"/>
      <c r="Y76" s="7"/>
    </row>
    <row r="77" customFormat="false" ht="12.75" hidden="false" customHeight="false" outlineLevel="0" collapsed="false">
      <c r="A77" s="287"/>
      <c r="B77" s="9"/>
      <c r="C77" s="290"/>
      <c r="D77" s="290"/>
      <c r="E77" s="290"/>
      <c r="F77" s="302"/>
      <c r="G77" s="302"/>
      <c r="H77" s="302"/>
      <c r="I77" s="302"/>
      <c r="J77" s="290"/>
      <c r="K77" s="303"/>
      <c r="L77" s="303"/>
      <c r="M77" s="303"/>
      <c r="N77" s="303"/>
      <c r="O77" s="303"/>
      <c r="P77" s="303"/>
      <c r="Q77" s="303"/>
      <c r="R77" s="303"/>
      <c r="S77" s="303"/>
      <c r="T77" s="303"/>
      <c r="U77" s="304"/>
      <c r="V77" s="7"/>
      <c r="W77" s="7"/>
      <c r="X77" s="7"/>
      <c r="Y77" s="7"/>
    </row>
    <row r="78" customFormat="false" ht="12.75" hidden="false" customHeight="false" outlineLevel="0" collapsed="false">
      <c r="A78" s="287"/>
      <c r="B78" s="9"/>
      <c r="C78" s="290"/>
      <c r="D78" s="290"/>
      <c r="E78" s="290"/>
      <c r="F78" s="302"/>
      <c r="G78" s="302"/>
      <c r="H78" s="302"/>
      <c r="I78" s="302"/>
      <c r="J78" s="290"/>
      <c r="K78" s="303"/>
      <c r="L78" s="303"/>
      <c r="M78" s="303"/>
      <c r="N78" s="303"/>
      <c r="O78" s="303"/>
      <c r="P78" s="303"/>
      <c r="Q78" s="303"/>
      <c r="R78" s="303"/>
      <c r="S78" s="303"/>
      <c r="T78" s="303"/>
      <c r="U78" s="304"/>
      <c r="V78" s="7"/>
      <c r="W78" s="7"/>
      <c r="X78" s="7"/>
      <c r="Y78" s="7"/>
    </row>
    <row r="79" customFormat="false" ht="12.75" hidden="false" customHeight="false" outlineLevel="0" collapsed="false">
      <c r="A79" s="287"/>
      <c r="B79" s="9"/>
      <c r="C79" s="290"/>
      <c r="D79" s="290"/>
      <c r="E79" s="290"/>
      <c r="F79" s="302"/>
      <c r="G79" s="302"/>
      <c r="H79" s="302"/>
      <c r="I79" s="302"/>
      <c r="J79" s="290"/>
      <c r="K79" s="303"/>
      <c r="L79" s="303"/>
      <c r="M79" s="303"/>
      <c r="N79" s="303"/>
      <c r="O79" s="303"/>
      <c r="P79" s="303"/>
      <c r="Q79" s="303"/>
      <c r="R79" s="303"/>
      <c r="S79" s="303"/>
      <c r="T79" s="303"/>
      <c r="U79" s="304"/>
      <c r="V79" s="7"/>
      <c r="W79" s="7"/>
      <c r="X79" s="7"/>
      <c r="Y79" s="7"/>
    </row>
    <row r="80" customFormat="false" ht="12.75" hidden="false" customHeight="false" outlineLevel="0" collapsed="false">
      <c r="A80" s="287"/>
      <c r="B80" s="9"/>
      <c r="C80" s="290"/>
      <c r="D80" s="290"/>
      <c r="E80" s="290"/>
      <c r="F80" s="302"/>
      <c r="G80" s="302"/>
      <c r="H80" s="302"/>
      <c r="I80" s="302"/>
      <c r="J80" s="290"/>
      <c r="K80" s="303"/>
      <c r="L80" s="303"/>
      <c r="M80" s="303"/>
      <c r="N80" s="303"/>
      <c r="O80" s="303"/>
      <c r="P80" s="303"/>
      <c r="Q80" s="303"/>
      <c r="R80" s="303"/>
      <c r="S80" s="303"/>
      <c r="T80" s="303"/>
      <c r="U80" s="304"/>
      <c r="V80" s="7"/>
      <c r="W80" s="7"/>
      <c r="X80" s="7"/>
      <c r="Y80" s="7"/>
    </row>
    <row r="81" customFormat="false" ht="12.75" hidden="false" customHeight="false" outlineLevel="0" collapsed="false">
      <c r="A81" s="287"/>
      <c r="B81" s="9"/>
      <c r="C81" s="290"/>
      <c r="D81" s="290"/>
      <c r="E81" s="290"/>
      <c r="F81" s="302"/>
      <c r="G81" s="302"/>
      <c r="H81" s="302"/>
      <c r="I81" s="302"/>
      <c r="J81" s="290"/>
      <c r="K81" s="303"/>
      <c r="L81" s="303"/>
      <c r="M81" s="303"/>
      <c r="N81" s="303"/>
      <c r="O81" s="303"/>
      <c r="P81" s="303"/>
      <c r="Q81" s="303"/>
      <c r="R81" s="303"/>
      <c r="S81" s="303"/>
      <c r="T81" s="303"/>
      <c r="U81" s="304"/>
      <c r="V81" s="7"/>
      <c r="W81" s="7"/>
      <c r="X81" s="7"/>
      <c r="Y81" s="7"/>
    </row>
    <row r="82" customFormat="false" ht="12.75" hidden="false" customHeight="false" outlineLevel="0" collapsed="false">
      <c r="A82" s="287"/>
      <c r="B82" s="9"/>
      <c r="C82" s="290"/>
      <c r="D82" s="290"/>
      <c r="E82" s="290"/>
      <c r="F82" s="302"/>
      <c r="G82" s="302"/>
      <c r="H82" s="302"/>
      <c r="I82" s="302"/>
      <c r="J82" s="290"/>
      <c r="K82" s="303"/>
      <c r="L82" s="303"/>
      <c r="M82" s="303"/>
      <c r="N82" s="303"/>
      <c r="O82" s="303"/>
      <c r="P82" s="303"/>
      <c r="Q82" s="303"/>
      <c r="R82" s="303"/>
      <c r="S82" s="303"/>
      <c r="T82" s="303"/>
      <c r="U82" s="304"/>
      <c r="V82" s="7"/>
      <c r="W82" s="8"/>
      <c r="X82" s="7"/>
      <c r="Y82" s="8"/>
    </row>
    <row r="83" customFormat="false" ht="12.75" hidden="false" customHeight="false" outlineLevel="0" collapsed="false">
      <c r="A83" s="287"/>
      <c r="B83" s="9"/>
      <c r="C83" s="290"/>
      <c r="D83" s="290"/>
      <c r="E83" s="290"/>
      <c r="F83" s="302"/>
      <c r="G83" s="302"/>
      <c r="H83" s="302"/>
      <c r="I83" s="302"/>
      <c r="J83" s="290"/>
      <c r="K83" s="303"/>
      <c r="L83" s="303"/>
      <c r="M83" s="303"/>
      <c r="N83" s="303"/>
      <c r="O83" s="303"/>
      <c r="P83" s="303"/>
      <c r="Q83" s="303"/>
      <c r="R83" s="303"/>
      <c r="S83" s="303"/>
      <c r="T83" s="303"/>
      <c r="U83" s="304"/>
      <c r="V83" s="7"/>
      <c r="W83" s="7"/>
      <c r="X83" s="7"/>
      <c r="Y83" s="7"/>
    </row>
    <row r="84" customFormat="false" ht="12.75" hidden="false" customHeight="false" outlineLevel="0" collapsed="false">
      <c r="A84" s="287"/>
      <c r="B84" s="9"/>
      <c r="C84" s="290"/>
      <c r="D84" s="290"/>
      <c r="E84" s="290"/>
      <c r="F84" s="302"/>
      <c r="G84" s="302"/>
      <c r="H84" s="302"/>
      <c r="I84" s="302"/>
      <c r="J84" s="290"/>
      <c r="K84" s="303"/>
      <c r="L84" s="303"/>
      <c r="M84" s="303"/>
      <c r="N84" s="303"/>
      <c r="O84" s="303"/>
      <c r="P84" s="303"/>
      <c r="Q84" s="303"/>
      <c r="R84" s="303"/>
      <c r="S84" s="303"/>
      <c r="T84" s="303"/>
      <c r="U84" s="304"/>
      <c r="V84" s="7"/>
      <c r="W84" s="7"/>
      <c r="X84" s="7"/>
      <c r="Y84" s="7"/>
    </row>
    <row r="85" customFormat="false" ht="12.75" hidden="false" customHeight="false" outlineLevel="0" collapsed="false">
      <c r="A85" s="287"/>
      <c r="B85" s="9"/>
      <c r="C85" s="290"/>
      <c r="D85" s="290"/>
      <c r="E85" s="290"/>
      <c r="F85" s="302"/>
      <c r="G85" s="302"/>
      <c r="H85" s="302"/>
      <c r="I85" s="302"/>
      <c r="J85" s="290"/>
      <c r="K85" s="303"/>
      <c r="L85" s="303"/>
      <c r="M85" s="303"/>
      <c r="N85" s="303"/>
      <c r="O85" s="303"/>
      <c r="P85" s="303"/>
      <c r="Q85" s="303"/>
      <c r="R85" s="303"/>
      <c r="S85" s="303"/>
      <c r="T85" s="303"/>
      <c r="U85" s="304"/>
      <c r="V85" s="7"/>
      <c r="W85" s="7"/>
      <c r="X85" s="7"/>
      <c r="Y85" s="7"/>
    </row>
    <row r="86" customFormat="false" ht="12.75" hidden="false" customHeight="false" outlineLevel="0" collapsed="false">
      <c r="A86" s="287"/>
      <c r="B86" s="9"/>
      <c r="C86" s="290"/>
      <c r="D86" s="290"/>
      <c r="E86" s="290"/>
      <c r="F86" s="302"/>
      <c r="G86" s="302"/>
      <c r="H86" s="302"/>
      <c r="I86" s="302"/>
      <c r="J86" s="290"/>
      <c r="K86" s="303"/>
      <c r="L86" s="303"/>
      <c r="M86" s="303"/>
      <c r="N86" s="303"/>
      <c r="O86" s="303"/>
      <c r="P86" s="303"/>
      <c r="Q86" s="303"/>
      <c r="R86" s="303"/>
      <c r="S86" s="303"/>
      <c r="T86" s="303"/>
      <c r="U86" s="304"/>
      <c r="V86" s="7"/>
      <c r="W86" s="7"/>
      <c r="X86" s="7"/>
      <c r="Y86" s="7"/>
    </row>
    <row r="87" customFormat="false" ht="12.75" hidden="false" customHeight="false" outlineLevel="0" collapsed="false">
      <c r="A87" s="287"/>
      <c r="B87" s="9"/>
      <c r="C87" s="290"/>
      <c r="D87" s="290"/>
      <c r="E87" s="290"/>
      <c r="F87" s="302"/>
      <c r="G87" s="302"/>
      <c r="H87" s="302"/>
      <c r="I87" s="302"/>
      <c r="J87" s="290"/>
      <c r="K87" s="303"/>
      <c r="L87" s="303"/>
      <c r="M87" s="303"/>
      <c r="N87" s="303"/>
      <c r="O87" s="303"/>
      <c r="P87" s="303"/>
      <c r="Q87" s="303"/>
      <c r="R87" s="303"/>
      <c r="S87" s="303"/>
      <c r="T87" s="303"/>
      <c r="U87" s="304"/>
      <c r="V87" s="7"/>
      <c r="W87" s="7"/>
      <c r="X87" s="7"/>
      <c r="Y87" s="7"/>
      <c r="AH87" s="6"/>
    </row>
    <row r="88" customFormat="false" ht="12.75" hidden="false" customHeight="false" outlineLevel="0" collapsed="false">
      <c r="A88" s="287"/>
      <c r="B88" s="9"/>
      <c r="C88" s="290"/>
      <c r="D88" s="290"/>
      <c r="E88" s="290"/>
      <c r="F88" s="302"/>
      <c r="G88" s="302"/>
      <c r="H88" s="302"/>
      <c r="I88" s="302"/>
      <c r="J88" s="290"/>
      <c r="K88" s="303"/>
      <c r="L88" s="303"/>
      <c r="M88" s="303"/>
      <c r="N88" s="303"/>
      <c r="O88" s="303"/>
      <c r="P88" s="303"/>
      <c r="Q88" s="303"/>
      <c r="R88" s="303"/>
      <c r="S88" s="303"/>
      <c r="T88" s="303"/>
      <c r="U88" s="304"/>
      <c r="V88" s="7"/>
      <c r="W88" s="7"/>
      <c r="X88" s="7"/>
      <c r="Y88" s="7"/>
    </row>
    <row r="89" customFormat="false" ht="12.75" hidden="false" customHeight="false" outlineLevel="0" collapsed="false">
      <c r="A89" s="287"/>
      <c r="B89" s="9"/>
      <c r="C89" s="290"/>
      <c r="D89" s="290"/>
      <c r="E89" s="290"/>
      <c r="F89" s="302"/>
      <c r="G89" s="302"/>
      <c r="H89" s="302"/>
      <c r="I89" s="302"/>
      <c r="J89" s="290"/>
      <c r="K89" s="303"/>
      <c r="L89" s="303"/>
      <c r="M89" s="303"/>
      <c r="N89" s="303"/>
      <c r="O89" s="303"/>
      <c r="P89" s="303"/>
      <c r="Q89" s="303"/>
      <c r="R89" s="303"/>
      <c r="S89" s="303"/>
      <c r="T89" s="303"/>
      <c r="U89" s="304"/>
      <c r="V89" s="7"/>
      <c r="W89" s="7"/>
      <c r="X89" s="7"/>
      <c r="Y89" s="7"/>
    </row>
    <row r="90" customFormat="false" ht="12.75" hidden="false" customHeight="false" outlineLevel="0" collapsed="false">
      <c r="A90" s="287"/>
      <c r="B90" s="9"/>
      <c r="C90" s="290"/>
      <c r="D90" s="290"/>
      <c r="E90" s="290"/>
      <c r="F90" s="302"/>
      <c r="G90" s="302"/>
      <c r="H90" s="302"/>
      <c r="I90" s="302"/>
      <c r="J90" s="290"/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4"/>
      <c r="V90" s="7"/>
      <c r="W90" s="7"/>
      <c r="X90" s="7"/>
      <c r="Y90" s="7"/>
    </row>
    <row r="91" customFormat="false" ht="12.75" hidden="false" customHeight="false" outlineLevel="0" collapsed="false">
      <c r="A91" s="287"/>
      <c r="B91" s="9"/>
      <c r="C91" s="290"/>
      <c r="D91" s="290"/>
      <c r="E91" s="290"/>
      <c r="F91" s="302"/>
      <c r="G91" s="302"/>
      <c r="H91" s="302"/>
      <c r="I91" s="302"/>
      <c r="J91" s="290"/>
      <c r="K91" s="303"/>
      <c r="L91" s="303"/>
      <c r="M91" s="303"/>
      <c r="N91" s="303"/>
      <c r="O91" s="303"/>
      <c r="P91" s="303"/>
      <c r="Q91" s="303"/>
      <c r="R91" s="303"/>
      <c r="S91" s="303"/>
      <c r="T91" s="303"/>
      <c r="U91" s="304"/>
      <c r="V91" s="7"/>
      <c r="W91" s="7"/>
      <c r="X91" s="7"/>
      <c r="Y91" s="7"/>
    </row>
    <row r="92" customFormat="false" ht="12.75" hidden="false" customHeight="false" outlineLevel="0" collapsed="false">
      <c r="A92" s="287"/>
      <c r="B92" s="9"/>
      <c r="C92" s="290"/>
      <c r="D92" s="290"/>
      <c r="E92" s="290"/>
      <c r="F92" s="302"/>
      <c r="G92" s="302"/>
      <c r="H92" s="302"/>
      <c r="I92" s="302"/>
      <c r="J92" s="290"/>
      <c r="K92" s="303"/>
      <c r="L92" s="303"/>
      <c r="M92" s="303"/>
      <c r="N92" s="303"/>
      <c r="O92" s="303"/>
      <c r="P92" s="303"/>
      <c r="Q92" s="303"/>
      <c r="R92" s="303"/>
      <c r="S92" s="303"/>
      <c r="T92" s="303"/>
      <c r="U92" s="304"/>
      <c r="V92" s="7"/>
      <c r="W92" s="7"/>
      <c r="X92" s="7"/>
      <c r="Y92" s="7"/>
    </row>
    <row r="93" customFormat="false" ht="12.75" hidden="false" customHeight="false" outlineLevel="0" collapsed="false">
      <c r="A93" s="287"/>
      <c r="B93" s="9"/>
      <c r="C93" s="290"/>
      <c r="D93" s="290"/>
      <c r="E93" s="290"/>
      <c r="F93" s="302"/>
      <c r="G93" s="302"/>
      <c r="H93" s="302"/>
      <c r="I93" s="302"/>
      <c r="J93" s="290"/>
      <c r="K93" s="303"/>
      <c r="L93" s="303"/>
      <c r="M93" s="303"/>
      <c r="N93" s="303"/>
      <c r="O93" s="303"/>
      <c r="P93" s="303"/>
      <c r="Q93" s="303"/>
      <c r="R93" s="303"/>
      <c r="S93" s="303"/>
      <c r="T93" s="303"/>
      <c r="U93" s="304"/>
      <c r="V93" s="7"/>
      <c r="W93" s="7"/>
      <c r="X93" s="7"/>
      <c r="Y93" s="7"/>
    </row>
    <row r="94" customFormat="false" ht="12.75" hidden="false" customHeight="false" outlineLevel="0" collapsed="false">
      <c r="A94" s="287"/>
      <c r="B94" s="9"/>
      <c r="C94" s="290"/>
      <c r="D94" s="290"/>
      <c r="E94" s="290"/>
      <c r="F94" s="302"/>
      <c r="G94" s="302"/>
      <c r="H94" s="302"/>
      <c r="I94" s="302"/>
      <c r="J94" s="290"/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304"/>
      <c r="V94" s="7"/>
      <c r="W94" s="7"/>
      <c r="X94" s="7"/>
      <c r="Y94" s="7"/>
    </row>
    <row r="95" customFormat="false" ht="12.75" hidden="false" customHeight="false" outlineLevel="0" collapsed="false">
      <c r="A95" s="287"/>
      <c r="B95" s="9"/>
      <c r="C95" s="290"/>
      <c r="D95" s="290"/>
      <c r="E95" s="290"/>
      <c r="F95" s="302"/>
      <c r="G95" s="302"/>
      <c r="H95" s="302"/>
      <c r="I95" s="302"/>
      <c r="J95" s="290"/>
      <c r="K95" s="303"/>
      <c r="L95" s="303"/>
      <c r="M95" s="303"/>
      <c r="N95" s="303"/>
      <c r="O95" s="303"/>
      <c r="P95" s="303"/>
      <c r="Q95" s="303"/>
      <c r="R95" s="303"/>
      <c r="S95" s="303"/>
      <c r="T95" s="303"/>
      <c r="U95" s="304"/>
      <c r="V95" s="7"/>
      <c r="W95" s="7"/>
      <c r="X95" s="7"/>
      <c r="Y95" s="7"/>
    </row>
    <row r="96" customFormat="false" ht="12.75" hidden="false" customHeight="false" outlineLevel="0" collapsed="false">
      <c r="A96" s="287"/>
      <c r="B96" s="9"/>
      <c r="C96" s="290"/>
      <c r="D96" s="290"/>
      <c r="E96" s="290"/>
      <c r="F96" s="302"/>
      <c r="G96" s="302"/>
      <c r="H96" s="302"/>
      <c r="I96" s="302"/>
      <c r="J96" s="290"/>
      <c r="K96" s="303"/>
      <c r="L96" s="303"/>
      <c r="M96" s="303"/>
      <c r="N96" s="303"/>
      <c r="O96" s="303"/>
      <c r="P96" s="303"/>
      <c r="Q96" s="303"/>
      <c r="R96" s="303"/>
      <c r="S96" s="303"/>
      <c r="T96" s="303"/>
      <c r="U96" s="304"/>
      <c r="V96" s="7"/>
      <c r="W96" s="7"/>
      <c r="X96" s="7"/>
      <c r="Y96" s="7"/>
    </row>
    <row r="97" customFormat="false" ht="12.75" hidden="false" customHeight="false" outlineLevel="0" collapsed="false">
      <c r="A97" s="287"/>
      <c r="B97" s="9"/>
      <c r="C97" s="290"/>
      <c r="D97" s="290"/>
      <c r="E97" s="291"/>
      <c r="F97" s="287"/>
      <c r="G97" s="287"/>
      <c r="H97" s="287"/>
      <c r="I97" s="287"/>
      <c r="J97" s="287"/>
      <c r="K97" s="287"/>
      <c r="L97" s="287"/>
      <c r="M97" s="287"/>
      <c r="N97" s="287"/>
      <c r="O97" s="287"/>
      <c r="P97" s="287"/>
      <c r="Q97" s="287"/>
      <c r="R97" s="287"/>
      <c r="S97" s="287"/>
      <c r="T97" s="287"/>
      <c r="U97" s="287"/>
      <c r="V97" s="7"/>
      <c r="W97" s="7"/>
      <c r="X97" s="7"/>
      <c r="Y97" s="7"/>
    </row>
    <row r="98" customFormat="false" ht="12.75" hidden="false" customHeight="false" outlineLevel="0" collapsed="false">
      <c r="A98" s="287"/>
      <c r="B98" s="287"/>
      <c r="C98" s="287"/>
      <c r="D98" s="287"/>
      <c r="E98" s="287"/>
      <c r="F98" s="287"/>
      <c r="G98" s="287"/>
      <c r="H98" s="287"/>
      <c r="I98" s="287"/>
      <c r="J98" s="287"/>
      <c r="K98" s="287"/>
      <c r="L98" s="287"/>
      <c r="M98" s="287"/>
      <c r="N98" s="287"/>
      <c r="O98" s="287"/>
      <c r="P98" s="287"/>
      <c r="Q98" s="287"/>
      <c r="R98" s="287"/>
      <c r="S98" s="287"/>
      <c r="T98" s="287"/>
      <c r="U98" s="287"/>
      <c r="V98" s="7"/>
      <c r="W98" s="7"/>
      <c r="X98" s="7"/>
      <c r="Y98" s="7"/>
    </row>
    <row r="99" customFormat="false" ht="12.75" hidden="false" customHeight="false" outlineLevel="0" collapsed="false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customFormat="false" ht="12.75" hidden="false" customHeight="false" outlineLevel="0" collapsed="false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customFormat="false" ht="12.75" hidden="false" customHeight="false" outlineLevel="0" collapsed="false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customFormat="false" ht="12.75" hidden="false" customHeight="false" outlineLevel="0" collapsed="false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customFormat="false" ht="12.75" hidden="false" customHeight="false" outlineLevel="0" collapsed="false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customFormat="false" ht="12.75" hidden="false" customHeight="false" outlineLevel="0" collapsed="false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customFormat="false" ht="12.75" hidden="false" customHeight="false" outlineLevel="0" collapsed="false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customFormat="false" ht="12.75" hidden="false" customHeight="false" outlineLevel="0" collapsed="false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customFormat="false" ht="12.75" hidden="false" customHeight="false" outlineLevel="0" collapsed="false">
      <c r="A107" s="7"/>
      <c r="B107" s="7"/>
      <c r="C107" s="7"/>
      <c r="D107" s="7"/>
      <c r="E107" s="287"/>
      <c r="F107" s="287"/>
      <c r="G107" s="287"/>
      <c r="H107" s="287"/>
      <c r="I107" s="287"/>
      <c r="J107" s="287"/>
      <c r="K107" s="287"/>
      <c r="L107" s="287"/>
      <c r="M107" s="287"/>
      <c r="N107" s="287"/>
      <c r="O107" s="287"/>
      <c r="P107" s="287"/>
      <c r="Q107" s="287"/>
      <c r="R107" s="287"/>
      <c r="S107" s="287"/>
      <c r="T107" s="287"/>
      <c r="U107" s="287"/>
      <c r="V107" s="287"/>
      <c r="W107" s="287"/>
      <c r="X107" s="287"/>
      <c r="Y107" s="7"/>
    </row>
    <row r="108" customFormat="false" ht="12.75" hidden="false" customHeight="false" outlineLevel="0" collapsed="false">
      <c r="A108" s="7"/>
      <c r="B108" s="7"/>
      <c r="C108" s="7"/>
      <c r="D108" s="7"/>
      <c r="E108" s="9"/>
      <c r="F108" s="10"/>
      <c r="G108" s="10"/>
      <c r="H108" s="10"/>
      <c r="I108" s="288"/>
      <c r="J108" s="288"/>
      <c r="K108" s="12"/>
      <c r="L108" s="12"/>
      <c r="M108" s="288"/>
      <c r="N108" s="288"/>
      <c r="O108" s="288"/>
      <c r="P108" s="289"/>
      <c r="Q108" s="288"/>
      <c r="R108" s="289"/>
      <c r="S108" s="287"/>
      <c r="T108" s="289"/>
      <c r="U108" s="289"/>
      <c r="V108" s="289"/>
      <c r="W108" s="289"/>
      <c r="X108" s="287"/>
      <c r="Y108" s="7"/>
    </row>
    <row r="109" customFormat="false" ht="12.75" hidden="false" customHeight="false" outlineLevel="0" collapsed="false">
      <c r="A109" s="7"/>
      <c r="B109" s="7"/>
      <c r="C109" s="7"/>
      <c r="D109" s="7"/>
      <c r="E109" s="9"/>
      <c r="F109" s="290"/>
      <c r="G109" s="291"/>
      <c r="H109" s="290"/>
      <c r="I109" s="289"/>
      <c r="J109" s="289"/>
      <c r="K109" s="289"/>
      <c r="L109" s="289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7"/>
    </row>
    <row r="110" customFormat="false" ht="12.75" hidden="false" customHeight="false" outlineLevel="0" collapsed="false">
      <c r="A110" s="7"/>
      <c r="B110" s="7"/>
      <c r="C110" s="7"/>
      <c r="D110" s="7"/>
      <c r="E110" s="9"/>
      <c r="F110" s="291"/>
      <c r="G110" s="291"/>
      <c r="H110" s="290"/>
      <c r="I110" s="289"/>
      <c r="J110" s="289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89"/>
      <c r="Y110" s="7"/>
    </row>
    <row r="111" customFormat="false" ht="12.75" hidden="false" customHeight="false" outlineLevel="0" collapsed="false">
      <c r="A111" s="7"/>
      <c r="B111" s="7"/>
      <c r="C111" s="7"/>
      <c r="D111" s="7"/>
      <c r="E111" s="9"/>
      <c r="F111" s="291"/>
      <c r="G111" s="291"/>
      <c r="H111" s="10"/>
      <c r="I111" s="206"/>
      <c r="J111" s="294"/>
      <c r="K111" s="294"/>
      <c r="L111" s="289"/>
      <c r="M111" s="289"/>
      <c r="N111" s="294"/>
      <c r="O111" s="294"/>
      <c r="P111" s="294"/>
      <c r="Q111" s="295"/>
      <c r="R111" s="294"/>
      <c r="S111" s="296"/>
      <c r="T111" s="294"/>
      <c r="U111" s="294"/>
      <c r="V111" s="294"/>
      <c r="W111" s="294"/>
      <c r="X111" s="289"/>
      <c r="Y111" s="7"/>
    </row>
    <row r="112" customFormat="false" ht="12.75" hidden="false" customHeight="false" outlineLevel="0" collapsed="false">
      <c r="A112" s="7"/>
      <c r="B112" s="7"/>
      <c r="C112" s="7"/>
      <c r="D112" s="7"/>
      <c r="E112" s="297"/>
      <c r="F112" s="298"/>
      <c r="G112" s="298"/>
      <c r="H112" s="298"/>
      <c r="I112" s="299"/>
      <c r="J112" s="299"/>
      <c r="K112" s="299"/>
      <c r="L112" s="299"/>
      <c r="M112" s="298"/>
      <c r="N112" s="299"/>
      <c r="O112" s="299"/>
      <c r="P112" s="299"/>
      <c r="Q112" s="300"/>
      <c r="R112" s="299"/>
      <c r="S112" s="300"/>
      <c r="T112" s="299"/>
      <c r="U112" s="300"/>
      <c r="V112" s="301"/>
      <c r="W112" s="299"/>
      <c r="X112" s="299"/>
      <c r="Y112" s="7"/>
    </row>
    <row r="113" customFormat="false" ht="12.75" hidden="false" customHeight="false" outlineLevel="0" collapsed="false">
      <c r="A113" s="7"/>
      <c r="B113" s="7"/>
      <c r="C113" s="7"/>
      <c r="D113" s="7"/>
      <c r="E113" s="9"/>
      <c r="F113" s="290"/>
      <c r="G113" s="290"/>
      <c r="H113" s="290"/>
      <c r="I113" s="302"/>
      <c r="J113" s="302"/>
      <c r="K113" s="302"/>
      <c r="L113" s="302"/>
      <c r="M113" s="290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  <c r="X113" s="304"/>
      <c r="Y113" s="7"/>
    </row>
    <row r="114" customFormat="false" ht="12.75" hidden="false" customHeight="false" outlineLevel="0" collapsed="false">
      <c r="A114" s="7"/>
      <c r="B114" s="7"/>
      <c r="C114" s="7"/>
      <c r="D114" s="7"/>
      <c r="E114" s="9"/>
      <c r="F114" s="290"/>
      <c r="G114" s="290"/>
      <c r="H114" s="290"/>
      <c r="I114" s="302"/>
      <c r="J114" s="302"/>
      <c r="K114" s="302"/>
      <c r="L114" s="302"/>
      <c r="M114" s="290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  <c r="X114" s="304"/>
      <c r="Y114" s="7"/>
    </row>
    <row r="115" customFormat="false" ht="12.75" hidden="false" customHeight="false" outlineLevel="0" collapsed="false">
      <c r="A115" s="7"/>
      <c r="B115" s="7"/>
      <c r="C115" s="7"/>
      <c r="D115" s="7"/>
      <c r="E115" s="9"/>
      <c r="F115" s="290"/>
      <c r="G115" s="290"/>
      <c r="H115" s="290"/>
      <c r="I115" s="302"/>
      <c r="J115" s="302"/>
      <c r="K115" s="302"/>
      <c r="L115" s="302"/>
      <c r="M115" s="290"/>
      <c r="N115" s="303"/>
      <c r="O115" s="303"/>
      <c r="P115" s="303"/>
      <c r="Q115" s="303"/>
      <c r="R115" s="303"/>
      <c r="S115" s="303"/>
      <c r="T115" s="303"/>
      <c r="U115" s="303"/>
      <c r="V115" s="303"/>
      <c r="W115" s="303"/>
      <c r="X115" s="304"/>
      <c r="Y115" s="7"/>
    </row>
    <row r="116" customFormat="false" ht="12.75" hidden="false" customHeight="false" outlineLevel="0" collapsed="false">
      <c r="A116" s="7"/>
      <c r="B116" s="7"/>
      <c r="C116" s="7"/>
      <c r="D116" s="7"/>
      <c r="E116" s="9"/>
      <c r="F116" s="290"/>
      <c r="G116" s="290"/>
      <c r="H116" s="290"/>
      <c r="I116" s="302"/>
      <c r="J116" s="302"/>
      <c r="K116" s="302"/>
      <c r="L116" s="302"/>
      <c r="M116" s="290"/>
      <c r="N116" s="303"/>
      <c r="O116" s="303"/>
      <c r="P116" s="303"/>
      <c r="Q116" s="303"/>
      <c r="R116" s="303"/>
      <c r="S116" s="303"/>
      <c r="T116" s="303"/>
      <c r="U116" s="303"/>
      <c r="V116" s="303"/>
      <c r="W116" s="303"/>
      <c r="X116" s="304"/>
      <c r="Y116" s="7"/>
    </row>
    <row r="117" customFormat="false" ht="12.75" hidden="false" customHeight="false" outlineLevel="0" collapsed="false">
      <c r="A117" s="7"/>
      <c r="B117" s="7"/>
      <c r="C117" s="7"/>
      <c r="D117" s="7"/>
      <c r="E117" s="9"/>
      <c r="F117" s="290"/>
      <c r="G117" s="290"/>
      <c r="H117" s="290"/>
      <c r="I117" s="302"/>
      <c r="J117" s="302"/>
      <c r="K117" s="302"/>
      <c r="L117" s="302"/>
      <c r="M117" s="290"/>
      <c r="N117" s="303"/>
      <c r="O117" s="303"/>
      <c r="P117" s="303"/>
      <c r="Q117" s="303"/>
      <c r="R117" s="303"/>
      <c r="S117" s="303"/>
      <c r="T117" s="303"/>
      <c r="U117" s="303"/>
      <c r="V117" s="303"/>
      <c r="W117" s="303"/>
      <c r="X117" s="304"/>
      <c r="Y117" s="7"/>
    </row>
    <row r="118" customFormat="false" ht="12.75" hidden="false" customHeight="false" outlineLevel="0" collapsed="false">
      <c r="A118" s="7"/>
      <c r="B118" s="7"/>
      <c r="C118" s="7"/>
      <c r="D118" s="7"/>
      <c r="E118" s="9"/>
      <c r="F118" s="290"/>
      <c r="G118" s="290"/>
      <c r="H118" s="290"/>
      <c r="I118" s="302"/>
      <c r="J118" s="302"/>
      <c r="K118" s="302"/>
      <c r="L118" s="302"/>
      <c r="M118" s="290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  <c r="X118" s="304"/>
      <c r="Y118" s="7"/>
    </row>
    <row r="119" customFormat="false" ht="12.75" hidden="false" customHeight="false" outlineLevel="0" collapsed="false">
      <c r="A119" s="7"/>
      <c r="B119" s="7"/>
      <c r="C119" s="7"/>
      <c r="D119" s="7"/>
      <c r="E119" s="9"/>
      <c r="F119" s="290"/>
      <c r="G119" s="290"/>
      <c r="H119" s="290"/>
      <c r="I119" s="302"/>
      <c r="J119" s="302"/>
      <c r="K119" s="302"/>
      <c r="L119" s="302"/>
      <c r="M119" s="290"/>
      <c r="N119" s="303"/>
      <c r="O119" s="303"/>
      <c r="P119" s="303"/>
      <c r="Q119" s="303"/>
      <c r="R119" s="303"/>
      <c r="S119" s="303"/>
      <c r="T119" s="303"/>
      <c r="U119" s="303"/>
      <c r="V119" s="303"/>
      <c r="W119" s="303"/>
      <c r="X119" s="304"/>
      <c r="Y119" s="7"/>
    </row>
    <row r="120" customFormat="false" ht="12.75" hidden="false" customHeight="false" outlineLevel="0" collapsed="false">
      <c r="A120" s="7"/>
      <c r="B120" s="7"/>
      <c r="C120" s="7"/>
      <c r="D120" s="7"/>
      <c r="E120" s="9"/>
      <c r="F120" s="290"/>
      <c r="G120" s="290"/>
      <c r="H120" s="290"/>
      <c r="I120" s="302"/>
      <c r="J120" s="302"/>
      <c r="K120" s="302"/>
      <c r="L120" s="302"/>
      <c r="M120" s="290"/>
      <c r="N120" s="303"/>
      <c r="O120" s="303"/>
      <c r="P120" s="303"/>
      <c r="Q120" s="303"/>
      <c r="R120" s="303"/>
      <c r="S120" s="303"/>
      <c r="T120" s="303"/>
      <c r="U120" s="303"/>
      <c r="V120" s="303"/>
      <c r="W120" s="303"/>
      <c r="X120" s="304"/>
      <c r="Y120" s="7"/>
    </row>
    <row r="121" customFormat="false" ht="12.75" hidden="false" customHeight="false" outlineLevel="0" collapsed="false">
      <c r="A121" s="7"/>
      <c r="B121" s="7"/>
      <c r="C121" s="7"/>
      <c r="D121" s="7"/>
      <c r="E121" s="9"/>
      <c r="F121" s="290"/>
      <c r="G121" s="290"/>
      <c r="H121" s="290"/>
      <c r="I121" s="302"/>
      <c r="J121" s="302"/>
      <c r="K121" s="302"/>
      <c r="L121" s="302"/>
      <c r="M121" s="290"/>
      <c r="N121" s="303"/>
      <c r="O121" s="303"/>
      <c r="P121" s="303"/>
      <c r="Q121" s="303"/>
      <c r="R121" s="303"/>
      <c r="S121" s="303"/>
      <c r="T121" s="303"/>
      <c r="U121" s="303"/>
      <c r="V121" s="303"/>
      <c r="W121" s="303"/>
      <c r="X121" s="304"/>
      <c r="Y121" s="7"/>
    </row>
    <row r="122" customFormat="false" ht="12.75" hidden="false" customHeight="false" outlineLevel="0" collapsed="false">
      <c r="A122" s="7"/>
      <c r="B122" s="7"/>
      <c r="C122" s="7"/>
      <c r="D122" s="7"/>
      <c r="E122" s="9"/>
      <c r="F122" s="290"/>
      <c r="G122" s="290"/>
      <c r="H122" s="290"/>
      <c r="I122" s="302"/>
      <c r="J122" s="302"/>
      <c r="K122" s="302"/>
      <c r="L122" s="302"/>
      <c r="M122" s="290"/>
      <c r="N122" s="303"/>
      <c r="O122" s="303"/>
      <c r="P122" s="303"/>
      <c r="Q122" s="303"/>
      <c r="R122" s="303"/>
      <c r="S122" s="303"/>
      <c r="T122" s="303"/>
      <c r="U122" s="303"/>
      <c r="V122" s="303"/>
      <c r="W122" s="303"/>
      <c r="X122" s="304"/>
      <c r="Y122" s="7"/>
    </row>
    <row r="123" customFormat="false" ht="12.75" hidden="false" customHeight="false" outlineLevel="0" collapsed="false">
      <c r="A123" s="7"/>
      <c r="B123" s="7"/>
      <c r="C123" s="7"/>
      <c r="D123" s="7"/>
      <c r="E123" s="9"/>
      <c r="F123" s="290"/>
      <c r="G123" s="290"/>
      <c r="H123" s="290"/>
      <c r="I123" s="302"/>
      <c r="J123" s="302"/>
      <c r="K123" s="302"/>
      <c r="L123" s="302"/>
      <c r="M123" s="290"/>
      <c r="N123" s="303"/>
      <c r="O123" s="303"/>
      <c r="P123" s="303"/>
      <c r="Q123" s="303"/>
      <c r="R123" s="303"/>
      <c r="S123" s="303"/>
      <c r="T123" s="303"/>
      <c r="U123" s="303"/>
      <c r="V123" s="303"/>
      <c r="W123" s="303"/>
      <c r="X123" s="304"/>
      <c r="Y123" s="7"/>
    </row>
    <row r="124" customFormat="false" ht="12.75" hidden="false" customHeight="false" outlineLevel="0" collapsed="false">
      <c r="A124" s="7"/>
      <c r="B124" s="7"/>
      <c r="C124" s="7"/>
      <c r="D124" s="7"/>
      <c r="E124" s="9"/>
      <c r="F124" s="290"/>
      <c r="G124" s="290"/>
      <c r="H124" s="290"/>
      <c r="I124" s="302"/>
      <c r="J124" s="302"/>
      <c r="K124" s="302"/>
      <c r="L124" s="302"/>
      <c r="M124" s="290"/>
      <c r="N124" s="303"/>
      <c r="O124" s="303"/>
      <c r="P124" s="303"/>
      <c r="Q124" s="303"/>
      <c r="R124" s="303"/>
      <c r="S124" s="303"/>
      <c r="T124" s="303"/>
      <c r="U124" s="303"/>
      <c r="V124" s="303"/>
      <c r="W124" s="303"/>
      <c r="X124" s="304"/>
      <c r="Y124" s="7"/>
    </row>
    <row r="125" customFormat="false" ht="12.75" hidden="false" customHeight="false" outlineLevel="0" collapsed="false">
      <c r="A125" s="7"/>
      <c r="B125" s="7"/>
      <c r="C125" s="7"/>
      <c r="D125" s="7"/>
      <c r="E125" s="9"/>
      <c r="F125" s="290"/>
      <c r="G125" s="290"/>
      <c r="H125" s="290"/>
      <c r="I125" s="302"/>
      <c r="J125" s="302"/>
      <c r="K125" s="302"/>
      <c r="L125" s="302"/>
      <c r="M125" s="290"/>
      <c r="N125" s="303"/>
      <c r="O125" s="303"/>
      <c r="P125" s="303"/>
      <c r="Q125" s="303"/>
      <c r="R125" s="303"/>
      <c r="S125" s="303"/>
      <c r="T125" s="303"/>
      <c r="U125" s="303"/>
      <c r="V125" s="303"/>
      <c r="W125" s="303"/>
      <c r="X125" s="304"/>
      <c r="Y125" s="7"/>
    </row>
    <row r="126" customFormat="false" ht="12.75" hidden="false" customHeight="false" outlineLevel="0" collapsed="false">
      <c r="A126" s="7"/>
      <c r="B126" s="7"/>
      <c r="C126" s="7"/>
      <c r="D126" s="7"/>
      <c r="E126" s="9"/>
      <c r="F126" s="290"/>
      <c r="G126" s="290"/>
      <c r="H126" s="290"/>
      <c r="I126" s="302"/>
      <c r="J126" s="302"/>
      <c r="K126" s="302"/>
      <c r="L126" s="302"/>
      <c r="M126" s="290"/>
      <c r="N126" s="303"/>
      <c r="O126" s="303"/>
      <c r="P126" s="303"/>
      <c r="Q126" s="303"/>
      <c r="R126" s="303"/>
      <c r="S126" s="303"/>
      <c r="T126" s="303"/>
      <c r="U126" s="303"/>
      <c r="V126" s="303"/>
      <c r="W126" s="303"/>
      <c r="X126" s="304"/>
      <c r="Y126" s="7"/>
    </row>
    <row r="127" customFormat="false" ht="12.75" hidden="false" customHeight="false" outlineLevel="0" collapsed="false">
      <c r="A127" s="7"/>
      <c r="B127" s="7"/>
      <c r="C127" s="7"/>
      <c r="D127" s="7"/>
      <c r="E127" s="9"/>
      <c r="F127" s="290"/>
      <c r="G127" s="290"/>
      <c r="H127" s="290"/>
      <c r="I127" s="302"/>
      <c r="J127" s="302"/>
      <c r="K127" s="302"/>
      <c r="L127" s="302"/>
      <c r="M127" s="290"/>
      <c r="N127" s="303"/>
      <c r="O127" s="303"/>
      <c r="P127" s="303"/>
      <c r="Q127" s="303"/>
      <c r="R127" s="303"/>
      <c r="S127" s="303"/>
      <c r="T127" s="303"/>
      <c r="U127" s="303"/>
      <c r="V127" s="303"/>
      <c r="W127" s="303"/>
      <c r="X127" s="304"/>
      <c r="Y127" s="7"/>
    </row>
    <row r="128" customFormat="false" ht="12.75" hidden="false" customHeight="false" outlineLevel="0" collapsed="false">
      <c r="A128" s="7"/>
      <c r="B128" s="7"/>
      <c r="C128" s="7"/>
      <c r="D128" s="7"/>
      <c r="E128" s="9"/>
      <c r="F128" s="290"/>
      <c r="G128" s="290"/>
      <c r="H128" s="290"/>
      <c r="I128" s="302"/>
      <c r="J128" s="302"/>
      <c r="K128" s="302"/>
      <c r="L128" s="302"/>
      <c r="M128" s="290"/>
      <c r="N128" s="303"/>
      <c r="O128" s="303"/>
      <c r="P128" s="303"/>
      <c r="Q128" s="303"/>
      <c r="R128" s="303"/>
      <c r="S128" s="303"/>
      <c r="T128" s="303"/>
      <c r="U128" s="303"/>
      <c r="V128" s="303"/>
      <c r="W128" s="303"/>
      <c r="X128" s="304"/>
      <c r="Y128" s="7"/>
    </row>
    <row r="129" customFormat="false" ht="12.75" hidden="false" customHeight="false" outlineLevel="0" collapsed="false">
      <c r="A129" s="7"/>
      <c r="B129" s="7"/>
      <c r="C129" s="7"/>
      <c r="D129" s="7"/>
      <c r="E129" s="9"/>
      <c r="F129" s="290"/>
      <c r="G129" s="290"/>
      <c r="H129" s="290"/>
      <c r="I129" s="302"/>
      <c r="J129" s="302"/>
      <c r="K129" s="302"/>
      <c r="L129" s="302"/>
      <c r="M129" s="290"/>
      <c r="N129" s="303"/>
      <c r="O129" s="303"/>
      <c r="P129" s="303"/>
      <c r="Q129" s="303"/>
      <c r="R129" s="303"/>
      <c r="S129" s="303"/>
      <c r="T129" s="303"/>
      <c r="U129" s="303"/>
      <c r="V129" s="303"/>
      <c r="W129" s="303"/>
      <c r="X129" s="304"/>
      <c r="Y129" s="7"/>
    </row>
    <row r="130" customFormat="false" ht="12.75" hidden="false" customHeight="false" outlineLevel="0" collapsed="false">
      <c r="A130" s="7"/>
      <c r="B130" s="7"/>
      <c r="C130" s="7"/>
      <c r="D130" s="7"/>
      <c r="E130" s="9"/>
      <c r="F130" s="290"/>
      <c r="G130" s="290"/>
      <c r="H130" s="290"/>
      <c r="I130" s="302"/>
      <c r="J130" s="302"/>
      <c r="K130" s="302"/>
      <c r="L130" s="302"/>
      <c r="M130" s="290"/>
      <c r="N130" s="303"/>
      <c r="O130" s="303"/>
      <c r="P130" s="303"/>
      <c r="Q130" s="303"/>
      <c r="R130" s="303"/>
      <c r="S130" s="303"/>
      <c r="T130" s="303"/>
      <c r="U130" s="303"/>
      <c r="V130" s="303"/>
      <c r="W130" s="303"/>
      <c r="X130" s="304"/>
      <c r="Y130" s="7"/>
    </row>
    <row r="131" customFormat="false" ht="12.75" hidden="false" customHeight="false" outlineLevel="0" collapsed="false">
      <c r="A131" s="7"/>
      <c r="B131" s="7"/>
      <c r="C131" s="7"/>
      <c r="D131" s="7"/>
      <c r="E131" s="9"/>
      <c r="F131" s="290"/>
      <c r="G131" s="290"/>
      <c r="H131" s="290"/>
      <c r="I131" s="302"/>
      <c r="J131" s="302"/>
      <c r="K131" s="302"/>
      <c r="L131" s="302"/>
      <c r="M131" s="290"/>
      <c r="N131" s="303"/>
      <c r="O131" s="303"/>
      <c r="P131" s="303"/>
      <c r="Q131" s="303"/>
      <c r="R131" s="303"/>
      <c r="S131" s="303"/>
      <c r="T131" s="303"/>
      <c r="U131" s="303"/>
      <c r="V131" s="303"/>
      <c r="W131" s="303"/>
      <c r="X131" s="304"/>
      <c r="Y131" s="7"/>
    </row>
    <row r="132" customFormat="false" ht="12.75" hidden="false" customHeight="false" outlineLevel="0" collapsed="false">
      <c r="A132" s="7"/>
      <c r="B132" s="7"/>
      <c r="C132" s="7"/>
      <c r="D132" s="7"/>
      <c r="E132" s="9"/>
      <c r="F132" s="290"/>
      <c r="G132" s="290"/>
      <c r="H132" s="290"/>
      <c r="I132" s="302"/>
      <c r="J132" s="302"/>
      <c r="K132" s="302"/>
      <c r="L132" s="302"/>
      <c r="M132" s="290"/>
      <c r="N132" s="303"/>
      <c r="O132" s="303"/>
      <c r="P132" s="303"/>
      <c r="Q132" s="303"/>
      <c r="R132" s="303"/>
      <c r="S132" s="303"/>
      <c r="T132" s="303"/>
      <c r="U132" s="303"/>
      <c r="V132" s="303"/>
      <c r="W132" s="303"/>
      <c r="X132" s="304"/>
      <c r="Y132" s="7"/>
    </row>
    <row r="133" customFormat="false" ht="12.75" hidden="false" customHeight="false" outlineLevel="0" collapsed="false">
      <c r="A133" s="7"/>
      <c r="B133" s="7"/>
      <c r="C133" s="7"/>
      <c r="D133" s="7"/>
      <c r="E133" s="9"/>
      <c r="F133" s="290"/>
      <c r="G133" s="290"/>
      <c r="H133" s="290"/>
      <c r="I133" s="302"/>
      <c r="J133" s="302"/>
      <c r="K133" s="302"/>
      <c r="L133" s="302"/>
      <c r="M133" s="290"/>
      <c r="N133" s="303"/>
      <c r="O133" s="303"/>
      <c r="P133" s="303"/>
      <c r="Q133" s="303"/>
      <c r="R133" s="303"/>
      <c r="S133" s="303"/>
      <c r="T133" s="303"/>
      <c r="U133" s="303"/>
      <c r="V133" s="303"/>
      <c r="W133" s="303"/>
      <c r="X133" s="304"/>
      <c r="Y133" s="7"/>
    </row>
    <row r="134" customFormat="false" ht="12.75" hidden="false" customHeight="false" outlineLevel="0" collapsed="false">
      <c r="A134" s="7"/>
      <c r="B134" s="7"/>
      <c r="C134" s="7"/>
      <c r="D134" s="7"/>
      <c r="E134" s="9"/>
      <c r="F134" s="290"/>
      <c r="G134" s="290"/>
      <c r="H134" s="290"/>
      <c r="I134" s="302"/>
      <c r="J134" s="302"/>
      <c r="K134" s="302"/>
      <c r="L134" s="302"/>
      <c r="M134" s="290"/>
      <c r="N134" s="303"/>
      <c r="O134" s="303"/>
      <c r="P134" s="303"/>
      <c r="Q134" s="303"/>
      <c r="R134" s="303"/>
      <c r="S134" s="303"/>
      <c r="T134" s="303"/>
      <c r="U134" s="303"/>
      <c r="V134" s="303"/>
      <c r="W134" s="303"/>
      <c r="X134" s="304"/>
      <c r="Y134" s="7"/>
    </row>
    <row r="135" customFormat="false" ht="12.75" hidden="false" customHeight="false" outlineLevel="0" collapsed="false">
      <c r="A135" s="7"/>
      <c r="B135" s="7"/>
      <c r="C135" s="7"/>
      <c r="D135" s="7"/>
      <c r="E135" s="9"/>
      <c r="F135" s="290"/>
      <c r="G135" s="290"/>
      <c r="H135" s="290"/>
      <c r="I135" s="302"/>
      <c r="J135" s="302"/>
      <c r="K135" s="302"/>
      <c r="L135" s="302"/>
      <c r="M135" s="290"/>
      <c r="N135" s="303"/>
      <c r="O135" s="303"/>
      <c r="P135" s="303"/>
      <c r="Q135" s="303"/>
      <c r="R135" s="303"/>
      <c r="S135" s="303"/>
      <c r="T135" s="303"/>
      <c r="U135" s="303"/>
      <c r="V135" s="303"/>
      <c r="W135" s="303"/>
      <c r="X135" s="304"/>
      <c r="Y135" s="7"/>
    </row>
    <row r="136" customFormat="false" ht="12.75" hidden="false" customHeight="false" outlineLevel="0" collapsed="false">
      <c r="A136" s="7"/>
      <c r="B136" s="7"/>
      <c r="C136" s="7"/>
      <c r="D136" s="7"/>
      <c r="E136" s="9"/>
      <c r="F136" s="290"/>
      <c r="G136" s="290"/>
      <c r="H136" s="290"/>
      <c r="I136" s="302"/>
      <c r="J136" s="302"/>
      <c r="K136" s="302"/>
      <c r="L136" s="302"/>
      <c r="M136" s="290"/>
      <c r="N136" s="303"/>
      <c r="O136" s="303"/>
      <c r="P136" s="303"/>
      <c r="Q136" s="303"/>
      <c r="R136" s="303"/>
      <c r="S136" s="303"/>
      <c r="T136" s="303"/>
      <c r="U136" s="303"/>
      <c r="V136" s="303"/>
      <c r="W136" s="303"/>
      <c r="X136" s="304"/>
      <c r="Y136" s="7"/>
    </row>
    <row r="137" customFormat="false" ht="12.75" hidden="false" customHeight="false" outlineLevel="0" collapsed="false">
      <c r="A137" s="7"/>
      <c r="B137" s="7"/>
      <c r="C137" s="7"/>
      <c r="D137" s="7"/>
      <c r="E137" s="9"/>
      <c r="F137" s="290"/>
      <c r="G137" s="290"/>
      <c r="H137" s="291"/>
      <c r="I137" s="287"/>
      <c r="J137" s="287"/>
      <c r="K137" s="287"/>
      <c r="L137" s="287"/>
      <c r="M137" s="287"/>
      <c r="N137" s="287"/>
      <c r="O137" s="287"/>
      <c r="P137" s="287"/>
      <c r="Q137" s="287"/>
      <c r="R137" s="287"/>
      <c r="S137" s="287"/>
      <c r="T137" s="287"/>
      <c r="U137" s="287"/>
      <c r="V137" s="287"/>
      <c r="W137" s="287"/>
      <c r="X137" s="287"/>
      <c r="Y137" s="7"/>
    </row>
    <row r="138" customFormat="false" ht="12.75" hidden="false" customHeight="false" outlineLevel="0" collapsed="false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customFormat="false" ht="12.75" hidden="false" customHeight="false" outlineLevel="0" collapsed="false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customFormat="false" ht="12.75" hidden="false" customHeight="false" outlineLevel="0" collapsed="false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customFormat="false" ht="12.75" hidden="false" customHeight="false" outlineLevel="0" collapsed="false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customFormat="false" ht="12.75" hidden="false" customHeight="false" outlineLevel="0" collapsed="false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customFormat="false" ht="12.75" hidden="false" customHeight="false" outlineLevel="0" collapsed="false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customFormat="false" ht="12.75" hidden="false" customHeight="false" outlineLevel="0" collapsed="false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customFormat="false" ht="12.75" hidden="false" customHeight="false" outlineLevel="0" collapsed="false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</sheetData>
  <mergeCells count="13">
    <mergeCell ref="AQ1:AR1"/>
    <mergeCell ref="BC1:BD1"/>
    <mergeCell ref="W3:AB3"/>
    <mergeCell ref="AD3:AL3"/>
    <mergeCell ref="BF3:BH3"/>
    <mergeCell ref="CE3:CG3"/>
    <mergeCell ref="F4:I4"/>
    <mergeCell ref="AK4:AM4"/>
    <mergeCell ref="AN4:AP4"/>
    <mergeCell ref="AK5:AM5"/>
    <mergeCell ref="AN5:AP5"/>
    <mergeCell ref="F69:I69"/>
    <mergeCell ref="I109:L109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Y145"/>
  <sheetViews>
    <sheetView showFormulas="false" showGridLines="true" showRowColHeaders="true" showZeros="true" rightToLeft="false" tabSelected="false" showOutlineSymbols="true" defaultGridColor="true" view="normal" topLeftCell="AD1" colorId="64" zoomScale="75" zoomScaleNormal="75" zoomScalePageLayoutView="100" workbookViewId="0">
      <selection pane="topLeft" activeCell="X7" activeCellId="0" sqref="X7:X3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9.99"/>
    <col collapsed="false" customWidth="true" hidden="false" outlineLevel="0" max="4" min="4" style="0" width="10.56"/>
    <col collapsed="false" customWidth="true" hidden="false" outlineLevel="0" max="5" min="5" style="0" width="13.85"/>
    <col collapsed="false" customWidth="true" hidden="false" outlineLevel="0" max="6" min="6" style="0" width="13.41"/>
    <col collapsed="false" customWidth="true" hidden="false" outlineLevel="0" max="7" min="7" style="0" width="11.99"/>
    <col collapsed="false" customWidth="true" hidden="false" outlineLevel="0" max="8" min="8" style="0" width="14.28"/>
    <col collapsed="false" customWidth="true" hidden="false" outlineLevel="0" max="9" min="9" style="0" width="15.85"/>
    <col collapsed="false" customWidth="true" hidden="false" outlineLevel="0" max="10" min="10" style="0" width="11.56"/>
    <col collapsed="false" customWidth="true" hidden="false" outlineLevel="0" max="11" min="11" style="0" width="19.56"/>
    <col collapsed="false" customWidth="true" hidden="false" outlineLevel="0" max="12" min="12" style="0" width="16.56"/>
    <col collapsed="false" customWidth="true" hidden="false" outlineLevel="0" max="13" min="13" style="0" width="18.41"/>
    <col collapsed="false" customWidth="true" hidden="false" outlineLevel="0" max="14" min="14" style="0" width="19.99"/>
    <col collapsed="false" customWidth="true" hidden="false" outlineLevel="0" max="15" min="15" style="0" width="14.56"/>
    <col collapsed="false" customWidth="true" hidden="false" outlineLevel="0" max="16" min="16" style="0" width="11.56"/>
    <col collapsed="false" customWidth="true" hidden="false" outlineLevel="0" max="17" min="17" style="0" width="12.14"/>
    <col collapsed="false" customWidth="true" hidden="false" outlineLevel="0" max="19" min="18" style="0" width="12.85"/>
    <col collapsed="false" customWidth="true" hidden="false" outlineLevel="0" max="20" min="20" style="0" width="13.56"/>
    <col collapsed="false" customWidth="true" hidden="false" outlineLevel="0" max="21" min="21" style="0" width="15.13"/>
    <col collapsed="false" customWidth="true" hidden="false" outlineLevel="0" max="22" min="22" style="0" width="13.14"/>
    <col collapsed="false" customWidth="true" hidden="false" outlineLevel="0" max="23" min="23" style="0" width="12.56"/>
    <col collapsed="false" customWidth="true" hidden="false" outlineLevel="0" max="24" min="24" style="0" width="12.28"/>
    <col collapsed="false" customWidth="true" hidden="false" outlineLevel="0" max="25" min="25" style="0" width="13.85"/>
    <col collapsed="false" customWidth="true" hidden="false" outlineLevel="0" max="26" min="26" style="0" width="12.56"/>
    <col collapsed="false" customWidth="true" hidden="false" outlineLevel="0" max="27" min="27" style="0" width="13.99"/>
    <col collapsed="false" customWidth="true" hidden="false" outlineLevel="0" max="28" min="28" style="0" width="14.14"/>
    <col collapsed="false" customWidth="true" hidden="false" outlineLevel="0" max="29" min="29" style="0" width="14.28"/>
    <col collapsed="false" customWidth="true" hidden="false" outlineLevel="0" max="30" min="30" style="0" width="15.13"/>
    <col collapsed="false" customWidth="true" hidden="false" outlineLevel="0" max="31" min="31" style="0" width="13.14"/>
    <col collapsed="false" customWidth="true" hidden="false" outlineLevel="0" max="32" min="32" style="0" width="12.56"/>
    <col collapsed="false" customWidth="true" hidden="false" outlineLevel="0" max="33" min="33" style="0" width="12.28"/>
    <col collapsed="false" customWidth="true" hidden="false" outlineLevel="0" max="34" min="34" style="0" width="12.7"/>
    <col collapsed="false" customWidth="true" hidden="false" outlineLevel="0" max="35" min="35" style="0" width="10.99"/>
    <col collapsed="false" customWidth="true" hidden="false" outlineLevel="0" max="36" min="36" style="0" width="15.41"/>
    <col collapsed="false" customWidth="true" hidden="false" outlineLevel="0" max="37" min="37" style="0" width="13.14"/>
    <col collapsed="false" customWidth="true" hidden="false" outlineLevel="0" max="38" min="38" style="0" width="14.56"/>
    <col collapsed="false" customWidth="true" hidden="false" outlineLevel="0" max="39" min="39" style="0" width="14.85"/>
    <col collapsed="false" customWidth="true" hidden="false" outlineLevel="0" max="40" min="40" style="0" width="11.13"/>
    <col collapsed="false" customWidth="true" hidden="false" outlineLevel="0" max="41" min="41" style="0" width="14.28"/>
    <col collapsed="false" customWidth="true" hidden="false" outlineLevel="0" max="42" min="42" style="0" width="14.41"/>
    <col collapsed="false" customWidth="true" hidden="false" outlineLevel="0" max="43" min="43" style="0" width="13.99"/>
    <col collapsed="false" customWidth="true" hidden="false" outlineLevel="0" max="44" min="44" style="0" width="14.28"/>
    <col collapsed="false" customWidth="true" hidden="false" outlineLevel="0" max="45" min="45" style="0" width="16.84"/>
    <col collapsed="false" customWidth="true" hidden="false" outlineLevel="0" max="46" min="46" style="0" width="17.28"/>
    <col collapsed="false" customWidth="true" hidden="false" outlineLevel="0" max="47" min="47" style="0" width="16.56"/>
    <col collapsed="false" customWidth="true" hidden="false" outlineLevel="0" max="48" min="48" style="0" width="17.14"/>
    <col collapsed="false" customWidth="true" hidden="false" outlineLevel="0" max="49" min="49" style="0" width="14.28"/>
    <col collapsed="false" customWidth="true" hidden="false" outlineLevel="0" max="50" min="50" style="0" width="14.85"/>
    <col collapsed="false" customWidth="true" hidden="false" outlineLevel="0" max="51" min="51" style="0" width="17.7"/>
    <col collapsed="false" customWidth="true" hidden="false" outlineLevel="0" max="52" min="52" style="0" width="13.99"/>
    <col collapsed="false" customWidth="true" hidden="false" outlineLevel="0" max="53" min="53" style="0" width="15.13"/>
    <col collapsed="false" customWidth="true" hidden="false" outlineLevel="0" max="54" min="54" style="0" width="14.99"/>
    <col collapsed="false" customWidth="true" hidden="false" outlineLevel="0" max="55" min="55" style="0" width="15.7"/>
    <col collapsed="false" customWidth="true" hidden="false" outlineLevel="0" max="56" min="56" style="0" width="15.85"/>
    <col collapsed="false" customWidth="true" hidden="false" outlineLevel="0" max="58" min="57" style="0" width="14.99"/>
    <col collapsed="false" customWidth="true" hidden="false" outlineLevel="0" max="59" min="59" style="0" width="13.56"/>
    <col collapsed="false" customWidth="true" hidden="false" outlineLevel="0" max="60" min="60" style="0" width="14.14"/>
    <col collapsed="false" customWidth="true" hidden="false" outlineLevel="0" max="61" min="61" style="0" width="16.84"/>
    <col collapsed="false" customWidth="true" hidden="false" outlineLevel="0" max="62" min="62" style="0" width="16.42"/>
    <col collapsed="false" customWidth="true" hidden="false" outlineLevel="0" max="63" min="63" style="0" width="16.7"/>
    <col collapsed="false" customWidth="true" hidden="false" outlineLevel="0" max="64" min="64" style="0" width="13.28"/>
    <col collapsed="false" customWidth="true" hidden="false" outlineLevel="0" max="66" min="66" style="0" width="10.99"/>
    <col collapsed="false" customWidth="true" hidden="false" outlineLevel="0" max="67" min="67" style="0" width="16.99"/>
    <col collapsed="false" customWidth="true" hidden="false" outlineLevel="0" max="69" min="69" style="0" width="14.85"/>
  </cols>
  <sheetData>
    <row r="1" customFormat="false" ht="20.25" hidden="false" customHeight="false" outlineLevel="0" collapsed="false">
      <c r="A1" s="1" t="n">
        <f aca="true">DATE(YEAR($A$4),MONTH($A$4),DAY(RIGHT(CELL("filename",A2),2)))</f>
        <v>36959</v>
      </c>
      <c r="K1" s="2" t="s">
        <v>0</v>
      </c>
      <c r="L1" s="2"/>
      <c r="N1" s="2"/>
      <c r="AQ1" s="3" t="n">
        <f aca="false">A1</f>
        <v>36959</v>
      </c>
      <c r="AR1" s="3"/>
      <c r="BC1" s="3" t="n">
        <f aca="false">A1</f>
        <v>36959</v>
      </c>
      <c r="BD1" s="3"/>
    </row>
    <row r="2" customFormat="false" ht="13.5" hidden="false" customHeight="false" outlineLevel="0" collapsed="false"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 t="s">
        <v>1</v>
      </c>
      <c r="N2" s="4"/>
      <c r="O2" s="4" t="s">
        <v>1</v>
      </c>
      <c r="P2" s="4"/>
      <c r="Q2" s="4" t="s">
        <v>1</v>
      </c>
      <c r="R2" s="4" t="s">
        <v>1</v>
      </c>
      <c r="S2" s="4" t="s">
        <v>1</v>
      </c>
      <c r="T2" s="4" t="s">
        <v>1</v>
      </c>
      <c r="U2" s="4"/>
      <c r="AB2" s="5"/>
      <c r="BH2" s="6"/>
      <c r="BJ2" s="6" t="s">
        <v>2</v>
      </c>
      <c r="BO2" s="6" t="s">
        <v>3</v>
      </c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8"/>
      <c r="CJ2" s="7"/>
      <c r="CK2" s="7"/>
      <c r="CL2" s="7"/>
      <c r="CM2" s="7"/>
      <c r="CN2" s="8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</row>
    <row r="3" customFormat="false" ht="13.5" hidden="false" customHeight="false" outlineLevel="0" collapsed="false">
      <c r="B3" s="9" t="s">
        <v>4</v>
      </c>
      <c r="C3" s="10"/>
      <c r="D3" s="10"/>
      <c r="E3" s="10"/>
      <c r="F3" s="11"/>
      <c r="G3" s="11"/>
      <c r="H3" s="12"/>
      <c r="I3" s="12"/>
      <c r="J3" s="11"/>
      <c r="K3" s="11"/>
      <c r="L3" s="11"/>
      <c r="M3" s="13" t="n">
        <v>2.52</v>
      </c>
      <c r="N3" s="11"/>
      <c r="O3" s="13" t="n">
        <v>0</v>
      </c>
      <c r="P3" s="14" t="n">
        <v>22.8</v>
      </c>
      <c r="Q3" s="13" t="n">
        <v>0</v>
      </c>
      <c r="R3" s="13" t="n">
        <v>0</v>
      </c>
      <c r="S3" s="13" t="n">
        <v>0</v>
      </c>
      <c r="T3" s="13" t="n">
        <v>0</v>
      </c>
      <c r="U3" s="4"/>
      <c r="W3" s="15" t="s">
        <v>5</v>
      </c>
      <c r="X3" s="15"/>
      <c r="Y3" s="15"/>
      <c r="Z3" s="15"/>
      <c r="AA3" s="15"/>
      <c r="AB3" s="15"/>
      <c r="AD3" s="16" t="s">
        <v>6</v>
      </c>
      <c r="AE3" s="16"/>
      <c r="AF3" s="16"/>
      <c r="AG3" s="16"/>
      <c r="AH3" s="16"/>
      <c r="AI3" s="16"/>
      <c r="AJ3" s="16"/>
      <c r="AK3" s="16"/>
      <c r="AL3" s="16"/>
      <c r="AM3" s="17"/>
      <c r="AN3" s="17"/>
      <c r="AO3" s="17"/>
      <c r="AP3" s="18"/>
      <c r="AQ3" s="19"/>
      <c r="AR3" s="20"/>
      <c r="AS3" s="21" t="s">
        <v>7</v>
      </c>
      <c r="AT3" s="22"/>
      <c r="AU3" s="22"/>
      <c r="AV3" s="22"/>
      <c r="AW3" s="22"/>
      <c r="AX3" s="22"/>
      <c r="AY3" s="22"/>
      <c r="AZ3" s="22"/>
      <c r="BA3" s="22"/>
      <c r="BB3" s="22"/>
      <c r="BC3" s="23"/>
      <c r="BF3" s="24" t="s">
        <v>8</v>
      </c>
      <c r="BG3" s="24"/>
      <c r="BH3" s="24"/>
      <c r="BJ3" s="25" t="s">
        <v>9</v>
      </c>
      <c r="BK3" s="26"/>
      <c r="BL3" s="27" t="n">
        <f aca="false">BD31</f>
        <v>20356.4928</v>
      </c>
      <c r="BM3" s="6"/>
      <c r="BO3" s="25" t="s">
        <v>9</v>
      </c>
      <c r="BP3" s="26"/>
      <c r="BQ3" s="27" t="e">
        <f aca="true">(INDIRECT(TEXT((DAY($A$1)-1),"0")&amp;"!Bq3"))+BL3</f>
        <v>#REF!</v>
      </c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7"/>
      <c r="CD3" s="7"/>
      <c r="CE3" s="28"/>
      <c r="CF3" s="28"/>
      <c r="CG3" s="28"/>
      <c r="CH3" s="7"/>
      <c r="CI3" s="8"/>
      <c r="CJ3" s="7"/>
      <c r="CK3" s="29"/>
      <c r="CL3" s="8"/>
      <c r="CM3" s="7"/>
      <c r="CN3" s="8"/>
      <c r="CO3" s="7"/>
      <c r="CP3" s="29"/>
      <c r="CQ3" s="7"/>
      <c r="CR3" s="7"/>
      <c r="CS3" s="7"/>
      <c r="CT3" s="7"/>
      <c r="CU3" s="7"/>
      <c r="CV3" s="7"/>
      <c r="CW3" s="7"/>
      <c r="CX3" s="7"/>
      <c r="CY3" s="7"/>
    </row>
    <row r="4" customFormat="false" ht="13.5" hidden="false" customHeight="false" outlineLevel="0" collapsed="false">
      <c r="A4" s="30" t="n">
        <f aca="false">'1'!A4</f>
        <v>36951</v>
      </c>
      <c r="B4" s="31"/>
      <c r="C4" s="32"/>
      <c r="D4" s="33" t="s">
        <v>10</v>
      </c>
      <c r="E4" s="34"/>
      <c r="F4" s="35" t="s">
        <v>11</v>
      </c>
      <c r="G4" s="35"/>
      <c r="H4" s="35"/>
      <c r="I4" s="35"/>
      <c r="J4" s="36" t="s">
        <v>12</v>
      </c>
      <c r="K4" s="37"/>
      <c r="L4" s="38"/>
      <c r="M4" s="36" t="s">
        <v>13</v>
      </c>
      <c r="N4" s="37"/>
      <c r="O4" s="37"/>
      <c r="P4" s="39"/>
      <c r="Q4" s="37"/>
      <c r="R4" s="37"/>
      <c r="S4" s="38"/>
      <c r="T4" s="36"/>
      <c r="U4" s="38"/>
      <c r="W4" s="40" t="s">
        <v>14</v>
      </c>
      <c r="X4" s="40"/>
      <c r="Y4" s="40" t="s">
        <v>14</v>
      </c>
      <c r="Z4" s="41"/>
      <c r="AA4" s="42" t="s">
        <v>15</v>
      </c>
      <c r="AB4" s="40"/>
      <c r="AC4" s="43" t="s">
        <v>16</v>
      </c>
      <c r="AE4" s="44" t="s">
        <v>17</v>
      </c>
      <c r="AF4" s="44" t="s">
        <v>17</v>
      </c>
      <c r="AG4" s="44"/>
      <c r="AH4" s="45"/>
      <c r="AI4" s="26" t="s">
        <v>18</v>
      </c>
      <c r="AJ4" s="46"/>
      <c r="AK4" s="47" t="s">
        <v>18</v>
      </c>
      <c r="AL4" s="47"/>
      <c r="AM4" s="47"/>
      <c r="AN4" s="47" t="s">
        <v>19</v>
      </c>
      <c r="AO4" s="47"/>
      <c r="AP4" s="47"/>
      <c r="AQ4" s="48" t="s">
        <v>20</v>
      </c>
      <c r="AR4" s="48" t="s">
        <v>21</v>
      </c>
      <c r="AS4" s="49"/>
      <c r="AT4" s="50" t="s">
        <v>21</v>
      </c>
      <c r="AU4" s="50" t="s">
        <v>22</v>
      </c>
      <c r="AV4" s="50" t="s">
        <v>21</v>
      </c>
      <c r="AW4" s="50" t="s">
        <v>11</v>
      </c>
      <c r="AX4" s="50" t="s">
        <v>23</v>
      </c>
      <c r="AY4" s="50" t="s">
        <v>24</v>
      </c>
      <c r="AZ4" s="50" t="s">
        <v>25</v>
      </c>
      <c r="BA4" s="50" t="s">
        <v>16</v>
      </c>
      <c r="BB4" s="50" t="s">
        <v>26</v>
      </c>
      <c r="BC4" s="50" t="s">
        <v>27</v>
      </c>
      <c r="BD4" s="50" t="s">
        <v>28</v>
      </c>
      <c r="BE4" s="51"/>
      <c r="BF4" s="40" t="s">
        <v>29</v>
      </c>
      <c r="BG4" s="40" t="s">
        <v>30</v>
      </c>
      <c r="BH4" s="40" t="s">
        <v>31</v>
      </c>
      <c r="BI4" s="52"/>
      <c r="BJ4" s="53" t="s">
        <v>32</v>
      </c>
      <c r="BK4" s="52"/>
      <c r="BL4" s="54"/>
      <c r="BO4" s="53" t="s">
        <v>32</v>
      </c>
      <c r="BP4" s="52"/>
      <c r="BQ4" s="54" t="e">
        <f aca="true">(INDIRECT(TEXT((DAY($A$1)-1),"0")&amp;"!BK4"))+BL4</f>
        <v>#REF!</v>
      </c>
      <c r="BR4" s="55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55"/>
      <c r="CE4" s="28"/>
      <c r="CF4" s="28"/>
      <c r="CG4" s="28"/>
      <c r="CH4" s="7"/>
      <c r="CI4" s="8"/>
      <c r="CJ4" s="7"/>
      <c r="CK4" s="29"/>
      <c r="CL4" s="7"/>
      <c r="CM4" s="7"/>
      <c r="CN4" s="8"/>
      <c r="CO4" s="7"/>
      <c r="CP4" s="29"/>
      <c r="CQ4" s="7"/>
      <c r="CR4" s="7"/>
      <c r="CS4" s="7"/>
      <c r="CT4" s="7"/>
      <c r="CU4" s="7"/>
      <c r="CV4" s="7"/>
      <c r="CW4" s="7"/>
      <c r="CX4" s="7"/>
      <c r="CY4" s="7"/>
    </row>
    <row r="5" customFormat="false" ht="12.75" hidden="false" customHeight="false" outlineLevel="0" collapsed="false">
      <c r="B5" s="56"/>
      <c r="C5" s="57" t="s">
        <v>33</v>
      </c>
      <c r="D5" s="57" t="s">
        <v>34</v>
      </c>
      <c r="E5" s="58"/>
      <c r="F5" s="59" t="s">
        <v>35</v>
      </c>
      <c r="G5" s="60" t="s">
        <v>36</v>
      </c>
      <c r="H5" s="60" t="s">
        <v>37</v>
      </c>
      <c r="I5" s="61" t="s">
        <v>38</v>
      </c>
      <c r="J5" s="59" t="s">
        <v>39</v>
      </c>
      <c r="K5" s="60" t="s">
        <v>23</v>
      </c>
      <c r="L5" s="61" t="s">
        <v>40</v>
      </c>
      <c r="M5" s="59" t="s">
        <v>25</v>
      </c>
      <c r="N5" s="60" t="s">
        <v>25</v>
      </c>
      <c r="O5" s="60" t="s">
        <v>41</v>
      </c>
      <c r="P5" s="60" t="s">
        <v>42</v>
      </c>
      <c r="Q5" s="60" t="s">
        <v>43</v>
      </c>
      <c r="R5" s="60" t="s">
        <v>43</v>
      </c>
      <c r="S5" s="61" t="s">
        <v>44</v>
      </c>
      <c r="T5" s="59" t="s">
        <v>45</v>
      </c>
      <c r="U5" s="62" t="s">
        <v>46</v>
      </c>
      <c r="W5" s="50" t="s">
        <v>24</v>
      </c>
      <c r="X5" s="50"/>
      <c r="Y5" s="50" t="s">
        <v>24</v>
      </c>
      <c r="Z5" s="63"/>
      <c r="AA5" s="64" t="s">
        <v>24</v>
      </c>
      <c r="AB5" s="65"/>
      <c r="AC5" s="66" t="s">
        <v>47</v>
      </c>
      <c r="AE5" s="67" t="s">
        <v>48</v>
      </c>
      <c r="AF5" s="67" t="s">
        <v>48</v>
      </c>
      <c r="AG5" s="67"/>
      <c r="AH5" s="68"/>
      <c r="AI5" s="52" t="s">
        <v>49</v>
      </c>
      <c r="AJ5" s="69"/>
      <c r="AK5" s="70" t="s">
        <v>49</v>
      </c>
      <c r="AL5" s="70"/>
      <c r="AM5" s="70"/>
      <c r="AN5" s="70" t="s">
        <v>49</v>
      </c>
      <c r="AO5" s="70"/>
      <c r="AP5" s="70"/>
      <c r="AQ5" s="71" t="s">
        <v>50</v>
      </c>
      <c r="AR5" s="71" t="s">
        <v>51</v>
      </c>
      <c r="AS5" s="49"/>
      <c r="AT5" s="50" t="s">
        <v>52</v>
      </c>
      <c r="AU5" s="50" t="s">
        <v>53</v>
      </c>
      <c r="AV5" s="50" t="s">
        <v>54</v>
      </c>
      <c r="AW5" s="50" t="s">
        <v>55</v>
      </c>
      <c r="AX5" s="50"/>
      <c r="AY5" s="50" t="s">
        <v>56</v>
      </c>
      <c r="AZ5" s="50" t="s">
        <v>57</v>
      </c>
      <c r="BA5" s="50" t="s">
        <v>47</v>
      </c>
      <c r="BB5" s="50" t="s">
        <v>58</v>
      </c>
      <c r="BC5" s="50"/>
      <c r="BD5" s="50" t="s">
        <v>59</v>
      </c>
      <c r="BE5" s="51"/>
      <c r="BF5" s="72" t="s">
        <v>60</v>
      </c>
      <c r="BG5" s="72" t="n">
        <v>0.8</v>
      </c>
      <c r="BH5" s="72" t="n">
        <v>0.2</v>
      </c>
      <c r="BI5" s="52"/>
      <c r="BJ5" s="53" t="s">
        <v>61</v>
      </c>
      <c r="BK5" s="52"/>
      <c r="BL5" s="73" t="n">
        <f aca="false">BL3-BL4</f>
        <v>20356.4928</v>
      </c>
      <c r="BO5" s="53" t="s">
        <v>61</v>
      </c>
      <c r="BP5" s="52"/>
      <c r="BQ5" s="73" t="e">
        <f aca="false">BQ3-BQ4</f>
        <v>#REF!</v>
      </c>
      <c r="BR5" s="55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55"/>
      <c r="CE5" s="74"/>
      <c r="CF5" s="74"/>
      <c r="CG5" s="74"/>
      <c r="CH5" s="7"/>
      <c r="CI5" s="8"/>
      <c r="CJ5" s="7"/>
      <c r="CK5" s="29"/>
      <c r="CL5" s="7"/>
      <c r="CM5" s="7"/>
      <c r="CN5" s="8"/>
      <c r="CO5" s="7"/>
      <c r="CP5" s="29"/>
      <c r="CQ5" s="7"/>
      <c r="CR5" s="7"/>
      <c r="CS5" s="7"/>
      <c r="CT5" s="7"/>
      <c r="CU5" s="7"/>
      <c r="CV5" s="7"/>
      <c r="CW5" s="7"/>
      <c r="CX5" s="7"/>
      <c r="CY5" s="7"/>
    </row>
    <row r="6" customFormat="false" ht="17.25" hidden="false" customHeight="true" outlineLevel="0" collapsed="false">
      <c r="B6" s="75"/>
      <c r="C6" s="76" t="s">
        <v>62</v>
      </c>
      <c r="D6" s="76" t="s">
        <v>63</v>
      </c>
      <c r="E6" s="77" t="s">
        <v>64</v>
      </c>
      <c r="F6" s="78" t="n">
        <f aca="false">Variables!C2</f>
        <v>0</v>
      </c>
      <c r="G6" s="79" t="n">
        <v>0</v>
      </c>
      <c r="H6" s="79" t="n">
        <v>0</v>
      </c>
      <c r="I6" s="80" t="s">
        <v>65</v>
      </c>
      <c r="J6" s="81" t="s">
        <v>66</v>
      </c>
      <c r="K6" s="79" t="n">
        <v>0</v>
      </c>
      <c r="L6" s="82" t="s">
        <v>65</v>
      </c>
      <c r="M6" s="83" t="n">
        <v>0</v>
      </c>
      <c r="N6" s="84" t="s">
        <v>67</v>
      </c>
      <c r="O6" s="85" t="n">
        <v>0</v>
      </c>
      <c r="P6" s="84" t="n">
        <v>0.019</v>
      </c>
      <c r="Q6" s="85" t="n">
        <v>0</v>
      </c>
      <c r="R6" s="85" t="s">
        <v>67</v>
      </c>
      <c r="S6" s="82" t="s">
        <v>68</v>
      </c>
      <c r="T6" s="86" t="n">
        <v>0</v>
      </c>
      <c r="U6" s="87" t="s">
        <v>69</v>
      </c>
      <c r="W6" s="88" t="s">
        <v>62</v>
      </c>
      <c r="X6" s="89"/>
      <c r="Y6" s="88" t="s">
        <v>62</v>
      </c>
      <c r="Z6" s="90"/>
      <c r="AA6" s="91" t="s">
        <v>62</v>
      </c>
      <c r="AB6" s="92"/>
      <c r="AC6" s="93" t="s">
        <v>70</v>
      </c>
      <c r="AD6" s="94" t="s">
        <v>71</v>
      </c>
      <c r="AE6" s="67" t="s">
        <v>72</v>
      </c>
      <c r="AF6" s="67" t="s">
        <v>73</v>
      </c>
      <c r="AG6" s="67"/>
      <c r="AH6" s="95" t="s">
        <v>72</v>
      </c>
      <c r="AI6" s="309" t="s">
        <v>50</v>
      </c>
      <c r="AJ6" s="310" t="s">
        <v>74</v>
      </c>
      <c r="AK6" s="67" t="s">
        <v>72</v>
      </c>
      <c r="AL6" s="51" t="s">
        <v>50</v>
      </c>
      <c r="AM6" s="49" t="s">
        <v>74</v>
      </c>
      <c r="AN6" s="311" t="s">
        <v>72</v>
      </c>
      <c r="AO6" s="312" t="s">
        <v>50</v>
      </c>
      <c r="AP6" s="49" t="s">
        <v>74</v>
      </c>
      <c r="AQ6" s="96" t="s">
        <v>75</v>
      </c>
      <c r="AR6" s="96" t="s">
        <v>76</v>
      </c>
      <c r="AS6" s="49"/>
      <c r="AT6" s="97" t="s">
        <v>76</v>
      </c>
      <c r="AU6" s="97" t="s">
        <v>77</v>
      </c>
      <c r="AV6" s="97" t="s">
        <v>70</v>
      </c>
      <c r="AW6" s="97" t="s">
        <v>78</v>
      </c>
      <c r="AX6" s="97" t="s">
        <v>70</v>
      </c>
      <c r="AY6" s="97" t="s">
        <v>70</v>
      </c>
      <c r="AZ6" s="97" t="s">
        <v>70</v>
      </c>
      <c r="BA6" s="97" t="s">
        <v>70</v>
      </c>
      <c r="BB6" s="97" t="s">
        <v>70</v>
      </c>
      <c r="BC6" s="97" t="s">
        <v>70</v>
      </c>
      <c r="BD6" s="97" t="s">
        <v>79</v>
      </c>
      <c r="BE6" s="52"/>
      <c r="BF6" s="92" t="s">
        <v>70</v>
      </c>
      <c r="BG6" s="92" t="s">
        <v>80</v>
      </c>
      <c r="BH6" s="92" t="s">
        <v>80</v>
      </c>
      <c r="BI6" s="98"/>
      <c r="BJ6" s="53" t="s">
        <v>32</v>
      </c>
      <c r="BK6" s="52"/>
      <c r="BL6" s="99"/>
      <c r="BM6" s="6"/>
      <c r="BN6" s="6"/>
      <c r="BO6" s="53" t="s">
        <v>32</v>
      </c>
      <c r="BP6" s="52"/>
      <c r="BQ6" s="99" t="e">
        <f aca="true">-ABS(INDIRECT(TEXT((DAY($A$1)-1),"0")&amp;"!BK6"))+BL6</f>
        <v>#REF!</v>
      </c>
      <c r="BR6" s="55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7"/>
      <c r="CE6" s="100"/>
      <c r="CF6" s="100"/>
      <c r="CG6" s="100"/>
      <c r="CH6" s="8"/>
      <c r="CI6" s="8"/>
      <c r="CJ6" s="7"/>
      <c r="CK6" s="101"/>
      <c r="CL6" s="8"/>
      <c r="CM6" s="8"/>
      <c r="CN6" s="8"/>
      <c r="CO6" s="7"/>
      <c r="CP6" s="101"/>
      <c r="CQ6" s="7"/>
      <c r="CR6" s="7"/>
      <c r="CS6" s="7"/>
      <c r="CT6" s="7"/>
      <c r="CU6" s="7"/>
      <c r="CV6" s="7"/>
      <c r="CW6" s="7"/>
      <c r="CX6" s="7"/>
      <c r="CY6" s="7"/>
    </row>
    <row r="7" customFormat="false" ht="13.5" hidden="false" customHeight="false" outlineLevel="0" collapsed="false">
      <c r="B7" s="102" t="s">
        <v>71</v>
      </c>
      <c r="C7" s="103" t="n">
        <v>4</v>
      </c>
      <c r="D7" s="104" t="n">
        <v>0</v>
      </c>
      <c r="E7" s="105" t="s">
        <v>62</v>
      </c>
      <c r="F7" s="106" t="s">
        <v>81</v>
      </c>
      <c r="G7" s="107" t="s">
        <v>81</v>
      </c>
      <c r="H7" s="107" t="s">
        <v>81</v>
      </c>
      <c r="I7" s="108" t="s">
        <v>81</v>
      </c>
      <c r="J7" s="109" t="n">
        <v>0</v>
      </c>
      <c r="K7" s="110" t="s">
        <v>82</v>
      </c>
      <c r="L7" s="111" t="s">
        <v>83</v>
      </c>
      <c r="M7" s="112" t="s">
        <v>82</v>
      </c>
      <c r="N7" s="113" t="n">
        <v>0.03</v>
      </c>
      <c r="O7" s="114" t="s">
        <v>83</v>
      </c>
      <c r="P7" s="113" t="s">
        <v>83</v>
      </c>
      <c r="Q7" s="114" t="s">
        <v>83</v>
      </c>
      <c r="R7" s="113" t="n">
        <v>0</v>
      </c>
      <c r="S7" s="115" t="n">
        <v>0</v>
      </c>
      <c r="T7" s="106" t="s">
        <v>82</v>
      </c>
      <c r="U7" s="111" t="s">
        <v>82</v>
      </c>
      <c r="W7" s="116" t="n">
        <v>4</v>
      </c>
      <c r="X7" s="117" t="n">
        <v>2.52</v>
      </c>
      <c r="Y7" s="118"/>
      <c r="Z7" s="41"/>
      <c r="AA7" s="119"/>
      <c r="AB7" s="120"/>
      <c r="AC7" s="121" t="n">
        <f aca="false">(W7*X7)+(Y7*Z7)+(AA7*AB7)</f>
        <v>10.08</v>
      </c>
      <c r="AD7" s="122" t="n">
        <v>100</v>
      </c>
      <c r="AE7" s="123" t="n">
        <v>0</v>
      </c>
      <c r="AF7" s="124" t="n">
        <v>0</v>
      </c>
      <c r="AG7" s="125"/>
      <c r="AH7" s="126"/>
      <c r="AI7" s="127"/>
      <c r="AJ7" s="128"/>
      <c r="AK7" s="129" t="n">
        <v>4</v>
      </c>
      <c r="AL7" s="41" t="n">
        <v>215</v>
      </c>
      <c r="AM7" s="46" t="s">
        <v>157</v>
      </c>
      <c r="AN7" s="130"/>
      <c r="AO7" s="131"/>
      <c r="AP7" s="132"/>
      <c r="AQ7" s="132" t="n">
        <f aca="false" t="array" ref="AQ7:AQ7">SUM(IF(AND(AJ7&lt;&gt;"pac",AJ7&lt;&gt;""),AI7),IF(AND(AM7&lt;&gt;"pac",AM7&lt;&gt;""),AL7),IF(AND(AN7&lt;&gt;"pac",AN7&lt;&gt;""),AO7))/SUM(IF(AND(AJ7&lt;&gt;"pac",AJ7&lt;&gt;""),1),IF(AND(AM7&lt;&gt;"pac",AM7&lt;&gt;""),1),IF(AND(AN7&lt;&gt;"pac",AN7&lt;&gt;""),1))</f>
        <v>215</v>
      </c>
      <c r="AR7" s="132" t="n">
        <f aca="false" t="array" ref="AR7:AR7">SUM(IF(AND(AJ7&lt;&gt;"pac",AJ7&lt;&gt;""),AH7),IF(AND(AM7&lt;&gt;"pac",AM7&lt;&gt;""),AK7),IF(AND(AP7&lt;&gt;"pac",AP7&lt;&gt;""),AN7))</f>
        <v>4</v>
      </c>
      <c r="AS7" s="133"/>
      <c r="AT7" s="134" t="n">
        <f aca="false">SUM(AE7,AG7,AH7,AN7,AK7)</f>
        <v>4</v>
      </c>
      <c r="AU7" s="135" t="n">
        <f aca="false">AV7/AT7</f>
        <v>215</v>
      </c>
      <c r="AV7" s="136" t="n">
        <f aca="false">SUM(AE7*AF7)+(AH7*AI7)+(AN7*AO7)+(AK7*AL7)</f>
        <v>860</v>
      </c>
      <c r="AW7" s="137" t="n">
        <f aca="false">AT7*(F8+G8+H8)*J8/1000</f>
        <v>0</v>
      </c>
      <c r="AX7" s="137" t="n">
        <f aca="false">K8*AT7</f>
        <v>0</v>
      </c>
      <c r="AY7" s="137" t="n">
        <f aca="false">L8*(AE8+AG8)</f>
        <v>0</v>
      </c>
      <c r="AZ7" s="136" t="n">
        <f aca="false">P8</f>
        <v>1.7328</v>
      </c>
      <c r="BA7" s="137" t="n">
        <f aca="false">AC7</f>
        <v>10.08</v>
      </c>
      <c r="BB7" s="137" t="n">
        <f aca="false">T8*AT8</f>
        <v>0</v>
      </c>
      <c r="BC7" s="137"/>
      <c r="BD7" s="137" t="n">
        <f aca="false">AV7-SUM(AW7:BC7)</f>
        <v>848.1872</v>
      </c>
      <c r="BE7" s="138"/>
      <c r="BF7" s="139" t="n">
        <f aca="false">BD7</f>
        <v>848.1872</v>
      </c>
      <c r="BG7" s="139" t="n">
        <f aca="false">BF7*$BG$5</f>
        <v>678.54976</v>
      </c>
      <c r="BH7" s="139" t="n">
        <f aca="false">BF7*$BH$5</f>
        <v>169.63744</v>
      </c>
      <c r="BI7" s="52"/>
      <c r="BJ7" s="140" t="s">
        <v>84</v>
      </c>
      <c r="BK7" s="141"/>
      <c r="BL7" s="54" t="n">
        <f aca="false">BL5+BL6</f>
        <v>20356.4928</v>
      </c>
      <c r="BO7" s="140" t="s">
        <v>84</v>
      </c>
      <c r="BP7" s="141"/>
      <c r="BQ7" s="54" t="e">
        <f aca="false">BQ5+BQ6</f>
        <v>#REF!</v>
      </c>
      <c r="BR7" s="55"/>
      <c r="BS7" s="142"/>
      <c r="BT7" s="143"/>
      <c r="BU7" s="144"/>
      <c r="BV7" s="138"/>
      <c r="BW7" s="138"/>
      <c r="BX7" s="138"/>
      <c r="BY7" s="144"/>
      <c r="BZ7" s="138"/>
      <c r="CA7" s="138"/>
      <c r="CB7" s="138"/>
      <c r="CC7" s="138"/>
      <c r="CD7" s="138"/>
      <c r="CE7" s="145"/>
      <c r="CF7" s="145"/>
      <c r="CG7" s="145"/>
      <c r="CH7" s="7"/>
      <c r="CI7" s="8"/>
      <c r="CJ7" s="7"/>
      <c r="CK7" s="29"/>
      <c r="CL7" s="7"/>
      <c r="CM7" s="7"/>
      <c r="CN7" s="8"/>
      <c r="CO7" s="7"/>
      <c r="CP7" s="29"/>
      <c r="CQ7" s="7"/>
      <c r="CR7" s="7"/>
      <c r="CS7" s="7"/>
      <c r="CT7" s="7"/>
      <c r="CU7" s="7"/>
      <c r="CV7" s="7"/>
      <c r="CW7" s="7"/>
      <c r="CX7" s="7"/>
      <c r="CY7" s="7"/>
    </row>
    <row r="8" customFormat="false" ht="12.75" hidden="false" customHeight="false" outlineLevel="0" collapsed="false">
      <c r="B8" s="75" t="n">
        <v>100</v>
      </c>
      <c r="C8" s="146" t="n">
        <f aca="false">C7</f>
        <v>4</v>
      </c>
      <c r="D8" s="147" t="n">
        <f aca="false">D7</f>
        <v>0</v>
      </c>
      <c r="E8" s="148" t="n">
        <f aca="false">C8-D7</f>
        <v>4</v>
      </c>
      <c r="F8" s="149" t="n">
        <f aca="false">$F$6</f>
        <v>0</v>
      </c>
      <c r="G8" s="150" t="n">
        <f aca="false">$G$6</f>
        <v>0</v>
      </c>
      <c r="H8" s="151" t="n">
        <f aca="false">$H$6</f>
        <v>0</v>
      </c>
      <c r="I8" s="152" t="n">
        <f aca="false">F8+G8+H8</f>
        <v>0</v>
      </c>
      <c r="J8" s="153" t="n">
        <f aca="false">$J$7</f>
        <v>0</v>
      </c>
      <c r="K8" s="154" t="n">
        <f aca="false">$K$6</f>
        <v>0</v>
      </c>
      <c r="L8" s="155" t="n">
        <f aca="false">((I8*J8/1000)+K8)</f>
        <v>0</v>
      </c>
      <c r="M8" s="156" t="n">
        <f aca="false">$M$68</f>
        <v>0</v>
      </c>
      <c r="N8" s="157" t="n">
        <f aca="false">$N$7*AQ7*AR7</f>
        <v>25.8</v>
      </c>
      <c r="O8" s="156" t="n">
        <f aca="false">$O$68</f>
        <v>0</v>
      </c>
      <c r="P8" s="158" t="n">
        <f aca="false">(AT7*$P$6)*$P$3</f>
        <v>1.7328</v>
      </c>
      <c r="Q8" s="154" t="n">
        <f aca="false">$Q$68</f>
        <v>0</v>
      </c>
      <c r="R8" s="154" t="n">
        <v>0</v>
      </c>
      <c r="S8" s="155" t="n">
        <v>0</v>
      </c>
      <c r="T8" s="156" t="n">
        <f aca="false">$T$6</f>
        <v>0</v>
      </c>
      <c r="U8" s="159" t="n">
        <f aca="false">(N8/E8)+SUM(L8:M8)</f>
        <v>6.45</v>
      </c>
      <c r="W8" s="116" t="n">
        <v>4</v>
      </c>
      <c r="X8" s="117" t="n">
        <v>2.52</v>
      </c>
      <c r="Y8" s="160"/>
      <c r="Z8" s="63"/>
      <c r="AA8" s="161"/>
      <c r="AB8" s="120"/>
      <c r="AC8" s="162" t="n">
        <f aca="false">(W8*X8)+(Y8*Z8)+(AA8*AB8)</f>
        <v>10.08</v>
      </c>
      <c r="AD8" s="163" t="n">
        <v>200</v>
      </c>
      <c r="AE8" s="164" t="n">
        <v>0</v>
      </c>
      <c r="AF8" s="165" t="n">
        <v>0</v>
      </c>
      <c r="AG8" s="166"/>
      <c r="AH8" s="167"/>
      <c r="AI8" s="168"/>
      <c r="AJ8" s="169"/>
      <c r="AK8" s="170" t="n">
        <v>4</v>
      </c>
      <c r="AL8" s="63" t="n">
        <v>215</v>
      </c>
      <c r="AM8" s="171" t="s">
        <v>157</v>
      </c>
      <c r="AN8" s="172"/>
      <c r="AO8" s="173"/>
      <c r="AP8" s="133"/>
      <c r="AQ8" s="133" t="n">
        <f aca="false" t="array" ref="AQ8:AQ8">SUM(IF(AND(AJ8&lt;&gt;"pac",AJ8&lt;&gt;""),AI8),IF(AND(AM8&lt;&gt;"pac",AM8&lt;&gt;""),AL8),IF(AND(AN8&lt;&gt;"pac",AN8&lt;&gt;""),AO8))/SUM(IF(AND(AJ8&lt;&gt;"pac",AJ8&lt;&gt;""),1),IF(AND(AM8&lt;&gt;"pac",AM8&lt;&gt;""),1),IF(AND(AN8&lt;&gt;"pac",AN8&lt;&gt;""),1))</f>
        <v>215</v>
      </c>
      <c r="AR8" s="133" t="n">
        <f aca="false" t="array" ref="AR8:AR8">SUM(IF(AND(AJ8&lt;&gt;"pac",AJ8&lt;&gt;""),AH8),IF(AND(AM8&lt;&gt;"pac",AM8&lt;&gt;""),AK8),IF(AND(AP8&lt;&gt;"pac",AP8&lt;&gt;""),AN8))</f>
        <v>4</v>
      </c>
      <c r="AS8" s="133"/>
      <c r="AT8" s="134" t="n">
        <f aca="false">SUM(AE8,AG8,AH8,AN8,AK8)</f>
        <v>4</v>
      </c>
      <c r="AU8" s="135" t="n">
        <f aca="false">AV8/AT8</f>
        <v>215</v>
      </c>
      <c r="AV8" s="136" t="n">
        <f aca="false">SUM(AE8*AF8)+(AH8*AI8)+(AN8*AO8)+(AK8*AL8)</f>
        <v>860</v>
      </c>
      <c r="AW8" s="137" t="n">
        <f aca="false">AT8*(F9+G9+H9)*J9/1000</f>
        <v>0</v>
      </c>
      <c r="AX8" s="137" t="n">
        <f aca="false">K9*AT8</f>
        <v>0</v>
      </c>
      <c r="AY8" s="137" t="n">
        <f aca="false">L9*(AE9+AG9)</f>
        <v>0</v>
      </c>
      <c r="AZ8" s="136" t="n">
        <f aca="false">P9</f>
        <v>1.7328</v>
      </c>
      <c r="BA8" s="137" t="n">
        <f aca="false">AC8</f>
        <v>10.08</v>
      </c>
      <c r="BB8" s="137" t="n">
        <f aca="false">T9*AT9</f>
        <v>0</v>
      </c>
      <c r="BC8" s="137"/>
      <c r="BD8" s="137" t="n">
        <f aca="false">AV8-SUM(AW8:BC8)</f>
        <v>848.1872</v>
      </c>
      <c r="BE8" s="138"/>
      <c r="BF8" s="139" t="n">
        <f aca="false">BD8</f>
        <v>848.1872</v>
      </c>
      <c r="BG8" s="139" t="n">
        <f aca="false">BF8*$BG$5</f>
        <v>678.54976</v>
      </c>
      <c r="BH8" s="139" t="n">
        <f aca="false">BF8*$BH$5</f>
        <v>169.63744</v>
      </c>
      <c r="BI8" s="52"/>
      <c r="BR8" s="55"/>
      <c r="BS8" s="142"/>
      <c r="BT8" s="143"/>
      <c r="BU8" s="144"/>
      <c r="BV8" s="138"/>
      <c r="BW8" s="138"/>
      <c r="BX8" s="138"/>
      <c r="BY8" s="144"/>
      <c r="BZ8" s="138"/>
      <c r="CA8" s="138"/>
      <c r="CB8" s="138"/>
      <c r="CC8" s="138"/>
      <c r="CD8" s="138"/>
      <c r="CE8" s="145"/>
      <c r="CF8" s="145"/>
      <c r="CG8" s="145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</row>
    <row r="9" customFormat="false" ht="12.75" hidden="false" customHeight="false" outlineLevel="0" collapsed="false">
      <c r="B9" s="75" t="n">
        <v>200</v>
      </c>
      <c r="C9" s="146" t="n">
        <f aca="false">C8</f>
        <v>4</v>
      </c>
      <c r="D9" s="147" t="n">
        <f aca="false">D8</f>
        <v>0</v>
      </c>
      <c r="E9" s="174" t="n">
        <f aca="false">C9-D8</f>
        <v>4</v>
      </c>
      <c r="F9" s="149" t="n">
        <f aca="false">$F$6</f>
        <v>0</v>
      </c>
      <c r="G9" s="175" t="n">
        <f aca="false">$G$6</f>
        <v>0</v>
      </c>
      <c r="H9" s="151" t="n">
        <f aca="false">$H$6</f>
        <v>0</v>
      </c>
      <c r="I9" s="152" t="n">
        <f aca="false">F9+G9+H9</f>
        <v>0</v>
      </c>
      <c r="J9" s="153" t="n">
        <f aca="false">$J$7</f>
        <v>0</v>
      </c>
      <c r="K9" s="154" t="n">
        <f aca="false">$K$6</f>
        <v>0</v>
      </c>
      <c r="L9" s="155" t="n">
        <f aca="false">((I9*J9/1000)+K9)</f>
        <v>0</v>
      </c>
      <c r="M9" s="156" t="n">
        <f aca="false">$M$68</f>
        <v>0</v>
      </c>
      <c r="N9" s="157" t="n">
        <f aca="false">$N$7*AQ8*AR8</f>
        <v>25.8</v>
      </c>
      <c r="O9" s="156" t="n">
        <f aca="false">$O$68</f>
        <v>0</v>
      </c>
      <c r="P9" s="158" t="n">
        <f aca="false">(AT8*$P$6)*$P$3</f>
        <v>1.7328</v>
      </c>
      <c r="Q9" s="154" t="n">
        <f aca="false">$Q$68</f>
        <v>0</v>
      </c>
      <c r="R9" s="154" t="n">
        <v>0</v>
      </c>
      <c r="S9" s="155" t="n">
        <v>0</v>
      </c>
      <c r="T9" s="156" t="n">
        <f aca="false">$T$6</f>
        <v>0</v>
      </c>
      <c r="U9" s="159" t="n">
        <f aca="false">(N9/E9)+SUM(L9:M9)</f>
        <v>6.45</v>
      </c>
      <c r="W9" s="116" t="n">
        <v>4</v>
      </c>
      <c r="X9" s="117" t="n">
        <v>2.52</v>
      </c>
      <c r="Y9" s="160"/>
      <c r="Z9" s="63"/>
      <c r="AA9" s="161"/>
      <c r="AB9" s="120"/>
      <c r="AC9" s="162" t="n">
        <f aca="false">(W9*X9)+(Y9*Z9)+(AA9*AB9)</f>
        <v>10.08</v>
      </c>
      <c r="AD9" s="163" t="n">
        <v>300</v>
      </c>
      <c r="AE9" s="164" t="n">
        <v>0</v>
      </c>
      <c r="AF9" s="165" t="n">
        <v>0</v>
      </c>
      <c r="AG9" s="166"/>
      <c r="AH9" s="167"/>
      <c r="AI9" s="168"/>
      <c r="AJ9" s="169"/>
      <c r="AK9" s="170" t="n">
        <v>4</v>
      </c>
      <c r="AL9" s="63" t="n">
        <v>215</v>
      </c>
      <c r="AM9" s="171" t="s">
        <v>157</v>
      </c>
      <c r="AN9" s="172"/>
      <c r="AO9" s="173"/>
      <c r="AP9" s="133"/>
      <c r="AQ9" s="133" t="n">
        <f aca="false" t="array" ref="AQ9:AQ9">SUM(IF(AND(AJ9&lt;&gt;"pac",AJ9&lt;&gt;""),AI9),IF(AND(AM9&lt;&gt;"pac",AM9&lt;&gt;""),AL9),IF(AND(AN9&lt;&gt;"pac",AN9&lt;&gt;""),AO9))/SUM(IF(AND(AJ9&lt;&gt;"pac",AJ9&lt;&gt;""),1),IF(AND(AM9&lt;&gt;"pac",AM9&lt;&gt;""),1),IF(AND(AN9&lt;&gt;"pac",AN9&lt;&gt;""),1))</f>
        <v>215</v>
      </c>
      <c r="AR9" s="133" t="n">
        <f aca="false" t="array" ref="AR9:AR9">SUM(IF(AND(AJ9&lt;&gt;"pac",AJ9&lt;&gt;""),AH9),IF(AND(AM9&lt;&gt;"pac",AM9&lt;&gt;""),AK9),IF(AND(AP9&lt;&gt;"pac",AP9&lt;&gt;""),AN9))</f>
        <v>4</v>
      </c>
      <c r="AS9" s="133"/>
      <c r="AT9" s="134" t="n">
        <f aca="false">SUM(AE9,AG9,AH9,AN9,AK9)</f>
        <v>4</v>
      </c>
      <c r="AU9" s="135" t="n">
        <f aca="false">AV9/AT9</f>
        <v>215</v>
      </c>
      <c r="AV9" s="136" t="n">
        <f aca="false">SUM(AE9*AF9)+(AH9*AI9)+(AN9*AO9)+(AK9*AL9)</f>
        <v>860</v>
      </c>
      <c r="AW9" s="137" t="n">
        <f aca="false">AT9*(F10+G10+H10)*J10/1000</f>
        <v>0</v>
      </c>
      <c r="AX9" s="137" t="n">
        <f aca="false">K10*AT9</f>
        <v>0</v>
      </c>
      <c r="AY9" s="137" t="n">
        <f aca="false">L10*(AE10+AG10)</f>
        <v>0</v>
      </c>
      <c r="AZ9" s="136" t="n">
        <f aca="false">P10</f>
        <v>1.7328</v>
      </c>
      <c r="BA9" s="137" t="n">
        <f aca="false">AC9</f>
        <v>10.08</v>
      </c>
      <c r="BB9" s="137" t="n">
        <f aca="false">T10*AT10</f>
        <v>0</v>
      </c>
      <c r="BC9" s="137"/>
      <c r="BD9" s="137" t="n">
        <f aca="false">AV9-SUM(AW9:BC9)</f>
        <v>848.1872</v>
      </c>
      <c r="BE9" s="138"/>
      <c r="BF9" s="139" t="n">
        <f aca="false">BD9</f>
        <v>848.1872</v>
      </c>
      <c r="BG9" s="139" t="n">
        <f aca="false">BF9*$BG$5</f>
        <v>678.54976</v>
      </c>
      <c r="BH9" s="139" t="n">
        <f aca="false">BF9*$BH$5</f>
        <v>169.63744</v>
      </c>
      <c r="BI9" s="52"/>
      <c r="BR9" s="55"/>
      <c r="BS9" s="142"/>
      <c r="BT9" s="143"/>
      <c r="BU9" s="98"/>
      <c r="BV9" s="52"/>
      <c r="BW9" s="52"/>
      <c r="BX9" s="52"/>
      <c r="BY9" s="52"/>
      <c r="BZ9" s="98"/>
      <c r="CA9" s="52"/>
      <c r="CB9" s="52"/>
      <c r="CC9" s="138"/>
      <c r="CD9" s="138"/>
      <c r="CE9" s="145"/>
      <c r="CF9" s="145"/>
      <c r="CG9" s="145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</row>
    <row r="10" customFormat="false" ht="12.75" hidden="false" customHeight="false" outlineLevel="0" collapsed="false">
      <c r="B10" s="75" t="n">
        <v>300</v>
      </c>
      <c r="C10" s="146" t="n">
        <f aca="false">C9</f>
        <v>4</v>
      </c>
      <c r="D10" s="147" t="n">
        <f aca="false">D9</f>
        <v>0</v>
      </c>
      <c r="E10" s="174" t="n">
        <f aca="false">C10-D9</f>
        <v>4</v>
      </c>
      <c r="F10" s="149" t="n">
        <f aca="false">$F$6</f>
        <v>0</v>
      </c>
      <c r="G10" s="175" t="n">
        <f aca="false">$G$6</f>
        <v>0</v>
      </c>
      <c r="H10" s="151" t="n">
        <f aca="false">$H$6</f>
        <v>0</v>
      </c>
      <c r="I10" s="152" t="n">
        <f aca="false">F10+G10+H10</f>
        <v>0</v>
      </c>
      <c r="J10" s="153" t="n">
        <f aca="false">$J$7</f>
        <v>0</v>
      </c>
      <c r="K10" s="154" t="n">
        <f aca="false">$K$6</f>
        <v>0</v>
      </c>
      <c r="L10" s="155" t="n">
        <f aca="false">((I10*J10/1000)+K10)</f>
        <v>0</v>
      </c>
      <c r="M10" s="156" t="n">
        <f aca="false">$M$68</f>
        <v>0</v>
      </c>
      <c r="N10" s="157" t="n">
        <f aca="false">$N$7*AQ9*AR9</f>
        <v>25.8</v>
      </c>
      <c r="O10" s="156" t="n">
        <f aca="false">$O$68</f>
        <v>0</v>
      </c>
      <c r="P10" s="158" t="n">
        <f aca="false">(AT9*$P$6)*$P$3</f>
        <v>1.7328</v>
      </c>
      <c r="Q10" s="154" t="n">
        <f aca="false">$Q$68</f>
        <v>0</v>
      </c>
      <c r="R10" s="154" t="n">
        <v>0</v>
      </c>
      <c r="S10" s="155" t="n">
        <v>0</v>
      </c>
      <c r="T10" s="156" t="n">
        <f aca="false">$T$6</f>
        <v>0</v>
      </c>
      <c r="U10" s="159" t="n">
        <f aca="false">(N10/E10)+SUM(L10:M10)</f>
        <v>6.45</v>
      </c>
      <c r="W10" s="116" t="n">
        <v>4</v>
      </c>
      <c r="X10" s="117" t="n">
        <v>2.52</v>
      </c>
      <c r="Y10" s="160"/>
      <c r="Z10" s="63"/>
      <c r="AA10" s="161"/>
      <c r="AB10" s="120"/>
      <c r="AC10" s="162" t="n">
        <f aca="false">(W10*X10)+(Y10*Z10)+(AA10*AB10)</f>
        <v>10.08</v>
      </c>
      <c r="AD10" s="163" t="n">
        <v>400</v>
      </c>
      <c r="AE10" s="164" t="n">
        <v>0</v>
      </c>
      <c r="AF10" s="165" t="n">
        <v>0</v>
      </c>
      <c r="AG10" s="166"/>
      <c r="AH10" s="167"/>
      <c r="AI10" s="168"/>
      <c r="AJ10" s="169"/>
      <c r="AK10" s="170" t="n">
        <v>4</v>
      </c>
      <c r="AL10" s="63" t="n">
        <v>215</v>
      </c>
      <c r="AM10" s="171" t="s">
        <v>157</v>
      </c>
      <c r="AN10" s="172"/>
      <c r="AO10" s="173"/>
      <c r="AP10" s="133"/>
      <c r="AQ10" s="133" t="n">
        <f aca="false" t="array" ref="AQ10:AQ10">SUM(IF(AND(AJ10&lt;&gt;"pac",AJ10&lt;&gt;""),AI10),IF(AND(AM10&lt;&gt;"pac",AM10&lt;&gt;""),AL10),IF(AND(AN10&lt;&gt;"pac",AN10&lt;&gt;""),AO10))/SUM(IF(AND(AJ10&lt;&gt;"pac",AJ10&lt;&gt;""),1),IF(AND(AM10&lt;&gt;"pac",AM10&lt;&gt;""),1),IF(AND(AN10&lt;&gt;"pac",AN10&lt;&gt;""),1))</f>
        <v>215</v>
      </c>
      <c r="AR10" s="133" t="n">
        <f aca="false" t="array" ref="AR10:AR10">SUM(IF(AND(AJ10&lt;&gt;"pac",AJ10&lt;&gt;""),AH10),IF(AND(AM10&lt;&gt;"pac",AM10&lt;&gt;""),AK10),IF(AND(AP10&lt;&gt;"pac",AP10&lt;&gt;""),AN10))</f>
        <v>4</v>
      </c>
      <c r="AS10" s="133"/>
      <c r="AT10" s="134" t="n">
        <f aca="false">SUM(AE10,AG10,AH10,AN10,AK10)</f>
        <v>4</v>
      </c>
      <c r="AU10" s="135" t="n">
        <f aca="false">AV10/AT10</f>
        <v>215</v>
      </c>
      <c r="AV10" s="136" t="n">
        <f aca="false">SUM(AE10*AF10)+(AH10*AI10)+(AN10*AO10)+(AK10*AL10)</f>
        <v>860</v>
      </c>
      <c r="AW10" s="137" t="n">
        <f aca="false">AT10*(F11+G11+H11)*J11/1000</f>
        <v>0</v>
      </c>
      <c r="AX10" s="137" t="n">
        <f aca="false">K11*AT10</f>
        <v>0</v>
      </c>
      <c r="AY10" s="137" t="n">
        <f aca="false">L11*(AE11+AG11)</f>
        <v>0</v>
      </c>
      <c r="AZ10" s="136" t="n">
        <f aca="false">P11</f>
        <v>1.7328</v>
      </c>
      <c r="BA10" s="137" t="n">
        <f aca="false">AC10</f>
        <v>10.08</v>
      </c>
      <c r="BB10" s="137" t="n">
        <f aca="false">T11*AT11</f>
        <v>0</v>
      </c>
      <c r="BC10" s="137"/>
      <c r="BD10" s="137" t="n">
        <f aca="false">AV10-SUM(AW10:BC10)</f>
        <v>848.1872</v>
      </c>
      <c r="BE10" s="138"/>
      <c r="BF10" s="139" t="n">
        <f aca="false">BD10</f>
        <v>848.1872</v>
      </c>
      <c r="BG10" s="139" t="n">
        <f aca="false">BF10*$BG$5</f>
        <v>678.54976</v>
      </c>
      <c r="BH10" s="139" t="n">
        <f aca="false">BF10*$BH$5</f>
        <v>169.63744</v>
      </c>
      <c r="BI10" s="52"/>
      <c r="BJ10" s="6" t="s">
        <v>86</v>
      </c>
      <c r="BO10" s="6" t="s">
        <v>87</v>
      </c>
      <c r="BR10" s="55"/>
      <c r="BS10" s="142"/>
      <c r="BT10" s="143"/>
      <c r="BU10" s="98"/>
      <c r="BV10" s="52"/>
      <c r="BW10" s="176"/>
      <c r="BX10" s="98"/>
      <c r="BY10" s="52"/>
      <c r="BZ10" s="98"/>
      <c r="CA10" s="52"/>
      <c r="CB10" s="176"/>
      <c r="CC10" s="138"/>
      <c r="CD10" s="138"/>
      <c r="CE10" s="145"/>
      <c r="CF10" s="145"/>
      <c r="CG10" s="145"/>
      <c r="CH10" s="7"/>
      <c r="CI10" s="8"/>
      <c r="CJ10" s="7"/>
      <c r="CK10" s="7"/>
      <c r="CL10" s="7"/>
      <c r="CM10" s="7"/>
      <c r="CN10" s="8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</row>
    <row r="11" customFormat="false" ht="12.75" hidden="false" customHeight="false" outlineLevel="0" collapsed="false">
      <c r="B11" s="75" t="n">
        <v>400</v>
      </c>
      <c r="C11" s="146" t="n">
        <f aca="false">C10</f>
        <v>4</v>
      </c>
      <c r="D11" s="147" t="n">
        <f aca="false">D10</f>
        <v>0</v>
      </c>
      <c r="E11" s="174" t="n">
        <f aca="false">C11-D10</f>
        <v>4</v>
      </c>
      <c r="F11" s="149" t="n">
        <f aca="false">$F$6</f>
        <v>0</v>
      </c>
      <c r="G11" s="175" t="n">
        <f aca="false">$G$6</f>
        <v>0</v>
      </c>
      <c r="H11" s="151" t="n">
        <f aca="false">$H$6</f>
        <v>0</v>
      </c>
      <c r="I11" s="152" t="n">
        <f aca="false">F11+G11+H11</f>
        <v>0</v>
      </c>
      <c r="J11" s="153" t="n">
        <f aca="false">$J$7</f>
        <v>0</v>
      </c>
      <c r="K11" s="154" t="n">
        <f aca="false">$K$6</f>
        <v>0</v>
      </c>
      <c r="L11" s="155" t="n">
        <f aca="false">((I11*J11/1000)+K11)</f>
        <v>0</v>
      </c>
      <c r="M11" s="156" t="n">
        <f aca="false">$M$68</f>
        <v>0</v>
      </c>
      <c r="N11" s="157" t="n">
        <f aca="false">$N$7*AQ10*AR10</f>
        <v>25.8</v>
      </c>
      <c r="O11" s="156" t="n">
        <f aca="false">$O$68</f>
        <v>0</v>
      </c>
      <c r="P11" s="158" t="n">
        <f aca="false">(AT10*$P$6)*$P$3</f>
        <v>1.7328</v>
      </c>
      <c r="Q11" s="154" t="n">
        <f aca="false">$Q$68</f>
        <v>0</v>
      </c>
      <c r="R11" s="154" t="n">
        <v>0</v>
      </c>
      <c r="S11" s="155" t="n">
        <v>0</v>
      </c>
      <c r="T11" s="156" t="n">
        <f aca="false">$T$6</f>
        <v>0</v>
      </c>
      <c r="U11" s="159" t="n">
        <f aca="false">(N11/E11)+SUM(L11:M11)</f>
        <v>6.45</v>
      </c>
      <c r="W11" s="116" t="n">
        <v>4</v>
      </c>
      <c r="X11" s="117" t="n">
        <v>2.52</v>
      </c>
      <c r="Y11" s="160"/>
      <c r="Z11" s="63"/>
      <c r="AA11" s="161"/>
      <c r="AB11" s="120"/>
      <c r="AC11" s="162" t="n">
        <f aca="false">(W11*X11)+(Y11*Z11)+(AA11*AB11)</f>
        <v>10.08</v>
      </c>
      <c r="AD11" s="163" t="n">
        <v>500</v>
      </c>
      <c r="AE11" s="164" t="n">
        <v>0</v>
      </c>
      <c r="AF11" s="165" t="n">
        <v>0</v>
      </c>
      <c r="AG11" s="166"/>
      <c r="AH11" s="167"/>
      <c r="AI11" s="168"/>
      <c r="AJ11" s="169"/>
      <c r="AK11" s="170" t="n">
        <v>4</v>
      </c>
      <c r="AL11" s="63" t="n">
        <v>215</v>
      </c>
      <c r="AM11" s="171" t="s">
        <v>157</v>
      </c>
      <c r="AN11" s="172"/>
      <c r="AO11" s="173"/>
      <c r="AP11" s="133"/>
      <c r="AQ11" s="133" t="n">
        <f aca="false" t="array" ref="AQ11:AQ11">SUM(IF(AND(AJ11&lt;&gt;"pac",AJ11&lt;&gt;""),AI11),IF(AND(AM11&lt;&gt;"pac",AM11&lt;&gt;""),AL11),IF(AND(AN11&lt;&gt;"pac",AN11&lt;&gt;""),AO11))/SUM(IF(AND(AJ11&lt;&gt;"pac",AJ11&lt;&gt;""),1),IF(AND(AM11&lt;&gt;"pac",AM11&lt;&gt;""),1),IF(AND(AN11&lt;&gt;"pac",AN11&lt;&gt;""),1))</f>
        <v>215</v>
      </c>
      <c r="AR11" s="133" t="n">
        <f aca="false" t="array" ref="AR11:AR11">SUM(IF(AND(AJ11&lt;&gt;"pac",AJ11&lt;&gt;""),AH11),IF(AND(AM11&lt;&gt;"pac",AM11&lt;&gt;""),AK11),IF(AND(AP11&lt;&gt;"pac",AP11&lt;&gt;""),AN11))</f>
        <v>4</v>
      </c>
      <c r="AS11" s="133"/>
      <c r="AT11" s="134" t="n">
        <f aca="false">SUM(AE11,AG11,AH11,AN11,AK11)</f>
        <v>4</v>
      </c>
      <c r="AU11" s="135" t="n">
        <f aca="false">AV11/AT11</f>
        <v>215</v>
      </c>
      <c r="AV11" s="136" t="n">
        <f aca="false">SUM(AE11*AF11)+(AH11*AI11)+(AN11*AO11)+(AK11*AL11)</f>
        <v>860</v>
      </c>
      <c r="AW11" s="137" t="n">
        <f aca="false">AT11*(F12+G12+H12)*J12/1000</f>
        <v>0</v>
      </c>
      <c r="AX11" s="137" t="n">
        <f aca="false">K12*AT11</f>
        <v>0</v>
      </c>
      <c r="AY11" s="137" t="n">
        <f aca="false">L12*(AE12+AG12)</f>
        <v>0</v>
      </c>
      <c r="AZ11" s="136" t="n">
        <f aca="false">P12</f>
        <v>1.7328</v>
      </c>
      <c r="BA11" s="137" t="n">
        <f aca="false">AC11</f>
        <v>10.08</v>
      </c>
      <c r="BB11" s="137" t="n">
        <f aca="false">T12*AT12</f>
        <v>0</v>
      </c>
      <c r="BC11" s="137"/>
      <c r="BD11" s="137" t="n">
        <f aca="false">AV11-SUM(AW11:BC11)</f>
        <v>848.1872</v>
      </c>
      <c r="BE11" s="138"/>
      <c r="BF11" s="139" t="n">
        <f aca="false">BD11</f>
        <v>848.1872</v>
      </c>
      <c r="BG11" s="139" t="n">
        <f aca="false">BF11*$BG$5</f>
        <v>678.54976</v>
      </c>
      <c r="BH11" s="139" t="n">
        <f aca="false">BF11*$BH$5</f>
        <v>169.63744</v>
      </c>
      <c r="BI11" s="52"/>
      <c r="BJ11" s="25" t="s">
        <v>88</v>
      </c>
      <c r="BK11" s="26"/>
      <c r="BL11" s="27" t="n">
        <f aca="false">AV31</f>
        <v>20640</v>
      </c>
      <c r="BO11" s="25" t="s">
        <v>88</v>
      </c>
      <c r="BP11" s="26"/>
      <c r="BQ11" s="27" t="e">
        <f aca="true">(INDIRECT(TEXT((DAY($A$1)-1),"0")&amp;"!Bq11"))+BL11</f>
        <v>#REF!</v>
      </c>
      <c r="BR11" s="55"/>
      <c r="BS11" s="142"/>
      <c r="BT11" s="143"/>
      <c r="BU11" s="98"/>
      <c r="BV11" s="52"/>
      <c r="BW11" s="176"/>
      <c r="BX11" s="52"/>
      <c r="BY11" s="52"/>
      <c r="BZ11" s="98"/>
      <c r="CA11" s="52"/>
      <c r="CB11" s="176"/>
      <c r="CC11" s="138"/>
      <c r="CD11" s="138"/>
      <c r="CE11" s="145"/>
      <c r="CF11" s="145"/>
      <c r="CG11" s="145"/>
      <c r="CH11" s="7"/>
      <c r="CI11" s="8"/>
      <c r="CJ11" s="7"/>
      <c r="CK11" s="29"/>
      <c r="CL11" s="7"/>
      <c r="CM11" s="7"/>
      <c r="CN11" s="8"/>
      <c r="CO11" s="7"/>
      <c r="CP11" s="29"/>
      <c r="CQ11" s="7"/>
      <c r="CR11" s="7"/>
      <c r="CS11" s="7"/>
      <c r="CT11" s="7"/>
      <c r="CU11" s="7"/>
      <c r="CV11" s="7"/>
      <c r="CW11" s="7"/>
      <c r="CX11" s="7"/>
      <c r="CY11" s="7"/>
    </row>
    <row r="12" customFormat="false" ht="12.75" hidden="false" customHeight="false" outlineLevel="0" collapsed="false">
      <c r="B12" s="75" t="n">
        <v>500</v>
      </c>
      <c r="C12" s="146" t="n">
        <f aca="false">C11</f>
        <v>4</v>
      </c>
      <c r="D12" s="147" t="n">
        <f aca="false">D11</f>
        <v>0</v>
      </c>
      <c r="E12" s="174" t="n">
        <f aca="false">C12-D11</f>
        <v>4</v>
      </c>
      <c r="F12" s="149" t="n">
        <f aca="false">$F$6</f>
        <v>0</v>
      </c>
      <c r="G12" s="175" t="n">
        <f aca="false">$G$6</f>
        <v>0</v>
      </c>
      <c r="H12" s="151" t="n">
        <f aca="false">$H$6</f>
        <v>0</v>
      </c>
      <c r="I12" s="152" t="n">
        <f aca="false">F12+G12+H12</f>
        <v>0</v>
      </c>
      <c r="J12" s="153" t="n">
        <f aca="false">$J$7</f>
        <v>0</v>
      </c>
      <c r="K12" s="154" t="n">
        <f aca="false">$K$6</f>
        <v>0</v>
      </c>
      <c r="L12" s="155" t="n">
        <f aca="false">((I12*J12/1000)+K12)</f>
        <v>0</v>
      </c>
      <c r="M12" s="156" t="n">
        <f aca="false">$M$68</f>
        <v>0</v>
      </c>
      <c r="N12" s="157" t="n">
        <f aca="false">$N$7*AQ11*AR11</f>
        <v>25.8</v>
      </c>
      <c r="O12" s="156" t="n">
        <f aca="false">$O$68</f>
        <v>0</v>
      </c>
      <c r="P12" s="158" t="n">
        <f aca="false">(AT11*$P$6)*$P$3</f>
        <v>1.7328</v>
      </c>
      <c r="Q12" s="154" t="n">
        <f aca="false">$Q$68</f>
        <v>0</v>
      </c>
      <c r="R12" s="154" t="n">
        <v>0</v>
      </c>
      <c r="S12" s="155" t="n">
        <v>0</v>
      </c>
      <c r="T12" s="156" t="n">
        <f aca="false">$T$6</f>
        <v>0</v>
      </c>
      <c r="U12" s="159" t="n">
        <f aca="false">(N12/E12)+SUM(L12:M12)</f>
        <v>6.45</v>
      </c>
      <c r="W12" s="116" t="n">
        <v>4</v>
      </c>
      <c r="X12" s="117" t="n">
        <v>2.52</v>
      </c>
      <c r="Y12" s="160"/>
      <c r="Z12" s="63"/>
      <c r="AA12" s="161"/>
      <c r="AB12" s="120"/>
      <c r="AC12" s="162" t="n">
        <f aca="false">(W12*X12)+(Y12*Z12)+(AA12*AB12)</f>
        <v>10.08</v>
      </c>
      <c r="AD12" s="163" t="n">
        <v>600</v>
      </c>
      <c r="AE12" s="164" t="n">
        <v>0</v>
      </c>
      <c r="AF12" s="165" t="n">
        <v>0</v>
      </c>
      <c r="AG12" s="166"/>
      <c r="AH12" s="167"/>
      <c r="AI12" s="168"/>
      <c r="AJ12" s="169"/>
      <c r="AK12" s="170" t="n">
        <v>4</v>
      </c>
      <c r="AL12" s="63" t="n">
        <v>215</v>
      </c>
      <c r="AM12" s="171" t="s">
        <v>157</v>
      </c>
      <c r="AN12" s="172"/>
      <c r="AO12" s="173"/>
      <c r="AP12" s="133"/>
      <c r="AQ12" s="133" t="n">
        <f aca="false" t="array" ref="AQ12:AQ12">SUM(IF(AND(AJ12&lt;&gt;"pac",AJ12&lt;&gt;""),AI12),IF(AND(AM12&lt;&gt;"pac",AM12&lt;&gt;""),AL12),IF(AND(AN12&lt;&gt;"pac",AN12&lt;&gt;""),AO12))/SUM(IF(AND(AJ12&lt;&gt;"pac",AJ12&lt;&gt;""),1),IF(AND(AM12&lt;&gt;"pac",AM12&lt;&gt;""),1),IF(AND(AN12&lt;&gt;"pac",AN12&lt;&gt;""),1))</f>
        <v>215</v>
      </c>
      <c r="AR12" s="133" t="n">
        <f aca="false" t="array" ref="AR12:AR12">SUM(IF(AND(AJ12&lt;&gt;"pac",AJ12&lt;&gt;""),AH12),IF(AND(AM12&lt;&gt;"pac",AM12&lt;&gt;""),AK12),IF(AND(AP12&lt;&gt;"pac",AP12&lt;&gt;""),AN12))</f>
        <v>4</v>
      </c>
      <c r="AS12" s="133"/>
      <c r="AT12" s="134" t="n">
        <f aca="false">SUM(AE12,AG12,AH12,AN12,AK12)</f>
        <v>4</v>
      </c>
      <c r="AU12" s="135" t="n">
        <f aca="false">AV12/AT12</f>
        <v>215</v>
      </c>
      <c r="AV12" s="136" t="n">
        <f aca="false">SUM(AE12*AF12)+(AH12*AI12)+(AN12*AO12)+(AK12*AL12)</f>
        <v>860</v>
      </c>
      <c r="AW12" s="137" t="n">
        <f aca="false">AT12*(F13+G13+H13)*J13/1000</f>
        <v>0</v>
      </c>
      <c r="AX12" s="137" t="n">
        <f aca="false">K13*AT12</f>
        <v>0</v>
      </c>
      <c r="AY12" s="137" t="n">
        <f aca="false">L13*(AE13+AG13)</f>
        <v>0</v>
      </c>
      <c r="AZ12" s="136" t="n">
        <f aca="false">P13</f>
        <v>1.7328</v>
      </c>
      <c r="BA12" s="137" t="n">
        <f aca="false">AC12</f>
        <v>10.08</v>
      </c>
      <c r="BB12" s="137" t="n">
        <f aca="false">T13*AT13</f>
        <v>0</v>
      </c>
      <c r="BC12" s="137"/>
      <c r="BD12" s="137" t="n">
        <f aca="false">AV12-SUM(AW12:BC12)</f>
        <v>848.1872</v>
      </c>
      <c r="BE12" s="138"/>
      <c r="BF12" s="139" t="n">
        <f aca="false">BD12</f>
        <v>848.1872</v>
      </c>
      <c r="BG12" s="139" t="n">
        <f aca="false">BF12*$BG$5</f>
        <v>678.54976</v>
      </c>
      <c r="BH12" s="139" t="n">
        <f aca="false">BF12*$BH$5</f>
        <v>169.63744</v>
      </c>
      <c r="BI12" s="52"/>
      <c r="BJ12" s="53" t="s">
        <v>92</v>
      </c>
      <c r="BK12" s="52"/>
      <c r="BL12" s="73"/>
      <c r="BO12" s="53" t="s">
        <v>92</v>
      </c>
      <c r="BP12" s="52"/>
      <c r="BQ12" s="73"/>
      <c r="BR12" s="55"/>
      <c r="BS12" s="142"/>
      <c r="BT12" s="143"/>
      <c r="BU12" s="98"/>
      <c r="BV12" s="52"/>
      <c r="BW12" s="176"/>
      <c r="BX12" s="52"/>
      <c r="BY12" s="52"/>
      <c r="BZ12" s="98"/>
      <c r="CA12" s="52"/>
      <c r="CB12" s="176"/>
      <c r="CC12" s="138"/>
      <c r="CD12" s="138"/>
      <c r="CE12" s="145"/>
      <c r="CF12" s="145"/>
      <c r="CG12" s="145"/>
      <c r="CH12" s="7"/>
      <c r="CI12" s="8"/>
      <c r="CJ12" s="7"/>
      <c r="CK12" s="29"/>
      <c r="CL12" s="7"/>
      <c r="CM12" s="7"/>
      <c r="CN12" s="8"/>
      <c r="CO12" s="7"/>
      <c r="CP12" s="29"/>
      <c r="CQ12" s="7"/>
      <c r="CR12" s="7"/>
      <c r="CS12" s="7"/>
      <c r="CT12" s="7"/>
      <c r="CU12" s="7"/>
      <c r="CV12" s="7"/>
      <c r="CW12" s="7"/>
      <c r="CX12" s="7"/>
      <c r="CY12" s="7"/>
    </row>
    <row r="13" customFormat="false" ht="12.75" hidden="false" customHeight="false" outlineLevel="0" collapsed="false">
      <c r="B13" s="75" t="n">
        <v>600</v>
      </c>
      <c r="C13" s="146" t="n">
        <f aca="false">C12</f>
        <v>4</v>
      </c>
      <c r="D13" s="147" t="n">
        <f aca="false">D12</f>
        <v>0</v>
      </c>
      <c r="E13" s="174" t="n">
        <f aca="false">C13-D12</f>
        <v>4</v>
      </c>
      <c r="F13" s="149" t="n">
        <f aca="false">$F$6</f>
        <v>0</v>
      </c>
      <c r="G13" s="175" t="n">
        <f aca="false">$G$6</f>
        <v>0</v>
      </c>
      <c r="H13" s="151" t="n">
        <f aca="false">$H$6</f>
        <v>0</v>
      </c>
      <c r="I13" s="152" t="n">
        <f aca="false">F13+G13+H13</f>
        <v>0</v>
      </c>
      <c r="J13" s="153" t="n">
        <f aca="false">$J$7</f>
        <v>0</v>
      </c>
      <c r="K13" s="154" t="n">
        <f aca="false">$K$6</f>
        <v>0</v>
      </c>
      <c r="L13" s="155" t="n">
        <f aca="false">((I13*J13/1000)+K13)</f>
        <v>0</v>
      </c>
      <c r="M13" s="156" t="n">
        <f aca="false">$M$68</f>
        <v>0</v>
      </c>
      <c r="N13" s="157" t="n">
        <f aca="false">$N$7*AQ12*AR12</f>
        <v>25.8</v>
      </c>
      <c r="O13" s="156" t="n">
        <f aca="false">$O$68</f>
        <v>0</v>
      </c>
      <c r="P13" s="158" t="n">
        <f aca="false">(AT12*$P$6)*$P$3</f>
        <v>1.7328</v>
      </c>
      <c r="Q13" s="154" t="n">
        <f aca="false">$Q$68</f>
        <v>0</v>
      </c>
      <c r="R13" s="154" t="n">
        <v>0</v>
      </c>
      <c r="S13" s="155" t="n">
        <v>0</v>
      </c>
      <c r="T13" s="156" t="n">
        <f aca="false">$T$6</f>
        <v>0</v>
      </c>
      <c r="U13" s="159" t="n">
        <f aca="false">(N13/E13)+SUM(L13:M13)</f>
        <v>6.45</v>
      </c>
      <c r="W13" s="116" t="n">
        <v>4</v>
      </c>
      <c r="X13" s="117" t="n">
        <v>2.52</v>
      </c>
      <c r="Y13" s="160"/>
      <c r="Z13" s="63"/>
      <c r="AA13" s="161"/>
      <c r="AB13" s="120"/>
      <c r="AC13" s="162" t="n">
        <f aca="false">(W13*X13)+(Y13*Z13)+(AA13*AB13)</f>
        <v>10.08</v>
      </c>
      <c r="AD13" s="163" t="n">
        <v>700</v>
      </c>
      <c r="AE13" s="164" t="n">
        <v>0</v>
      </c>
      <c r="AF13" s="165" t="n">
        <v>0</v>
      </c>
      <c r="AG13" s="166"/>
      <c r="AH13" s="167"/>
      <c r="AI13" s="168"/>
      <c r="AJ13" s="169"/>
      <c r="AK13" s="170" t="n">
        <v>4</v>
      </c>
      <c r="AL13" s="63" t="n">
        <v>215</v>
      </c>
      <c r="AM13" s="171" t="s">
        <v>157</v>
      </c>
      <c r="AN13" s="172"/>
      <c r="AO13" s="173"/>
      <c r="AP13" s="133"/>
      <c r="AQ13" s="133" t="n">
        <f aca="false" t="array" ref="AQ13:AQ13">SUM(IF(AND(AJ13&lt;&gt;"pac",AJ13&lt;&gt;""),AI13),IF(AND(AM13&lt;&gt;"pac",AM13&lt;&gt;""),AL13),IF(AND(AN13&lt;&gt;"pac",AN13&lt;&gt;""),AO13))/SUM(IF(AND(AJ13&lt;&gt;"pac",AJ13&lt;&gt;""),1),IF(AND(AM13&lt;&gt;"pac",AM13&lt;&gt;""),1),IF(AND(AN13&lt;&gt;"pac",AN13&lt;&gt;""),1))</f>
        <v>215</v>
      </c>
      <c r="AR13" s="133" t="n">
        <f aca="false" t="array" ref="AR13:AR13">SUM(IF(AND(AJ13&lt;&gt;"pac",AJ13&lt;&gt;""),AH13),IF(AND(AM13&lt;&gt;"pac",AM13&lt;&gt;""),AK13),IF(AND(AP13&lt;&gt;"pac",AP13&lt;&gt;""),AN13))</f>
        <v>4</v>
      </c>
      <c r="AS13" s="133"/>
      <c r="AT13" s="134" t="n">
        <f aca="false">SUM(AE13,AG13,AH13,AN13,AK13)</f>
        <v>4</v>
      </c>
      <c r="AU13" s="135" t="n">
        <f aca="false">AV13/AT13</f>
        <v>215</v>
      </c>
      <c r="AV13" s="136" t="n">
        <f aca="false">SUM(AE13*AF13)+(AH13*AI13)+(AN13*AO13)+(AK13*AL13)</f>
        <v>860</v>
      </c>
      <c r="AW13" s="137" t="n">
        <f aca="false">AT13*(F14+G14+H14)*J14/1000</f>
        <v>0</v>
      </c>
      <c r="AX13" s="137" t="n">
        <f aca="false">K14*AT13</f>
        <v>0</v>
      </c>
      <c r="AY13" s="137" t="n">
        <f aca="false">L14*(AE14+AG14)</f>
        <v>0</v>
      </c>
      <c r="AZ13" s="136" t="n">
        <f aca="false">P14</f>
        <v>1.7328</v>
      </c>
      <c r="BA13" s="137" t="n">
        <f aca="false">AC13</f>
        <v>10.08</v>
      </c>
      <c r="BB13" s="137" t="n">
        <f aca="false">T14*AT14</f>
        <v>0</v>
      </c>
      <c r="BC13" s="137"/>
      <c r="BD13" s="137" t="n">
        <f aca="false">AV13-SUM(AW13:BC13)</f>
        <v>848.1872</v>
      </c>
      <c r="BE13" s="138"/>
      <c r="BF13" s="139" t="n">
        <f aca="false">BD13</f>
        <v>848.1872</v>
      </c>
      <c r="BG13" s="139" t="n">
        <f aca="false">BF13*$BG$5</f>
        <v>678.54976</v>
      </c>
      <c r="BH13" s="139" t="n">
        <f aca="false">BF13*$BH$5</f>
        <v>169.63744</v>
      </c>
      <c r="BI13" s="52"/>
      <c r="BJ13" s="53" t="s">
        <v>93</v>
      </c>
      <c r="BK13" s="52"/>
      <c r="BL13" s="73" t="n">
        <f aca="false">AY31+BA31</f>
        <v>241.92</v>
      </c>
      <c r="BO13" s="53" t="s">
        <v>93</v>
      </c>
      <c r="BP13" s="52"/>
      <c r="BQ13" s="73" t="e">
        <f aca="true">(INDIRECT(TEXT((DAY($A$1)-1),"0")&amp;"!Bq13"))+BL13</f>
        <v>#REF!</v>
      </c>
      <c r="BR13" s="55"/>
      <c r="BS13" s="142"/>
      <c r="BT13" s="143"/>
      <c r="BU13" s="98"/>
      <c r="BV13" s="52"/>
      <c r="BW13" s="101"/>
      <c r="BX13" s="98"/>
      <c r="BY13" s="98"/>
      <c r="BZ13" s="98"/>
      <c r="CA13" s="52"/>
      <c r="CB13" s="101"/>
      <c r="CC13" s="138"/>
      <c r="CD13" s="138"/>
      <c r="CE13" s="145"/>
      <c r="CF13" s="145"/>
      <c r="CG13" s="145"/>
      <c r="CH13" s="7"/>
      <c r="CI13" s="8"/>
      <c r="CJ13" s="7"/>
      <c r="CK13" s="29"/>
      <c r="CL13" s="7"/>
      <c r="CM13" s="7"/>
      <c r="CN13" s="8"/>
      <c r="CO13" s="7"/>
      <c r="CP13" s="29"/>
      <c r="CQ13" s="7"/>
      <c r="CR13" s="7"/>
      <c r="CS13" s="7"/>
      <c r="CT13" s="7"/>
      <c r="CU13" s="7"/>
      <c r="CV13" s="7"/>
      <c r="CW13" s="7"/>
      <c r="CX13" s="7"/>
      <c r="CY13" s="7"/>
    </row>
    <row r="14" customFormat="false" ht="12.75" hidden="false" customHeight="false" outlineLevel="0" collapsed="false">
      <c r="B14" s="75" t="n">
        <v>700</v>
      </c>
      <c r="C14" s="146" t="n">
        <f aca="false">C13</f>
        <v>4</v>
      </c>
      <c r="D14" s="147" t="n">
        <f aca="false">D13</f>
        <v>0</v>
      </c>
      <c r="E14" s="174" t="n">
        <f aca="false">C14-D13</f>
        <v>4</v>
      </c>
      <c r="F14" s="149" t="n">
        <f aca="false">$F$6</f>
        <v>0</v>
      </c>
      <c r="G14" s="175" t="n">
        <f aca="false">$G$6</f>
        <v>0</v>
      </c>
      <c r="H14" s="151" t="n">
        <f aca="false">$H$6</f>
        <v>0</v>
      </c>
      <c r="I14" s="152" t="n">
        <f aca="false">F14+G14+H14</f>
        <v>0</v>
      </c>
      <c r="J14" s="153" t="n">
        <f aca="false">$J$7</f>
        <v>0</v>
      </c>
      <c r="K14" s="154" t="n">
        <f aca="false">$K$6</f>
        <v>0</v>
      </c>
      <c r="L14" s="155" t="n">
        <f aca="false">((I14*J14/1000)+K14)</f>
        <v>0</v>
      </c>
      <c r="M14" s="156" t="n">
        <f aca="false">$M$68</f>
        <v>0</v>
      </c>
      <c r="N14" s="157" t="n">
        <f aca="false">$N$7*AQ13*AR13</f>
        <v>25.8</v>
      </c>
      <c r="O14" s="156" t="n">
        <f aca="false">$O$68</f>
        <v>0</v>
      </c>
      <c r="P14" s="158" t="n">
        <f aca="false">(AT13*$P$6)*$P$3</f>
        <v>1.7328</v>
      </c>
      <c r="Q14" s="154" t="n">
        <f aca="false">$Q$68</f>
        <v>0</v>
      </c>
      <c r="R14" s="154" t="n">
        <v>0</v>
      </c>
      <c r="S14" s="155" t="n">
        <v>0</v>
      </c>
      <c r="T14" s="156" t="n">
        <f aca="false">$T$6</f>
        <v>0</v>
      </c>
      <c r="U14" s="159" t="n">
        <f aca="false">(N14/E14)+SUM(L14:M14)</f>
        <v>6.45</v>
      </c>
      <c r="W14" s="116" t="n">
        <v>4</v>
      </c>
      <c r="X14" s="117" t="n">
        <v>2.52</v>
      </c>
      <c r="Y14" s="160"/>
      <c r="Z14" s="63"/>
      <c r="AA14" s="161"/>
      <c r="AB14" s="120"/>
      <c r="AC14" s="162" t="n">
        <f aca="false">(W14*X14)+(Y14*Z14)+(AA14*AB14)</f>
        <v>10.08</v>
      </c>
      <c r="AD14" s="163" t="n">
        <v>800</v>
      </c>
      <c r="AE14" s="164" t="n">
        <v>0</v>
      </c>
      <c r="AF14" s="165" t="n">
        <v>0</v>
      </c>
      <c r="AG14" s="166"/>
      <c r="AH14" s="167"/>
      <c r="AI14" s="168"/>
      <c r="AJ14" s="169"/>
      <c r="AK14" s="170" t="n">
        <v>4</v>
      </c>
      <c r="AL14" s="63" t="n">
        <v>215</v>
      </c>
      <c r="AM14" s="171" t="s">
        <v>157</v>
      </c>
      <c r="AN14" s="172"/>
      <c r="AO14" s="173"/>
      <c r="AP14" s="133"/>
      <c r="AQ14" s="133" t="n">
        <f aca="false" t="array" ref="AQ14:AQ14">SUM(IF(AND(AJ14&lt;&gt;"pac",AJ14&lt;&gt;""),AI14),IF(AND(AM14&lt;&gt;"pac",AM14&lt;&gt;""),AL14),IF(AND(AN14&lt;&gt;"pac",AN14&lt;&gt;""),AO14))/SUM(IF(AND(AJ14&lt;&gt;"pac",AJ14&lt;&gt;""),1),IF(AND(AM14&lt;&gt;"pac",AM14&lt;&gt;""),1),IF(AND(AN14&lt;&gt;"pac",AN14&lt;&gt;""),1))</f>
        <v>215</v>
      </c>
      <c r="AR14" s="133" t="n">
        <f aca="false" t="array" ref="AR14:AR14">SUM(IF(AND(AJ14&lt;&gt;"pac",AJ14&lt;&gt;""),AH14),IF(AND(AM14&lt;&gt;"pac",AM14&lt;&gt;""),AK14),IF(AND(AP14&lt;&gt;"pac",AP14&lt;&gt;""),AN14))</f>
        <v>4</v>
      </c>
      <c r="AS14" s="133"/>
      <c r="AT14" s="134" t="n">
        <f aca="false">SUM(AE14,AG14,AH14,AN14,AK14)</f>
        <v>4</v>
      </c>
      <c r="AU14" s="135" t="n">
        <f aca="false">AV14/AT14</f>
        <v>215</v>
      </c>
      <c r="AV14" s="136" t="n">
        <f aca="false">SUM(AE14*AF14)+(AH14*AI14)+(AN14*AO14)+(AK14*AL14)</f>
        <v>860</v>
      </c>
      <c r="AW14" s="137" t="n">
        <f aca="false">AT14*(F15+G15+H15)*J15/1000</f>
        <v>0</v>
      </c>
      <c r="AX14" s="137" t="n">
        <f aca="false">K15*AT14</f>
        <v>0</v>
      </c>
      <c r="AY14" s="137" t="n">
        <f aca="false">L15*(AE15+AG15)</f>
        <v>0</v>
      </c>
      <c r="AZ14" s="136" t="n">
        <f aca="false">P15</f>
        <v>1.7328</v>
      </c>
      <c r="BA14" s="137" t="n">
        <f aca="false">AC14</f>
        <v>10.08</v>
      </c>
      <c r="BB14" s="137" t="n">
        <f aca="false">T15*AT15</f>
        <v>0</v>
      </c>
      <c r="BC14" s="137"/>
      <c r="BD14" s="137" t="n">
        <f aca="false">AV14-SUM(AW14:BC14)</f>
        <v>848.1872</v>
      </c>
      <c r="BE14" s="138"/>
      <c r="BF14" s="139" t="n">
        <f aca="false">BD14</f>
        <v>848.1872</v>
      </c>
      <c r="BG14" s="139" t="n">
        <f aca="false">BF14*$BG$5</f>
        <v>678.54976</v>
      </c>
      <c r="BH14" s="139" t="n">
        <f aca="false">BF14*$BH$5</f>
        <v>169.63744</v>
      </c>
      <c r="BI14" s="52"/>
      <c r="BJ14" s="53" t="s">
        <v>67</v>
      </c>
      <c r="BK14" s="52"/>
      <c r="BL14" s="73" t="n">
        <f aca="false">AZ31</f>
        <v>41.5872</v>
      </c>
      <c r="BO14" s="53" t="s">
        <v>67</v>
      </c>
      <c r="BP14" s="52"/>
      <c r="BQ14" s="73" t="e">
        <f aca="true">(INDIRECT(TEXT((DAY($A$1)-1),"0")&amp;"!BQ14"))+BL14</f>
        <v>#REF!</v>
      </c>
      <c r="BR14" s="55"/>
      <c r="BS14" s="142"/>
      <c r="BT14" s="143"/>
      <c r="BU14" s="98"/>
      <c r="BV14" s="52"/>
      <c r="BW14" s="176"/>
      <c r="BX14" s="52"/>
      <c r="BY14" s="52"/>
      <c r="BZ14" s="98"/>
      <c r="CA14" s="52"/>
      <c r="CB14" s="176"/>
      <c r="CC14" s="138"/>
      <c r="CD14" s="138"/>
      <c r="CE14" s="145"/>
      <c r="CF14" s="145"/>
      <c r="CG14" s="145"/>
      <c r="CH14" s="7"/>
      <c r="CI14" s="8"/>
      <c r="CJ14" s="7"/>
      <c r="CK14" s="29"/>
      <c r="CL14" s="7"/>
      <c r="CM14" s="7"/>
      <c r="CN14" s="8"/>
      <c r="CO14" s="7"/>
      <c r="CP14" s="29"/>
      <c r="CQ14" s="7"/>
      <c r="CR14" s="7"/>
      <c r="CS14" s="7"/>
      <c r="CT14" s="7"/>
      <c r="CU14" s="7"/>
      <c r="CV14" s="7"/>
      <c r="CW14" s="7"/>
      <c r="CX14" s="7"/>
      <c r="CY14" s="7"/>
    </row>
    <row r="15" customFormat="false" ht="15" hidden="false" customHeight="false" outlineLevel="0" collapsed="false">
      <c r="B15" s="75" t="n">
        <v>800</v>
      </c>
      <c r="C15" s="146" t="n">
        <f aca="false">C14</f>
        <v>4</v>
      </c>
      <c r="D15" s="147" t="n">
        <f aca="false">D14</f>
        <v>0</v>
      </c>
      <c r="E15" s="174" t="n">
        <f aca="false">C15-D14</f>
        <v>4</v>
      </c>
      <c r="F15" s="149" t="n">
        <f aca="false">$F$6</f>
        <v>0</v>
      </c>
      <c r="G15" s="175" t="n">
        <f aca="false">$G$6</f>
        <v>0</v>
      </c>
      <c r="H15" s="151" t="n">
        <f aca="false">$H$6</f>
        <v>0</v>
      </c>
      <c r="I15" s="152" t="n">
        <f aca="false">F15+G15+H15</f>
        <v>0</v>
      </c>
      <c r="J15" s="153" t="n">
        <f aca="false">$J$7</f>
        <v>0</v>
      </c>
      <c r="K15" s="154" t="n">
        <f aca="false">$K$6</f>
        <v>0</v>
      </c>
      <c r="L15" s="155" t="n">
        <f aca="false">((I15*J15/1000)+K15)</f>
        <v>0</v>
      </c>
      <c r="M15" s="156" t="n">
        <f aca="false">$M$68</f>
        <v>0</v>
      </c>
      <c r="N15" s="157" t="n">
        <f aca="false">$N$7*AQ14*AR14</f>
        <v>25.8</v>
      </c>
      <c r="O15" s="156" t="n">
        <f aca="false">$O$68</f>
        <v>0</v>
      </c>
      <c r="P15" s="158" t="n">
        <f aca="false">(AT14*$P$6)*$P$3</f>
        <v>1.7328</v>
      </c>
      <c r="Q15" s="154" t="n">
        <f aca="false">$Q$68</f>
        <v>0</v>
      </c>
      <c r="R15" s="154" t="n">
        <v>0</v>
      </c>
      <c r="S15" s="155" t="n">
        <v>0</v>
      </c>
      <c r="T15" s="156" t="n">
        <f aca="false">$T$6</f>
        <v>0</v>
      </c>
      <c r="U15" s="159" t="n">
        <f aca="false">(N15/E15)+SUM(L15:M15)</f>
        <v>6.45</v>
      </c>
      <c r="W15" s="116" t="n">
        <v>4</v>
      </c>
      <c r="X15" s="117" t="n">
        <v>2.52</v>
      </c>
      <c r="Y15" s="160"/>
      <c r="Z15" s="63"/>
      <c r="AA15" s="161"/>
      <c r="AB15" s="120"/>
      <c r="AC15" s="162" t="n">
        <f aca="false">(W15*X15)+(Y15*Z15)+(AA15*AB15)</f>
        <v>10.08</v>
      </c>
      <c r="AD15" s="163" t="n">
        <v>900</v>
      </c>
      <c r="AE15" s="164" t="n">
        <v>0</v>
      </c>
      <c r="AF15" s="165" t="n">
        <v>0</v>
      </c>
      <c r="AG15" s="166"/>
      <c r="AH15" s="167"/>
      <c r="AI15" s="168"/>
      <c r="AJ15" s="169"/>
      <c r="AK15" s="170" t="n">
        <v>4</v>
      </c>
      <c r="AL15" s="63" t="n">
        <v>215</v>
      </c>
      <c r="AM15" s="171" t="s">
        <v>157</v>
      </c>
      <c r="AN15" s="172"/>
      <c r="AO15" s="173"/>
      <c r="AP15" s="133"/>
      <c r="AQ15" s="133" t="n">
        <f aca="false" t="array" ref="AQ15:AQ15">SUM(IF(AND(AJ15&lt;&gt;"pac",AJ15&lt;&gt;""),AI15),IF(AND(AM15&lt;&gt;"pac",AM15&lt;&gt;""),AL15),IF(AND(AN15&lt;&gt;"pac",AN15&lt;&gt;""),AO15))/SUM(IF(AND(AJ15&lt;&gt;"pac",AJ15&lt;&gt;""),1),IF(AND(AM15&lt;&gt;"pac",AM15&lt;&gt;""),1),IF(AND(AN15&lt;&gt;"pac",AN15&lt;&gt;""),1))</f>
        <v>215</v>
      </c>
      <c r="AR15" s="133" t="n">
        <f aca="false" t="array" ref="AR15:AR15">SUM(IF(AND(AJ15&lt;&gt;"pac",AJ15&lt;&gt;""),AH15),IF(AND(AM15&lt;&gt;"pac",AM15&lt;&gt;""),AK15),IF(AND(AP15&lt;&gt;"pac",AP15&lt;&gt;""),AN15))</f>
        <v>4</v>
      </c>
      <c r="AS15" s="133"/>
      <c r="AT15" s="134" t="n">
        <f aca="false">SUM(AE15,AG15,AH15,AN15,AK15)</f>
        <v>4</v>
      </c>
      <c r="AU15" s="135" t="n">
        <f aca="false">AV15/AT15</f>
        <v>215</v>
      </c>
      <c r="AV15" s="136" t="n">
        <f aca="false">SUM(AE15*AF15)+(AH15*AI15)+(AN15*AO15)+(AK15*AL15)</f>
        <v>860</v>
      </c>
      <c r="AW15" s="137" t="n">
        <f aca="false">AT15*(F16+G16+H16)*J16/1000</f>
        <v>0</v>
      </c>
      <c r="AX15" s="137" t="n">
        <f aca="false">K16*AT15</f>
        <v>0</v>
      </c>
      <c r="AY15" s="137" t="n">
        <f aca="false">L16*(AE16+AG16)</f>
        <v>0</v>
      </c>
      <c r="AZ15" s="136" t="n">
        <f aca="false">P16</f>
        <v>1.7328</v>
      </c>
      <c r="BA15" s="137" t="n">
        <f aca="false">AC15</f>
        <v>10.08</v>
      </c>
      <c r="BB15" s="137" t="n">
        <f aca="false">T16*AT16</f>
        <v>0</v>
      </c>
      <c r="BC15" s="137"/>
      <c r="BD15" s="137" t="n">
        <f aca="false">AV15-SUM(AW15:BC15)</f>
        <v>848.1872</v>
      </c>
      <c r="BE15" s="138"/>
      <c r="BF15" s="139" t="n">
        <f aca="false">BD15</f>
        <v>848.1872</v>
      </c>
      <c r="BG15" s="139" t="n">
        <f aca="false">BF15*$BG$5</f>
        <v>678.54976</v>
      </c>
      <c r="BH15" s="139" t="n">
        <f aca="false">BF15*$BH$5</f>
        <v>169.63744</v>
      </c>
      <c r="BI15" s="52"/>
      <c r="BJ15" s="53" t="s">
        <v>96</v>
      </c>
      <c r="BK15" s="52"/>
      <c r="BL15" s="181" t="n">
        <f aca="false">BC31</f>
        <v>0</v>
      </c>
      <c r="BO15" s="53" t="s">
        <v>96</v>
      </c>
      <c r="BP15" s="52"/>
      <c r="BQ15" s="181" t="e">
        <f aca="true">(INDIRECT(TEXT((DAY($A$1)-1),"0")&amp;"!BK15"))+BL15</f>
        <v>#REF!</v>
      </c>
      <c r="BR15" s="55"/>
      <c r="BS15" s="142"/>
      <c r="BT15" s="143"/>
      <c r="BU15" s="52"/>
      <c r="BV15" s="52"/>
      <c r="BW15" s="52"/>
      <c r="BX15" s="52"/>
      <c r="BY15" s="52"/>
      <c r="BZ15" s="52"/>
      <c r="CA15" s="52"/>
      <c r="CB15" s="52"/>
      <c r="CC15" s="138"/>
      <c r="CD15" s="138"/>
      <c r="CE15" s="145"/>
      <c r="CF15" s="145"/>
      <c r="CG15" s="145"/>
      <c r="CH15" s="7"/>
      <c r="CI15" s="8"/>
      <c r="CJ15" s="7"/>
      <c r="CK15" s="182"/>
      <c r="CL15" s="7"/>
      <c r="CM15" s="7"/>
      <c r="CN15" s="8"/>
      <c r="CO15" s="7"/>
      <c r="CP15" s="182"/>
      <c r="CQ15" s="7"/>
      <c r="CR15" s="7"/>
      <c r="CS15" s="7"/>
      <c r="CT15" s="7"/>
      <c r="CU15" s="7"/>
      <c r="CV15" s="7"/>
      <c r="CW15" s="7"/>
      <c r="CX15" s="7"/>
      <c r="CY15" s="7"/>
    </row>
    <row r="16" customFormat="false" ht="12.75" hidden="false" customHeight="false" outlineLevel="0" collapsed="false">
      <c r="B16" s="75" t="n">
        <v>900</v>
      </c>
      <c r="C16" s="146" t="n">
        <f aca="false">C15</f>
        <v>4</v>
      </c>
      <c r="D16" s="147" t="n">
        <f aca="false">D15</f>
        <v>0</v>
      </c>
      <c r="E16" s="174" t="n">
        <f aca="false">C16-D15</f>
        <v>4</v>
      </c>
      <c r="F16" s="149" t="n">
        <f aca="false">$F$6</f>
        <v>0</v>
      </c>
      <c r="G16" s="175" t="n">
        <f aca="false">$G$6</f>
        <v>0</v>
      </c>
      <c r="H16" s="151" t="n">
        <f aca="false">$H$6</f>
        <v>0</v>
      </c>
      <c r="I16" s="152" t="n">
        <f aca="false">F16+G16+H16</f>
        <v>0</v>
      </c>
      <c r="J16" s="153" t="n">
        <f aca="false">$J$7</f>
        <v>0</v>
      </c>
      <c r="K16" s="154" t="n">
        <f aca="false">$K$6</f>
        <v>0</v>
      </c>
      <c r="L16" s="155" t="n">
        <f aca="false">((I16*J16/1000)+K16)</f>
        <v>0</v>
      </c>
      <c r="M16" s="156" t="n">
        <f aca="false">$M$68</f>
        <v>0</v>
      </c>
      <c r="N16" s="157" t="n">
        <f aca="false">$N$7*AQ15*AR15</f>
        <v>25.8</v>
      </c>
      <c r="O16" s="156" t="n">
        <f aca="false">$O$68</f>
        <v>0</v>
      </c>
      <c r="P16" s="158" t="n">
        <f aca="false">(AT15*$P$6)*$P$3</f>
        <v>1.7328</v>
      </c>
      <c r="Q16" s="154" t="n">
        <f aca="false">$Q$68</f>
        <v>0</v>
      </c>
      <c r="R16" s="154" t="n">
        <v>0</v>
      </c>
      <c r="S16" s="155" t="n">
        <v>0</v>
      </c>
      <c r="T16" s="156" t="n">
        <f aca="false">$T$6</f>
        <v>0</v>
      </c>
      <c r="U16" s="159" t="n">
        <f aca="false">(N16/E16)+SUM(L16:M16)</f>
        <v>6.45</v>
      </c>
      <c r="W16" s="116" t="n">
        <v>4</v>
      </c>
      <c r="X16" s="117" t="n">
        <v>2.52</v>
      </c>
      <c r="Y16" s="160"/>
      <c r="Z16" s="63"/>
      <c r="AA16" s="161"/>
      <c r="AB16" s="120"/>
      <c r="AC16" s="162" t="n">
        <f aca="false">(W16*X16)+(Y16*Z16)+(AA16*AB16)</f>
        <v>10.08</v>
      </c>
      <c r="AD16" s="163" t="n">
        <v>1000</v>
      </c>
      <c r="AE16" s="164" t="n">
        <v>0</v>
      </c>
      <c r="AF16" s="165" t="n">
        <v>0</v>
      </c>
      <c r="AG16" s="166"/>
      <c r="AH16" s="167"/>
      <c r="AI16" s="168"/>
      <c r="AJ16" s="169"/>
      <c r="AK16" s="170" t="n">
        <v>4</v>
      </c>
      <c r="AL16" s="63" t="n">
        <v>215</v>
      </c>
      <c r="AM16" s="171" t="s">
        <v>157</v>
      </c>
      <c r="AN16" s="172"/>
      <c r="AO16" s="173"/>
      <c r="AP16" s="133"/>
      <c r="AQ16" s="133" t="n">
        <f aca="false" t="array" ref="AQ16:AQ16">SUM(IF(AND(AJ16&lt;&gt;"pac",AJ16&lt;&gt;""),AI16),IF(AND(AM16&lt;&gt;"pac",AM16&lt;&gt;""),AL16),IF(AND(AN16&lt;&gt;"pac",AN16&lt;&gt;""),AO16))/SUM(IF(AND(AJ16&lt;&gt;"pac",AJ16&lt;&gt;""),1),IF(AND(AM16&lt;&gt;"pac",AM16&lt;&gt;""),1),IF(AND(AN16&lt;&gt;"pac",AN16&lt;&gt;""),1))</f>
        <v>215</v>
      </c>
      <c r="AR16" s="133" t="n">
        <f aca="false" t="array" ref="AR16:AR16">SUM(IF(AND(AJ16&lt;&gt;"pac",AJ16&lt;&gt;""),AH16),IF(AND(AM16&lt;&gt;"pac",AM16&lt;&gt;""),AK16),IF(AND(AP16&lt;&gt;"pac",AP16&lt;&gt;""),AN16))</f>
        <v>4</v>
      </c>
      <c r="AS16" s="133"/>
      <c r="AT16" s="134" t="n">
        <f aca="false">SUM(AE16,AG16,AH16,AN16,AK16)</f>
        <v>4</v>
      </c>
      <c r="AU16" s="135" t="n">
        <f aca="false">AV16/AT16</f>
        <v>215</v>
      </c>
      <c r="AV16" s="136" t="n">
        <f aca="false">SUM(AE16*AF16)+(AH16*AI16)+(AN16*AO16)+(AK16*AL16)</f>
        <v>860</v>
      </c>
      <c r="AW16" s="137" t="n">
        <f aca="false">AT16*(F17+G17+H17)*J17/1000</f>
        <v>0</v>
      </c>
      <c r="AX16" s="137" t="n">
        <f aca="false">K17*AT16</f>
        <v>0</v>
      </c>
      <c r="AY16" s="137" t="n">
        <f aca="false">L17*(AE17+AG17)</f>
        <v>0</v>
      </c>
      <c r="AZ16" s="136" t="n">
        <f aca="false">P17</f>
        <v>1.7328</v>
      </c>
      <c r="BA16" s="137" t="n">
        <f aca="false">AC16</f>
        <v>10.08</v>
      </c>
      <c r="BB16" s="137" t="n">
        <f aca="false">T17*AT17</f>
        <v>0</v>
      </c>
      <c r="BC16" s="137"/>
      <c r="BD16" s="137" t="n">
        <f aca="false">AV16-SUM(AW16:BC16)</f>
        <v>848.1872</v>
      </c>
      <c r="BE16" s="138"/>
      <c r="BF16" s="139" t="n">
        <f aca="false">BD16</f>
        <v>848.1872</v>
      </c>
      <c r="BG16" s="139" t="n">
        <f aca="false">BF16*$BG$5</f>
        <v>678.54976</v>
      </c>
      <c r="BH16" s="139" t="n">
        <f aca="false">BF16*$BH$5</f>
        <v>169.63744</v>
      </c>
      <c r="BI16" s="52"/>
      <c r="BJ16" s="53" t="s">
        <v>98</v>
      </c>
      <c r="BK16" s="52"/>
      <c r="BL16" s="73" t="n">
        <f aca="false">SUM(BL13:BL15)</f>
        <v>283.5072</v>
      </c>
      <c r="BO16" s="53" t="s">
        <v>98</v>
      </c>
      <c r="BP16" s="52"/>
      <c r="BQ16" s="73" t="e">
        <f aca="true">(INDIRECT(TEXT((DAY($A$1)-1),"0")&amp;"!Bq16"))+BL16</f>
        <v>#REF!</v>
      </c>
      <c r="BR16" s="55"/>
      <c r="BS16" s="142"/>
      <c r="BT16" s="143"/>
      <c r="BU16" s="52"/>
      <c r="BV16" s="52"/>
      <c r="BW16" s="52"/>
      <c r="BX16" s="52"/>
      <c r="BY16" s="52"/>
      <c r="BZ16" s="52"/>
      <c r="CA16" s="52"/>
      <c r="CB16" s="52"/>
      <c r="CC16" s="138"/>
      <c r="CD16" s="138"/>
      <c r="CE16" s="145"/>
      <c r="CF16" s="145"/>
      <c r="CG16" s="145"/>
      <c r="CH16" s="7"/>
      <c r="CI16" s="8"/>
      <c r="CJ16" s="7"/>
      <c r="CK16" s="29"/>
      <c r="CL16" s="7"/>
      <c r="CM16" s="7"/>
      <c r="CN16" s="8"/>
      <c r="CO16" s="7"/>
      <c r="CP16" s="29"/>
      <c r="CQ16" s="7"/>
      <c r="CR16" s="7"/>
      <c r="CS16" s="7"/>
      <c r="CT16" s="7"/>
      <c r="CU16" s="7"/>
      <c r="CV16" s="7"/>
      <c r="CW16" s="7"/>
      <c r="CX16" s="7"/>
      <c r="CY16" s="7"/>
    </row>
    <row r="17" customFormat="false" ht="12.75" hidden="false" customHeight="false" outlineLevel="0" collapsed="false">
      <c r="B17" s="75" t="n">
        <v>1000</v>
      </c>
      <c r="C17" s="146" t="n">
        <f aca="false">C16</f>
        <v>4</v>
      </c>
      <c r="D17" s="147" t="n">
        <f aca="false">D16</f>
        <v>0</v>
      </c>
      <c r="E17" s="174" t="n">
        <f aca="false">C17-D16</f>
        <v>4</v>
      </c>
      <c r="F17" s="149" t="n">
        <f aca="false">$F$6</f>
        <v>0</v>
      </c>
      <c r="G17" s="175" t="n">
        <f aca="false">$G$6</f>
        <v>0</v>
      </c>
      <c r="H17" s="151" t="n">
        <f aca="false">$H$6</f>
        <v>0</v>
      </c>
      <c r="I17" s="152" t="n">
        <f aca="false">F17+G17+H17</f>
        <v>0</v>
      </c>
      <c r="J17" s="153" t="n">
        <f aca="false">$J$7</f>
        <v>0</v>
      </c>
      <c r="K17" s="154" t="n">
        <f aca="false">$K$6</f>
        <v>0</v>
      </c>
      <c r="L17" s="155" t="n">
        <f aca="false">((I17*J17/1000)+K17)</f>
        <v>0</v>
      </c>
      <c r="M17" s="156" t="n">
        <f aca="false">$M$68</f>
        <v>0</v>
      </c>
      <c r="N17" s="157" t="n">
        <f aca="false">$N$7*AQ16*AR16</f>
        <v>25.8</v>
      </c>
      <c r="O17" s="156" t="n">
        <f aca="false">$O$68</f>
        <v>0</v>
      </c>
      <c r="P17" s="158" t="n">
        <f aca="false">(AT16*$P$6)*$P$3</f>
        <v>1.7328</v>
      </c>
      <c r="Q17" s="154" t="n">
        <f aca="false">$Q$68</f>
        <v>0</v>
      </c>
      <c r="R17" s="154" t="n">
        <v>0</v>
      </c>
      <c r="S17" s="155" t="n">
        <v>0</v>
      </c>
      <c r="T17" s="156" t="n">
        <f aca="false">$T$6</f>
        <v>0</v>
      </c>
      <c r="U17" s="159" t="n">
        <f aca="false">(N17/E17)+SUM(L17:M17)</f>
        <v>6.45</v>
      </c>
      <c r="W17" s="116" t="n">
        <v>4</v>
      </c>
      <c r="X17" s="117" t="n">
        <v>2.52</v>
      </c>
      <c r="Y17" s="160"/>
      <c r="Z17" s="63"/>
      <c r="AA17" s="161"/>
      <c r="AB17" s="120"/>
      <c r="AC17" s="162" t="n">
        <f aca="false">(W17*X17)+(Y17*Z17)+(AA17*AB17)</f>
        <v>10.08</v>
      </c>
      <c r="AD17" s="163" t="n">
        <v>1100</v>
      </c>
      <c r="AE17" s="164" t="n">
        <v>0</v>
      </c>
      <c r="AF17" s="165" t="n">
        <v>0</v>
      </c>
      <c r="AG17" s="166"/>
      <c r="AH17" s="167"/>
      <c r="AI17" s="168"/>
      <c r="AJ17" s="169"/>
      <c r="AK17" s="170" t="n">
        <v>4</v>
      </c>
      <c r="AL17" s="63" t="n">
        <v>215</v>
      </c>
      <c r="AM17" s="171" t="s">
        <v>157</v>
      </c>
      <c r="AN17" s="172"/>
      <c r="AO17" s="173"/>
      <c r="AP17" s="133"/>
      <c r="AQ17" s="133" t="n">
        <f aca="false" t="array" ref="AQ17:AQ17">SUM(IF(AND(AJ17&lt;&gt;"pac",AJ17&lt;&gt;""),AI17),IF(AND(AM17&lt;&gt;"pac",AM17&lt;&gt;""),AL17),IF(AND(AN17&lt;&gt;"pac",AN17&lt;&gt;""),AO17))/SUM(IF(AND(AJ17&lt;&gt;"pac",AJ17&lt;&gt;""),1),IF(AND(AM17&lt;&gt;"pac",AM17&lt;&gt;""),1),IF(AND(AN17&lt;&gt;"pac",AN17&lt;&gt;""),1))</f>
        <v>215</v>
      </c>
      <c r="AR17" s="133" t="n">
        <f aca="false" t="array" ref="AR17:AR17">SUM(IF(AND(AJ17&lt;&gt;"pac",AJ17&lt;&gt;""),AH17),IF(AND(AM17&lt;&gt;"pac",AM17&lt;&gt;""),AK17),IF(AND(AP17&lt;&gt;"pac",AP17&lt;&gt;""),AN17))</f>
        <v>4</v>
      </c>
      <c r="AS17" s="133"/>
      <c r="AT17" s="134" t="n">
        <f aca="false">SUM(AE17,AG17,AH17,AN17,AK17)</f>
        <v>4</v>
      </c>
      <c r="AU17" s="135" t="n">
        <f aca="false">AV17/AT17</f>
        <v>215</v>
      </c>
      <c r="AV17" s="136" t="n">
        <f aca="false">SUM(AE17*AF17)+(AH17*AI17)+(AN17*AO17)+(AK17*AL17)</f>
        <v>860</v>
      </c>
      <c r="AW17" s="137" t="n">
        <f aca="false">AT17*(F18+G18+H18)*J18/1000</f>
        <v>0</v>
      </c>
      <c r="AX17" s="137" t="n">
        <f aca="false">K18*AT17</f>
        <v>0</v>
      </c>
      <c r="AY17" s="137" t="n">
        <f aca="false">L18*(AE18+AG18)</f>
        <v>0</v>
      </c>
      <c r="AZ17" s="136" t="n">
        <f aca="false">P18</f>
        <v>1.7328</v>
      </c>
      <c r="BA17" s="137" t="n">
        <f aca="false">AC17</f>
        <v>10.08</v>
      </c>
      <c r="BB17" s="137" t="n">
        <f aca="false">T18*AT18</f>
        <v>0</v>
      </c>
      <c r="BC17" s="137"/>
      <c r="BD17" s="137" t="n">
        <f aca="false">AV17-SUM(AW17:BC17)</f>
        <v>848.1872</v>
      </c>
      <c r="BE17" s="138"/>
      <c r="BF17" s="139" t="n">
        <f aca="false">BD17</f>
        <v>848.1872</v>
      </c>
      <c r="BG17" s="139" t="n">
        <f aca="false">BF17*$BG$5</f>
        <v>678.54976</v>
      </c>
      <c r="BH17" s="139" t="n">
        <f aca="false">BF17*$BH$5</f>
        <v>169.63744</v>
      </c>
      <c r="BI17" s="52"/>
      <c r="BJ17" s="183"/>
      <c r="BK17" s="52"/>
      <c r="BL17" s="171"/>
      <c r="BO17" s="183"/>
      <c r="BP17" s="52"/>
      <c r="BQ17" s="171"/>
      <c r="BR17" s="55"/>
      <c r="BS17" s="142"/>
      <c r="BT17" s="143"/>
      <c r="BU17" s="98"/>
      <c r="BV17" s="52"/>
      <c r="BW17" s="52"/>
      <c r="BX17" s="52"/>
      <c r="BY17" s="52"/>
      <c r="BZ17" s="98"/>
      <c r="CA17" s="52"/>
      <c r="CB17" s="52"/>
      <c r="CC17" s="138"/>
      <c r="CD17" s="138"/>
      <c r="CE17" s="145"/>
      <c r="CF17" s="145"/>
      <c r="CG17" s="145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</row>
    <row r="18" customFormat="false" ht="12.75" hidden="false" customHeight="false" outlineLevel="0" collapsed="false">
      <c r="B18" s="75" t="n">
        <v>1100</v>
      </c>
      <c r="C18" s="146" t="n">
        <f aca="false">C17</f>
        <v>4</v>
      </c>
      <c r="D18" s="147" t="n">
        <f aca="false">D17</f>
        <v>0</v>
      </c>
      <c r="E18" s="174" t="n">
        <f aca="false">C18-D17</f>
        <v>4</v>
      </c>
      <c r="F18" s="149" t="n">
        <f aca="false">$F$6</f>
        <v>0</v>
      </c>
      <c r="G18" s="175" t="n">
        <f aca="false">$G$6</f>
        <v>0</v>
      </c>
      <c r="H18" s="151" t="n">
        <f aca="false">$H$6</f>
        <v>0</v>
      </c>
      <c r="I18" s="152" t="n">
        <f aca="false">F18+G18+H18</f>
        <v>0</v>
      </c>
      <c r="J18" s="153" t="n">
        <f aca="false">$J$7</f>
        <v>0</v>
      </c>
      <c r="K18" s="154" t="n">
        <f aca="false">$K$6</f>
        <v>0</v>
      </c>
      <c r="L18" s="155" t="n">
        <f aca="false">((I18*J18/1000)+K18)</f>
        <v>0</v>
      </c>
      <c r="M18" s="156" t="n">
        <f aca="false">$M$68</f>
        <v>0</v>
      </c>
      <c r="N18" s="157" t="n">
        <f aca="false">$N$7*AQ17*AR17</f>
        <v>25.8</v>
      </c>
      <c r="O18" s="156" t="n">
        <f aca="false">$O$68</f>
        <v>0</v>
      </c>
      <c r="P18" s="158" t="n">
        <f aca="false">(AT17*$P$6)*$P$3</f>
        <v>1.7328</v>
      </c>
      <c r="Q18" s="154" t="n">
        <f aca="false">$Q$68</f>
        <v>0</v>
      </c>
      <c r="R18" s="154" t="n">
        <v>0</v>
      </c>
      <c r="S18" s="155" t="n">
        <v>0</v>
      </c>
      <c r="T18" s="156" t="n">
        <f aca="false">$T$6</f>
        <v>0</v>
      </c>
      <c r="U18" s="159" t="n">
        <f aca="false">(N18/E18)+SUM(L18:M18)</f>
        <v>6.45</v>
      </c>
      <c r="W18" s="116" t="n">
        <v>4</v>
      </c>
      <c r="X18" s="117" t="n">
        <v>2.52</v>
      </c>
      <c r="Y18" s="160"/>
      <c r="Z18" s="63"/>
      <c r="AA18" s="161"/>
      <c r="AB18" s="120"/>
      <c r="AC18" s="162" t="n">
        <f aca="false">(W18*X18)+(Y18*Z18)+(AA18*AB18)</f>
        <v>10.08</v>
      </c>
      <c r="AD18" s="163" t="n">
        <v>1200</v>
      </c>
      <c r="AE18" s="164" t="n">
        <v>0</v>
      </c>
      <c r="AF18" s="165" t="n">
        <v>0</v>
      </c>
      <c r="AG18" s="166"/>
      <c r="AH18" s="167"/>
      <c r="AI18" s="168"/>
      <c r="AJ18" s="169"/>
      <c r="AK18" s="170" t="n">
        <v>4</v>
      </c>
      <c r="AL18" s="63" t="n">
        <v>215</v>
      </c>
      <c r="AM18" s="171" t="s">
        <v>157</v>
      </c>
      <c r="AN18" s="172"/>
      <c r="AO18" s="173"/>
      <c r="AP18" s="133"/>
      <c r="AQ18" s="133" t="n">
        <f aca="false" t="array" ref="AQ18:AQ18">SUM(IF(AND(AJ18&lt;&gt;"pac",AJ18&lt;&gt;""),AI18),IF(AND(AM18&lt;&gt;"pac",AM18&lt;&gt;""),AL18),IF(AND(AN18&lt;&gt;"pac",AN18&lt;&gt;""),AO18))/SUM(IF(AND(AJ18&lt;&gt;"pac",AJ18&lt;&gt;""),1),IF(AND(AM18&lt;&gt;"pac",AM18&lt;&gt;""),1),IF(AND(AN18&lt;&gt;"pac",AN18&lt;&gt;""),1))</f>
        <v>215</v>
      </c>
      <c r="AR18" s="133" t="n">
        <f aca="false" t="array" ref="AR18:AR18">SUM(IF(AND(AJ18&lt;&gt;"pac",AJ18&lt;&gt;""),AH18),IF(AND(AM18&lt;&gt;"pac",AM18&lt;&gt;""),AK18),IF(AND(AP18&lt;&gt;"pac",AP18&lt;&gt;""),AN18))</f>
        <v>4</v>
      </c>
      <c r="AS18" s="133"/>
      <c r="AT18" s="134" t="n">
        <f aca="false">SUM(AE18,AG18,AH18,AN18,AK18)</f>
        <v>4</v>
      </c>
      <c r="AU18" s="135" t="n">
        <f aca="false">AV18/AT18</f>
        <v>215</v>
      </c>
      <c r="AV18" s="136" t="n">
        <f aca="false">SUM(AE18*AF18)+(AH18*AI18)+(AN18*AO18)+(AK18*AL18)</f>
        <v>860</v>
      </c>
      <c r="AW18" s="137" t="n">
        <f aca="false">AT18*(F19+G19+H19)*J19/1000</f>
        <v>0</v>
      </c>
      <c r="AX18" s="137" t="n">
        <f aca="false">K19*AT18</f>
        <v>0</v>
      </c>
      <c r="AY18" s="137" t="n">
        <f aca="false">L19*(AE19+AG19)</f>
        <v>0</v>
      </c>
      <c r="AZ18" s="136" t="n">
        <f aca="false">P19</f>
        <v>1.7328</v>
      </c>
      <c r="BA18" s="137" t="n">
        <f aca="false">AC18</f>
        <v>10.08</v>
      </c>
      <c r="BB18" s="137" t="n">
        <f aca="false">T19*AT19</f>
        <v>0</v>
      </c>
      <c r="BC18" s="137"/>
      <c r="BD18" s="137" t="n">
        <f aca="false">AV18-SUM(AW18:BC18)</f>
        <v>848.1872</v>
      </c>
      <c r="BE18" s="138"/>
      <c r="BF18" s="139" t="n">
        <f aca="false">BD18</f>
        <v>848.1872</v>
      </c>
      <c r="BG18" s="139" t="n">
        <f aca="false">BF18*$BG$5</f>
        <v>678.54976</v>
      </c>
      <c r="BH18" s="139" t="n">
        <f aca="false">BF18*$BH$5</f>
        <v>169.63744</v>
      </c>
      <c r="BI18" s="52"/>
      <c r="BJ18" s="53" t="s">
        <v>99</v>
      </c>
      <c r="BK18" s="52"/>
      <c r="BL18" s="73" t="n">
        <f aca="false">BH31</f>
        <v>4071.29856</v>
      </c>
      <c r="BO18" s="53" t="s">
        <v>99</v>
      </c>
      <c r="BP18" s="52"/>
      <c r="BQ18" s="73" t="e">
        <f aca="false">BQ7*$BH$5</f>
        <v>#REF!</v>
      </c>
      <c r="BR18" s="55"/>
      <c r="BS18" s="142"/>
      <c r="BT18" s="143"/>
      <c r="BU18" s="98"/>
      <c r="BV18" s="52"/>
      <c r="BW18" s="176"/>
      <c r="BX18" s="52"/>
      <c r="BY18" s="52"/>
      <c r="BZ18" s="98"/>
      <c r="CA18" s="52"/>
      <c r="CB18" s="176"/>
      <c r="CC18" s="138"/>
      <c r="CD18" s="138"/>
      <c r="CE18" s="145"/>
      <c r="CF18" s="145"/>
      <c r="CG18" s="145"/>
      <c r="CH18" s="7"/>
      <c r="CI18" s="8"/>
      <c r="CJ18" s="7"/>
      <c r="CK18" s="29"/>
      <c r="CL18" s="7"/>
      <c r="CM18" s="7"/>
      <c r="CN18" s="8"/>
      <c r="CO18" s="7"/>
      <c r="CP18" s="29"/>
      <c r="CQ18" s="7"/>
      <c r="CR18" s="7"/>
      <c r="CS18" s="7"/>
      <c r="CT18" s="7"/>
      <c r="CU18" s="7"/>
      <c r="CV18" s="7"/>
      <c r="CW18" s="7"/>
      <c r="CX18" s="7"/>
      <c r="CY18" s="7"/>
    </row>
    <row r="19" customFormat="false" ht="12.75" hidden="false" customHeight="false" outlineLevel="0" collapsed="false">
      <c r="B19" s="75" t="n">
        <v>1200</v>
      </c>
      <c r="C19" s="146" t="n">
        <f aca="false">C18</f>
        <v>4</v>
      </c>
      <c r="D19" s="147" t="n">
        <f aca="false">D18</f>
        <v>0</v>
      </c>
      <c r="E19" s="174" t="n">
        <f aca="false">C19-D18</f>
        <v>4</v>
      </c>
      <c r="F19" s="149" t="n">
        <f aca="false">$F$6</f>
        <v>0</v>
      </c>
      <c r="G19" s="175" t="n">
        <f aca="false">$G$6</f>
        <v>0</v>
      </c>
      <c r="H19" s="151" t="n">
        <f aca="false">$H$6</f>
        <v>0</v>
      </c>
      <c r="I19" s="152" t="n">
        <f aca="false">F19+G19+H19</f>
        <v>0</v>
      </c>
      <c r="J19" s="153" t="n">
        <f aca="false">$J$7</f>
        <v>0</v>
      </c>
      <c r="K19" s="154" t="n">
        <f aca="false">$K$6</f>
        <v>0</v>
      </c>
      <c r="L19" s="155" t="n">
        <f aca="false">((I19*J19/1000)+K19)</f>
        <v>0</v>
      </c>
      <c r="M19" s="156" t="n">
        <f aca="false">$M$68</f>
        <v>0</v>
      </c>
      <c r="N19" s="157" t="n">
        <f aca="false">$N$7*AQ18*AR18</f>
        <v>25.8</v>
      </c>
      <c r="O19" s="156" t="n">
        <f aca="false">$O$68</f>
        <v>0</v>
      </c>
      <c r="P19" s="158" t="n">
        <f aca="false">(AT18*$P$6)*$P$3</f>
        <v>1.7328</v>
      </c>
      <c r="Q19" s="154" t="n">
        <f aca="false">$Q$68</f>
        <v>0</v>
      </c>
      <c r="R19" s="154" t="n">
        <v>0</v>
      </c>
      <c r="S19" s="155" t="n">
        <v>0</v>
      </c>
      <c r="T19" s="156" t="n">
        <f aca="false">$T$6</f>
        <v>0</v>
      </c>
      <c r="U19" s="159" t="n">
        <f aca="false">(N19/E19)+SUM(L19:M19)</f>
        <v>6.45</v>
      </c>
      <c r="W19" s="116" t="n">
        <v>4</v>
      </c>
      <c r="X19" s="117" t="n">
        <v>2.52</v>
      </c>
      <c r="Y19" s="160"/>
      <c r="Z19" s="63"/>
      <c r="AA19" s="161"/>
      <c r="AB19" s="120"/>
      <c r="AC19" s="162" t="n">
        <f aca="false">(W19*X19)+(Y19*Z19)+(AA19*AB19)</f>
        <v>10.08</v>
      </c>
      <c r="AD19" s="163" t="n">
        <v>1300</v>
      </c>
      <c r="AE19" s="164" t="n">
        <v>0</v>
      </c>
      <c r="AF19" s="165" t="n">
        <v>0</v>
      </c>
      <c r="AG19" s="166"/>
      <c r="AH19" s="167"/>
      <c r="AI19" s="168"/>
      <c r="AJ19" s="169"/>
      <c r="AK19" s="170" t="n">
        <v>4</v>
      </c>
      <c r="AL19" s="63" t="n">
        <v>215</v>
      </c>
      <c r="AM19" s="171" t="s">
        <v>157</v>
      </c>
      <c r="AN19" s="172"/>
      <c r="AO19" s="173"/>
      <c r="AP19" s="133"/>
      <c r="AQ19" s="133" t="n">
        <f aca="false" t="array" ref="AQ19:AQ19">SUM(IF(AND(AJ19&lt;&gt;"pac",AJ19&lt;&gt;""),AI19),IF(AND(AM19&lt;&gt;"pac",AM19&lt;&gt;""),AL19),IF(AND(AN19&lt;&gt;"pac",AN19&lt;&gt;""),AO19))/SUM(IF(AND(AJ19&lt;&gt;"pac",AJ19&lt;&gt;""),1),IF(AND(AM19&lt;&gt;"pac",AM19&lt;&gt;""),1),IF(AND(AN19&lt;&gt;"pac",AN19&lt;&gt;""),1))</f>
        <v>215</v>
      </c>
      <c r="AR19" s="133" t="n">
        <f aca="false" t="array" ref="AR19:AR19">SUM(IF(AND(AJ19&lt;&gt;"pac",AJ19&lt;&gt;""),AH19),IF(AND(AM19&lt;&gt;"pac",AM19&lt;&gt;""),AK19),IF(AND(AP19&lt;&gt;"pac",AP19&lt;&gt;""),AN19))</f>
        <v>4</v>
      </c>
      <c r="AS19" s="133"/>
      <c r="AT19" s="134" t="n">
        <f aca="false">SUM(AE19,AG19,AH19,AN19,AK19)</f>
        <v>4</v>
      </c>
      <c r="AU19" s="135" t="n">
        <f aca="false">AV19/AT19</f>
        <v>215</v>
      </c>
      <c r="AV19" s="136" t="n">
        <f aca="false">SUM(AE19*AF19)+(AH19*AI19)+(AN19*AO19)+(AK19*AL19)</f>
        <v>860</v>
      </c>
      <c r="AW19" s="137" t="n">
        <f aca="false">AT19*(F20+G20+H20)*J20/1000</f>
        <v>0</v>
      </c>
      <c r="AX19" s="137" t="n">
        <f aca="false">K20*AT19</f>
        <v>0</v>
      </c>
      <c r="AY19" s="137" t="n">
        <f aca="false">L20*(AE20+AG20)</f>
        <v>0</v>
      </c>
      <c r="AZ19" s="136" t="n">
        <f aca="false">P20</f>
        <v>1.7328</v>
      </c>
      <c r="BA19" s="137" t="n">
        <f aca="false">AC19</f>
        <v>10.08</v>
      </c>
      <c r="BB19" s="137" t="n">
        <f aca="false">T20*AT20</f>
        <v>0</v>
      </c>
      <c r="BC19" s="137"/>
      <c r="BD19" s="137" t="n">
        <f aca="false">AV19-SUM(AW19:BC19)</f>
        <v>848.1872</v>
      </c>
      <c r="BE19" s="138"/>
      <c r="BF19" s="139" t="n">
        <f aca="false">BD19</f>
        <v>848.1872</v>
      </c>
      <c r="BG19" s="139" t="n">
        <f aca="false">BF19*$BG$5</f>
        <v>678.54976</v>
      </c>
      <c r="BH19" s="139" t="n">
        <f aca="false">BF19*$BH$5</f>
        <v>169.63744</v>
      </c>
      <c r="BI19" s="52"/>
      <c r="BJ19" s="53" t="s">
        <v>101</v>
      </c>
      <c r="BK19" s="52"/>
      <c r="BL19" s="73" t="n">
        <f aca="false">BB31</f>
        <v>0</v>
      </c>
      <c r="BO19" s="53" t="s">
        <v>101</v>
      </c>
      <c r="BP19" s="52"/>
      <c r="BQ19" s="73" t="e">
        <f aca="true">(INDIRECT(TEXT((DAY($A$1)-1),"0")&amp;"!BK19"))+BL19</f>
        <v>#REF!</v>
      </c>
      <c r="BR19" s="55"/>
      <c r="BS19" s="142"/>
      <c r="BT19" s="143"/>
      <c r="BU19" s="98"/>
      <c r="BV19" s="52"/>
      <c r="BW19" s="176"/>
      <c r="BX19" s="52"/>
      <c r="BY19" s="52"/>
      <c r="BZ19" s="98"/>
      <c r="CA19" s="52"/>
      <c r="CB19" s="176"/>
      <c r="CC19" s="138"/>
      <c r="CD19" s="138"/>
      <c r="CE19" s="145"/>
      <c r="CF19" s="145"/>
      <c r="CG19" s="145"/>
      <c r="CH19" s="7"/>
      <c r="CI19" s="8"/>
      <c r="CJ19" s="7"/>
      <c r="CK19" s="29"/>
      <c r="CL19" s="7"/>
      <c r="CM19" s="7"/>
      <c r="CN19" s="8"/>
      <c r="CO19" s="7"/>
      <c r="CP19" s="29"/>
      <c r="CQ19" s="7"/>
      <c r="CR19" s="7"/>
      <c r="CS19" s="7"/>
      <c r="CT19" s="7"/>
      <c r="CU19" s="7"/>
      <c r="CV19" s="7"/>
      <c r="CW19" s="7"/>
      <c r="CX19" s="7"/>
      <c r="CY19" s="7"/>
    </row>
    <row r="20" customFormat="false" ht="12.75" hidden="false" customHeight="false" outlineLevel="0" collapsed="false">
      <c r="B20" s="75" t="n">
        <v>1300</v>
      </c>
      <c r="C20" s="146" t="n">
        <f aca="false">C19</f>
        <v>4</v>
      </c>
      <c r="D20" s="147" t="n">
        <f aca="false">D19</f>
        <v>0</v>
      </c>
      <c r="E20" s="174" t="n">
        <f aca="false">C20-D19</f>
        <v>4</v>
      </c>
      <c r="F20" s="149" t="n">
        <f aca="false">$F$6</f>
        <v>0</v>
      </c>
      <c r="G20" s="175" t="n">
        <f aca="false">$G$6</f>
        <v>0</v>
      </c>
      <c r="H20" s="151" t="n">
        <f aca="false">$H$6</f>
        <v>0</v>
      </c>
      <c r="I20" s="152" t="n">
        <f aca="false">F20+G20+H20</f>
        <v>0</v>
      </c>
      <c r="J20" s="153" t="n">
        <f aca="false">$J$7</f>
        <v>0</v>
      </c>
      <c r="K20" s="154" t="n">
        <f aca="false">$K$6</f>
        <v>0</v>
      </c>
      <c r="L20" s="155" t="n">
        <f aca="false">((I20*J20/1000)+K20)</f>
        <v>0</v>
      </c>
      <c r="M20" s="156" t="n">
        <f aca="false">$M$68</f>
        <v>0</v>
      </c>
      <c r="N20" s="157" t="n">
        <f aca="false">$N$7*AQ19*AR19</f>
        <v>25.8</v>
      </c>
      <c r="O20" s="156" t="n">
        <f aca="false">$O$68</f>
        <v>0</v>
      </c>
      <c r="P20" s="158" t="n">
        <f aca="false">(AT19*$P$6)*$P$3</f>
        <v>1.7328</v>
      </c>
      <c r="Q20" s="154" t="n">
        <f aca="false">$Q$68</f>
        <v>0</v>
      </c>
      <c r="R20" s="154" t="n">
        <v>0</v>
      </c>
      <c r="S20" s="155" t="n">
        <v>0</v>
      </c>
      <c r="T20" s="156" t="n">
        <f aca="false">$T$6</f>
        <v>0</v>
      </c>
      <c r="U20" s="159" t="n">
        <f aca="false">(N20/E20)+SUM(L20:M20)</f>
        <v>6.45</v>
      </c>
      <c r="W20" s="116" t="n">
        <v>4</v>
      </c>
      <c r="X20" s="117" t="n">
        <v>2.52</v>
      </c>
      <c r="Y20" s="160"/>
      <c r="Z20" s="63"/>
      <c r="AA20" s="161"/>
      <c r="AB20" s="120"/>
      <c r="AC20" s="162" t="n">
        <f aca="false">(W20*X20)+(Y20*Z20)+(AA20*AB20)</f>
        <v>10.08</v>
      </c>
      <c r="AD20" s="163" t="n">
        <v>1400</v>
      </c>
      <c r="AE20" s="164" t="n">
        <v>0</v>
      </c>
      <c r="AF20" s="165" t="n">
        <v>0</v>
      </c>
      <c r="AG20" s="166"/>
      <c r="AH20" s="167"/>
      <c r="AI20" s="168"/>
      <c r="AJ20" s="169"/>
      <c r="AK20" s="170" t="n">
        <v>4</v>
      </c>
      <c r="AL20" s="63" t="n">
        <v>215</v>
      </c>
      <c r="AM20" s="171" t="s">
        <v>157</v>
      </c>
      <c r="AN20" s="172"/>
      <c r="AO20" s="173"/>
      <c r="AP20" s="133"/>
      <c r="AQ20" s="133" t="n">
        <f aca="false" t="array" ref="AQ20:AQ20">SUM(IF(AND(AJ20&lt;&gt;"pac",AJ20&lt;&gt;""),AI20),IF(AND(AM20&lt;&gt;"pac",AM20&lt;&gt;""),AL20),IF(AND(AN20&lt;&gt;"pac",AN20&lt;&gt;""),AO20))/SUM(IF(AND(AJ20&lt;&gt;"pac",AJ20&lt;&gt;""),1),IF(AND(AM20&lt;&gt;"pac",AM20&lt;&gt;""),1),IF(AND(AN20&lt;&gt;"pac",AN20&lt;&gt;""),1))</f>
        <v>215</v>
      </c>
      <c r="AR20" s="133" t="n">
        <f aca="false" t="array" ref="AR20:AR20">SUM(IF(AND(AJ20&lt;&gt;"pac",AJ20&lt;&gt;""),AH20),IF(AND(AM20&lt;&gt;"pac",AM20&lt;&gt;""),AK20),IF(AND(AP20&lt;&gt;"pac",AP20&lt;&gt;""),AN20))</f>
        <v>4</v>
      </c>
      <c r="AS20" s="133"/>
      <c r="AT20" s="134" t="n">
        <f aca="false">SUM(AE20,AG20,AH20,AN20,AK20)</f>
        <v>4</v>
      </c>
      <c r="AU20" s="135" t="n">
        <f aca="false">AV20/AT20</f>
        <v>215</v>
      </c>
      <c r="AV20" s="136" t="n">
        <f aca="false">SUM(AE20*AF20)+(AH20*AI20)+(AN20*AO20)+(AK20*AL20)</f>
        <v>860</v>
      </c>
      <c r="AW20" s="137" t="n">
        <f aca="false">AT20*(F21+G21+H21)*J21/1000</f>
        <v>0</v>
      </c>
      <c r="AX20" s="137" t="n">
        <f aca="false">K21*AT20</f>
        <v>0</v>
      </c>
      <c r="AY20" s="137" t="n">
        <f aca="false">L21*(AE21+AG21)</f>
        <v>0</v>
      </c>
      <c r="AZ20" s="136" t="n">
        <f aca="false">P21</f>
        <v>1.7328</v>
      </c>
      <c r="BA20" s="137" t="n">
        <f aca="false">AC20</f>
        <v>10.08</v>
      </c>
      <c r="BB20" s="137" t="n">
        <f aca="false">T21*AT21</f>
        <v>0</v>
      </c>
      <c r="BC20" s="137"/>
      <c r="BD20" s="137" t="n">
        <f aca="false">AV20-SUM(AW20:BC20)</f>
        <v>848.1872</v>
      </c>
      <c r="BE20" s="138"/>
      <c r="BF20" s="139" t="n">
        <f aca="false">BD20</f>
        <v>848.1872</v>
      </c>
      <c r="BG20" s="139" t="n">
        <f aca="false">BF20*$BG$5</f>
        <v>678.54976</v>
      </c>
      <c r="BH20" s="139" t="n">
        <f aca="false">BF20*$BH$5</f>
        <v>169.63744</v>
      </c>
      <c r="BI20" s="52"/>
      <c r="BJ20" s="53" t="s">
        <v>32</v>
      </c>
      <c r="BK20" s="52"/>
      <c r="BL20" s="73" t="n">
        <f aca="false">BL6</f>
        <v>0</v>
      </c>
      <c r="BO20" s="183"/>
      <c r="BP20" s="52"/>
      <c r="BQ20" s="171"/>
      <c r="BR20" s="55"/>
      <c r="BS20" s="142"/>
      <c r="BT20" s="143"/>
      <c r="BU20" s="98"/>
      <c r="BV20" s="52"/>
      <c r="BW20" s="176"/>
      <c r="BX20" s="52"/>
      <c r="BY20" s="52"/>
      <c r="BZ20" s="98"/>
      <c r="CA20" s="52"/>
      <c r="CB20" s="176"/>
      <c r="CC20" s="138"/>
      <c r="CD20" s="138"/>
      <c r="CE20" s="145"/>
      <c r="CF20" s="145"/>
      <c r="CG20" s="145"/>
      <c r="CH20" s="7"/>
      <c r="CI20" s="8"/>
      <c r="CJ20" s="7"/>
      <c r="CK20" s="29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</row>
    <row r="21" customFormat="false" ht="12.75" hidden="false" customHeight="false" outlineLevel="0" collapsed="false">
      <c r="B21" s="75" t="n">
        <v>1400</v>
      </c>
      <c r="C21" s="146" t="n">
        <f aca="false">C20</f>
        <v>4</v>
      </c>
      <c r="D21" s="147" t="n">
        <f aca="false">D20</f>
        <v>0</v>
      </c>
      <c r="E21" s="174" t="n">
        <f aca="false">C21-D20</f>
        <v>4</v>
      </c>
      <c r="F21" s="149" t="n">
        <f aca="false">$F$6</f>
        <v>0</v>
      </c>
      <c r="G21" s="175" t="n">
        <f aca="false">$G$6</f>
        <v>0</v>
      </c>
      <c r="H21" s="151" t="n">
        <f aca="false">$H$6</f>
        <v>0</v>
      </c>
      <c r="I21" s="152" t="n">
        <f aca="false">F21+G21+H21</f>
        <v>0</v>
      </c>
      <c r="J21" s="153" t="n">
        <f aca="false">$J$7</f>
        <v>0</v>
      </c>
      <c r="K21" s="154" t="n">
        <f aca="false">$K$6</f>
        <v>0</v>
      </c>
      <c r="L21" s="155" t="n">
        <f aca="false">((I21*J21/1000)+K21)</f>
        <v>0</v>
      </c>
      <c r="M21" s="156" t="n">
        <f aca="false">$M$68</f>
        <v>0</v>
      </c>
      <c r="N21" s="157" t="n">
        <f aca="false">$N$7*AQ20*AR20</f>
        <v>25.8</v>
      </c>
      <c r="O21" s="156" t="n">
        <f aca="false">$O$68</f>
        <v>0</v>
      </c>
      <c r="P21" s="158" t="n">
        <f aca="false">(AT20*$P$6)*$P$3</f>
        <v>1.7328</v>
      </c>
      <c r="Q21" s="154" t="n">
        <f aca="false">$Q$68</f>
        <v>0</v>
      </c>
      <c r="R21" s="154" t="n">
        <v>0</v>
      </c>
      <c r="S21" s="155" t="n">
        <v>0</v>
      </c>
      <c r="T21" s="156" t="n">
        <f aca="false">$T$6</f>
        <v>0</v>
      </c>
      <c r="U21" s="159" t="n">
        <f aca="false">(N21/E21)+SUM(L21:M21)</f>
        <v>6.45</v>
      </c>
      <c r="W21" s="116" t="n">
        <v>4</v>
      </c>
      <c r="X21" s="117" t="n">
        <v>2.52</v>
      </c>
      <c r="Y21" s="160"/>
      <c r="Z21" s="63"/>
      <c r="AA21" s="161"/>
      <c r="AB21" s="120"/>
      <c r="AC21" s="162" t="n">
        <f aca="false">(W21*X21)+(Y21*Z21)+(AA21*AB21)</f>
        <v>10.08</v>
      </c>
      <c r="AD21" s="163" t="n">
        <v>1500</v>
      </c>
      <c r="AE21" s="164" t="n">
        <v>0</v>
      </c>
      <c r="AF21" s="165" t="n">
        <v>0</v>
      </c>
      <c r="AG21" s="166"/>
      <c r="AH21" s="167"/>
      <c r="AI21" s="168"/>
      <c r="AJ21" s="169"/>
      <c r="AK21" s="170" t="n">
        <v>4</v>
      </c>
      <c r="AL21" s="63" t="n">
        <v>215</v>
      </c>
      <c r="AM21" s="171" t="s">
        <v>157</v>
      </c>
      <c r="AN21" s="172"/>
      <c r="AO21" s="173"/>
      <c r="AP21" s="133"/>
      <c r="AQ21" s="133" t="n">
        <f aca="false" t="array" ref="AQ21:AQ21">SUM(IF(AND(AJ21&lt;&gt;"pac",AJ21&lt;&gt;""),AI21),IF(AND(AM21&lt;&gt;"pac",AM21&lt;&gt;""),AL21),IF(AND(AN21&lt;&gt;"pac",AN21&lt;&gt;""),AO21))/SUM(IF(AND(AJ21&lt;&gt;"pac",AJ21&lt;&gt;""),1),IF(AND(AM21&lt;&gt;"pac",AM21&lt;&gt;""),1),IF(AND(AN21&lt;&gt;"pac",AN21&lt;&gt;""),1))</f>
        <v>215</v>
      </c>
      <c r="AR21" s="133" t="n">
        <f aca="false" t="array" ref="AR21:AR21">SUM(IF(AND(AJ21&lt;&gt;"pac",AJ21&lt;&gt;""),AH21),IF(AND(AM21&lt;&gt;"pac",AM21&lt;&gt;""),AK21),IF(AND(AP21&lt;&gt;"pac",AP21&lt;&gt;""),AN21))</f>
        <v>4</v>
      </c>
      <c r="AS21" s="133"/>
      <c r="AT21" s="134" t="n">
        <f aca="false">SUM(AE21,AG21,AH21,AN21,AK21)</f>
        <v>4</v>
      </c>
      <c r="AU21" s="135" t="n">
        <f aca="false">AV21/AT21</f>
        <v>215</v>
      </c>
      <c r="AV21" s="136" t="n">
        <f aca="false">SUM(AE21*AF21)+(AH21*AI21)+(AN21*AO21)+(AK21*AL21)</f>
        <v>860</v>
      </c>
      <c r="AW21" s="137" t="n">
        <f aca="false">AT21*(F22+G22+H22)*J22/1000</f>
        <v>0</v>
      </c>
      <c r="AX21" s="137" t="n">
        <f aca="false">K22*AT21</f>
        <v>0</v>
      </c>
      <c r="AY21" s="137" t="n">
        <f aca="false">L22*(AE22+AG22)</f>
        <v>0</v>
      </c>
      <c r="AZ21" s="136" t="n">
        <f aca="false">P22</f>
        <v>1.7328</v>
      </c>
      <c r="BA21" s="137" t="n">
        <f aca="false">AC21</f>
        <v>10.08</v>
      </c>
      <c r="BB21" s="137" t="n">
        <f aca="false">T22*AT22</f>
        <v>0</v>
      </c>
      <c r="BC21" s="137"/>
      <c r="BD21" s="137" t="n">
        <f aca="false">AV21-SUM(AW21:BC21)</f>
        <v>848.1872</v>
      </c>
      <c r="BE21" s="138"/>
      <c r="BF21" s="139" t="n">
        <f aca="false">BD21</f>
        <v>848.1872</v>
      </c>
      <c r="BG21" s="139" t="n">
        <f aca="false">BF21*$BG$5</f>
        <v>678.54976</v>
      </c>
      <c r="BH21" s="139" t="n">
        <f aca="false">BF21*$BH$5</f>
        <v>169.63744</v>
      </c>
      <c r="BI21" s="52"/>
      <c r="BJ21" s="140" t="s">
        <v>103</v>
      </c>
      <c r="BK21" s="141"/>
      <c r="BL21" s="54" t="n">
        <f aca="false">BL11-BL16-BL18-BL19+BL20</f>
        <v>16285.19424</v>
      </c>
      <c r="BO21" s="140" t="s">
        <v>104</v>
      </c>
      <c r="BP21" s="141"/>
      <c r="BQ21" s="54" t="e">
        <f aca="false">BQ11-BQ16-BQ18-BQ19</f>
        <v>#REF!</v>
      </c>
      <c r="BR21" s="55"/>
      <c r="BS21" s="142"/>
      <c r="BT21" s="143"/>
      <c r="BU21" s="98"/>
      <c r="BV21" s="52"/>
      <c r="BW21" s="176"/>
      <c r="BX21" s="52"/>
      <c r="BY21" s="52"/>
      <c r="BZ21" s="98"/>
      <c r="CA21" s="52"/>
      <c r="CB21" s="176"/>
      <c r="CC21" s="138"/>
      <c r="CD21" s="138"/>
      <c r="CE21" s="145"/>
      <c r="CF21" s="145"/>
      <c r="CG21" s="145"/>
      <c r="CH21" s="7"/>
      <c r="CI21" s="8"/>
      <c r="CJ21" s="7"/>
      <c r="CK21" s="29"/>
      <c r="CL21" s="7"/>
      <c r="CM21" s="7"/>
      <c r="CN21" s="8"/>
      <c r="CO21" s="7"/>
      <c r="CP21" s="29"/>
      <c r="CQ21" s="7"/>
      <c r="CR21" s="7"/>
      <c r="CS21" s="7"/>
      <c r="CT21" s="7"/>
      <c r="CU21" s="7"/>
      <c r="CV21" s="7"/>
      <c r="CW21" s="7"/>
      <c r="CX21" s="7"/>
      <c r="CY21" s="7"/>
    </row>
    <row r="22" customFormat="false" ht="15" hidden="false" customHeight="false" outlineLevel="0" collapsed="false">
      <c r="B22" s="75" t="n">
        <v>1500</v>
      </c>
      <c r="C22" s="146" t="n">
        <f aca="false">C21</f>
        <v>4</v>
      </c>
      <c r="D22" s="147" t="n">
        <f aca="false">D21</f>
        <v>0</v>
      </c>
      <c r="E22" s="174" t="n">
        <f aca="false">C22-D21</f>
        <v>4</v>
      </c>
      <c r="F22" s="149" t="n">
        <f aca="false">$F$6</f>
        <v>0</v>
      </c>
      <c r="G22" s="175" t="n">
        <f aca="false">$G$6</f>
        <v>0</v>
      </c>
      <c r="H22" s="151" t="n">
        <f aca="false">$H$6</f>
        <v>0</v>
      </c>
      <c r="I22" s="152" t="n">
        <f aca="false">F22+G22+H22</f>
        <v>0</v>
      </c>
      <c r="J22" s="153" t="n">
        <f aca="false">$J$7</f>
        <v>0</v>
      </c>
      <c r="K22" s="154" t="n">
        <f aca="false">$K$6</f>
        <v>0</v>
      </c>
      <c r="L22" s="155" t="n">
        <f aca="false">((I22*J22/1000)+K22)</f>
        <v>0</v>
      </c>
      <c r="M22" s="156" t="n">
        <f aca="false">$M$68</f>
        <v>0</v>
      </c>
      <c r="N22" s="157" t="n">
        <f aca="false">$N$7*AQ21*AR21</f>
        <v>25.8</v>
      </c>
      <c r="O22" s="156" t="n">
        <f aca="false">$O$68</f>
        <v>0</v>
      </c>
      <c r="P22" s="158" t="n">
        <f aca="false">(AT21*$P$6)*$P$3</f>
        <v>1.7328</v>
      </c>
      <c r="Q22" s="154" t="n">
        <f aca="false">$Q$68</f>
        <v>0</v>
      </c>
      <c r="R22" s="154" t="n">
        <v>0</v>
      </c>
      <c r="S22" s="155" t="n">
        <v>0</v>
      </c>
      <c r="T22" s="156" t="n">
        <f aca="false">$T$6</f>
        <v>0</v>
      </c>
      <c r="U22" s="159" t="n">
        <f aca="false">(N22/E22)+SUM(L22:M22)</f>
        <v>6.45</v>
      </c>
      <c r="W22" s="116" t="n">
        <v>4</v>
      </c>
      <c r="X22" s="117" t="n">
        <v>2.52</v>
      </c>
      <c r="Y22" s="160"/>
      <c r="Z22" s="63"/>
      <c r="AA22" s="161"/>
      <c r="AB22" s="120"/>
      <c r="AC22" s="162" t="n">
        <f aca="false">(W22*X22)+(Y22*Z22)+(AA22*AB22)</f>
        <v>10.08</v>
      </c>
      <c r="AD22" s="163" t="n">
        <v>1600</v>
      </c>
      <c r="AE22" s="164" t="n">
        <v>0</v>
      </c>
      <c r="AF22" s="165" t="n">
        <v>0</v>
      </c>
      <c r="AG22" s="166"/>
      <c r="AH22" s="167"/>
      <c r="AI22" s="168"/>
      <c r="AJ22" s="169"/>
      <c r="AK22" s="170" t="n">
        <v>4</v>
      </c>
      <c r="AL22" s="63" t="n">
        <v>215</v>
      </c>
      <c r="AM22" s="171" t="s">
        <v>157</v>
      </c>
      <c r="AN22" s="172"/>
      <c r="AO22" s="173"/>
      <c r="AP22" s="133"/>
      <c r="AQ22" s="133" t="n">
        <f aca="false" t="array" ref="AQ22:AQ22">SUM(IF(AND(AJ22&lt;&gt;"pac",AJ22&lt;&gt;""),AI22),IF(AND(AM22&lt;&gt;"pac",AM22&lt;&gt;""),AL22),IF(AND(AN22&lt;&gt;"pac",AN22&lt;&gt;""),AO22))/SUM(IF(AND(AJ22&lt;&gt;"pac",AJ22&lt;&gt;""),1),IF(AND(AM22&lt;&gt;"pac",AM22&lt;&gt;""),1),IF(AND(AN22&lt;&gt;"pac",AN22&lt;&gt;""),1))</f>
        <v>215</v>
      </c>
      <c r="AR22" s="133" t="n">
        <f aca="false" t="array" ref="AR22:AR22">SUM(IF(AND(AJ22&lt;&gt;"pac",AJ22&lt;&gt;""),AH22),IF(AND(AM22&lt;&gt;"pac",AM22&lt;&gt;""),AK22),IF(AND(AP22&lt;&gt;"pac",AP22&lt;&gt;""),AN22))</f>
        <v>4</v>
      </c>
      <c r="AS22" s="133"/>
      <c r="AT22" s="134" t="n">
        <f aca="false">SUM(AE22,AG22,AH22,AN22,AK22)</f>
        <v>4</v>
      </c>
      <c r="AU22" s="135" t="n">
        <f aca="false">AV22/AT22</f>
        <v>215</v>
      </c>
      <c r="AV22" s="136" t="n">
        <f aca="false">SUM(AE22*AF22)+(AH22*AI22)+(AN22*AO22)+(AK22*AL22)</f>
        <v>860</v>
      </c>
      <c r="AW22" s="137" t="n">
        <f aca="false">AT22*(F23+G23+H23)*J23/1000</f>
        <v>0</v>
      </c>
      <c r="AX22" s="137" t="n">
        <f aca="false">K23*AT22</f>
        <v>0</v>
      </c>
      <c r="AY22" s="137" t="n">
        <f aca="false">L23*(AE23+AG23)</f>
        <v>0</v>
      </c>
      <c r="AZ22" s="136" t="n">
        <f aca="false">P23</f>
        <v>1.7328</v>
      </c>
      <c r="BA22" s="137" t="n">
        <f aca="false">AC22</f>
        <v>10.08</v>
      </c>
      <c r="BB22" s="137" t="n">
        <f aca="false">T23*AT23</f>
        <v>0</v>
      </c>
      <c r="BC22" s="137"/>
      <c r="BD22" s="137" t="n">
        <f aca="false">AV22-SUM(AW22:BC22)</f>
        <v>848.1872</v>
      </c>
      <c r="BE22" s="138"/>
      <c r="BF22" s="139" t="n">
        <f aca="false">BD22</f>
        <v>848.1872</v>
      </c>
      <c r="BG22" s="139" t="n">
        <f aca="false">BF22*$BG$5</f>
        <v>678.54976</v>
      </c>
      <c r="BH22" s="139" t="n">
        <f aca="false">BF22*$BH$5</f>
        <v>169.63744</v>
      </c>
      <c r="BI22" s="52"/>
      <c r="BR22" s="55"/>
      <c r="BS22" s="142"/>
      <c r="BT22" s="143"/>
      <c r="BU22" s="98"/>
      <c r="BV22" s="52"/>
      <c r="BW22" s="185"/>
      <c r="BX22" s="52"/>
      <c r="BY22" s="52"/>
      <c r="BZ22" s="98"/>
      <c r="CA22" s="52"/>
      <c r="CB22" s="185"/>
      <c r="CC22" s="138"/>
      <c r="CD22" s="138"/>
      <c r="CE22" s="145"/>
      <c r="CF22" s="145"/>
      <c r="CG22" s="145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</row>
    <row r="23" customFormat="false" ht="12.75" hidden="false" customHeight="false" outlineLevel="0" collapsed="false">
      <c r="B23" s="75" t="n">
        <v>1600</v>
      </c>
      <c r="C23" s="146" t="n">
        <f aca="false">C22</f>
        <v>4</v>
      </c>
      <c r="D23" s="147" t="n">
        <f aca="false">D22</f>
        <v>0</v>
      </c>
      <c r="E23" s="174" t="n">
        <f aca="false">C23-D22</f>
        <v>4</v>
      </c>
      <c r="F23" s="149" t="n">
        <f aca="false">$F$6</f>
        <v>0</v>
      </c>
      <c r="G23" s="175" t="n">
        <f aca="false">$G$6</f>
        <v>0</v>
      </c>
      <c r="H23" s="151" t="n">
        <f aca="false">$H$6</f>
        <v>0</v>
      </c>
      <c r="I23" s="152" t="n">
        <f aca="false">F23+G23+H23</f>
        <v>0</v>
      </c>
      <c r="J23" s="153" t="n">
        <f aca="false">$J$7</f>
        <v>0</v>
      </c>
      <c r="K23" s="154" t="n">
        <f aca="false">$K$6</f>
        <v>0</v>
      </c>
      <c r="L23" s="155" t="n">
        <f aca="false">((I23*J23/1000)+K23)</f>
        <v>0</v>
      </c>
      <c r="M23" s="156" t="n">
        <f aca="false">$M$68</f>
        <v>0</v>
      </c>
      <c r="N23" s="157" t="n">
        <f aca="false">$N$7*AQ22*AR22</f>
        <v>25.8</v>
      </c>
      <c r="O23" s="156" t="n">
        <f aca="false">$O$68</f>
        <v>0</v>
      </c>
      <c r="P23" s="158" t="n">
        <f aca="false">(AT22*$P$6)*$P$3</f>
        <v>1.7328</v>
      </c>
      <c r="Q23" s="154" t="n">
        <f aca="false">$Q$68</f>
        <v>0</v>
      </c>
      <c r="R23" s="154" t="n">
        <v>0</v>
      </c>
      <c r="S23" s="155" t="n">
        <v>0</v>
      </c>
      <c r="T23" s="156" t="n">
        <f aca="false">$T$6</f>
        <v>0</v>
      </c>
      <c r="U23" s="159" t="n">
        <f aca="false">(N23/E23)+SUM(L23:M23)</f>
        <v>6.45</v>
      </c>
      <c r="W23" s="116" t="n">
        <v>4</v>
      </c>
      <c r="X23" s="117" t="n">
        <v>2.52</v>
      </c>
      <c r="Y23" s="160"/>
      <c r="Z23" s="63"/>
      <c r="AA23" s="161"/>
      <c r="AB23" s="120"/>
      <c r="AC23" s="162" t="n">
        <f aca="false">(W23*X23)+(Y23*Z23)+(AA23*AB23)</f>
        <v>10.08</v>
      </c>
      <c r="AD23" s="163" t="n">
        <v>1700</v>
      </c>
      <c r="AE23" s="164" t="n">
        <v>0</v>
      </c>
      <c r="AF23" s="165" t="n">
        <v>0</v>
      </c>
      <c r="AG23" s="166"/>
      <c r="AH23" s="167"/>
      <c r="AI23" s="168"/>
      <c r="AJ23" s="169"/>
      <c r="AK23" s="170" t="n">
        <v>4</v>
      </c>
      <c r="AL23" s="63" t="n">
        <v>215</v>
      </c>
      <c r="AM23" s="171" t="s">
        <v>157</v>
      </c>
      <c r="AN23" s="172"/>
      <c r="AO23" s="173"/>
      <c r="AP23" s="133"/>
      <c r="AQ23" s="133" t="n">
        <f aca="false" t="array" ref="AQ23:AQ23">SUM(IF(AND(AJ23&lt;&gt;"pac",AJ23&lt;&gt;""),AI23),IF(AND(AM23&lt;&gt;"pac",AM23&lt;&gt;""),AL23),IF(AND(AN23&lt;&gt;"pac",AN23&lt;&gt;""),AO23))/SUM(IF(AND(AJ23&lt;&gt;"pac",AJ23&lt;&gt;""),1),IF(AND(AM23&lt;&gt;"pac",AM23&lt;&gt;""),1),IF(AND(AN23&lt;&gt;"pac",AN23&lt;&gt;""),1))</f>
        <v>215</v>
      </c>
      <c r="AR23" s="133" t="n">
        <f aca="false" t="array" ref="AR23:AR23">SUM(IF(AND(AJ23&lt;&gt;"pac",AJ23&lt;&gt;""),AH23),IF(AND(AM23&lt;&gt;"pac",AM23&lt;&gt;""),AK23),IF(AND(AP23&lt;&gt;"pac",AP23&lt;&gt;""),AN23))</f>
        <v>4</v>
      </c>
      <c r="AS23" s="133"/>
      <c r="AT23" s="134" t="n">
        <f aca="false">SUM(AE23,AG23,AH23,AN23,AK23)</f>
        <v>4</v>
      </c>
      <c r="AU23" s="135" t="n">
        <f aca="false">AV23/AT23</f>
        <v>215</v>
      </c>
      <c r="AV23" s="136" t="n">
        <f aca="false">SUM(AE23*AF23)+(AH23*AI23)+(AN23*AO23)+(AK23*AL23)</f>
        <v>860</v>
      </c>
      <c r="AW23" s="137" t="n">
        <f aca="false">AT23*(F24+G24+H24)*J24/1000</f>
        <v>0</v>
      </c>
      <c r="AX23" s="137" t="n">
        <f aca="false">K24*AT23</f>
        <v>0</v>
      </c>
      <c r="AY23" s="137" t="n">
        <f aca="false">L24*(AE24+AG24)</f>
        <v>0</v>
      </c>
      <c r="AZ23" s="136" t="n">
        <f aca="false">P24</f>
        <v>1.7328</v>
      </c>
      <c r="BA23" s="137" t="n">
        <f aca="false">AC23</f>
        <v>10.08</v>
      </c>
      <c r="BB23" s="137" t="n">
        <f aca="false">T24*AT24</f>
        <v>0</v>
      </c>
      <c r="BC23" s="137"/>
      <c r="BD23" s="137" t="n">
        <f aca="false">AV23-SUM(AW23:BC23)</f>
        <v>848.1872</v>
      </c>
      <c r="BE23" s="138"/>
      <c r="BF23" s="139" t="n">
        <f aca="false">BD23</f>
        <v>848.1872</v>
      </c>
      <c r="BG23" s="139" t="n">
        <f aca="false">BF23*$BG$5</f>
        <v>678.54976</v>
      </c>
      <c r="BH23" s="139" t="n">
        <f aca="false">BF23*$BH$5</f>
        <v>169.63744</v>
      </c>
      <c r="BI23" s="52"/>
      <c r="BR23" s="55"/>
      <c r="BS23" s="142"/>
      <c r="BT23" s="143"/>
      <c r="BU23" s="98"/>
      <c r="BV23" s="52"/>
      <c r="BW23" s="176"/>
      <c r="BX23" s="52"/>
      <c r="BY23" s="52"/>
      <c r="BZ23" s="98"/>
      <c r="CA23" s="52"/>
      <c r="CB23" s="176"/>
      <c r="CC23" s="138"/>
      <c r="CD23" s="138"/>
      <c r="CE23" s="145"/>
      <c r="CF23" s="145"/>
      <c r="CG23" s="145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</row>
    <row r="24" customFormat="false" ht="12.75" hidden="false" customHeight="false" outlineLevel="0" collapsed="false">
      <c r="B24" s="75" t="n">
        <v>1700</v>
      </c>
      <c r="C24" s="146" t="n">
        <f aca="false">C23</f>
        <v>4</v>
      </c>
      <c r="D24" s="147" t="n">
        <f aca="false">D23</f>
        <v>0</v>
      </c>
      <c r="E24" s="174" t="n">
        <f aca="false">C24-D23</f>
        <v>4</v>
      </c>
      <c r="F24" s="149" t="n">
        <f aca="false">$F$6</f>
        <v>0</v>
      </c>
      <c r="G24" s="175" t="n">
        <f aca="false">$G$6</f>
        <v>0</v>
      </c>
      <c r="H24" s="151" t="n">
        <f aca="false">$H$6</f>
        <v>0</v>
      </c>
      <c r="I24" s="152" t="n">
        <f aca="false">F24+G24+H24</f>
        <v>0</v>
      </c>
      <c r="J24" s="153" t="n">
        <f aca="false">$J$7</f>
        <v>0</v>
      </c>
      <c r="K24" s="154" t="n">
        <f aca="false">$K$6</f>
        <v>0</v>
      </c>
      <c r="L24" s="155" t="n">
        <f aca="false">((I24*J24/1000)+K24)</f>
        <v>0</v>
      </c>
      <c r="M24" s="156" t="n">
        <f aca="false">$M$68</f>
        <v>0</v>
      </c>
      <c r="N24" s="157" t="n">
        <f aca="false">$N$7*AQ23*AR23</f>
        <v>25.8</v>
      </c>
      <c r="O24" s="156" t="n">
        <f aca="false">$O$68</f>
        <v>0</v>
      </c>
      <c r="P24" s="158" t="n">
        <f aca="false">(AT23*$P$6)*$P$3</f>
        <v>1.7328</v>
      </c>
      <c r="Q24" s="154" t="n">
        <f aca="false">$Q$68</f>
        <v>0</v>
      </c>
      <c r="R24" s="154" t="n">
        <v>0</v>
      </c>
      <c r="S24" s="155" t="n">
        <v>0</v>
      </c>
      <c r="T24" s="156" t="n">
        <f aca="false">$T$6</f>
        <v>0</v>
      </c>
      <c r="U24" s="159" t="n">
        <f aca="false">(N24/E24)+SUM(L24:M24)</f>
        <v>6.45</v>
      </c>
      <c r="W24" s="116" t="n">
        <v>4</v>
      </c>
      <c r="X24" s="117" t="n">
        <v>2.52</v>
      </c>
      <c r="Y24" s="160"/>
      <c r="Z24" s="63"/>
      <c r="AA24" s="161"/>
      <c r="AB24" s="120"/>
      <c r="AC24" s="162" t="n">
        <f aca="false">(W24*X24)+(Y24*Z24)+(AA24*AB24)</f>
        <v>10.08</v>
      </c>
      <c r="AD24" s="163" t="n">
        <v>1800</v>
      </c>
      <c r="AE24" s="164" t="n">
        <v>0</v>
      </c>
      <c r="AF24" s="165" t="n">
        <v>0</v>
      </c>
      <c r="AG24" s="166"/>
      <c r="AH24" s="167"/>
      <c r="AI24" s="168"/>
      <c r="AJ24" s="169"/>
      <c r="AK24" s="170" t="n">
        <v>4</v>
      </c>
      <c r="AL24" s="63" t="n">
        <v>215</v>
      </c>
      <c r="AM24" s="171" t="s">
        <v>157</v>
      </c>
      <c r="AN24" s="172"/>
      <c r="AO24" s="173"/>
      <c r="AP24" s="133"/>
      <c r="AQ24" s="133" t="n">
        <f aca="false" t="array" ref="AQ24:AQ24">SUM(IF(AND(AJ24&lt;&gt;"pac",AJ24&lt;&gt;""),AI24),IF(AND(AM24&lt;&gt;"pac",AM24&lt;&gt;""),AL24),IF(AND(AN24&lt;&gt;"pac",AN24&lt;&gt;""),AO24))/SUM(IF(AND(AJ24&lt;&gt;"pac",AJ24&lt;&gt;""),1),IF(AND(AM24&lt;&gt;"pac",AM24&lt;&gt;""),1),IF(AND(AN24&lt;&gt;"pac",AN24&lt;&gt;""),1))</f>
        <v>215</v>
      </c>
      <c r="AR24" s="133" t="n">
        <f aca="false" t="array" ref="AR24:AR24">SUM(IF(AND(AJ24&lt;&gt;"pac",AJ24&lt;&gt;""),AH24),IF(AND(AM24&lt;&gt;"pac",AM24&lt;&gt;""),AK24),IF(AND(AP24&lt;&gt;"pac",AP24&lt;&gt;""),AN24))</f>
        <v>4</v>
      </c>
      <c r="AS24" s="133"/>
      <c r="AT24" s="134" t="n">
        <f aca="false">SUM(AE24,AG24,AH24,AN24,AK24)</f>
        <v>4</v>
      </c>
      <c r="AU24" s="135" t="n">
        <f aca="false">AV24/AT24</f>
        <v>215</v>
      </c>
      <c r="AV24" s="136" t="n">
        <f aca="false">SUM(AE24*AF24)+(AH24*AI24)+(AN24*AO24)+(AK24*AL24)</f>
        <v>860</v>
      </c>
      <c r="AW24" s="137" t="n">
        <f aca="false">AT24*(F25+G25+H25)*J25/1000</f>
        <v>0</v>
      </c>
      <c r="AX24" s="137" t="n">
        <f aca="false">K25*AT24</f>
        <v>0</v>
      </c>
      <c r="AY24" s="137" t="n">
        <f aca="false">L25*(AE25+AG25)</f>
        <v>0</v>
      </c>
      <c r="AZ24" s="136" t="n">
        <f aca="false">P25</f>
        <v>1.7328</v>
      </c>
      <c r="BA24" s="137" t="n">
        <f aca="false">AC24</f>
        <v>10.08</v>
      </c>
      <c r="BB24" s="137" t="n">
        <f aca="false">T25*AT25</f>
        <v>0</v>
      </c>
      <c r="BC24" s="137"/>
      <c r="BD24" s="137" t="n">
        <f aca="false">AV24-SUM(AW24:BC24)</f>
        <v>848.1872</v>
      </c>
      <c r="BE24" s="138"/>
      <c r="BF24" s="139" t="n">
        <f aca="false">BD24</f>
        <v>848.1872</v>
      </c>
      <c r="BG24" s="139" t="n">
        <f aca="false">BF24*$BG$5</f>
        <v>678.54976</v>
      </c>
      <c r="BH24" s="139" t="n">
        <f aca="false">BF24*$BH$5</f>
        <v>169.63744</v>
      </c>
      <c r="BI24" s="52"/>
      <c r="BJ24" s="6" t="s">
        <v>105</v>
      </c>
      <c r="BO24" s="6" t="s">
        <v>106</v>
      </c>
      <c r="BR24" s="55"/>
      <c r="BS24" s="142"/>
      <c r="BT24" s="143"/>
      <c r="BU24" s="52"/>
      <c r="BV24" s="52"/>
      <c r="BW24" s="52"/>
      <c r="BX24" s="52"/>
      <c r="BY24" s="52"/>
      <c r="BZ24" s="52"/>
      <c r="CA24" s="52"/>
      <c r="CB24" s="52"/>
      <c r="CC24" s="138"/>
      <c r="CD24" s="138"/>
      <c r="CE24" s="145"/>
      <c r="CF24" s="145"/>
      <c r="CG24" s="145"/>
      <c r="CH24" s="7"/>
      <c r="CI24" s="8"/>
      <c r="CJ24" s="7"/>
      <c r="CK24" s="7"/>
      <c r="CL24" s="7"/>
      <c r="CM24" s="7"/>
      <c r="CN24" s="8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</row>
    <row r="25" customFormat="false" ht="12.75" hidden="false" customHeight="false" outlineLevel="0" collapsed="false">
      <c r="B25" s="75" t="n">
        <v>1800</v>
      </c>
      <c r="C25" s="146" t="n">
        <f aca="false">C24</f>
        <v>4</v>
      </c>
      <c r="D25" s="147" t="n">
        <f aca="false">D24</f>
        <v>0</v>
      </c>
      <c r="E25" s="174" t="n">
        <f aca="false">C25-D24</f>
        <v>4</v>
      </c>
      <c r="F25" s="149" t="n">
        <f aca="false">$F$6</f>
        <v>0</v>
      </c>
      <c r="G25" s="175" t="n">
        <f aca="false">$G$6</f>
        <v>0</v>
      </c>
      <c r="H25" s="151" t="n">
        <f aca="false">$H$6</f>
        <v>0</v>
      </c>
      <c r="I25" s="152" t="n">
        <f aca="false">F25+G25+H25</f>
        <v>0</v>
      </c>
      <c r="J25" s="153" t="n">
        <f aca="false">$J$7</f>
        <v>0</v>
      </c>
      <c r="K25" s="154" t="n">
        <f aca="false">$K$6</f>
        <v>0</v>
      </c>
      <c r="L25" s="155" t="n">
        <f aca="false">((I25*J25/1000)+K25)</f>
        <v>0</v>
      </c>
      <c r="M25" s="156" t="n">
        <f aca="false">$M$68</f>
        <v>0</v>
      </c>
      <c r="N25" s="157" t="n">
        <f aca="false">$N$7*AQ24*AR24</f>
        <v>25.8</v>
      </c>
      <c r="O25" s="156" t="n">
        <f aca="false">$O$68</f>
        <v>0</v>
      </c>
      <c r="P25" s="158" t="n">
        <f aca="false">(AT24*$P$6)*$P$3</f>
        <v>1.7328</v>
      </c>
      <c r="Q25" s="154" t="n">
        <f aca="false">$Q$68</f>
        <v>0</v>
      </c>
      <c r="R25" s="154" t="n">
        <v>0</v>
      </c>
      <c r="S25" s="155" t="n">
        <v>0</v>
      </c>
      <c r="T25" s="156" t="n">
        <f aca="false">$T$6</f>
        <v>0</v>
      </c>
      <c r="U25" s="159" t="n">
        <f aca="false">(N25/E25)+SUM(L25:M25)</f>
        <v>6.45</v>
      </c>
      <c r="W25" s="116" t="n">
        <v>4</v>
      </c>
      <c r="X25" s="117" t="n">
        <v>2.52</v>
      </c>
      <c r="Y25" s="160"/>
      <c r="Z25" s="63"/>
      <c r="AA25" s="161"/>
      <c r="AB25" s="120"/>
      <c r="AC25" s="162" t="n">
        <f aca="false">(W25*X25)+(Y25*Z25)+(AA25*AB25)</f>
        <v>10.08</v>
      </c>
      <c r="AD25" s="163" t="n">
        <v>1900</v>
      </c>
      <c r="AE25" s="164" t="n">
        <v>0</v>
      </c>
      <c r="AF25" s="165" t="n">
        <v>0</v>
      </c>
      <c r="AG25" s="166"/>
      <c r="AH25" s="167"/>
      <c r="AI25" s="168"/>
      <c r="AJ25" s="169"/>
      <c r="AK25" s="170" t="n">
        <v>4</v>
      </c>
      <c r="AL25" s="63" t="n">
        <v>215</v>
      </c>
      <c r="AM25" s="171" t="s">
        <v>157</v>
      </c>
      <c r="AN25" s="172"/>
      <c r="AO25" s="173"/>
      <c r="AP25" s="133"/>
      <c r="AQ25" s="133" t="n">
        <f aca="false" t="array" ref="AQ25:AQ25">SUM(IF(AND(AJ25&lt;&gt;"pac",AJ25&lt;&gt;""),AI25),IF(AND(AM25&lt;&gt;"pac",AM25&lt;&gt;""),AL25),IF(AND(AN25&lt;&gt;"pac",AN25&lt;&gt;""),AO25))/SUM(IF(AND(AJ25&lt;&gt;"pac",AJ25&lt;&gt;""),1),IF(AND(AM25&lt;&gt;"pac",AM25&lt;&gt;""),1),IF(AND(AN25&lt;&gt;"pac",AN25&lt;&gt;""),1))</f>
        <v>215</v>
      </c>
      <c r="AR25" s="133" t="n">
        <f aca="false" t="array" ref="AR25:AR25">SUM(IF(AND(AJ25&lt;&gt;"pac",AJ25&lt;&gt;""),AH25),IF(AND(AM25&lt;&gt;"pac",AM25&lt;&gt;""),AK25),IF(AND(AP25&lt;&gt;"pac",AP25&lt;&gt;""),AN25))</f>
        <v>4</v>
      </c>
      <c r="AS25" s="133"/>
      <c r="AT25" s="134" t="n">
        <f aca="false">SUM(AE25,AG25,AH25,AN25,AK25)</f>
        <v>4</v>
      </c>
      <c r="AU25" s="135" t="n">
        <f aca="false">AV25/AT25</f>
        <v>215</v>
      </c>
      <c r="AV25" s="136" t="n">
        <f aca="false">SUM(AE25*AF25)+(AH25*AI25)+(AN25*AO25)+(AK25*AL25)</f>
        <v>860</v>
      </c>
      <c r="AW25" s="137" t="n">
        <f aca="false">AT25*(F26+G26+H26)*J26/1000</f>
        <v>0</v>
      </c>
      <c r="AX25" s="137" t="n">
        <f aca="false">K26*AT25</f>
        <v>0</v>
      </c>
      <c r="AY25" s="137" t="n">
        <f aca="false">L26*(AE26+AG26)</f>
        <v>0</v>
      </c>
      <c r="AZ25" s="136" t="n">
        <f aca="false">P26</f>
        <v>1.7328</v>
      </c>
      <c r="BA25" s="137" t="n">
        <f aca="false">AC25</f>
        <v>10.08</v>
      </c>
      <c r="BB25" s="137" t="n">
        <f aca="false">T26*AT26</f>
        <v>0</v>
      </c>
      <c r="BC25" s="137"/>
      <c r="BD25" s="137" t="n">
        <f aca="false">AV25-SUM(AW25:BC25)</f>
        <v>848.1872</v>
      </c>
      <c r="BE25" s="138"/>
      <c r="BF25" s="139" t="n">
        <f aca="false">BD25</f>
        <v>848.1872</v>
      </c>
      <c r="BG25" s="139" t="n">
        <f aca="false">BF25*$BG$5</f>
        <v>678.54976</v>
      </c>
      <c r="BH25" s="139" t="n">
        <f aca="false">BF25*$BH$5</f>
        <v>169.63744</v>
      </c>
      <c r="BI25" s="52"/>
      <c r="BJ25" s="25" t="s">
        <v>107</v>
      </c>
      <c r="BK25" s="26"/>
      <c r="BL25" s="27" t="n">
        <f aca="false">BL21</f>
        <v>16285.19424</v>
      </c>
      <c r="BO25" s="25" t="s">
        <v>107</v>
      </c>
      <c r="BP25" s="26"/>
      <c r="BQ25" s="27" t="e">
        <f aca="true">(INDIRECT(TEXT((DAY($A$1)-1),"0")&amp;"!Bq25"))+BL25</f>
        <v>#REF!</v>
      </c>
      <c r="BR25" s="55"/>
      <c r="BS25" s="142"/>
      <c r="BT25" s="143"/>
      <c r="BU25" s="98"/>
      <c r="BV25" s="52"/>
      <c r="BW25" s="176"/>
      <c r="BX25" s="52"/>
      <c r="BY25" s="52"/>
      <c r="BZ25" s="98"/>
      <c r="CA25" s="52"/>
      <c r="CB25" s="176"/>
      <c r="CC25" s="138"/>
      <c r="CD25" s="138"/>
      <c r="CE25" s="145"/>
      <c r="CF25" s="145"/>
      <c r="CG25" s="145"/>
      <c r="CH25" s="7"/>
      <c r="CI25" s="8"/>
      <c r="CJ25" s="7"/>
      <c r="CK25" s="29"/>
      <c r="CL25" s="7"/>
      <c r="CM25" s="7"/>
      <c r="CN25" s="8"/>
      <c r="CO25" s="7"/>
      <c r="CP25" s="29"/>
      <c r="CQ25" s="7"/>
      <c r="CR25" s="7"/>
      <c r="CS25" s="7"/>
      <c r="CT25" s="7"/>
      <c r="CU25" s="7"/>
      <c r="CV25" s="7"/>
      <c r="CW25" s="7"/>
      <c r="CX25" s="7"/>
      <c r="CY25" s="7"/>
    </row>
    <row r="26" customFormat="false" ht="12.75" hidden="false" customHeight="false" outlineLevel="0" collapsed="false">
      <c r="B26" s="75" t="n">
        <v>1900</v>
      </c>
      <c r="C26" s="146" t="n">
        <f aca="false">C25</f>
        <v>4</v>
      </c>
      <c r="D26" s="147" t="n">
        <f aca="false">D25</f>
        <v>0</v>
      </c>
      <c r="E26" s="174" t="n">
        <f aca="false">C26-D25</f>
        <v>4</v>
      </c>
      <c r="F26" s="149" t="n">
        <f aca="false">$F$6</f>
        <v>0</v>
      </c>
      <c r="G26" s="175" t="n">
        <f aca="false">$G$6</f>
        <v>0</v>
      </c>
      <c r="H26" s="151" t="n">
        <f aca="false">$H$6</f>
        <v>0</v>
      </c>
      <c r="I26" s="152" t="n">
        <f aca="false">F26+G26+H26</f>
        <v>0</v>
      </c>
      <c r="J26" s="153" t="n">
        <f aca="false">$J$7</f>
        <v>0</v>
      </c>
      <c r="K26" s="154" t="n">
        <f aca="false">$K$6</f>
        <v>0</v>
      </c>
      <c r="L26" s="155" t="n">
        <f aca="false">((I26*J26/1000)+K26)</f>
        <v>0</v>
      </c>
      <c r="M26" s="156" t="n">
        <f aca="false">$M$68</f>
        <v>0</v>
      </c>
      <c r="N26" s="157" t="n">
        <f aca="false">$N$7*AQ25*AR25</f>
        <v>25.8</v>
      </c>
      <c r="O26" s="156" t="n">
        <f aca="false">$O$68</f>
        <v>0</v>
      </c>
      <c r="P26" s="158" t="n">
        <f aca="false">(AT25*$P$6)*$P$3</f>
        <v>1.7328</v>
      </c>
      <c r="Q26" s="154" t="n">
        <f aca="false">$Q$68</f>
        <v>0</v>
      </c>
      <c r="R26" s="154" t="n">
        <v>0</v>
      </c>
      <c r="S26" s="155" t="n">
        <v>0</v>
      </c>
      <c r="T26" s="156" t="n">
        <f aca="false">$T$6</f>
        <v>0</v>
      </c>
      <c r="U26" s="159" t="n">
        <f aca="false">(N26/E26)+SUM(L26:M26)</f>
        <v>6.45</v>
      </c>
      <c r="W26" s="116" t="n">
        <v>4</v>
      </c>
      <c r="X26" s="117" t="n">
        <v>2.52</v>
      </c>
      <c r="Y26" s="160"/>
      <c r="Z26" s="63"/>
      <c r="AA26" s="161"/>
      <c r="AB26" s="120"/>
      <c r="AC26" s="162" t="n">
        <f aca="false">(W26*X26)+(Y26*Z26)+(AA26*AB26)</f>
        <v>10.08</v>
      </c>
      <c r="AD26" s="163" t="n">
        <v>2000</v>
      </c>
      <c r="AE26" s="164" t="n">
        <v>0</v>
      </c>
      <c r="AF26" s="165" t="n">
        <v>0</v>
      </c>
      <c r="AG26" s="166"/>
      <c r="AH26" s="167"/>
      <c r="AI26" s="168"/>
      <c r="AJ26" s="169"/>
      <c r="AK26" s="170" t="n">
        <v>4</v>
      </c>
      <c r="AL26" s="63" t="n">
        <v>215</v>
      </c>
      <c r="AM26" s="171" t="s">
        <v>157</v>
      </c>
      <c r="AN26" s="172"/>
      <c r="AO26" s="173"/>
      <c r="AP26" s="133"/>
      <c r="AQ26" s="133" t="n">
        <f aca="false" t="array" ref="AQ26:AQ26">SUM(IF(AND(AJ26&lt;&gt;"pac",AJ26&lt;&gt;""),AI26),IF(AND(AM26&lt;&gt;"pac",AM26&lt;&gt;""),AL26),IF(AND(AN26&lt;&gt;"pac",AN26&lt;&gt;""),AO26))/SUM(IF(AND(AJ26&lt;&gt;"pac",AJ26&lt;&gt;""),1),IF(AND(AM26&lt;&gt;"pac",AM26&lt;&gt;""),1),IF(AND(AN26&lt;&gt;"pac",AN26&lt;&gt;""),1))</f>
        <v>215</v>
      </c>
      <c r="AR26" s="133" t="n">
        <f aca="false" t="array" ref="AR26:AR26">SUM(IF(AND(AJ26&lt;&gt;"pac",AJ26&lt;&gt;""),AH26),IF(AND(AM26&lt;&gt;"pac",AM26&lt;&gt;""),AK26),IF(AND(AP26&lt;&gt;"pac",AP26&lt;&gt;""),AN26))</f>
        <v>4</v>
      </c>
      <c r="AS26" s="133"/>
      <c r="AT26" s="134" t="n">
        <f aca="false">SUM(AE26,AG26,AH26,AN26,AK26)</f>
        <v>4</v>
      </c>
      <c r="AU26" s="135" t="n">
        <f aca="false">AV26/AT26</f>
        <v>215</v>
      </c>
      <c r="AV26" s="136" t="n">
        <f aca="false">SUM(AE26*AF26)+(AH26*AI26)+(AN26*AO26)+(AK26*AL26)</f>
        <v>860</v>
      </c>
      <c r="AW26" s="137" t="n">
        <f aca="false">AT26*(F27+G27+H27)*J27/1000</f>
        <v>0</v>
      </c>
      <c r="AX26" s="137" t="n">
        <f aca="false">K27*AT26</f>
        <v>0</v>
      </c>
      <c r="AY26" s="137" t="n">
        <f aca="false">L27*(AE27+AG27)</f>
        <v>0</v>
      </c>
      <c r="AZ26" s="136" t="n">
        <f aca="false">P27</f>
        <v>1.7328</v>
      </c>
      <c r="BA26" s="137" t="n">
        <f aca="false">AC26</f>
        <v>10.08</v>
      </c>
      <c r="BB26" s="137" t="n">
        <f aca="false">T27*AT27</f>
        <v>0</v>
      </c>
      <c r="BC26" s="137"/>
      <c r="BD26" s="137" t="n">
        <f aca="false">AV26-SUM(AW26:BC26)</f>
        <v>848.1872</v>
      </c>
      <c r="BE26" s="138"/>
      <c r="BF26" s="139" t="n">
        <f aca="false">BD26</f>
        <v>848.1872</v>
      </c>
      <c r="BG26" s="139" t="n">
        <f aca="false">BF26*$BG$5</f>
        <v>678.54976</v>
      </c>
      <c r="BH26" s="139" t="n">
        <f aca="false">BF26*$BH$5</f>
        <v>169.63744</v>
      </c>
      <c r="BI26" s="52"/>
      <c r="BJ26" s="183"/>
      <c r="BK26" s="52"/>
      <c r="BL26" s="171"/>
      <c r="BO26" s="183"/>
      <c r="BP26" s="52"/>
      <c r="BQ26" s="171"/>
      <c r="BR26" s="55"/>
      <c r="BS26" s="142"/>
      <c r="BT26" s="143"/>
      <c r="BU26" s="98"/>
      <c r="BV26" s="52"/>
      <c r="BW26" s="176"/>
      <c r="BX26" s="52"/>
      <c r="BY26" s="52"/>
      <c r="BZ26" s="98"/>
      <c r="CA26" s="52"/>
      <c r="CB26" s="176"/>
      <c r="CC26" s="138"/>
      <c r="CD26" s="138"/>
      <c r="CE26" s="145"/>
      <c r="CF26" s="145"/>
      <c r="CG26" s="145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</row>
    <row r="27" customFormat="false" ht="12.75" hidden="false" customHeight="false" outlineLevel="0" collapsed="false">
      <c r="B27" s="75" t="n">
        <v>2000</v>
      </c>
      <c r="C27" s="146" t="n">
        <f aca="false">C26</f>
        <v>4</v>
      </c>
      <c r="D27" s="147" t="n">
        <f aca="false">D26</f>
        <v>0</v>
      </c>
      <c r="E27" s="174" t="n">
        <f aca="false">C27-D26</f>
        <v>4</v>
      </c>
      <c r="F27" s="149" t="n">
        <f aca="false">$F$6</f>
        <v>0</v>
      </c>
      <c r="G27" s="175" t="n">
        <f aca="false">$G$6</f>
        <v>0</v>
      </c>
      <c r="H27" s="151" t="n">
        <f aca="false">$H$6</f>
        <v>0</v>
      </c>
      <c r="I27" s="152" t="n">
        <f aca="false">F27+G27+H27</f>
        <v>0</v>
      </c>
      <c r="J27" s="153" t="n">
        <f aca="false">$J$7</f>
        <v>0</v>
      </c>
      <c r="K27" s="154" t="n">
        <f aca="false">$K$6</f>
        <v>0</v>
      </c>
      <c r="L27" s="155" t="n">
        <f aca="false">((I27*J27/1000)+K27)</f>
        <v>0</v>
      </c>
      <c r="M27" s="156" t="n">
        <f aca="false">$M$68</f>
        <v>0</v>
      </c>
      <c r="N27" s="157" t="n">
        <f aca="false">$N$7*AQ26*AR26</f>
        <v>25.8</v>
      </c>
      <c r="O27" s="156" t="n">
        <f aca="false">$O$68</f>
        <v>0</v>
      </c>
      <c r="P27" s="158" t="n">
        <f aca="false">(AT26*$P$6)*$P$3</f>
        <v>1.7328</v>
      </c>
      <c r="Q27" s="154" t="n">
        <f aca="false">$Q$68</f>
        <v>0</v>
      </c>
      <c r="R27" s="154" t="n">
        <v>0</v>
      </c>
      <c r="S27" s="155" t="n">
        <v>0</v>
      </c>
      <c r="T27" s="156" t="n">
        <f aca="false">$T$6</f>
        <v>0</v>
      </c>
      <c r="U27" s="159" t="n">
        <f aca="false">(N27/E27)+SUM(L27:M27)</f>
        <v>6.45</v>
      </c>
      <c r="W27" s="116" t="n">
        <v>4</v>
      </c>
      <c r="X27" s="117" t="n">
        <v>2.52</v>
      </c>
      <c r="Y27" s="160"/>
      <c r="Z27" s="63"/>
      <c r="AA27" s="161"/>
      <c r="AB27" s="120"/>
      <c r="AC27" s="162" t="n">
        <f aca="false">(W27*X27)+(Y27*Z27)+(AA27*AB27)</f>
        <v>10.08</v>
      </c>
      <c r="AD27" s="163" t="n">
        <v>2100</v>
      </c>
      <c r="AE27" s="164" t="n">
        <v>0</v>
      </c>
      <c r="AF27" s="165" t="n">
        <v>0</v>
      </c>
      <c r="AG27" s="166"/>
      <c r="AH27" s="167"/>
      <c r="AI27" s="168"/>
      <c r="AJ27" s="169"/>
      <c r="AK27" s="170" t="n">
        <v>4</v>
      </c>
      <c r="AL27" s="63" t="n">
        <v>215</v>
      </c>
      <c r="AM27" s="171" t="s">
        <v>157</v>
      </c>
      <c r="AN27" s="172"/>
      <c r="AO27" s="173"/>
      <c r="AP27" s="133"/>
      <c r="AQ27" s="133" t="n">
        <f aca="false" t="array" ref="AQ27:AQ27">SUM(IF(AND(AJ27&lt;&gt;"pac",AJ27&lt;&gt;""),AI27),IF(AND(AM27&lt;&gt;"pac",AM27&lt;&gt;""),AL27),IF(AND(AN27&lt;&gt;"pac",AN27&lt;&gt;""),AO27))/SUM(IF(AND(AJ27&lt;&gt;"pac",AJ27&lt;&gt;""),1),IF(AND(AM27&lt;&gt;"pac",AM27&lt;&gt;""),1),IF(AND(AN27&lt;&gt;"pac",AN27&lt;&gt;""),1))</f>
        <v>215</v>
      </c>
      <c r="AR27" s="133" t="n">
        <f aca="false" t="array" ref="AR27:AR27">SUM(IF(AND(AJ27&lt;&gt;"pac",AJ27&lt;&gt;""),AH27),IF(AND(AM27&lt;&gt;"pac",AM27&lt;&gt;""),AK27),IF(AND(AP27&lt;&gt;"pac",AP27&lt;&gt;""),AN27))</f>
        <v>4</v>
      </c>
      <c r="AS27" s="133"/>
      <c r="AT27" s="134" t="n">
        <f aca="false">SUM(AE27,AG27,AH27,AN27,AK27)</f>
        <v>4</v>
      </c>
      <c r="AU27" s="135" t="n">
        <f aca="false">AV27/AT27</f>
        <v>215</v>
      </c>
      <c r="AV27" s="136" t="n">
        <f aca="false">SUM(AE27*AF27)+(AH27*AI27)+(AN27*AO27)+(AK27*AL27)</f>
        <v>860</v>
      </c>
      <c r="AW27" s="137" t="n">
        <f aca="false">AT27*(F28+G28+H28)*J28/1000</f>
        <v>0</v>
      </c>
      <c r="AX27" s="137" t="n">
        <f aca="false">K28*AT27</f>
        <v>0</v>
      </c>
      <c r="AY27" s="137" t="n">
        <f aca="false">L28*(AE28+AG28)</f>
        <v>0</v>
      </c>
      <c r="AZ27" s="136" t="n">
        <f aca="false">P28</f>
        <v>1.7328</v>
      </c>
      <c r="BA27" s="137" t="n">
        <f aca="false">AC27</f>
        <v>10.08</v>
      </c>
      <c r="BB27" s="137" t="n">
        <f aca="false">T28*AT28</f>
        <v>0</v>
      </c>
      <c r="BC27" s="137"/>
      <c r="BD27" s="137" t="n">
        <f aca="false">AV27-SUM(AW27:BC27)</f>
        <v>848.1872</v>
      </c>
      <c r="BE27" s="138"/>
      <c r="BF27" s="139" t="n">
        <f aca="false">BD27</f>
        <v>848.1872</v>
      </c>
      <c r="BG27" s="139" t="n">
        <f aca="false">BF27*$BG$5</f>
        <v>678.54976</v>
      </c>
      <c r="BH27" s="139" t="n">
        <f aca="false">BF27*$BH$5</f>
        <v>169.63744</v>
      </c>
      <c r="BI27" s="52"/>
      <c r="BJ27" s="53" t="s">
        <v>32</v>
      </c>
      <c r="BK27" s="52"/>
      <c r="BL27" s="73" t="n">
        <f aca="false">BL4</f>
        <v>0</v>
      </c>
      <c r="BO27" s="53" t="s">
        <v>32</v>
      </c>
      <c r="BP27" s="52"/>
      <c r="BQ27" s="73" t="e">
        <f aca="true">(INDIRECT(TEXT((DAY($A$1)-1),"0")&amp;"!BK27"))+BL27</f>
        <v>#REF!</v>
      </c>
      <c r="BR27" s="55"/>
      <c r="BS27" s="142"/>
      <c r="BT27" s="143"/>
      <c r="BU27" s="98"/>
      <c r="BV27" s="52"/>
      <c r="BW27" s="176"/>
      <c r="BX27" s="52"/>
      <c r="BY27" s="52"/>
      <c r="BZ27" s="52"/>
      <c r="CA27" s="52"/>
      <c r="CB27" s="52"/>
      <c r="CC27" s="138"/>
      <c r="CD27" s="138"/>
      <c r="CE27" s="145"/>
      <c r="CF27" s="145"/>
      <c r="CG27" s="145"/>
      <c r="CH27" s="7"/>
      <c r="CI27" s="8"/>
      <c r="CJ27" s="7"/>
      <c r="CK27" s="29"/>
      <c r="CL27" s="7"/>
      <c r="CM27" s="7"/>
      <c r="CN27" s="8"/>
      <c r="CO27" s="7"/>
      <c r="CP27" s="29"/>
      <c r="CQ27" s="7"/>
      <c r="CR27" s="7"/>
      <c r="CS27" s="7"/>
      <c r="CT27" s="7"/>
      <c r="CU27" s="7"/>
      <c r="CV27" s="7"/>
      <c r="CW27" s="7"/>
      <c r="CX27" s="7"/>
      <c r="CY27" s="7"/>
    </row>
    <row r="28" customFormat="false" ht="12.75" hidden="false" customHeight="false" outlineLevel="0" collapsed="false">
      <c r="B28" s="75" t="n">
        <v>2100</v>
      </c>
      <c r="C28" s="146" t="n">
        <f aca="false">C27</f>
        <v>4</v>
      </c>
      <c r="D28" s="147" t="n">
        <f aca="false">D27</f>
        <v>0</v>
      </c>
      <c r="E28" s="174" t="n">
        <f aca="false">C28-D27</f>
        <v>4</v>
      </c>
      <c r="F28" s="149" t="n">
        <f aca="false">$F$6</f>
        <v>0</v>
      </c>
      <c r="G28" s="175" t="n">
        <f aca="false">$G$6</f>
        <v>0</v>
      </c>
      <c r="H28" s="151" t="n">
        <f aca="false">$H$6</f>
        <v>0</v>
      </c>
      <c r="I28" s="152" t="n">
        <f aca="false">F28+G28+H28</f>
        <v>0</v>
      </c>
      <c r="J28" s="153" t="n">
        <f aca="false">$J$7</f>
        <v>0</v>
      </c>
      <c r="K28" s="154" t="n">
        <f aca="false">$K$6</f>
        <v>0</v>
      </c>
      <c r="L28" s="155" t="n">
        <f aca="false">((I28*J28/1000)+K28)</f>
        <v>0</v>
      </c>
      <c r="M28" s="156" t="n">
        <f aca="false">$M$68</f>
        <v>0</v>
      </c>
      <c r="N28" s="157" t="n">
        <f aca="false">$N$7*AQ27*AR27</f>
        <v>25.8</v>
      </c>
      <c r="O28" s="156" t="n">
        <f aca="false">$O$68</f>
        <v>0</v>
      </c>
      <c r="P28" s="158" t="n">
        <f aca="false">(AT27*$P$6)*$P$3</f>
        <v>1.7328</v>
      </c>
      <c r="Q28" s="154" t="n">
        <f aca="false">$Q$68</f>
        <v>0</v>
      </c>
      <c r="R28" s="154" t="n">
        <v>0</v>
      </c>
      <c r="S28" s="155" t="n">
        <v>0</v>
      </c>
      <c r="T28" s="156" t="n">
        <v>0</v>
      </c>
      <c r="U28" s="159" t="n">
        <f aca="false">(N28/E28)+SUM(L28:M28)</f>
        <v>6.45</v>
      </c>
      <c r="W28" s="116" t="n">
        <v>4</v>
      </c>
      <c r="X28" s="117" t="n">
        <v>2.52</v>
      </c>
      <c r="Y28" s="160"/>
      <c r="Z28" s="63"/>
      <c r="AA28" s="161"/>
      <c r="AB28" s="120"/>
      <c r="AC28" s="162" t="n">
        <f aca="false">(W28*X28)+(Y28*Z28)+(AA28*AB28)</f>
        <v>10.08</v>
      </c>
      <c r="AD28" s="163" t="n">
        <v>2200</v>
      </c>
      <c r="AE28" s="164" t="n">
        <v>0</v>
      </c>
      <c r="AF28" s="165" t="n">
        <v>0</v>
      </c>
      <c r="AG28" s="166"/>
      <c r="AH28" s="167"/>
      <c r="AI28" s="168"/>
      <c r="AJ28" s="169"/>
      <c r="AK28" s="170" t="n">
        <v>4</v>
      </c>
      <c r="AL28" s="63" t="n">
        <v>215</v>
      </c>
      <c r="AM28" s="171" t="s">
        <v>157</v>
      </c>
      <c r="AN28" s="172"/>
      <c r="AO28" s="173"/>
      <c r="AP28" s="133"/>
      <c r="AQ28" s="133" t="n">
        <f aca="false" t="array" ref="AQ28:AQ28">SUM(IF(AND(AJ28&lt;&gt;"pac",AJ28&lt;&gt;""),AI28),IF(AND(AM28&lt;&gt;"pac",AM28&lt;&gt;""),AL28),IF(AND(AN28&lt;&gt;"pac",AN28&lt;&gt;""),AO28))/SUM(IF(AND(AJ28&lt;&gt;"pac",AJ28&lt;&gt;""),1),IF(AND(AM28&lt;&gt;"pac",AM28&lt;&gt;""),1),IF(AND(AN28&lt;&gt;"pac",AN28&lt;&gt;""),1))</f>
        <v>215</v>
      </c>
      <c r="AR28" s="133" t="n">
        <f aca="false" t="array" ref="AR28:AR28">SUM(IF(AND(AJ28&lt;&gt;"pac",AJ28&lt;&gt;""),AH28),IF(AND(AM28&lt;&gt;"pac",AM28&lt;&gt;""),AK28),IF(AND(AP28&lt;&gt;"pac",AP28&lt;&gt;""),AN28))</f>
        <v>4</v>
      </c>
      <c r="AS28" s="133"/>
      <c r="AT28" s="134" t="n">
        <f aca="false">SUM(AE28,AG28,AH28,AN28,AK28)</f>
        <v>4</v>
      </c>
      <c r="AU28" s="135" t="n">
        <f aca="false">AV28/AT28</f>
        <v>215</v>
      </c>
      <c r="AV28" s="136" t="n">
        <f aca="false">SUM(AE28*AF28)+(AH28*AI28)+(AN28*AO28)+(AK28*AL28)</f>
        <v>860</v>
      </c>
      <c r="AW28" s="137" t="n">
        <f aca="false">AT28*(F29+G29+H29)*J29/1000</f>
        <v>0</v>
      </c>
      <c r="AX28" s="137" t="n">
        <f aca="false">K29*AT28</f>
        <v>0</v>
      </c>
      <c r="AY28" s="137" t="n">
        <f aca="false">L29*(AE29+AG29)</f>
        <v>0</v>
      </c>
      <c r="AZ28" s="136" t="n">
        <f aca="false">P29</f>
        <v>1.7328</v>
      </c>
      <c r="BA28" s="137" t="n">
        <f aca="false">AC28</f>
        <v>10.08</v>
      </c>
      <c r="BB28" s="137" t="n">
        <f aca="false">T29*AT29</f>
        <v>0</v>
      </c>
      <c r="BC28" s="137"/>
      <c r="BD28" s="137" t="n">
        <f aca="false">AV28-SUM(AW28:BC28)</f>
        <v>848.1872</v>
      </c>
      <c r="BE28" s="138"/>
      <c r="BF28" s="139" t="n">
        <f aca="false">BD28</f>
        <v>848.1872</v>
      </c>
      <c r="BG28" s="139" t="n">
        <f aca="false">BF28*$BG$5</f>
        <v>678.54976</v>
      </c>
      <c r="BH28" s="139" t="n">
        <f aca="false">BF28*$BH$5</f>
        <v>169.63744</v>
      </c>
      <c r="BI28" s="52"/>
      <c r="BJ28" s="53"/>
      <c r="BK28" s="52"/>
      <c r="BL28" s="73"/>
      <c r="BO28" s="53"/>
      <c r="BP28" s="52"/>
      <c r="BQ28" s="73"/>
      <c r="BR28" s="55"/>
      <c r="BS28" s="142"/>
      <c r="BT28" s="143"/>
      <c r="BU28" s="98"/>
      <c r="BV28" s="52"/>
      <c r="BW28" s="176"/>
      <c r="BX28" s="52"/>
      <c r="BY28" s="52"/>
      <c r="BZ28" s="98"/>
      <c r="CA28" s="52"/>
      <c r="CB28" s="176"/>
      <c r="CC28" s="138"/>
      <c r="CD28" s="138"/>
      <c r="CE28" s="145"/>
      <c r="CF28" s="145"/>
      <c r="CG28" s="145"/>
      <c r="CH28" s="7"/>
      <c r="CI28" s="8"/>
      <c r="CJ28" s="7"/>
      <c r="CK28" s="29"/>
      <c r="CL28" s="7"/>
      <c r="CM28" s="7"/>
      <c r="CN28" s="8"/>
      <c r="CO28" s="7"/>
      <c r="CP28" s="29"/>
      <c r="CQ28" s="7"/>
      <c r="CR28" s="7"/>
      <c r="CS28" s="7"/>
      <c r="CT28" s="7"/>
      <c r="CU28" s="7"/>
      <c r="CV28" s="7"/>
      <c r="CW28" s="7"/>
      <c r="CX28" s="7"/>
      <c r="CY28" s="7"/>
    </row>
    <row r="29" customFormat="false" ht="12.75" hidden="false" customHeight="false" outlineLevel="0" collapsed="false">
      <c r="B29" s="75" t="n">
        <v>2200</v>
      </c>
      <c r="C29" s="146" t="n">
        <f aca="false">C28</f>
        <v>4</v>
      </c>
      <c r="D29" s="147" t="n">
        <f aca="false">D28</f>
        <v>0</v>
      </c>
      <c r="E29" s="174" t="n">
        <f aca="false">C29-D28</f>
        <v>4</v>
      </c>
      <c r="F29" s="149" t="n">
        <f aca="false">$F$6</f>
        <v>0</v>
      </c>
      <c r="G29" s="175" t="n">
        <f aca="false">$G$6</f>
        <v>0</v>
      </c>
      <c r="H29" s="151" t="n">
        <f aca="false">$H$6</f>
        <v>0</v>
      </c>
      <c r="I29" s="152" t="n">
        <f aca="false">F29+G29+H29</f>
        <v>0</v>
      </c>
      <c r="J29" s="153" t="n">
        <f aca="false">$J$7</f>
        <v>0</v>
      </c>
      <c r="K29" s="154" t="n">
        <f aca="false">$K$6</f>
        <v>0</v>
      </c>
      <c r="L29" s="155" t="n">
        <f aca="false">((I29*J29/1000)+K29)</f>
        <v>0</v>
      </c>
      <c r="M29" s="156" t="n">
        <f aca="false">$M$68</f>
        <v>0</v>
      </c>
      <c r="N29" s="157" t="n">
        <f aca="false">$N$7*AQ28*AR28</f>
        <v>25.8</v>
      </c>
      <c r="O29" s="156" t="n">
        <f aca="false">$O$68</f>
        <v>0</v>
      </c>
      <c r="P29" s="158" t="n">
        <f aca="false">(AT28*$P$6)*$P$3</f>
        <v>1.7328</v>
      </c>
      <c r="Q29" s="154" t="n">
        <f aca="false">$Q$68</f>
        <v>0</v>
      </c>
      <c r="R29" s="154" t="n">
        <v>0</v>
      </c>
      <c r="S29" s="155" t="n">
        <v>0</v>
      </c>
      <c r="T29" s="156" t="n">
        <v>0</v>
      </c>
      <c r="U29" s="159" t="n">
        <f aca="false">(N29/E29)+SUM(L29:M29)</f>
        <v>6.45</v>
      </c>
      <c r="W29" s="116" t="n">
        <v>4</v>
      </c>
      <c r="X29" s="117" t="n">
        <v>2.52</v>
      </c>
      <c r="Y29" s="160"/>
      <c r="Z29" s="63"/>
      <c r="AA29" s="161"/>
      <c r="AB29" s="120"/>
      <c r="AC29" s="162" t="n">
        <f aca="false">(W29*X29)+(Y29*Z29)+(AA29*AB29)</f>
        <v>10.08</v>
      </c>
      <c r="AD29" s="163" t="n">
        <v>2300</v>
      </c>
      <c r="AE29" s="164" t="n">
        <v>0</v>
      </c>
      <c r="AF29" s="165" t="n">
        <v>0</v>
      </c>
      <c r="AG29" s="166"/>
      <c r="AH29" s="167"/>
      <c r="AI29" s="168"/>
      <c r="AJ29" s="169"/>
      <c r="AK29" s="170" t="n">
        <v>4</v>
      </c>
      <c r="AL29" s="63" t="n">
        <v>215</v>
      </c>
      <c r="AM29" s="171" t="s">
        <v>157</v>
      </c>
      <c r="AN29" s="172"/>
      <c r="AO29" s="173"/>
      <c r="AP29" s="133"/>
      <c r="AQ29" s="133" t="n">
        <f aca="false" t="array" ref="AQ29:AQ29">SUM(IF(AND(AJ29&lt;&gt;"pac",AJ29&lt;&gt;""),AI29),IF(AND(AM29&lt;&gt;"pac",AM29&lt;&gt;""),AL29),IF(AND(AN29&lt;&gt;"pac",AN29&lt;&gt;""),AO29))/SUM(IF(AND(AJ29&lt;&gt;"pac",AJ29&lt;&gt;""),1),IF(AND(AM29&lt;&gt;"pac",AM29&lt;&gt;""),1),IF(AND(AN29&lt;&gt;"pac",AN29&lt;&gt;""),1))</f>
        <v>215</v>
      </c>
      <c r="AR29" s="133" t="n">
        <f aca="false" t="array" ref="AR29:AR29">SUM(IF(AND(AJ29&lt;&gt;"pac",AJ29&lt;&gt;""),AH29),IF(AND(AM29&lt;&gt;"pac",AM29&lt;&gt;""),AK29),IF(AND(AP29&lt;&gt;"pac",AP29&lt;&gt;""),AN29))</f>
        <v>4</v>
      </c>
      <c r="AS29" s="133"/>
      <c r="AT29" s="134" t="n">
        <f aca="false">SUM(AE29,AG29,AH29,AN29,AK29)</f>
        <v>4</v>
      </c>
      <c r="AU29" s="135" t="n">
        <f aca="false">AV29/AT29</f>
        <v>215</v>
      </c>
      <c r="AV29" s="136" t="n">
        <f aca="false">SUM(AE29*AF29)+(AH29*AI29)+(AN29*AO29)+(AK29*AL29)</f>
        <v>860</v>
      </c>
      <c r="AW29" s="137" t="n">
        <f aca="false">AT29*(F30+G30+H30)*J30/1000</f>
        <v>0</v>
      </c>
      <c r="AX29" s="137" t="n">
        <f aca="false">K30*AT29</f>
        <v>0</v>
      </c>
      <c r="AY29" s="137" t="n">
        <f aca="false">L30*(AE30+AG30)</f>
        <v>0</v>
      </c>
      <c r="AZ29" s="136" t="n">
        <f aca="false">P30</f>
        <v>1.7328</v>
      </c>
      <c r="BA29" s="137" t="n">
        <f aca="false">AC29</f>
        <v>10.08</v>
      </c>
      <c r="BB29" s="137" t="n">
        <f aca="false">T30*AT30</f>
        <v>0</v>
      </c>
      <c r="BC29" s="137"/>
      <c r="BD29" s="137" t="n">
        <f aca="false">AV29-SUM(AW29:BC29)</f>
        <v>848.1872</v>
      </c>
      <c r="BE29" s="138"/>
      <c r="BF29" s="139" t="n">
        <f aca="false">BD29</f>
        <v>848.1872</v>
      </c>
      <c r="BG29" s="139" t="n">
        <f aca="false">BF29*$BG$5</f>
        <v>678.54976</v>
      </c>
      <c r="BH29" s="139" t="n">
        <f aca="false">BF29*$BH$5</f>
        <v>169.63744</v>
      </c>
      <c r="BI29" s="52"/>
      <c r="BJ29" s="53" t="s">
        <v>109</v>
      </c>
      <c r="BK29" s="52"/>
      <c r="BL29" s="73" t="n">
        <f aca="false">BL25-BL27</f>
        <v>16285.19424</v>
      </c>
      <c r="BO29" s="53" t="s">
        <v>109</v>
      </c>
      <c r="BP29" s="52"/>
      <c r="BQ29" s="73" t="e">
        <f aca="false">BQ25-BQ27</f>
        <v>#REF!</v>
      </c>
      <c r="BR29" s="55"/>
      <c r="BS29" s="142"/>
      <c r="BT29" s="143"/>
      <c r="BU29" s="52"/>
      <c r="BV29" s="52"/>
      <c r="BW29" s="52"/>
      <c r="BX29" s="52"/>
      <c r="BY29" s="52"/>
      <c r="BZ29" s="52"/>
      <c r="CA29" s="52"/>
      <c r="CB29" s="52"/>
      <c r="CC29" s="138"/>
      <c r="CD29" s="138"/>
      <c r="CE29" s="145"/>
      <c r="CF29" s="145"/>
      <c r="CG29" s="145"/>
      <c r="CH29" s="7"/>
      <c r="CI29" s="8"/>
      <c r="CJ29" s="7"/>
      <c r="CK29" s="29"/>
      <c r="CL29" s="7"/>
      <c r="CM29" s="7"/>
      <c r="CN29" s="8"/>
      <c r="CO29" s="7"/>
      <c r="CP29" s="29"/>
      <c r="CQ29" s="7"/>
      <c r="CR29" s="7"/>
      <c r="CS29" s="7"/>
      <c r="CT29" s="7"/>
      <c r="CU29" s="7"/>
      <c r="CV29" s="7"/>
      <c r="CW29" s="7"/>
      <c r="CX29" s="7"/>
      <c r="CY29" s="7"/>
    </row>
    <row r="30" customFormat="false" ht="12.75" hidden="false" customHeight="false" outlineLevel="0" collapsed="false">
      <c r="B30" s="75" t="n">
        <v>2300</v>
      </c>
      <c r="C30" s="146" t="n">
        <f aca="false">C29</f>
        <v>4</v>
      </c>
      <c r="D30" s="147" t="n">
        <f aca="false">D29</f>
        <v>0</v>
      </c>
      <c r="E30" s="174" t="n">
        <f aca="false">C30-D29</f>
        <v>4</v>
      </c>
      <c r="F30" s="149" t="n">
        <f aca="false">$F$6</f>
        <v>0</v>
      </c>
      <c r="G30" s="175" t="n">
        <f aca="false">$G$6</f>
        <v>0</v>
      </c>
      <c r="H30" s="151" t="n">
        <f aca="false">$H$6</f>
        <v>0</v>
      </c>
      <c r="I30" s="152" t="n">
        <f aca="false">F30+G30+H30</f>
        <v>0</v>
      </c>
      <c r="J30" s="153" t="n">
        <f aca="false">$J$7</f>
        <v>0</v>
      </c>
      <c r="K30" s="154" t="n">
        <f aca="false">$K$6</f>
        <v>0</v>
      </c>
      <c r="L30" s="155" t="n">
        <f aca="false">((I30*J30/1000)+K30)</f>
        <v>0</v>
      </c>
      <c r="M30" s="156" t="n">
        <f aca="false">$M$68</f>
        <v>0</v>
      </c>
      <c r="N30" s="157" t="n">
        <f aca="false">$N$7*AQ29*AR29</f>
        <v>25.8</v>
      </c>
      <c r="O30" s="156" t="n">
        <f aca="false">$O$68</f>
        <v>0</v>
      </c>
      <c r="P30" s="158" t="n">
        <f aca="false">(AT29*$P$6)*$P$3</f>
        <v>1.7328</v>
      </c>
      <c r="Q30" s="154" t="n">
        <f aca="false">$Q$68</f>
        <v>0</v>
      </c>
      <c r="R30" s="154" t="n">
        <v>0</v>
      </c>
      <c r="S30" s="155" t="n">
        <v>0</v>
      </c>
      <c r="T30" s="156" t="n">
        <f aca="false">$T$6</f>
        <v>0</v>
      </c>
      <c r="U30" s="159" t="n">
        <f aca="false">(N30/E30)+SUM(L30:M30)</f>
        <v>6.45</v>
      </c>
      <c r="W30" s="116" t="n">
        <v>4</v>
      </c>
      <c r="X30" s="117" t="n">
        <v>2.52</v>
      </c>
      <c r="Y30" s="160"/>
      <c r="Z30" s="90"/>
      <c r="AA30" s="186"/>
      <c r="AB30" s="187"/>
      <c r="AC30" s="188" t="n">
        <f aca="false">(W30*X30)+(Y30*Z30)+(AA30*AB30)</f>
        <v>10.08</v>
      </c>
      <c r="AD30" s="189" t="n">
        <v>2400</v>
      </c>
      <c r="AE30" s="190" t="n">
        <v>0</v>
      </c>
      <c r="AF30" s="191" t="n">
        <v>0</v>
      </c>
      <c r="AG30" s="192"/>
      <c r="AH30" s="167"/>
      <c r="AI30" s="168"/>
      <c r="AJ30" s="169"/>
      <c r="AK30" s="170" t="n">
        <v>4</v>
      </c>
      <c r="AL30" s="63" t="n">
        <v>215</v>
      </c>
      <c r="AM30" s="171" t="s">
        <v>157</v>
      </c>
      <c r="AN30" s="172"/>
      <c r="AO30" s="173"/>
      <c r="AP30" s="195"/>
      <c r="AQ30" s="195" t="n">
        <f aca="false" t="array" ref="AQ30:AQ30">SUM(IF(AND(AJ30&lt;&gt;"pac",AJ30&lt;&gt;""),AI30),IF(AND(AM30&lt;&gt;"pac",AM30&lt;&gt;""),AL30),IF(AND(AN30&lt;&gt;"pac",AN30&lt;&gt;""),AO30))/SUM(IF(AND(AJ30&lt;&gt;"pac",AJ30&lt;&gt;""),1),IF(AND(AM30&lt;&gt;"pac",AM30&lt;&gt;""),1),IF(AND(AN30&lt;&gt;"pac",AN30&lt;&gt;""),1))</f>
        <v>215</v>
      </c>
      <c r="AR30" s="195" t="n">
        <f aca="false" t="array" ref="AR30:AR30">SUM(IF(AND(AJ30&lt;&gt;"pac",AJ30&lt;&gt;""),AH30),IF(AND(AM30&lt;&gt;"pac",AM30&lt;&gt;""),AK30),IF(AND(AP30&lt;&gt;"pac",AP30&lt;&gt;""),AN30))</f>
        <v>4</v>
      </c>
      <c r="AS30" s="55"/>
      <c r="AT30" s="134" t="n">
        <f aca="false">SUM(AE30,AG30,AH30,AN30,AK30)</f>
        <v>4</v>
      </c>
      <c r="AU30" s="135" t="n">
        <f aca="false">AV30/AT30</f>
        <v>215</v>
      </c>
      <c r="AV30" s="136" t="n">
        <f aca="false">SUM(AE30*AF30)+(AH30*AI30)+(AN30*AO30)+(AK30*AL30)</f>
        <v>860</v>
      </c>
      <c r="AW30" s="137" t="n">
        <f aca="false">AT30*(F31+G31+H31)*J31/1000</f>
        <v>0</v>
      </c>
      <c r="AX30" s="137" t="n">
        <f aca="false">K31*AT30</f>
        <v>0</v>
      </c>
      <c r="AY30" s="137" t="n">
        <f aca="false">L31*(AE31+AG31)</f>
        <v>0</v>
      </c>
      <c r="AZ30" s="136" t="n">
        <f aca="false">P31</f>
        <v>1.7328</v>
      </c>
      <c r="BA30" s="137" t="n">
        <f aca="false">AC30</f>
        <v>10.08</v>
      </c>
      <c r="BB30" s="137" t="n">
        <f aca="false">T31*AT31</f>
        <v>0</v>
      </c>
      <c r="BC30" s="137"/>
      <c r="BD30" s="137" t="n">
        <f aca="false">AV30-SUM(AW30:BC30)</f>
        <v>848.1872</v>
      </c>
      <c r="BE30" s="138"/>
      <c r="BF30" s="139" t="n">
        <f aca="false">BD30</f>
        <v>848.1872</v>
      </c>
      <c r="BG30" s="139" t="n">
        <f aca="false">BF30*$BG$5</f>
        <v>678.54976</v>
      </c>
      <c r="BH30" s="139" t="n">
        <f aca="false">BF30*$BH$5</f>
        <v>169.63744</v>
      </c>
      <c r="BI30" s="52"/>
      <c r="BJ30" s="53"/>
      <c r="BK30" s="52"/>
      <c r="BL30" s="73"/>
      <c r="BO30" s="53"/>
      <c r="BP30" s="52"/>
      <c r="BQ30" s="73"/>
      <c r="BR30" s="55"/>
      <c r="BS30" s="142"/>
      <c r="BT30" s="143"/>
      <c r="BU30" s="52"/>
      <c r="BV30" s="52"/>
      <c r="BW30" s="52"/>
      <c r="BX30" s="52"/>
      <c r="BY30" s="52"/>
      <c r="BZ30" s="52"/>
      <c r="CA30" s="52"/>
      <c r="CB30" s="52"/>
      <c r="CC30" s="138"/>
      <c r="CD30" s="138"/>
      <c r="CE30" s="145"/>
      <c r="CF30" s="145"/>
      <c r="CG30" s="145"/>
      <c r="CH30" s="7"/>
      <c r="CI30" s="8"/>
      <c r="CJ30" s="7"/>
      <c r="CK30" s="29"/>
      <c r="CL30" s="7"/>
      <c r="CM30" s="7"/>
      <c r="CN30" s="8"/>
      <c r="CO30" s="7"/>
      <c r="CP30" s="29"/>
      <c r="CQ30" s="7"/>
      <c r="CR30" s="7"/>
      <c r="CS30" s="7"/>
      <c r="CT30" s="7"/>
      <c r="CU30" s="7"/>
      <c r="CV30" s="7"/>
      <c r="CW30" s="7"/>
      <c r="CX30" s="7"/>
      <c r="CY30" s="7"/>
    </row>
    <row r="31" customFormat="false" ht="13.5" hidden="false" customHeight="false" outlineLevel="0" collapsed="false">
      <c r="B31" s="75" t="n">
        <v>2400</v>
      </c>
      <c r="C31" s="146" t="n">
        <f aca="false">C30</f>
        <v>4</v>
      </c>
      <c r="D31" s="147" t="n">
        <f aca="false">D30</f>
        <v>0</v>
      </c>
      <c r="E31" s="174" t="n">
        <f aca="false">C31-D30</f>
        <v>4</v>
      </c>
      <c r="F31" s="149" t="n">
        <f aca="false">$F$6</f>
        <v>0</v>
      </c>
      <c r="G31" s="196" t="n">
        <f aca="false">$G$6</f>
        <v>0</v>
      </c>
      <c r="H31" s="151" t="n">
        <f aca="false">$H$6</f>
        <v>0</v>
      </c>
      <c r="I31" s="152" t="n">
        <f aca="false">F31+G31+H31</f>
        <v>0</v>
      </c>
      <c r="J31" s="153" t="n">
        <f aca="false">$J$7</f>
        <v>0</v>
      </c>
      <c r="K31" s="154" t="n">
        <f aca="false">$K$6</f>
        <v>0</v>
      </c>
      <c r="L31" s="155" t="n">
        <f aca="false">((I31*J31/1000)+K31)</f>
        <v>0</v>
      </c>
      <c r="M31" s="156" t="n">
        <f aca="false">$M$68</f>
        <v>0</v>
      </c>
      <c r="N31" s="157" t="n">
        <f aca="false">$N$7*AQ30*AR30</f>
        <v>25.8</v>
      </c>
      <c r="O31" s="156" t="n">
        <f aca="false">$O$68</f>
        <v>0</v>
      </c>
      <c r="P31" s="158" t="n">
        <f aca="false">(AT30*$P$6)*$P$3</f>
        <v>1.7328</v>
      </c>
      <c r="Q31" s="154" t="n">
        <f aca="false">$Q$68</f>
        <v>0</v>
      </c>
      <c r="R31" s="154" t="n">
        <v>0</v>
      </c>
      <c r="S31" s="155" t="n">
        <v>0</v>
      </c>
      <c r="T31" s="156" t="n">
        <f aca="false">$T$6</f>
        <v>0</v>
      </c>
      <c r="U31" s="159" t="n">
        <f aca="false">(N31/E31)+SUM(L31:M31)</f>
        <v>6.45</v>
      </c>
      <c r="W31" s="197" t="n">
        <f aca="false">SUM(W7:W30)</f>
        <v>96</v>
      </c>
      <c r="X31" s="26"/>
      <c r="Y31" s="197" t="n">
        <f aca="false">SUM(Y7:Y30)</f>
        <v>0</v>
      </c>
      <c r="AA31" s="195" t="n">
        <f aca="false">SUM(AA7:AA30)</f>
        <v>0</v>
      </c>
      <c r="AB31" s="176"/>
      <c r="AD31" s="51"/>
      <c r="AE31" s="198" t="n">
        <f aca="false">SUM(AE7:AE30)</f>
        <v>0</v>
      </c>
      <c r="AF31" s="51"/>
      <c r="AG31" s="199"/>
      <c r="AH31" s="200" t="n">
        <f aca="false">SUM(AH7:AH30)</f>
        <v>0</v>
      </c>
      <c r="AI31" s="199"/>
      <c r="AJ31" s="51"/>
      <c r="AK31" s="201" t="n">
        <f aca="false">SUM(AK7:AK30)</f>
        <v>96</v>
      </c>
      <c r="AL31" s="52"/>
      <c r="AM31" s="51"/>
      <c r="AN31" s="313" t="n">
        <f aca="false">SUM(AN7:AN30)</f>
        <v>0</v>
      </c>
      <c r="AO31" s="26"/>
      <c r="AP31" s="52"/>
      <c r="AT31" s="202" t="n">
        <f aca="false">SUM(AT7:AT30)</f>
        <v>96</v>
      </c>
      <c r="AU31" s="203" t="n">
        <f aca="false">AV31/AT31</f>
        <v>215</v>
      </c>
      <c r="AV31" s="203" t="n">
        <f aca="false">SUM(AV7:AV30)</f>
        <v>20640</v>
      </c>
      <c r="AW31" s="203" t="n">
        <f aca="false">SUM(AW7:AW30)</f>
        <v>0</v>
      </c>
      <c r="AX31" s="203" t="n">
        <f aca="false">SUM(AX7:AX30)</f>
        <v>0</v>
      </c>
      <c r="AY31" s="203" t="n">
        <f aca="false">SUM(AY7:AY30)</f>
        <v>0</v>
      </c>
      <c r="AZ31" s="203" t="n">
        <f aca="false">SUM(AZ7:AZ30)</f>
        <v>41.5872</v>
      </c>
      <c r="BA31" s="204" t="n">
        <f aca="false">SUM(BA7:BA30)</f>
        <v>241.92</v>
      </c>
      <c r="BB31" s="204" t="n">
        <f aca="false">SUM(BB7:BB30)</f>
        <v>0</v>
      </c>
      <c r="BC31" s="204" t="n">
        <f aca="false">SUM(BC7:BC30)</f>
        <v>0</v>
      </c>
      <c r="BD31" s="204" t="n">
        <f aca="false">SUM(BD7:BD30)</f>
        <v>20356.4928</v>
      </c>
      <c r="BF31" s="205" t="n">
        <f aca="false">SUM(BF7:BF30)</f>
        <v>20356.4928</v>
      </c>
      <c r="BG31" s="205" t="n">
        <f aca="false">SUM(BG7:BG30)</f>
        <v>16285.19424</v>
      </c>
      <c r="BH31" s="205" t="n">
        <f aca="false">SUM(BH7:BH30)</f>
        <v>4071.29856</v>
      </c>
      <c r="BJ31" s="53" t="s">
        <v>110</v>
      </c>
      <c r="BK31" s="52"/>
      <c r="BL31" s="171"/>
      <c r="BO31" s="53" t="s">
        <v>110</v>
      </c>
      <c r="BP31" s="52"/>
      <c r="BQ31" s="171"/>
      <c r="BR31" s="7"/>
      <c r="BS31" s="28"/>
      <c r="BT31" s="206"/>
      <c r="BU31" s="98"/>
      <c r="BV31" s="52"/>
      <c r="BW31" s="52"/>
      <c r="BX31" s="52"/>
      <c r="BY31" s="52"/>
      <c r="BZ31" s="98"/>
      <c r="CA31" s="52"/>
      <c r="CB31" s="52"/>
      <c r="CC31" s="101"/>
      <c r="CD31" s="7"/>
      <c r="CE31" s="29"/>
      <c r="CF31" s="29"/>
      <c r="CG31" s="29"/>
      <c r="CH31" s="7"/>
      <c r="CI31" s="8"/>
      <c r="CJ31" s="7"/>
      <c r="CK31" s="7"/>
      <c r="CL31" s="7"/>
      <c r="CM31" s="7"/>
      <c r="CN31" s="8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</row>
    <row r="32" customFormat="false" ht="13.5" hidden="false" customHeight="false" outlineLevel="0" collapsed="false">
      <c r="B32" s="207"/>
      <c r="C32" s="208"/>
      <c r="D32" s="208"/>
      <c r="E32" s="209" t="n">
        <f aca="false">SUM(E8:E31)</f>
        <v>96</v>
      </c>
      <c r="F32" s="210"/>
      <c r="G32" s="211"/>
      <c r="H32" s="210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BJ32" s="53" t="s">
        <v>111</v>
      </c>
      <c r="BK32" s="52"/>
      <c r="BL32" s="212" t="n">
        <f aca="false">AW31</f>
        <v>0</v>
      </c>
      <c r="BO32" s="53" t="s">
        <v>111</v>
      </c>
      <c r="BP32" s="52"/>
      <c r="BQ32" s="213" t="e">
        <f aca="true">(INDIRECT(TEXT((DAY($A$1)-1),"0")&amp;"!BQ32"))+BL32</f>
        <v>#REF!</v>
      </c>
      <c r="BR32" s="7"/>
      <c r="BS32" s="7"/>
      <c r="BT32" s="7"/>
      <c r="BU32" s="98"/>
      <c r="BV32" s="52"/>
      <c r="BW32" s="176"/>
      <c r="BX32" s="52"/>
      <c r="BY32" s="52"/>
      <c r="BZ32" s="98"/>
      <c r="CA32" s="52"/>
      <c r="CB32" s="176"/>
      <c r="CC32" s="7"/>
      <c r="CD32" s="7"/>
      <c r="CE32" s="7"/>
      <c r="CF32" s="7"/>
      <c r="CG32" s="7"/>
      <c r="CH32" s="7"/>
      <c r="CI32" s="8"/>
      <c r="CJ32" s="7"/>
      <c r="CK32" s="214"/>
      <c r="CL32" s="7"/>
      <c r="CM32" s="7"/>
      <c r="CN32" s="8"/>
      <c r="CO32" s="7"/>
      <c r="CP32" s="215"/>
      <c r="CQ32" s="7"/>
      <c r="CR32" s="7"/>
      <c r="CS32" s="7"/>
      <c r="CT32" s="7"/>
      <c r="CU32" s="7"/>
      <c r="CV32" s="7"/>
      <c r="CW32" s="7"/>
      <c r="CX32" s="7"/>
      <c r="CY32" s="7"/>
    </row>
    <row r="33" customFormat="false" ht="12.75" hidden="false" customHeight="false" outlineLevel="0" collapsed="false">
      <c r="P33" s="52"/>
      <c r="V33" s="52"/>
      <c r="AI33" s="216"/>
      <c r="AJ33" s="216"/>
      <c r="AK33" s="218"/>
      <c r="BJ33" s="53" t="s">
        <v>112</v>
      </c>
      <c r="BK33" s="52"/>
      <c r="BL33" s="213" t="n">
        <f aca="false">AX31</f>
        <v>0</v>
      </c>
      <c r="BO33" s="53" t="s">
        <v>112</v>
      </c>
      <c r="BP33" s="52"/>
      <c r="BQ33" s="213" t="e">
        <f aca="true">(INDIRECT(TEXT((DAY($A$1)-1),"0")&amp;"!BQ33"))+BL33</f>
        <v>#REF!</v>
      </c>
      <c r="BR33" s="7"/>
      <c r="BS33" s="7"/>
      <c r="BT33" s="7"/>
      <c r="BU33" s="52"/>
      <c r="BV33" s="52"/>
      <c r="BW33" s="52"/>
      <c r="BX33" s="52"/>
      <c r="BY33" s="52"/>
      <c r="BZ33" s="52"/>
      <c r="CA33" s="52"/>
      <c r="CB33" s="52"/>
      <c r="CC33" s="7"/>
      <c r="CD33" s="7"/>
      <c r="CE33" s="7"/>
      <c r="CF33" s="7"/>
      <c r="CG33" s="7"/>
      <c r="CH33" s="7"/>
      <c r="CI33" s="8"/>
      <c r="CJ33" s="7"/>
      <c r="CK33" s="215"/>
      <c r="CL33" s="7"/>
      <c r="CM33" s="7"/>
      <c r="CN33" s="8"/>
      <c r="CO33" s="7"/>
      <c r="CP33" s="215"/>
      <c r="CQ33" s="7"/>
      <c r="CR33" s="7"/>
      <c r="CS33" s="7"/>
      <c r="CT33" s="7"/>
      <c r="CU33" s="7"/>
      <c r="CV33" s="7"/>
      <c r="CW33" s="7"/>
      <c r="CX33" s="7"/>
      <c r="CY33" s="7"/>
    </row>
    <row r="34" customFormat="false" ht="13.5" hidden="false" customHeight="false" outlineLevel="0" collapsed="false">
      <c r="P34" s="52"/>
      <c r="AC34" s="217"/>
      <c r="AI34" s="218"/>
      <c r="AJ34" s="218"/>
      <c r="AK34" s="218"/>
      <c r="BJ34" s="53"/>
      <c r="BK34" s="52"/>
      <c r="BL34" s="171"/>
      <c r="BO34" s="183"/>
      <c r="BP34" s="52"/>
      <c r="BQ34" s="219"/>
      <c r="BR34" s="7"/>
      <c r="BS34" s="7"/>
      <c r="BT34" s="7"/>
      <c r="BU34" s="98"/>
      <c r="BV34" s="52"/>
      <c r="BW34" s="176"/>
      <c r="BX34" s="52"/>
      <c r="BY34" s="52"/>
      <c r="BZ34" s="98"/>
      <c r="CA34" s="52"/>
      <c r="CB34" s="176"/>
      <c r="CC34" s="7"/>
      <c r="CD34" s="7"/>
      <c r="CE34" s="7"/>
      <c r="CF34" s="7"/>
      <c r="CG34" s="7"/>
      <c r="CH34" s="7"/>
      <c r="CI34" s="8"/>
      <c r="CJ34" s="7"/>
      <c r="CK34" s="7"/>
      <c r="CL34" s="7"/>
      <c r="CM34" s="7"/>
      <c r="CN34" s="7"/>
      <c r="CO34" s="7"/>
      <c r="CP34" s="8"/>
      <c r="CQ34" s="7"/>
      <c r="CR34" s="7"/>
      <c r="CS34" s="7"/>
      <c r="CT34" s="7"/>
      <c r="CU34" s="7"/>
      <c r="CV34" s="7"/>
      <c r="CW34" s="7"/>
      <c r="CX34" s="7"/>
      <c r="CY34" s="7"/>
    </row>
    <row r="35" customFormat="false" ht="12.75" hidden="false" customHeight="false" outlineLevel="0" collapsed="false">
      <c r="P35" s="52"/>
      <c r="AE35" s="220" t="s">
        <v>113</v>
      </c>
      <c r="AF35" s="221" t="s">
        <v>114</v>
      </c>
      <c r="AG35" s="221"/>
      <c r="AH35" s="222"/>
      <c r="AJ35" s="220" t="s">
        <v>113</v>
      </c>
      <c r="AK35" s="221" t="s">
        <v>115</v>
      </c>
      <c r="AL35" s="221"/>
      <c r="AM35" s="222"/>
      <c r="BJ35" s="140" t="s">
        <v>116</v>
      </c>
      <c r="BK35" s="141"/>
      <c r="BL35" s="223" t="n">
        <f aca="false">BL25-BL27-BL32-BL33</f>
        <v>16285.19424</v>
      </c>
      <c r="BO35" s="140" t="s">
        <v>117</v>
      </c>
      <c r="BP35" s="141"/>
      <c r="BQ35" s="223" t="e">
        <f aca="false">BQ29-SUM(BQ32:BQ33)</f>
        <v>#REF!</v>
      </c>
      <c r="BR35" s="7"/>
      <c r="BS35" s="7"/>
      <c r="BT35" s="7"/>
      <c r="BU35" s="98"/>
      <c r="BV35" s="52"/>
      <c r="BW35" s="176"/>
      <c r="BX35" s="52"/>
      <c r="BY35" s="52"/>
      <c r="BZ35" s="98"/>
      <c r="CA35" s="52"/>
      <c r="CB35" s="176"/>
      <c r="CC35" s="7"/>
      <c r="CD35" s="7"/>
      <c r="CE35" s="7"/>
      <c r="CF35" s="7"/>
      <c r="CG35" s="7"/>
      <c r="CH35" s="7"/>
      <c r="CI35" s="8"/>
      <c r="CJ35" s="7"/>
      <c r="CK35" s="215"/>
      <c r="CL35" s="7"/>
      <c r="CM35" s="7"/>
      <c r="CN35" s="8"/>
      <c r="CO35" s="7"/>
      <c r="CP35" s="215"/>
      <c r="CQ35" s="7"/>
      <c r="CR35" s="7"/>
      <c r="CS35" s="7"/>
      <c r="CT35" s="7"/>
      <c r="CU35" s="7"/>
      <c r="CV35" s="7"/>
      <c r="CW35" s="7"/>
      <c r="CX35" s="7"/>
      <c r="CY35" s="7"/>
    </row>
    <row r="36" customFormat="false" ht="12.75" hidden="false" customHeight="false" outlineLevel="0" collapsed="false">
      <c r="P36" s="52"/>
      <c r="AE36" s="224"/>
      <c r="AF36" s="52"/>
      <c r="AG36" s="52" t="s">
        <v>118</v>
      </c>
      <c r="AH36" s="225" t="s">
        <v>119</v>
      </c>
      <c r="AJ36" s="224"/>
      <c r="AK36" s="52"/>
      <c r="AL36" s="52" t="s">
        <v>118</v>
      </c>
      <c r="AM36" s="225" t="s">
        <v>119</v>
      </c>
      <c r="AV36" s="226" t="s">
        <v>120</v>
      </c>
      <c r="AW36" s="226" t="s">
        <v>121</v>
      </c>
      <c r="AX36" s="226" t="s">
        <v>122</v>
      </c>
      <c r="AY36" s="226" t="s">
        <v>123</v>
      </c>
      <c r="AZ36" s="226" t="s">
        <v>124</v>
      </c>
      <c r="BA36" s="226" t="s">
        <v>46</v>
      </c>
      <c r="BF36" s="98"/>
      <c r="BG36" s="52"/>
      <c r="BH36" s="176"/>
      <c r="BJ36" s="98"/>
      <c r="BK36" s="52"/>
      <c r="BL36" s="176"/>
      <c r="BO36" s="98"/>
      <c r="BP36" s="52"/>
      <c r="BQ36" s="176"/>
      <c r="BR36" s="7"/>
      <c r="BS36" s="7"/>
      <c r="BT36" s="7"/>
      <c r="BU36" s="98"/>
      <c r="BV36" s="52"/>
      <c r="BW36" s="176"/>
      <c r="BX36" s="52"/>
      <c r="BY36" s="52"/>
      <c r="BZ36" s="98"/>
      <c r="CA36" s="52"/>
      <c r="CB36" s="176"/>
      <c r="CC36" s="7"/>
      <c r="CD36" s="7"/>
      <c r="CE36" s="8"/>
      <c r="CF36" s="7"/>
      <c r="CG36" s="29"/>
      <c r="CH36" s="7"/>
      <c r="CI36" s="8"/>
      <c r="CJ36" s="7"/>
      <c r="CK36" s="29"/>
      <c r="CL36" s="7"/>
      <c r="CM36" s="7"/>
      <c r="CN36" s="8"/>
      <c r="CO36" s="7"/>
      <c r="CP36" s="29"/>
      <c r="CQ36" s="7"/>
      <c r="CR36" s="7"/>
      <c r="CS36" s="7"/>
      <c r="CT36" s="7"/>
      <c r="CU36" s="7"/>
      <c r="CV36" s="7"/>
      <c r="CW36" s="7"/>
      <c r="CX36" s="7"/>
      <c r="CY36" s="7"/>
    </row>
    <row r="37" customFormat="false" ht="16.5" hidden="false" customHeight="false" outlineLevel="0" collapsed="false">
      <c r="A37" s="7"/>
      <c r="B37" s="7"/>
      <c r="C37" s="7"/>
      <c r="D37" s="7"/>
      <c r="E37" s="7"/>
      <c r="F37" s="7"/>
      <c r="G37" s="7"/>
      <c r="H37" s="227"/>
      <c r="I37" s="227"/>
      <c r="J37" s="227"/>
      <c r="K37" s="227"/>
      <c r="L37" s="7"/>
      <c r="M37" s="7"/>
      <c r="N37" s="7"/>
      <c r="O37" s="7"/>
      <c r="P37" s="100"/>
      <c r="Q37" s="7"/>
      <c r="R37" s="7"/>
      <c r="S37" s="7"/>
      <c r="T37" s="7"/>
      <c r="U37" s="7"/>
      <c r="V37" s="7"/>
      <c r="W37" s="7"/>
      <c r="X37" s="7"/>
      <c r="Y37" s="7"/>
      <c r="AE37" s="224" t="s">
        <v>125</v>
      </c>
      <c r="AF37" s="52"/>
      <c r="AG37" s="52" t="s">
        <v>126</v>
      </c>
      <c r="AH37" s="225" t="s">
        <v>127</v>
      </c>
      <c r="AJ37" s="224" t="s">
        <v>125</v>
      </c>
      <c r="AK37" s="52"/>
      <c r="AL37" s="52" t="s">
        <v>128</v>
      </c>
      <c r="AM37" s="225" t="s">
        <v>129</v>
      </c>
      <c r="AS37" s="226" t="s">
        <v>130</v>
      </c>
      <c r="AT37" s="226" t="s">
        <v>131</v>
      </c>
      <c r="AU37" s="226" t="s">
        <v>132</v>
      </c>
      <c r="AV37" s="226" t="s">
        <v>133</v>
      </c>
      <c r="AW37" s="226" t="s">
        <v>133</v>
      </c>
      <c r="AX37" s="226" t="s">
        <v>134</v>
      </c>
      <c r="AY37" s="226" t="s">
        <v>134</v>
      </c>
      <c r="AZ37" s="226" t="s">
        <v>135</v>
      </c>
      <c r="BA37" s="0" t="s">
        <v>136</v>
      </c>
      <c r="BR37" s="55"/>
      <c r="BS37" s="55"/>
      <c r="BT37" s="55"/>
      <c r="BU37" s="98"/>
      <c r="BV37" s="52"/>
      <c r="BW37" s="176"/>
      <c r="BX37" s="52"/>
      <c r="BY37" s="52"/>
      <c r="BZ37" s="98"/>
      <c r="CA37" s="52"/>
      <c r="CB37" s="176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</row>
    <row r="38" customFormat="false" ht="12.75" hidden="false" customHeight="false" outlineLevel="0" collapsed="false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AE38" s="224" t="s">
        <v>137</v>
      </c>
      <c r="AF38" s="52"/>
      <c r="AG38" s="52" t="s">
        <v>138</v>
      </c>
      <c r="AH38" s="225" t="s">
        <v>138</v>
      </c>
      <c r="AJ38" s="224" t="s">
        <v>137</v>
      </c>
      <c r="AK38" s="52"/>
      <c r="AL38" s="52" t="s">
        <v>83</v>
      </c>
      <c r="AM38" s="225" t="s">
        <v>82</v>
      </c>
      <c r="AS38" s="228"/>
      <c r="AT38" s="229" t="n">
        <f aca="false">AT7</f>
        <v>4</v>
      </c>
      <c r="AU38" s="229" t="n">
        <f aca="false">AS38-AT38</f>
        <v>-4</v>
      </c>
      <c r="AV38" s="230" t="n">
        <f aca="false">IF(AND(AU38&lt;=0,AU38&gt;=-2),AU38,IF(AU38&lt;-2,-2,0))</f>
        <v>-2</v>
      </c>
      <c r="AW38" s="231" t="n">
        <f aca="false">IF(AND(AU38&gt;=0,AU38&lt;=2),AU38,IF(AU38&gt;2,2,0))</f>
        <v>0</v>
      </c>
      <c r="AX38" s="232" t="n">
        <f aca="false">IF(AU38&gt;2,(AU38-2)*13.66,0)</f>
        <v>0</v>
      </c>
      <c r="AY38" s="232" t="n">
        <f aca="false">IF(AU38&lt;-2,(ABS(AU38)-2)*100,0)</f>
        <v>200</v>
      </c>
      <c r="AZ38" s="233" t="n">
        <f aca="false">AV38+AW38</f>
        <v>-2</v>
      </c>
      <c r="BA38" s="234" t="n">
        <f aca="false">AX38+AY38</f>
        <v>200</v>
      </c>
      <c r="BB38" s="142"/>
      <c r="BJ38" s="6" t="s">
        <v>139</v>
      </c>
      <c r="BP38" s="6" t="s">
        <v>140</v>
      </c>
      <c r="BR38" s="235"/>
      <c r="BS38" s="142"/>
      <c r="BT38" s="142"/>
      <c r="BU38" s="98"/>
      <c r="BV38" s="52"/>
      <c r="BW38" s="52"/>
      <c r="BX38" s="52"/>
      <c r="BY38" s="52"/>
      <c r="BZ38" s="98"/>
      <c r="CA38" s="52"/>
      <c r="CB38" s="52"/>
      <c r="CC38" s="7"/>
      <c r="CD38" s="7"/>
      <c r="CE38" s="7"/>
      <c r="CF38" s="7"/>
      <c r="CG38" s="7"/>
      <c r="CH38" s="7"/>
      <c r="CI38" s="7"/>
      <c r="CJ38" s="8"/>
      <c r="CK38" s="7"/>
      <c r="CL38" s="7"/>
      <c r="CM38" s="7"/>
      <c r="CN38" s="7"/>
      <c r="CO38" s="8"/>
      <c r="CP38" s="7"/>
      <c r="CQ38" s="7"/>
      <c r="CR38" s="7"/>
      <c r="CS38" s="7"/>
      <c r="CT38" s="7"/>
      <c r="CU38" s="7"/>
      <c r="CV38" s="7"/>
      <c r="CW38" s="7"/>
      <c r="CX38" s="7"/>
      <c r="CY38" s="7"/>
    </row>
    <row r="39" customFormat="false" ht="13.5" hidden="false" customHeight="false" outlineLevel="0" collapsed="false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AE39" s="236" t="n">
        <f aca="false">AE31</f>
        <v>0</v>
      </c>
      <c r="AF39" s="237" t="n">
        <f aca="false">AG31</f>
        <v>0</v>
      </c>
      <c r="AG39" s="237" t="n">
        <f aca="false">AH31+AK31</f>
        <v>96</v>
      </c>
      <c r="AH39" s="238" t="n">
        <f aca="false">AN31</f>
        <v>0</v>
      </c>
      <c r="AJ39" s="236" t="n">
        <f aca="false">AJ31</f>
        <v>0</v>
      </c>
      <c r="AK39" s="237" t="n">
        <f aca="false">AL31</f>
        <v>0</v>
      </c>
      <c r="AL39" s="239" t="n">
        <f aca="false">AVERAGE(AL7:AL30,AI7:AI30)</f>
        <v>215</v>
      </c>
      <c r="AM39" s="240" t="e">
        <f aca="false">AVERAGE(AO7:AO30)</f>
        <v>#DIV/0!</v>
      </c>
      <c r="AS39" s="241"/>
      <c r="AT39" s="242" t="n">
        <f aca="false">AT8</f>
        <v>4</v>
      </c>
      <c r="AU39" s="242" t="n">
        <f aca="false">AS39-AT39</f>
        <v>-4</v>
      </c>
      <c r="AV39" s="243" t="n">
        <f aca="false">IF(AND(AU39&lt;=0,AU39&gt;=-2),AU39,IF(AU39&lt;-2,-2,0))</f>
        <v>-2</v>
      </c>
      <c r="AW39" s="244" t="n">
        <f aca="false">IF(AND(AU39&gt;=0,AU39&lt;=2),AU39,IF(AU39&gt;2,2,0))</f>
        <v>0</v>
      </c>
      <c r="AX39" s="245" t="n">
        <f aca="false">IF(AU39&gt;2,(AU39-2)*13.66,0)</f>
        <v>0</v>
      </c>
      <c r="AY39" s="245" t="n">
        <f aca="false">IF(AU39&lt;-2,(ABS(AU39)-2)*100,0)</f>
        <v>200</v>
      </c>
      <c r="AZ39" s="246" t="n">
        <f aca="false">AV39+AW39</f>
        <v>-2</v>
      </c>
      <c r="BA39" s="247" t="n">
        <f aca="false">AX39+AY39</f>
        <v>200</v>
      </c>
      <c r="BJ39" s="25" t="s">
        <v>141</v>
      </c>
      <c r="BK39" s="26"/>
      <c r="BL39" s="248" t="n">
        <v>0</v>
      </c>
      <c r="BM39" s="249"/>
      <c r="BR39" s="235"/>
      <c r="BS39" s="142"/>
      <c r="BT39" s="142"/>
      <c r="BU39" s="98"/>
      <c r="BV39" s="52"/>
      <c r="BW39" s="214"/>
      <c r="BX39" s="52"/>
      <c r="BY39" s="52"/>
      <c r="BZ39" s="98"/>
      <c r="CA39" s="52"/>
      <c r="CB39" s="250"/>
      <c r="CC39" s="7"/>
      <c r="CD39" s="7"/>
      <c r="CE39" s="7"/>
      <c r="CF39" s="7"/>
      <c r="CG39" s="7"/>
      <c r="CH39" s="7"/>
      <c r="CI39" s="7"/>
      <c r="CJ39" s="8"/>
      <c r="CK39" s="7"/>
      <c r="CL39" s="249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</row>
    <row r="40" customFormat="false" ht="15.75" hidden="false" customHeight="false" outlineLevel="0" collapsed="false">
      <c r="A40" s="7"/>
      <c r="B40" s="7"/>
      <c r="C40" s="7"/>
      <c r="D40" s="7"/>
      <c r="E40" s="227"/>
      <c r="F40" s="227"/>
      <c r="G40" s="227"/>
      <c r="H40" s="227"/>
      <c r="I40" s="227"/>
      <c r="J40" s="227"/>
      <c r="K40" s="227"/>
      <c r="L40" s="227"/>
      <c r="M40" s="227"/>
      <c r="N40" s="227"/>
      <c r="O40" s="227"/>
      <c r="P40" s="7"/>
      <c r="Q40" s="7"/>
      <c r="R40" s="7"/>
      <c r="S40" s="7"/>
      <c r="T40" s="7"/>
      <c r="U40" s="7"/>
      <c r="V40" s="7"/>
      <c r="W40" s="7"/>
      <c r="X40" s="7"/>
      <c r="Y40" s="7"/>
      <c r="AS40" s="241"/>
      <c r="AT40" s="242" t="n">
        <f aca="false">AT9</f>
        <v>4</v>
      </c>
      <c r="AU40" s="242" t="n">
        <f aca="false">AS40-AT40</f>
        <v>-4</v>
      </c>
      <c r="AV40" s="243" t="n">
        <f aca="false">IF(AND(AU40&lt;=0,AU40&gt;=-2),AU40,IF(AU40&lt;-2,-2,0))</f>
        <v>-2</v>
      </c>
      <c r="AW40" s="244" t="n">
        <f aca="false">IF(AND(AU40&gt;=0,AU40&lt;=2),AU40,IF(AU40&gt;2,2,0))</f>
        <v>0</v>
      </c>
      <c r="AX40" s="245" t="n">
        <f aca="false">IF(AU40&gt;2,(AU40-2)*13.66,0)</f>
        <v>0</v>
      </c>
      <c r="AY40" s="245" t="n">
        <f aca="false">IF(AU40&lt;-2,(ABS(AU40)-2)*100,0)</f>
        <v>200</v>
      </c>
      <c r="AZ40" s="246" t="n">
        <f aca="false">AV40+AW40</f>
        <v>-2</v>
      </c>
      <c r="BA40" s="247" t="n">
        <f aca="false">AX40+AY40</f>
        <v>200</v>
      </c>
      <c r="BJ40" s="183"/>
      <c r="BK40" s="52"/>
      <c r="BL40" s="251"/>
      <c r="BM40" s="252"/>
      <c r="BR40" s="235"/>
      <c r="BS40" s="142"/>
      <c r="BT40" s="142"/>
      <c r="BU40" s="98"/>
      <c r="BV40" s="52"/>
      <c r="BW40" s="250"/>
      <c r="BX40" s="52"/>
      <c r="BY40" s="52"/>
      <c r="BZ40" s="98"/>
      <c r="CA40" s="52"/>
      <c r="CB40" s="250"/>
      <c r="CC40" s="7"/>
      <c r="CD40" s="7"/>
      <c r="CE40" s="7"/>
      <c r="CF40" s="7"/>
      <c r="CG40" s="7"/>
      <c r="CH40" s="7"/>
      <c r="CI40" s="7"/>
      <c r="CJ40" s="7"/>
      <c r="CK40" s="7"/>
      <c r="CL40" s="252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</row>
    <row r="41" customFormat="false" ht="15.75" hidden="false" customHeight="false" outlineLevel="0" collapsed="false">
      <c r="A41" s="7"/>
      <c r="B41" s="7"/>
      <c r="C41" s="7"/>
      <c r="D41" s="7"/>
      <c r="E41" s="253"/>
      <c r="F41" s="253"/>
      <c r="G41" s="254"/>
      <c r="H41" s="253"/>
      <c r="I41" s="254"/>
      <c r="J41" s="253"/>
      <c r="K41" s="254"/>
      <c r="L41" s="253"/>
      <c r="M41" s="254"/>
      <c r="N41" s="253"/>
      <c r="O41" s="253"/>
      <c r="P41" s="7"/>
      <c r="Q41" s="7"/>
      <c r="R41" s="7"/>
      <c r="S41" s="7"/>
      <c r="T41" s="7"/>
      <c r="U41" s="7"/>
      <c r="V41" s="7"/>
      <c r="W41" s="7"/>
      <c r="X41" s="7"/>
      <c r="Y41" s="7"/>
      <c r="AS41" s="241"/>
      <c r="AT41" s="242" t="n">
        <f aca="false">AT10</f>
        <v>4</v>
      </c>
      <c r="AU41" s="242" t="n">
        <f aca="false">AS41-AT41</f>
        <v>-4</v>
      </c>
      <c r="AV41" s="243" t="n">
        <f aca="false">IF(AND(AU41&lt;=0,AU41&gt;=-2),AU41,IF(AU41&lt;-2,-2,0))</f>
        <v>-2</v>
      </c>
      <c r="AW41" s="244" t="n">
        <f aca="false">IF(AND(AU41&gt;=0,AU41&lt;=2),AU41,IF(AU41&gt;2,2,0))</f>
        <v>0</v>
      </c>
      <c r="AX41" s="245" t="n">
        <f aca="false">IF(AU41&gt;2,(AU41-2)*13.66,0)</f>
        <v>0</v>
      </c>
      <c r="AY41" s="245" t="n">
        <f aca="false">IF(AU41&lt;-2,(ABS(AU41)-2)*100,0)</f>
        <v>200</v>
      </c>
      <c r="AZ41" s="246" t="n">
        <f aca="false">AV41+AW41</f>
        <v>-2</v>
      </c>
      <c r="BA41" s="247" t="n">
        <f aca="false">AX41+AY41</f>
        <v>200</v>
      </c>
      <c r="BJ41" s="53" t="s">
        <v>142</v>
      </c>
      <c r="BK41" s="98"/>
      <c r="BL41" s="255" t="n">
        <v>0</v>
      </c>
      <c r="BM41" s="249"/>
      <c r="BR41" s="235"/>
      <c r="BS41" s="142"/>
      <c r="BT41" s="142"/>
      <c r="BU41" s="98"/>
      <c r="BV41" s="52"/>
      <c r="BW41" s="52"/>
      <c r="BX41" s="52"/>
      <c r="BY41" s="52"/>
      <c r="BZ41" s="52"/>
      <c r="CA41" s="52"/>
      <c r="CB41" s="98"/>
      <c r="CC41" s="7"/>
      <c r="CD41" s="7"/>
      <c r="CE41" s="7"/>
      <c r="CF41" s="7"/>
      <c r="CG41" s="7"/>
      <c r="CH41" s="7"/>
      <c r="CI41" s="7"/>
      <c r="CJ41" s="8"/>
      <c r="CK41" s="8"/>
      <c r="CL41" s="249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</row>
    <row r="42" customFormat="false" ht="15" hidden="false" customHeight="false" outlineLevel="0" collapsed="false">
      <c r="A42" s="7"/>
      <c r="B42" s="7"/>
      <c r="C42" s="7"/>
      <c r="D42" s="7"/>
      <c r="E42" s="253"/>
      <c r="F42" s="253"/>
      <c r="G42" s="254"/>
      <c r="H42" s="253"/>
      <c r="I42" s="254"/>
      <c r="J42" s="253"/>
      <c r="K42" s="254"/>
      <c r="L42" s="253"/>
      <c r="M42" s="254"/>
      <c r="N42" s="253"/>
      <c r="O42" s="253"/>
      <c r="P42" s="7"/>
      <c r="Q42" s="7"/>
      <c r="R42" s="7"/>
      <c r="S42" s="7"/>
      <c r="T42" s="7"/>
      <c r="U42" s="7"/>
      <c r="V42" s="7"/>
      <c r="W42" s="7"/>
      <c r="X42" s="7"/>
      <c r="Y42" s="7"/>
      <c r="AE42" s="220" t="s">
        <v>143</v>
      </c>
      <c r="AF42" s="221" t="s">
        <v>114</v>
      </c>
      <c r="AG42" s="221"/>
      <c r="AH42" s="222"/>
      <c r="AJ42" s="220" t="s">
        <v>143</v>
      </c>
      <c r="AK42" s="221" t="s">
        <v>115</v>
      </c>
      <c r="AL42" s="221"/>
      <c r="AM42" s="222"/>
      <c r="AS42" s="241"/>
      <c r="AT42" s="242" t="n">
        <f aca="false">AT11</f>
        <v>4</v>
      </c>
      <c r="AU42" s="242" t="n">
        <f aca="false">AS42-AT42</f>
        <v>-4</v>
      </c>
      <c r="AV42" s="243" t="n">
        <f aca="false">IF(AND(AU42&lt;=0,AU42&gt;=-2),AU42,IF(AU42&lt;-2,-2,0))</f>
        <v>-2</v>
      </c>
      <c r="AW42" s="244" t="n">
        <f aca="false">IF(AND(AU42&gt;=0,AU42&lt;=2),AU42,IF(AU42&gt;2,2,0))</f>
        <v>0</v>
      </c>
      <c r="AX42" s="245" t="n">
        <f aca="false">IF(AU42&gt;2,(AU42-2)*13.66,0)</f>
        <v>0</v>
      </c>
      <c r="AY42" s="245" t="n">
        <f aca="false">IF(AU42&lt;-2,(ABS(AU42)-2)*100,0)</f>
        <v>200</v>
      </c>
      <c r="AZ42" s="246" t="n">
        <f aca="false">AV42+AW42</f>
        <v>-2</v>
      </c>
      <c r="BA42" s="247" t="n">
        <f aca="false">AX42+AY42</f>
        <v>200</v>
      </c>
      <c r="BJ42" s="53" t="s">
        <v>144</v>
      </c>
      <c r="BK42" s="256" t="n">
        <f aca="false">A1</f>
        <v>36959</v>
      </c>
      <c r="BL42" s="255" t="n">
        <v>0</v>
      </c>
      <c r="BM42" s="249"/>
      <c r="BR42" s="235"/>
      <c r="BS42" s="142"/>
      <c r="BT42" s="142"/>
      <c r="BU42" s="98"/>
      <c r="BV42" s="52"/>
      <c r="BW42" s="250"/>
      <c r="BX42" s="52"/>
      <c r="BY42" s="52"/>
      <c r="BZ42" s="98"/>
      <c r="CA42" s="52"/>
      <c r="CB42" s="250"/>
      <c r="CC42" s="7"/>
      <c r="CD42" s="7"/>
      <c r="CE42" s="7"/>
      <c r="CF42" s="7"/>
      <c r="CG42" s="7"/>
      <c r="CH42" s="7"/>
      <c r="CI42" s="7"/>
      <c r="CJ42" s="8"/>
      <c r="CK42" s="257"/>
      <c r="CL42" s="249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</row>
    <row r="43" customFormat="false" ht="15" hidden="false" customHeight="false" outlineLevel="0" collapsed="false">
      <c r="A43" s="7"/>
      <c r="B43" s="7"/>
      <c r="C43" s="7"/>
      <c r="D43" s="7"/>
      <c r="E43" s="253"/>
      <c r="F43" s="253"/>
      <c r="G43" s="254"/>
      <c r="H43" s="253"/>
      <c r="I43" s="253"/>
      <c r="J43" s="253"/>
      <c r="K43" s="254"/>
      <c r="L43" s="253"/>
      <c r="M43" s="253"/>
      <c r="N43" s="253"/>
      <c r="O43" s="253"/>
      <c r="P43" s="7"/>
      <c r="Q43" s="7"/>
      <c r="R43" s="7"/>
      <c r="S43" s="7"/>
      <c r="T43" s="7"/>
      <c r="U43" s="7"/>
      <c r="V43" s="7"/>
      <c r="W43" s="7"/>
      <c r="X43" s="7"/>
      <c r="Y43" s="7"/>
      <c r="AE43" s="224"/>
      <c r="AF43" s="52"/>
      <c r="AG43" s="52" t="s">
        <v>118</v>
      </c>
      <c r="AH43" s="225"/>
      <c r="AJ43" s="224"/>
      <c r="AK43" s="52"/>
      <c r="AL43" s="52" t="s">
        <v>118</v>
      </c>
      <c r="AM43" s="225"/>
      <c r="AS43" s="241"/>
      <c r="AT43" s="242" t="n">
        <f aca="false">AT12</f>
        <v>4</v>
      </c>
      <c r="AU43" s="242" t="n">
        <f aca="false">AS43-AT43</f>
        <v>-4</v>
      </c>
      <c r="AV43" s="243" t="n">
        <f aca="false">IF(AND(AU43&lt;=0,AU43&gt;=-2),AU43,IF(AU43&lt;-2,-2,0))</f>
        <v>-2</v>
      </c>
      <c r="AW43" s="244" t="n">
        <f aca="false">IF(AND(AU43&gt;=0,AU43&lt;=2),AU43,IF(AU43&gt;2,2,0))</f>
        <v>0</v>
      </c>
      <c r="AX43" s="245" t="n">
        <f aca="false">IF(AU43&gt;2,(AU43-2)*13.66,0)</f>
        <v>0</v>
      </c>
      <c r="AY43" s="245" t="n">
        <f aca="false">IF(AU43&lt;-2,(ABS(AU43)-2)*100,0)</f>
        <v>200</v>
      </c>
      <c r="AZ43" s="246" t="n">
        <f aca="false">AV43+AW43</f>
        <v>-2</v>
      </c>
      <c r="BA43" s="247" t="n">
        <f aca="false">AX43+AY43</f>
        <v>200</v>
      </c>
      <c r="BJ43" s="53" t="s">
        <v>145</v>
      </c>
      <c r="BK43" s="52"/>
      <c r="BL43" s="255" t="n">
        <f aca="false">SUM(BL39:BL42)</f>
        <v>0</v>
      </c>
      <c r="BM43" s="249"/>
      <c r="BR43" s="235"/>
      <c r="BS43" s="142"/>
      <c r="BT43" s="142"/>
      <c r="BU43" s="98"/>
      <c r="BV43" s="52"/>
      <c r="BW43" s="176"/>
      <c r="BX43" s="52"/>
      <c r="BY43" s="52"/>
      <c r="BZ43" s="98"/>
      <c r="CA43" s="52"/>
      <c r="CB43" s="176"/>
      <c r="CC43" s="7"/>
      <c r="CD43" s="7"/>
      <c r="CE43" s="7"/>
      <c r="CF43" s="7"/>
      <c r="CG43" s="7"/>
      <c r="CH43" s="7"/>
      <c r="CI43" s="7"/>
      <c r="CJ43" s="8"/>
      <c r="CK43" s="7"/>
      <c r="CL43" s="249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</row>
    <row r="44" customFormat="false" ht="15" hidden="false" customHeight="false" outlineLevel="0" collapsed="false">
      <c r="A44" s="7"/>
      <c r="B44" s="7"/>
      <c r="C44" s="7"/>
      <c r="D44" s="7"/>
      <c r="E44" s="253"/>
      <c r="F44" s="253"/>
      <c r="G44" s="254"/>
      <c r="H44" s="253"/>
      <c r="I44" s="254"/>
      <c r="J44" s="253"/>
      <c r="K44" s="254"/>
      <c r="L44" s="253"/>
      <c r="M44" s="254"/>
      <c r="N44" s="254"/>
      <c r="O44" s="254"/>
      <c r="P44" s="7"/>
      <c r="Q44" s="7"/>
      <c r="R44" s="7"/>
      <c r="S44" s="7"/>
      <c r="T44" s="7"/>
      <c r="U44" s="7"/>
      <c r="V44" s="7"/>
      <c r="W44" s="7"/>
      <c r="X44" s="7"/>
      <c r="Y44" s="7"/>
      <c r="AE44" s="224" t="s">
        <v>125</v>
      </c>
      <c r="AF44" s="52" t="s">
        <v>146</v>
      </c>
      <c r="AG44" s="52" t="s">
        <v>126</v>
      </c>
      <c r="AH44" s="225" t="s">
        <v>119</v>
      </c>
      <c r="AJ44" s="224" t="s">
        <v>125</v>
      </c>
      <c r="AK44" s="52" t="s">
        <v>146</v>
      </c>
      <c r="AL44" s="52" t="s">
        <v>126</v>
      </c>
      <c r="AM44" s="225" t="s">
        <v>119</v>
      </c>
      <c r="AS44" s="241"/>
      <c r="AT44" s="242" t="n">
        <f aca="false">AT13</f>
        <v>4</v>
      </c>
      <c r="AU44" s="242" t="n">
        <f aca="false">AS44-AT44</f>
        <v>-4</v>
      </c>
      <c r="AV44" s="243" t="n">
        <f aca="false">IF(AND(AU44&lt;=0,AU44&gt;=-2),AU44,IF(AU44&lt;-2,-2,0))</f>
        <v>-2</v>
      </c>
      <c r="AW44" s="244" t="n">
        <f aca="false">IF(AND(AU44&gt;=0,AU44&lt;=2),AU44,IF(AU44&gt;2,2,0))</f>
        <v>0</v>
      </c>
      <c r="AX44" s="245" t="n">
        <f aca="false">IF(AU44&gt;2,(AU44-2)*13.66,0)</f>
        <v>0</v>
      </c>
      <c r="AY44" s="245" t="n">
        <f aca="false">IF(AU44&lt;-2,(ABS(AU44)-2)*100,0)</f>
        <v>200</v>
      </c>
      <c r="AZ44" s="246" t="n">
        <f aca="false">AV44+AW44</f>
        <v>-2</v>
      </c>
      <c r="BA44" s="247" t="n">
        <f aca="false">AX44+AY44</f>
        <v>200</v>
      </c>
      <c r="BJ44" s="183"/>
      <c r="BK44" s="52"/>
      <c r="BL44" s="251"/>
      <c r="BM44" s="252"/>
      <c r="BR44" s="235"/>
      <c r="BS44" s="142"/>
      <c r="BT44" s="142"/>
      <c r="BU44" s="52"/>
      <c r="BV44" s="52"/>
      <c r="BW44" s="52"/>
      <c r="BX44" s="52"/>
      <c r="BY44" s="52"/>
      <c r="BZ44" s="52"/>
      <c r="CA44" s="52"/>
      <c r="CB44" s="52"/>
      <c r="CC44" s="7"/>
      <c r="CD44" s="7"/>
      <c r="CE44" s="7"/>
      <c r="CF44" s="7"/>
      <c r="CG44" s="7"/>
      <c r="CH44" s="7"/>
      <c r="CI44" s="7"/>
      <c r="CJ44" s="7"/>
      <c r="CK44" s="7"/>
      <c r="CL44" s="252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</row>
    <row r="45" customFormat="false" ht="15.75" hidden="false" customHeight="false" outlineLevel="0" collapsed="false">
      <c r="A45" s="7"/>
      <c r="B45" s="7"/>
      <c r="C45" s="7"/>
      <c r="D45" s="7"/>
      <c r="E45" s="253"/>
      <c r="F45" s="253"/>
      <c r="G45" s="253"/>
      <c r="H45" s="253"/>
      <c r="I45" s="253"/>
      <c r="J45" s="253"/>
      <c r="K45" s="253"/>
      <c r="L45" s="253"/>
      <c r="M45" s="253"/>
      <c r="N45" s="253"/>
      <c r="O45" s="253"/>
      <c r="P45" s="7"/>
      <c r="Q45" s="7"/>
      <c r="R45" s="7"/>
      <c r="S45" s="7"/>
      <c r="T45" s="7"/>
      <c r="U45" s="7"/>
      <c r="V45" s="7"/>
      <c r="W45" s="7"/>
      <c r="X45" s="7"/>
      <c r="Y45" s="7"/>
      <c r="AE45" s="258" t="s">
        <v>137</v>
      </c>
      <c r="AF45" s="259" t="s">
        <v>137</v>
      </c>
      <c r="AG45" s="259" t="s">
        <v>138</v>
      </c>
      <c r="AH45" s="260" t="s">
        <v>138</v>
      </c>
      <c r="AJ45" s="224" t="s">
        <v>137</v>
      </c>
      <c r="AK45" s="52" t="s">
        <v>137</v>
      </c>
      <c r="AL45" s="52" t="s">
        <v>138</v>
      </c>
      <c r="AM45" s="225" t="s">
        <v>138</v>
      </c>
      <c r="AS45" s="241"/>
      <c r="AT45" s="242" t="n">
        <f aca="false">AT14</f>
        <v>4</v>
      </c>
      <c r="AU45" s="242" t="n">
        <f aca="false">AS45-AT45</f>
        <v>-4</v>
      </c>
      <c r="AV45" s="243" t="n">
        <f aca="false">IF(AND(AU45&lt;=0,AU45&gt;=-2),AU45,IF(AU45&lt;-2,-2,0))</f>
        <v>-2</v>
      </c>
      <c r="AW45" s="244" t="n">
        <f aca="false">IF(AND(AU45&gt;=0,AU45&lt;=2),AU45,IF(AU45&gt;2,2,0))</f>
        <v>0</v>
      </c>
      <c r="AX45" s="245" t="n">
        <f aca="false">IF(AU45&gt;2,(AU45-2)*13.66,0)</f>
        <v>0</v>
      </c>
      <c r="AY45" s="245" t="n">
        <f aca="false">IF(AU45&lt;-2,(ABS(AU45)-2)*100,0)</f>
        <v>200</v>
      </c>
      <c r="AZ45" s="246" t="n">
        <f aca="false">AV45+AW45</f>
        <v>-2</v>
      </c>
      <c r="BA45" s="247" t="n">
        <f aca="false">AX45+AY45</f>
        <v>200</v>
      </c>
      <c r="BJ45" s="53" t="s">
        <v>147</v>
      </c>
      <c r="BK45" s="98"/>
      <c r="BL45" s="255" t="n">
        <v>0</v>
      </c>
      <c r="BM45" s="249"/>
      <c r="BR45" s="235"/>
      <c r="BS45" s="142"/>
      <c r="BT45" s="142"/>
      <c r="BU45" s="98"/>
      <c r="BV45" s="52"/>
      <c r="BW45" s="52"/>
      <c r="BX45" s="52"/>
      <c r="BY45" s="52"/>
      <c r="BZ45" s="52"/>
      <c r="CA45" s="98"/>
      <c r="CB45" s="52"/>
      <c r="CC45" s="7"/>
      <c r="CD45" s="7"/>
      <c r="CE45" s="7"/>
      <c r="CF45" s="7"/>
      <c r="CG45" s="7"/>
      <c r="CH45" s="7"/>
      <c r="CI45" s="7"/>
      <c r="CJ45" s="8"/>
      <c r="CK45" s="8"/>
      <c r="CL45" s="249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</row>
    <row r="46" customFormat="false" ht="15.75" hidden="false" customHeight="false" outlineLevel="0" collapsed="false">
      <c r="A46" s="7"/>
      <c r="B46" s="7"/>
      <c r="C46" s="7"/>
      <c r="D46" s="7"/>
      <c r="E46" s="253"/>
      <c r="F46" s="253"/>
      <c r="G46" s="253"/>
      <c r="H46" s="253"/>
      <c r="I46" s="253"/>
      <c r="J46" s="253"/>
      <c r="K46" s="253"/>
      <c r="L46" s="253"/>
      <c r="M46" s="253"/>
      <c r="N46" s="253"/>
      <c r="O46" s="253"/>
      <c r="P46" s="7"/>
      <c r="Q46" s="7"/>
      <c r="R46" s="7"/>
      <c r="S46" s="7"/>
      <c r="T46" s="7"/>
      <c r="U46" s="7"/>
      <c r="V46" s="7"/>
      <c r="W46" s="7"/>
      <c r="X46" s="7"/>
      <c r="Y46" s="7"/>
      <c r="AE46" s="261" t="n">
        <f aca="false">AE39</f>
        <v>0</v>
      </c>
      <c r="AF46" s="262" t="n">
        <f aca="false">AF39</f>
        <v>0</v>
      </c>
      <c r="AG46" s="263" t="e">
        <f aca="true">(INDIRECT(TEXT((DAY($A$1)-1),"0")&amp;"!AG46"))+AG39</f>
        <v>#REF!</v>
      </c>
      <c r="AH46" s="263" t="e">
        <f aca="true">(INDIRECT(TEXT((DAY($A$1)-1),"0")&amp;"!AH46"))+AH39</f>
        <v>#REF!</v>
      </c>
      <c r="AJ46" s="261" t="n">
        <f aca="false">AJ39</f>
        <v>0</v>
      </c>
      <c r="AK46" s="262" t="n">
        <f aca="false">AK39</f>
        <v>0</v>
      </c>
      <c r="AL46" s="264" t="e">
        <f aca="true">(INDIRECT(TEXT((DAY($A$1)-1),"0")&amp;"!AH46"))+AL39</f>
        <v>#REF!</v>
      </c>
      <c r="AM46" s="265" t="e">
        <f aca="true">(INDIRECT(TEXT((DAY($A$1)-1),"0")&amp;"!Am46"))+AM39</f>
        <v>#REF!</v>
      </c>
      <c r="AS46" s="241"/>
      <c r="AT46" s="242" t="n">
        <f aca="false">AT15</f>
        <v>4</v>
      </c>
      <c r="AU46" s="242" t="n">
        <f aca="false">AS46-AT46</f>
        <v>-4</v>
      </c>
      <c r="AV46" s="243" t="n">
        <f aca="false">IF(AND(AU46&lt;=0,AU46&gt;=-2),AU46,IF(AU46&lt;-2,-2,0))</f>
        <v>-2</v>
      </c>
      <c r="AW46" s="244" t="n">
        <f aca="false">IF(AND(AU46&gt;=0,AU46&lt;=2),AU46,IF(AU46&gt;2,2,0))</f>
        <v>0</v>
      </c>
      <c r="AX46" s="245" t="n">
        <f aca="false">IF(AU46&gt;2,(AU46-2)*13.66,0)</f>
        <v>0</v>
      </c>
      <c r="AY46" s="245" t="n">
        <f aca="false">IF(AU46&lt;-2,(ABS(AU46)-2)*100,0)</f>
        <v>200</v>
      </c>
      <c r="AZ46" s="246" t="n">
        <f aca="false">AV46+AW46</f>
        <v>-2</v>
      </c>
      <c r="BA46" s="247" t="n">
        <f aca="false">AX46+AY46</f>
        <v>200</v>
      </c>
      <c r="BJ46" s="53" t="s">
        <v>148</v>
      </c>
      <c r="BK46" s="256" t="n">
        <f aca="false">BK42</f>
        <v>36959</v>
      </c>
      <c r="BL46" s="266" t="n">
        <f aca="false">AT31*J7/1000</f>
        <v>0</v>
      </c>
      <c r="BM46" s="249"/>
      <c r="BR46" s="235"/>
      <c r="BS46" s="142"/>
      <c r="BT46" s="142"/>
      <c r="BU46" s="98"/>
      <c r="BV46" s="52"/>
      <c r="BW46" s="249"/>
      <c r="BX46" s="249"/>
      <c r="BY46" s="52"/>
      <c r="BZ46" s="52"/>
      <c r="CA46" s="52"/>
      <c r="CB46" s="52"/>
      <c r="CC46" s="7"/>
      <c r="CD46" s="7"/>
      <c r="CE46" s="7"/>
      <c r="CF46" s="7"/>
      <c r="CG46" s="7"/>
      <c r="CH46" s="7"/>
      <c r="CI46" s="7"/>
      <c r="CJ46" s="8"/>
      <c r="CK46" s="257"/>
      <c r="CL46" s="249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</row>
    <row r="47" customFormat="false" ht="15" hidden="false" customHeight="false" outlineLevel="0" collapsed="false">
      <c r="A47" s="7"/>
      <c r="B47" s="7"/>
      <c r="C47" s="7"/>
      <c r="D47" s="7"/>
      <c r="E47" s="253"/>
      <c r="F47" s="253"/>
      <c r="G47" s="253"/>
      <c r="H47" s="253"/>
      <c r="I47" s="253"/>
      <c r="J47" s="253"/>
      <c r="K47" s="253"/>
      <c r="L47" s="253"/>
      <c r="M47" s="253"/>
      <c r="N47" s="253"/>
      <c r="O47" s="253"/>
      <c r="P47" s="7"/>
      <c r="Q47" s="7"/>
      <c r="R47" s="7"/>
      <c r="S47" s="7"/>
      <c r="T47" s="7"/>
      <c r="U47" s="7"/>
      <c r="V47" s="7"/>
      <c r="W47" s="7"/>
      <c r="X47" s="7"/>
      <c r="Y47" s="7"/>
      <c r="AS47" s="241"/>
      <c r="AT47" s="242" t="n">
        <f aca="false">AT16</f>
        <v>4</v>
      </c>
      <c r="AU47" s="242" t="n">
        <f aca="false">AS47-AT47</f>
        <v>-4</v>
      </c>
      <c r="AV47" s="243" t="n">
        <f aca="false">IF(AND(AU47&lt;=0,AU47&gt;=-2),AU47,IF(AU47&lt;-2,-2,0))</f>
        <v>-2</v>
      </c>
      <c r="AW47" s="244" t="n">
        <f aca="false">IF(AND(AU47&gt;=0,AU47&lt;=2),AU47,IF(AU47&gt;2,2,0))</f>
        <v>0</v>
      </c>
      <c r="AX47" s="245" t="n">
        <f aca="false">IF(AU47&gt;2,(AU47-2)*13.66,0)</f>
        <v>0</v>
      </c>
      <c r="AY47" s="245" t="n">
        <f aca="false">IF(AU47&lt;-2,(ABS(AU47)-2)*100,0)</f>
        <v>200</v>
      </c>
      <c r="AZ47" s="246" t="n">
        <f aca="false">AV47+AW47</f>
        <v>-2</v>
      </c>
      <c r="BA47" s="247" t="n">
        <f aca="false">AX47+AY47</f>
        <v>200</v>
      </c>
      <c r="BJ47" s="53" t="s">
        <v>149</v>
      </c>
      <c r="BK47" s="98"/>
      <c r="BL47" s="255" t="n">
        <f aca="false">SUM(BL45:BL46)</f>
        <v>0</v>
      </c>
      <c r="BM47" s="249"/>
      <c r="BR47" s="235"/>
      <c r="BS47" s="142"/>
      <c r="BT47" s="142"/>
      <c r="BU47" s="52"/>
      <c r="BV47" s="52"/>
      <c r="BW47" s="252"/>
      <c r="BX47" s="252"/>
      <c r="BY47" s="52"/>
      <c r="BZ47" s="52"/>
      <c r="CA47" s="52"/>
      <c r="CB47" s="52"/>
      <c r="CC47" s="7"/>
      <c r="CD47" s="7"/>
      <c r="CE47" s="7"/>
      <c r="CF47" s="7"/>
      <c r="CG47" s="7"/>
      <c r="CH47" s="7"/>
      <c r="CI47" s="7"/>
      <c r="CJ47" s="8"/>
      <c r="CK47" s="8"/>
      <c r="CL47" s="249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</row>
    <row r="48" customFormat="false" ht="15" hidden="false" customHeight="false" outlineLevel="0" collapsed="false">
      <c r="A48" s="7"/>
      <c r="B48" s="7"/>
      <c r="C48" s="7"/>
      <c r="D48" s="7"/>
      <c r="E48" s="253"/>
      <c r="F48" s="253"/>
      <c r="G48" s="254"/>
      <c r="H48" s="253"/>
      <c r="I48" s="254"/>
      <c r="J48" s="253"/>
      <c r="K48" s="254"/>
      <c r="L48" s="253"/>
      <c r="M48" s="254"/>
      <c r="N48" s="253"/>
      <c r="O48" s="253"/>
      <c r="P48" s="7"/>
      <c r="Q48" s="7"/>
      <c r="R48" s="7"/>
      <c r="S48" s="7"/>
      <c r="T48" s="7"/>
      <c r="U48" s="7"/>
      <c r="V48" s="7"/>
      <c r="W48" s="7"/>
      <c r="X48" s="7"/>
      <c r="Y48" s="7"/>
      <c r="AS48" s="241"/>
      <c r="AT48" s="242" t="n">
        <f aca="false">AT17</f>
        <v>4</v>
      </c>
      <c r="AU48" s="242" t="n">
        <f aca="false">AS48-AT48</f>
        <v>-4</v>
      </c>
      <c r="AV48" s="243" t="n">
        <f aca="false">IF(AND(AU48&lt;=0,AU48&gt;=-2),AU48,IF(AU48&lt;-2,-2,0))</f>
        <v>-2</v>
      </c>
      <c r="AW48" s="244" t="n">
        <f aca="false">IF(AND(AU48&gt;=0,AU48&lt;=2),AU48,IF(AU48&gt;2,2,0))</f>
        <v>0</v>
      </c>
      <c r="AX48" s="245" t="n">
        <f aca="false">IF(AU48&gt;2,(AU48-2)*13.66,0)</f>
        <v>0</v>
      </c>
      <c r="AY48" s="245" t="n">
        <f aca="false">IF(AU48&lt;-2,(ABS(AU48)-2)*100,0)</f>
        <v>200</v>
      </c>
      <c r="AZ48" s="246" t="n">
        <f aca="false">AV48+AW48</f>
        <v>-2</v>
      </c>
      <c r="BA48" s="247" t="n">
        <f aca="false">AX48+AY48</f>
        <v>200</v>
      </c>
      <c r="BJ48" s="183"/>
      <c r="BK48" s="52"/>
      <c r="BL48" s="251"/>
      <c r="BM48" s="252"/>
      <c r="BR48" s="235"/>
      <c r="BS48" s="142"/>
      <c r="BT48" s="142"/>
      <c r="BU48" s="98"/>
      <c r="BV48" s="98"/>
      <c r="BW48" s="249"/>
      <c r="BX48" s="249"/>
      <c r="BY48" s="52"/>
      <c r="BZ48" s="52"/>
      <c r="CA48" s="52"/>
      <c r="CB48" s="52"/>
      <c r="CC48" s="7"/>
      <c r="CD48" s="7"/>
      <c r="CE48" s="7"/>
      <c r="CF48" s="7"/>
      <c r="CG48" s="7"/>
      <c r="CH48" s="7"/>
      <c r="CI48" s="7"/>
      <c r="CJ48" s="7"/>
      <c r="CK48" s="7"/>
      <c r="CL48" s="252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</row>
    <row r="49" customFormat="false" ht="15" hidden="false" customHeight="false" outlineLevel="0" collapsed="false">
      <c r="A49" s="7"/>
      <c r="B49" s="7"/>
      <c r="C49" s="7"/>
      <c r="D49" s="7"/>
      <c r="E49" s="253"/>
      <c r="F49" s="253"/>
      <c r="G49" s="254"/>
      <c r="H49" s="253"/>
      <c r="I49" s="254"/>
      <c r="J49" s="253"/>
      <c r="K49" s="254"/>
      <c r="L49" s="253"/>
      <c r="M49" s="254"/>
      <c r="N49" s="253"/>
      <c r="O49" s="253"/>
      <c r="P49" s="7"/>
      <c r="Q49" s="7"/>
      <c r="R49" s="7"/>
      <c r="S49" s="7"/>
      <c r="T49" s="7"/>
      <c r="U49" s="7"/>
      <c r="V49" s="7"/>
      <c r="W49" s="7"/>
      <c r="X49" s="7"/>
      <c r="Y49" s="7"/>
      <c r="AS49" s="241"/>
      <c r="AT49" s="242" t="n">
        <f aca="false">AT18</f>
        <v>4</v>
      </c>
      <c r="AU49" s="242" t="n">
        <f aca="false">AS49-AT49</f>
        <v>-4</v>
      </c>
      <c r="AV49" s="243" t="n">
        <f aca="false">IF(AND(AU49&lt;=0,AU49&gt;=-2),AU49,IF(AU49&lt;-2,-2,0))</f>
        <v>-2</v>
      </c>
      <c r="AW49" s="244" t="n">
        <f aca="false">IF(AND(AU49&gt;=0,AU49&lt;=2),AU49,IF(AU49&gt;2,2,0))</f>
        <v>0</v>
      </c>
      <c r="AX49" s="245" t="n">
        <f aca="false">IF(AU49&gt;2,(AU49-2)*13.66,0)</f>
        <v>0</v>
      </c>
      <c r="AY49" s="245" t="n">
        <f aca="false">IF(AU49&lt;-2,(ABS(AU49)-2)*100,0)</f>
        <v>200</v>
      </c>
      <c r="AZ49" s="246" t="n">
        <f aca="false">AV49+AW49</f>
        <v>-2</v>
      </c>
      <c r="BA49" s="247" t="n">
        <f aca="false">AX49+AY49</f>
        <v>200</v>
      </c>
      <c r="BJ49" s="140" t="s">
        <v>150</v>
      </c>
      <c r="BK49" s="141"/>
      <c r="BL49" s="267" t="n">
        <f aca="false">BL43-BL47</f>
        <v>0</v>
      </c>
      <c r="BM49" s="249"/>
      <c r="BR49" s="235"/>
      <c r="BS49" s="142"/>
      <c r="BT49" s="142"/>
      <c r="BU49" s="98"/>
      <c r="BV49" s="256"/>
      <c r="BW49" s="249"/>
      <c r="BX49" s="249"/>
      <c r="BY49" s="52"/>
      <c r="BZ49" s="52"/>
      <c r="CA49" s="52"/>
      <c r="CB49" s="52"/>
      <c r="CC49" s="7"/>
      <c r="CD49" s="7"/>
      <c r="CE49" s="7"/>
      <c r="CF49" s="7"/>
      <c r="CG49" s="7"/>
      <c r="CH49" s="7"/>
      <c r="CI49" s="7"/>
      <c r="CJ49" s="8"/>
      <c r="CK49" s="7"/>
      <c r="CL49" s="249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</row>
    <row r="50" customFormat="false" ht="15" hidden="false" customHeight="false" outlineLevel="0" collapsed="false">
      <c r="A50" s="7"/>
      <c r="B50" s="7"/>
      <c r="C50" s="7"/>
      <c r="D50" s="7"/>
      <c r="E50" s="253"/>
      <c r="F50" s="253"/>
      <c r="G50" s="253"/>
      <c r="H50" s="253"/>
      <c r="I50" s="253"/>
      <c r="J50" s="253"/>
      <c r="K50" s="254"/>
      <c r="L50" s="253"/>
      <c r="M50" s="253"/>
      <c r="N50" s="253"/>
      <c r="O50" s="253"/>
      <c r="P50" s="7"/>
      <c r="Q50" s="7"/>
      <c r="R50" s="7"/>
      <c r="S50" s="7"/>
      <c r="T50" s="7"/>
      <c r="U50" s="7"/>
      <c r="V50" s="7"/>
      <c r="W50" s="7"/>
      <c r="X50" s="7"/>
      <c r="Y50" s="7"/>
      <c r="AS50" s="241"/>
      <c r="AT50" s="242" t="n">
        <f aca="false">AT19</f>
        <v>4</v>
      </c>
      <c r="AU50" s="242" t="n">
        <f aca="false">AS50-AT50</f>
        <v>-4</v>
      </c>
      <c r="AV50" s="243" t="n">
        <f aca="false">IF(AND(AU50&lt;=0,AU50&gt;=-2),AU50,IF(AU50&lt;-2,-2,0))</f>
        <v>-2</v>
      </c>
      <c r="AW50" s="244" t="n">
        <f aca="false">IF(AND(AU50&gt;=0,AU50&lt;=2),AU50,IF(AU50&gt;2,2,0))</f>
        <v>0</v>
      </c>
      <c r="AX50" s="245" t="n">
        <f aca="false">IF(AU50&gt;2,(AU50-2)*13.66,0)</f>
        <v>0</v>
      </c>
      <c r="AY50" s="245" t="n">
        <f aca="false">IF(AU50&lt;-2,(ABS(AU50)-2)*100,0)</f>
        <v>200</v>
      </c>
      <c r="AZ50" s="246" t="n">
        <f aca="false">AV50+AW50</f>
        <v>-2</v>
      </c>
      <c r="BA50" s="247" t="n">
        <f aca="false">AX50+AY50</f>
        <v>200</v>
      </c>
      <c r="BJ50" s="140"/>
      <c r="BK50" s="141"/>
      <c r="BL50" s="267"/>
      <c r="BM50" s="249"/>
      <c r="BR50" s="235"/>
      <c r="BS50" s="142"/>
      <c r="BT50" s="142"/>
      <c r="BU50" s="98"/>
      <c r="BV50" s="52"/>
      <c r="BW50" s="249"/>
      <c r="BX50" s="249"/>
      <c r="BY50" s="52"/>
      <c r="BZ50" s="52"/>
      <c r="CA50" s="52"/>
      <c r="CB50" s="52"/>
      <c r="CC50" s="7"/>
      <c r="CD50" s="7"/>
      <c r="CE50" s="7"/>
      <c r="CF50" s="7"/>
      <c r="CG50" s="7"/>
      <c r="CH50" s="7"/>
      <c r="CI50" s="7"/>
      <c r="CJ50" s="8"/>
      <c r="CK50" s="7"/>
      <c r="CL50" s="249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</row>
    <row r="51" customFormat="false" ht="15" hidden="false" customHeight="false" outlineLevel="0" collapsed="false">
      <c r="A51" s="7"/>
      <c r="B51" s="7"/>
      <c r="C51" s="7"/>
      <c r="D51" s="7"/>
      <c r="E51" s="253"/>
      <c r="F51" s="253"/>
      <c r="G51" s="253"/>
      <c r="H51" s="253"/>
      <c r="I51" s="254"/>
      <c r="J51" s="253"/>
      <c r="K51" s="254"/>
      <c r="L51" s="253"/>
      <c r="M51" s="254"/>
      <c r="N51" s="254"/>
      <c r="O51" s="254"/>
      <c r="P51" s="7"/>
      <c r="Q51" s="7"/>
      <c r="R51" s="7"/>
      <c r="S51" s="7"/>
      <c r="T51" s="7"/>
      <c r="U51" s="7"/>
      <c r="V51" s="7"/>
      <c r="W51" s="7"/>
      <c r="X51" s="7"/>
      <c r="Y51" s="7"/>
      <c r="AS51" s="241"/>
      <c r="AT51" s="242" t="n">
        <f aca="false">AT20</f>
        <v>4</v>
      </c>
      <c r="AU51" s="242" t="n">
        <f aca="false">AS51-AT51</f>
        <v>-4</v>
      </c>
      <c r="AV51" s="243" t="n">
        <f aca="false">IF(AND(AU51&lt;=0,AU51&gt;=-2),AU51,IF(AU51&lt;-2,-2,0))</f>
        <v>-2</v>
      </c>
      <c r="AW51" s="244" t="n">
        <f aca="false">IF(AND(AU51&gt;=0,AU51&lt;=2),AU51,IF(AU51&gt;2,2,0))</f>
        <v>0</v>
      </c>
      <c r="AX51" s="245" t="n">
        <f aca="false">IF(AU51&gt;2,(AU51-2)*13.66,0)</f>
        <v>0</v>
      </c>
      <c r="AY51" s="245" t="n">
        <f aca="false">IF(AU51&lt;-2,(ABS(AU51)-2)*100,0)</f>
        <v>200</v>
      </c>
      <c r="AZ51" s="246" t="n">
        <f aca="false">AV51+AW51</f>
        <v>-2</v>
      </c>
      <c r="BA51" s="247" t="n">
        <f aca="false">AX51+AY51</f>
        <v>200</v>
      </c>
      <c r="BR51" s="235"/>
      <c r="BS51" s="142"/>
      <c r="BT51" s="142"/>
      <c r="BU51" s="52"/>
      <c r="BV51" s="52"/>
      <c r="BW51" s="252"/>
      <c r="BX51" s="252"/>
      <c r="BY51" s="52"/>
      <c r="BZ51" s="52"/>
      <c r="CA51" s="52"/>
      <c r="CB51" s="52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</row>
    <row r="52" customFormat="false" ht="12.75" hidden="false" customHeight="false" outlineLevel="0" collapsed="false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AS52" s="241"/>
      <c r="AT52" s="242" t="n">
        <f aca="false">AT21</f>
        <v>4</v>
      </c>
      <c r="AU52" s="242" t="n">
        <f aca="false">AS52-AT52</f>
        <v>-4</v>
      </c>
      <c r="AV52" s="243" t="n">
        <f aca="false">IF(AND(AU52&lt;=0,AU52&gt;=-2),AU52,IF(AU52&lt;-2,-2,0))</f>
        <v>-2</v>
      </c>
      <c r="AW52" s="244" t="n">
        <f aca="false">IF(AND(AU52&gt;=0,AU52&lt;=2),AU52,IF(AU52&gt;2,2,0))</f>
        <v>0</v>
      </c>
      <c r="AX52" s="245" t="n">
        <f aca="false">IF(AU52&gt;2,(AU52-2)*13.66,0)</f>
        <v>0</v>
      </c>
      <c r="AY52" s="245" t="n">
        <f aca="false">IF(AU52&lt;-2,(ABS(AU52)-2)*100,0)</f>
        <v>200</v>
      </c>
      <c r="AZ52" s="246" t="n">
        <f aca="false">AV52+AW52</f>
        <v>-2</v>
      </c>
      <c r="BA52" s="247" t="n">
        <f aca="false">AX52+AY52</f>
        <v>200</v>
      </c>
      <c r="BR52" s="235"/>
      <c r="BS52" s="142"/>
      <c r="BT52" s="142"/>
      <c r="BU52" s="98"/>
      <c r="BV52" s="98"/>
      <c r="BW52" s="249"/>
      <c r="BX52" s="249"/>
      <c r="BY52" s="52"/>
      <c r="BZ52" s="52"/>
      <c r="CA52" s="52"/>
      <c r="CB52" s="52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</row>
    <row r="53" customFormat="false" ht="15.75" hidden="false" customHeight="false" outlineLevel="0" collapsed="false">
      <c r="A53" s="7"/>
      <c r="B53" s="7"/>
      <c r="C53" s="7"/>
      <c r="D53" s="7"/>
      <c r="E53" s="7"/>
      <c r="F53" s="7"/>
      <c r="G53" s="7"/>
      <c r="H53" s="22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AS53" s="241"/>
      <c r="AT53" s="242" t="n">
        <f aca="false">AT22</f>
        <v>4</v>
      </c>
      <c r="AU53" s="242" t="n">
        <f aca="false">AS53-AT53</f>
        <v>-4</v>
      </c>
      <c r="AV53" s="243" t="n">
        <f aca="false">IF(AND(AU53&lt;=0,AU53&gt;=-2),AU53,IF(AU53&lt;-2,-2,0))</f>
        <v>-2</v>
      </c>
      <c r="AW53" s="244" t="n">
        <f aca="false">IF(AND(AU53&gt;=0,AU53&lt;=2),AU53,IF(AU53&gt;2,2,0))</f>
        <v>0</v>
      </c>
      <c r="AX53" s="245" t="n">
        <f aca="false">IF(AU53&gt;2,(AU53-2)*13.66,0)</f>
        <v>0</v>
      </c>
      <c r="AY53" s="245" t="n">
        <f aca="false">IF(AU53&lt;-2,(ABS(AU53)-2)*100,0)</f>
        <v>200</v>
      </c>
      <c r="AZ53" s="246" t="n">
        <f aca="false">AV53+AW53</f>
        <v>-2</v>
      </c>
      <c r="BA53" s="247" t="n">
        <f aca="false">AX53+AY53</f>
        <v>200</v>
      </c>
      <c r="BR53" s="235"/>
      <c r="BS53" s="142"/>
      <c r="BT53" s="142"/>
      <c r="BU53" s="98"/>
      <c r="BV53" s="256"/>
      <c r="BW53" s="268"/>
      <c r="BX53" s="249"/>
      <c r="BY53" s="52"/>
      <c r="BZ53" s="52"/>
      <c r="CA53" s="52"/>
      <c r="CB53" s="52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</row>
    <row r="54" customFormat="false" ht="15.75" hidden="false" customHeight="false" outlineLevel="0" collapsed="false">
      <c r="A54" s="7"/>
      <c r="B54" s="7"/>
      <c r="C54" s="7"/>
      <c r="D54" s="7"/>
      <c r="E54" s="7"/>
      <c r="F54" s="7"/>
      <c r="G54" s="7"/>
      <c r="H54" s="227"/>
      <c r="I54" s="227"/>
      <c r="J54" s="227"/>
      <c r="K54" s="22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AS54" s="241"/>
      <c r="AT54" s="242" t="n">
        <f aca="false">AT23</f>
        <v>4</v>
      </c>
      <c r="AU54" s="242" t="n">
        <f aca="false">AS54-AT54</f>
        <v>-4</v>
      </c>
      <c r="AV54" s="243" t="n">
        <f aca="false">IF(AND(AU54&lt;=0,AU54&gt;=-2),AU54,IF(AU54&lt;-2,-2,0))</f>
        <v>-2</v>
      </c>
      <c r="AW54" s="244" t="n">
        <f aca="false">IF(AND(AU54&gt;=0,AU54&lt;=2),AU54,IF(AU54&gt;2,2,0))</f>
        <v>0</v>
      </c>
      <c r="AX54" s="245" t="n">
        <f aca="false">IF(AU54&gt;2,(AU54-2)*13.66,0)</f>
        <v>0</v>
      </c>
      <c r="AY54" s="245" t="n">
        <f aca="false">IF(AU54&lt;-2,(ABS(AU54)-2)*100,0)</f>
        <v>200</v>
      </c>
      <c r="AZ54" s="246" t="n">
        <f aca="false">AV54+AW54</f>
        <v>-2</v>
      </c>
      <c r="BA54" s="247" t="n">
        <f aca="false">AX54+AY54</f>
        <v>200</v>
      </c>
      <c r="BR54" s="235"/>
      <c r="BS54" s="142"/>
      <c r="BT54" s="142"/>
      <c r="BU54" s="98"/>
      <c r="BV54" s="98"/>
      <c r="BW54" s="249"/>
      <c r="BX54" s="249"/>
      <c r="BY54" s="52"/>
      <c r="BZ54" s="52"/>
      <c r="CA54" s="52"/>
      <c r="CB54" s="52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</row>
    <row r="55" customFormat="false" ht="15.75" hidden="false" customHeight="false" outlineLevel="0" collapsed="false">
      <c r="A55" s="7"/>
      <c r="B55" s="7"/>
      <c r="C55" s="7"/>
      <c r="D55" s="7"/>
      <c r="E55" s="227"/>
      <c r="F55" s="227"/>
      <c r="G55" s="7"/>
      <c r="H55" s="227"/>
      <c r="I55" s="227"/>
      <c r="J55" s="7"/>
      <c r="K55" s="227"/>
      <c r="L55" s="7"/>
      <c r="M55" s="7"/>
      <c r="N55" s="22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AS55" s="241"/>
      <c r="AT55" s="242" t="n">
        <f aca="false">AT24</f>
        <v>4</v>
      </c>
      <c r="AU55" s="242" t="n">
        <f aca="false">AS55-AT55</f>
        <v>-4</v>
      </c>
      <c r="AV55" s="243" t="n">
        <f aca="false">IF(AND(AU55&lt;=0,AU55&gt;=-2),AU55,IF(AU55&lt;-2,-2,0))</f>
        <v>-2</v>
      </c>
      <c r="AW55" s="244" t="n">
        <f aca="false">IF(AND(AU55&gt;=0,AU55&lt;=2),AU55,IF(AU55&gt;2,2,0))</f>
        <v>0</v>
      </c>
      <c r="AX55" s="245" t="n">
        <f aca="false">IF(AU55&gt;2,(AU55-2)*13.66,0)</f>
        <v>0</v>
      </c>
      <c r="AY55" s="245" t="n">
        <f aca="false">IF(AU55&lt;-2,(ABS(AU55)-2)*100,0)</f>
        <v>200</v>
      </c>
      <c r="AZ55" s="246" t="n">
        <f aca="false">AV55+AW55</f>
        <v>-2</v>
      </c>
      <c r="BA55" s="247" t="n">
        <f aca="false">AX55+AY55</f>
        <v>200</v>
      </c>
      <c r="BR55" s="235"/>
      <c r="BS55" s="142"/>
      <c r="BT55" s="142"/>
      <c r="BU55" s="52"/>
      <c r="BV55" s="52"/>
      <c r="BW55" s="252"/>
      <c r="BX55" s="252"/>
      <c r="BY55" s="52"/>
      <c r="BZ55" s="52"/>
      <c r="CA55" s="52"/>
      <c r="CB55" s="52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</row>
    <row r="56" customFormat="false" ht="15.75" hidden="false" customHeight="false" outlineLevel="0" collapsed="false">
      <c r="A56" s="7"/>
      <c r="B56" s="7"/>
      <c r="C56" s="7"/>
      <c r="D56" s="7"/>
      <c r="E56" s="227"/>
      <c r="F56" s="7"/>
      <c r="G56" s="7"/>
      <c r="H56" s="7"/>
      <c r="I56" s="7"/>
      <c r="J56" s="7"/>
      <c r="K56" s="269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AS56" s="241"/>
      <c r="AT56" s="242" t="n">
        <f aca="false">AT25</f>
        <v>4</v>
      </c>
      <c r="AU56" s="242" t="n">
        <f aca="false">AS56-AT56</f>
        <v>-4</v>
      </c>
      <c r="AV56" s="243" t="n">
        <f aca="false">IF(AND(AU56&lt;=0,AU56&gt;=-2),AU56,IF(AU56&lt;-2,-2,0))</f>
        <v>-2</v>
      </c>
      <c r="AW56" s="244" t="n">
        <f aca="false">IF(AND(AU56&gt;=0,AU56&lt;=2),AU56,IF(AU56&gt;2,2,0))</f>
        <v>0</v>
      </c>
      <c r="AX56" s="245" t="n">
        <f aca="false">IF(AU56&gt;2,(AU56-2)*13.66,0)</f>
        <v>0</v>
      </c>
      <c r="AY56" s="245" t="n">
        <f aca="false">IF(AU56&lt;-2,(ABS(AU56)-2)*100,0)</f>
        <v>200</v>
      </c>
      <c r="AZ56" s="246" t="n">
        <f aca="false">AV56+AW56</f>
        <v>-2</v>
      </c>
      <c r="BA56" s="247" t="n">
        <f aca="false">AX56+AY56</f>
        <v>200</v>
      </c>
      <c r="BR56" s="235"/>
      <c r="BS56" s="142"/>
      <c r="BT56" s="142"/>
      <c r="BU56" s="98"/>
      <c r="BV56" s="52"/>
      <c r="BW56" s="249"/>
      <c r="BX56" s="249"/>
      <c r="BY56" s="52"/>
      <c r="BZ56" s="52"/>
      <c r="CA56" s="52"/>
      <c r="CB56" s="52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</row>
    <row r="57" customFormat="false" ht="15" hidden="false" customHeight="false" outlineLevel="0" collapsed="false">
      <c r="A57" s="7"/>
      <c r="B57" s="7"/>
      <c r="C57" s="7"/>
      <c r="D57" s="7"/>
      <c r="E57" s="253"/>
      <c r="F57" s="253"/>
      <c r="G57" s="7"/>
      <c r="H57" s="254"/>
      <c r="I57" s="7"/>
      <c r="J57" s="253"/>
      <c r="K57" s="270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AS57" s="241"/>
      <c r="AT57" s="242" t="n">
        <f aca="false">AT26</f>
        <v>4</v>
      </c>
      <c r="AU57" s="242" t="n">
        <f aca="false">AS57-AT57</f>
        <v>-4</v>
      </c>
      <c r="AV57" s="243" t="n">
        <f aca="false">IF(AND(AU57&lt;=0,AU57&gt;=-2),AU57,IF(AU57&lt;-2,-2,0))</f>
        <v>-2</v>
      </c>
      <c r="AW57" s="244" t="n">
        <f aca="false">IF(AND(AU57&gt;=0,AU57&lt;=2),AU57,IF(AU57&gt;2,2,0))</f>
        <v>0</v>
      </c>
      <c r="AX57" s="245" t="n">
        <f aca="false">IF(AU57&gt;2,(AU57-2)*13.66,0)</f>
        <v>0</v>
      </c>
      <c r="AY57" s="245" t="n">
        <f aca="false">IF(AU57&lt;-2,(ABS(AU57)-2)*100,0)</f>
        <v>200</v>
      </c>
      <c r="AZ57" s="246" t="n">
        <f aca="false">AV57+AW57</f>
        <v>-2</v>
      </c>
      <c r="BA57" s="247" t="n">
        <f aca="false">AX57+AY57</f>
        <v>200</v>
      </c>
      <c r="BR57" s="235"/>
      <c r="BS57" s="142"/>
      <c r="BT57" s="142"/>
      <c r="BU57" s="98"/>
      <c r="BV57" s="52"/>
      <c r="BW57" s="249"/>
      <c r="BX57" s="249"/>
      <c r="BY57" s="52"/>
      <c r="BZ57" s="52"/>
      <c r="CA57" s="52"/>
      <c r="CB57" s="52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</row>
    <row r="58" customFormat="false" ht="15.75" hidden="false" customHeight="false" outlineLevel="0" collapsed="false">
      <c r="A58" s="7"/>
      <c r="B58" s="7"/>
      <c r="C58" s="7"/>
      <c r="D58" s="7"/>
      <c r="E58" s="253"/>
      <c r="F58" s="253"/>
      <c r="G58" s="7"/>
      <c r="H58" s="254"/>
      <c r="I58" s="7"/>
      <c r="J58" s="7"/>
      <c r="K58" s="269"/>
      <c r="L58" s="7"/>
      <c r="M58" s="7"/>
      <c r="N58" s="271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AS58" s="241"/>
      <c r="AT58" s="242" t="n">
        <f aca="false">AT27</f>
        <v>4</v>
      </c>
      <c r="AU58" s="242" t="n">
        <f aca="false">AS58-AT58</f>
        <v>-4</v>
      </c>
      <c r="AV58" s="243" t="n">
        <f aca="false">IF(AND(AU58&lt;=0,AU58&gt;=-2),AU58,IF(AU58&lt;-2,-2,0))</f>
        <v>-2</v>
      </c>
      <c r="AW58" s="244" t="n">
        <f aca="false">IF(AND(AU58&gt;=0,AU58&lt;=2),AU58,IF(AU58&gt;2,2,0))</f>
        <v>0</v>
      </c>
      <c r="AX58" s="245" t="n">
        <f aca="false">IF(AU58&gt;2,(AU58-2)*13.66,0)</f>
        <v>0</v>
      </c>
      <c r="AY58" s="245" t="n">
        <f aca="false">IF(AU58&lt;-2,(ABS(AU58)-2)*100,0)</f>
        <v>200</v>
      </c>
      <c r="AZ58" s="246" t="n">
        <f aca="false">AV58+AW58</f>
        <v>-2</v>
      </c>
      <c r="BA58" s="247" t="n">
        <f aca="false">AX58+AY58</f>
        <v>200</v>
      </c>
      <c r="BR58" s="235"/>
      <c r="BS58" s="142"/>
      <c r="BT58" s="142"/>
      <c r="BU58" s="272"/>
      <c r="BV58" s="272"/>
      <c r="BW58" s="270"/>
      <c r="BX58" s="270"/>
      <c r="BY58" s="273"/>
      <c r="BZ58" s="269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</row>
    <row r="59" customFormat="false" ht="15" hidden="false" customHeight="false" outlineLevel="0" collapsed="false">
      <c r="A59" s="7"/>
      <c r="B59" s="7"/>
      <c r="C59" s="7"/>
      <c r="D59" s="7"/>
      <c r="E59" s="253"/>
      <c r="F59" s="7"/>
      <c r="G59" s="7"/>
      <c r="H59" s="254"/>
      <c r="I59" s="7"/>
      <c r="J59" s="7"/>
      <c r="K59" s="274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AS59" s="241"/>
      <c r="AT59" s="242" t="n">
        <f aca="false">AT28</f>
        <v>4</v>
      </c>
      <c r="AU59" s="242" t="n">
        <f aca="false">AS59-AT59</f>
        <v>-4</v>
      </c>
      <c r="AV59" s="243" t="n">
        <f aca="false">IF(AND(AU59&lt;=0,AU59&gt;=-2),AU59,IF(AU59&lt;-2,-2,0))</f>
        <v>-2</v>
      </c>
      <c r="AW59" s="244" t="n">
        <f aca="false">IF(AND(AU59&gt;=0,AU59&lt;=2),AU59,IF(AU59&gt;2,2,0))</f>
        <v>0</v>
      </c>
      <c r="AX59" s="245" t="n">
        <f aca="false">IF(AU59&gt;2,(AU59-2)*13.66,0)</f>
        <v>0</v>
      </c>
      <c r="AY59" s="245" t="n">
        <f aca="false">IF(AU59&lt;-2,(ABS(AU59)-2)*100,0)</f>
        <v>200</v>
      </c>
      <c r="AZ59" s="246" t="n">
        <f aca="false">AV59+AW59</f>
        <v>-2</v>
      </c>
      <c r="BA59" s="247" t="n">
        <f aca="false">AX59+AY59</f>
        <v>200</v>
      </c>
      <c r="BR59" s="235"/>
      <c r="BS59" s="142"/>
      <c r="BT59" s="142"/>
      <c r="BU59" s="272"/>
      <c r="BV59" s="272"/>
      <c r="BW59" s="270"/>
      <c r="BX59" s="270"/>
      <c r="BY59" s="273"/>
      <c r="BZ59" s="269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</row>
    <row r="60" customFormat="false" ht="15" hidden="false" customHeight="false" outlineLevel="0" collapsed="false">
      <c r="A60" s="7"/>
      <c r="B60" s="7"/>
      <c r="C60" s="7"/>
      <c r="D60" s="7"/>
      <c r="E60" s="253"/>
      <c r="F60" s="7"/>
      <c r="G60" s="7"/>
      <c r="H60" s="274"/>
      <c r="I60" s="7"/>
      <c r="J60" s="7"/>
      <c r="K60" s="269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AS60" s="241"/>
      <c r="AT60" s="242" t="n">
        <f aca="false">AT29</f>
        <v>4</v>
      </c>
      <c r="AU60" s="242" t="n">
        <f aca="false">AS60-AT60</f>
        <v>-4</v>
      </c>
      <c r="AV60" s="243" t="n">
        <f aca="false">IF(AND(AU60&lt;=0,AU60&gt;=-2),AU60,IF(AU60&lt;-2,-2,0))</f>
        <v>-2</v>
      </c>
      <c r="AW60" s="244" t="n">
        <f aca="false">IF(AND(AU60&gt;=0,AU60&lt;=2),AU60,IF(AU60&gt;2,2,0))</f>
        <v>0</v>
      </c>
      <c r="AX60" s="245" t="n">
        <f aca="false">IF(AU60&gt;2,(AU60-2)*13.66,0)</f>
        <v>0</v>
      </c>
      <c r="AY60" s="245" t="n">
        <f aca="false">IF(AU60&lt;-2,(ABS(AU60)-2)*100,0)</f>
        <v>200</v>
      </c>
      <c r="AZ60" s="246" t="n">
        <f aca="false">AV60+AW60</f>
        <v>-2</v>
      </c>
      <c r="BA60" s="247" t="n">
        <f aca="false">AX60+AY60</f>
        <v>200</v>
      </c>
      <c r="BR60" s="235"/>
      <c r="BS60" s="142"/>
      <c r="BT60" s="142"/>
      <c r="BU60" s="272"/>
      <c r="BV60" s="272"/>
      <c r="BW60" s="270"/>
      <c r="BX60" s="270"/>
      <c r="BY60" s="273"/>
      <c r="BZ60" s="269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</row>
    <row r="61" customFormat="false" ht="15.75" hidden="false" customHeight="false" outlineLevel="0" collapsed="false">
      <c r="A61" s="7"/>
      <c r="B61" s="7"/>
      <c r="C61" s="7"/>
      <c r="D61" s="7"/>
      <c r="E61" s="254"/>
      <c r="F61" s="7"/>
      <c r="G61" s="7"/>
      <c r="H61" s="274"/>
      <c r="I61" s="7"/>
      <c r="J61" s="7"/>
      <c r="K61" s="274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AS61" s="275"/>
      <c r="AT61" s="276" t="n">
        <f aca="false">AT30</f>
        <v>4</v>
      </c>
      <c r="AU61" s="276" t="n">
        <f aca="false">AS61-AT61</f>
        <v>-4</v>
      </c>
      <c r="AV61" s="277" t="n">
        <f aca="false">IF(AND(AU61&lt;=0,AU61&gt;=-2),AU61,IF(AU61&lt;-2,-2,0))</f>
        <v>-2</v>
      </c>
      <c r="AW61" s="278" t="n">
        <f aca="false">IF(AND(AU61&gt;=0,AU61&lt;=2),AU61,IF(AU61&gt;2,2,0))</f>
        <v>0</v>
      </c>
      <c r="AX61" s="279" t="n">
        <f aca="false">IF(AU61&gt;2,(AU61-2)*13.66,0)</f>
        <v>0</v>
      </c>
      <c r="AY61" s="279" t="n">
        <f aca="false">IF(AU61&lt;-2,(ABS(AU61)-2)*100,0)</f>
        <v>200</v>
      </c>
      <c r="AZ61" s="280" t="n">
        <f aca="false">AV61+AW61</f>
        <v>-2</v>
      </c>
      <c r="BA61" s="281" t="n">
        <f aca="false">AX61+AY61</f>
        <v>200</v>
      </c>
      <c r="BR61" s="235"/>
      <c r="BS61" s="142"/>
      <c r="BT61" s="142"/>
      <c r="BU61" s="272"/>
      <c r="BV61" s="272"/>
      <c r="BW61" s="270"/>
      <c r="BX61" s="270"/>
      <c r="BY61" s="273"/>
      <c r="BZ61" s="269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</row>
    <row r="62" customFormat="false" ht="15.75" hidden="false" customHeight="false" outlineLevel="0" collapsed="false">
      <c r="A62" s="7"/>
      <c r="B62" s="7"/>
      <c r="C62" s="7"/>
      <c r="D62" s="7"/>
      <c r="E62" s="254"/>
      <c r="F62" s="7"/>
      <c r="G62" s="7"/>
      <c r="H62" s="282"/>
      <c r="I62" s="7"/>
      <c r="J62" s="7"/>
      <c r="K62" s="269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AT62" s="283" t="n">
        <f aca="false">AT31</f>
        <v>96</v>
      </c>
      <c r="BR62" s="7"/>
      <c r="BS62" s="142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</row>
    <row r="63" customFormat="false" ht="15.75" hidden="false" customHeight="false" outlineLevel="0" collapsed="false">
      <c r="A63" s="7"/>
      <c r="B63" s="7"/>
      <c r="C63" s="7"/>
      <c r="D63" s="7"/>
      <c r="E63" s="254"/>
      <c r="F63" s="7"/>
      <c r="G63" s="7"/>
      <c r="H63" s="7"/>
      <c r="I63" s="7"/>
      <c r="J63" s="7"/>
      <c r="K63" s="274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AX63" s="0" t="s">
        <v>151</v>
      </c>
      <c r="AZ63" s="284" t="n">
        <f aca="false">SUM(AZ38:AZ62)</f>
        <v>-48</v>
      </c>
      <c r="BA63" s="285" t="n">
        <f aca="false">SUM(BA38:BA62)</f>
        <v>4800</v>
      </c>
      <c r="BR63" s="7"/>
      <c r="BS63" s="7"/>
      <c r="BT63" s="7"/>
      <c r="BU63" s="7"/>
      <c r="BV63" s="7"/>
      <c r="BW63" s="7"/>
      <c r="BX63" s="7"/>
      <c r="BY63" s="273"/>
      <c r="BZ63" s="269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</row>
    <row r="64" customFormat="false" ht="12.75" hidden="false" customHeight="false" outlineLevel="0" collapsed="false">
      <c r="A64" s="7"/>
      <c r="B64" s="7"/>
      <c r="C64" s="7"/>
      <c r="D64" s="7"/>
      <c r="E64" s="7"/>
      <c r="F64" s="7"/>
      <c r="G64" s="7"/>
      <c r="H64" s="7"/>
      <c r="I64" s="7"/>
      <c r="J64" s="7"/>
      <c r="K64" s="269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</row>
    <row r="65" customFormat="false" ht="12.75" hidden="false" customHeight="false" outlineLevel="0" collapsed="false">
      <c r="A65" s="7"/>
      <c r="B65" s="7"/>
      <c r="C65" s="7"/>
      <c r="D65" s="7"/>
      <c r="E65" s="7"/>
      <c r="F65" s="7"/>
      <c r="G65" s="7"/>
      <c r="H65" s="7"/>
      <c r="I65" s="7"/>
      <c r="J65" s="7"/>
      <c r="K65" s="274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</row>
    <row r="66" customFormat="false" ht="12.75" hidden="false" customHeight="false" outlineLevel="0" collapsed="false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</row>
    <row r="67" customFormat="false" ht="12.75" hidden="false" customHeight="false" outlineLevel="0" collapsed="false">
      <c r="A67" s="286"/>
      <c r="B67" s="287"/>
      <c r="C67" s="287"/>
      <c r="D67" s="287"/>
      <c r="E67" s="287"/>
      <c r="F67" s="287"/>
      <c r="G67" s="287"/>
      <c r="H67" s="287"/>
      <c r="I67" s="287"/>
      <c r="J67" s="287"/>
      <c r="K67" s="287"/>
      <c r="L67" s="287"/>
      <c r="M67" s="287"/>
      <c r="N67" s="287"/>
      <c r="O67" s="287"/>
      <c r="P67" s="287"/>
      <c r="Q67" s="287"/>
      <c r="R67" s="287"/>
      <c r="S67" s="287"/>
      <c r="T67" s="287"/>
      <c r="U67" s="287"/>
      <c r="V67" s="7"/>
      <c r="W67" s="7"/>
      <c r="X67" s="7"/>
      <c r="Y67" s="7"/>
    </row>
    <row r="68" customFormat="false" ht="12.75" hidden="false" customHeight="false" outlineLevel="0" collapsed="false">
      <c r="A68" s="288"/>
      <c r="B68" s="9"/>
      <c r="C68" s="10"/>
      <c r="D68" s="10"/>
      <c r="E68" s="10"/>
      <c r="F68" s="288"/>
      <c r="G68" s="288"/>
      <c r="H68" s="12"/>
      <c r="I68" s="12"/>
      <c r="J68" s="288"/>
      <c r="K68" s="288"/>
      <c r="L68" s="288"/>
      <c r="M68" s="289"/>
      <c r="N68" s="288"/>
      <c r="O68" s="289"/>
      <c r="P68" s="287"/>
      <c r="Q68" s="289"/>
      <c r="R68" s="289"/>
      <c r="S68" s="289"/>
      <c r="T68" s="289"/>
      <c r="U68" s="287"/>
      <c r="V68" s="7"/>
      <c r="W68" s="7"/>
      <c r="X68" s="7"/>
      <c r="Y68" s="7"/>
    </row>
    <row r="69" customFormat="false" ht="12.75" hidden="false" customHeight="false" outlineLevel="0" collapsed="false">
      <c r="A69" s="287"/>
      <c r="B69" s="9"/>
      <c r="C69" s="290"/>
      <c r="D69" s="291"/>
      <c r="E69" s="290"/>
      <c r="F69" s="289"/>
      <c r="G69" s="289"/>
      <c r="H69" s="289"/>
      <c r="I69" s="289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7"/>
      <c r="W69" s="7"/>
      <c r="X69" s="7"/>
      <c r="Y69" s="7"/>
    </row>
    <row r="70" customFormat="false" ht="12.75" hidden="false" customHeight="false" outlineLevel="0" collapsed="false">
      <c r="A70" s="293"/>
      <c r="B70" s="9"/>
      <c r="C70" s="291"/>
      <c r="D70" s="291"/>
      <c r="E70" s="290"/>
      <c r="F70" s="289"/>
      <c r="G70" s="289"/>
      <c r="H70" s="289"/>
      <c r="I70" s="289"/>
      <c r="J70" s="289"/>
      <c r="K70" s="289"/>
      <c r="L70" s="289"/>
      <c r="M70" s="289"/>
      <c r="N70" s="289"/>
      <c r="O70" s="289"/>
      <c r="P70" s="289"/>
      <c r="Q70" s="289"/>
      <c r="R70" s="289"/>
      <c r="S70" s="289"/>
      <c r="T70" s="289"/>
      <c r="U70" s="289"/>
      <c r="V70" s="7"/>
      <c r="W70" s="7"/>
      <c r="X70" s="7"/>
      <c r="Y70" s="7"/>
    </row>
    <row r="71" customFormat="false" ht="12.75" hidden="false" customHeight="false" outlineLevel="0" collapsed="false">
      <c r="A71" s="287"/>
      <c r="B71" s="9"/>
      <c r="C71" s="291"/>
      <c r="D71" s="291"/>
      <c r="E71" s="10"/>
      <c r="F71" s="206"/>
      <c r="G71" s="294"/>
      <c r="H71" s="294"/>
      <c r="I71" s="289"/>
      <c r="J71" s="289"/>
      <c r="K71" s="294"/>
      <c r="L71" s="294"/>
      <c r="M71" s="294"/>
      <c r="N71" s="295"/>
      <c r="O71" s="294"/>
      <c r="P71" s="296"/>
      <c r="Q71" s="294"/>
      <c r="R71" s="294"/>
      <c r="S71" s="294"/>
      <c r="T71" s="294"/>
      <c r="U71" s="289"/>
      <c r="V71" s="7"/>
      <c r="W71" s="7"/>
      <c r="X71" s="7"/>
      <c r="Y71" s="7"/>
    </row>
    <row r="72" customFormat="false" ht="12.75" hidden="false" customHeight="false" outlineLevel="0" collapsed="false">
      <c r="A72" s="287"/>
      <c r="B72" s="297"/>
      <c r="C72" s="298"/>
      <c r="D72" s="298"/>
      <c r="E72" s="298"/>
      <c r="F72" s="299"/>
      <c r="G72" s="299"/>
      <c r="H72" s="299"/>
      <c r="I72" s="299"/>
      <c r="J72" s="298"/>
      <c r="K72" s="299"/>
      <c r="L72" s="299"/>
      <c r="M72" s="299"/>
      <c r="N72" s="300"/>
      <c r="O72" s="299"/>
      <c r="P72" s="300"/>
      <c r="Q72" s="299"/>
      <c r="R72" s="300"/>
      <c r="S72" s="301"/>
      <c r="T72" s="299"/>
      <c r="U72" s="299"/>
      <c r="V72" s="7"/>
      <c r="W72" s="7"/>
      <c r="X72" s="7"/>
      <c r="Y72" s="7"/>
    </row>
    <row r="73" customFormat="false" ht="12.75" hidden="false" customHeight="false" outlineLevel="0" collapsed="false">
      <c r="A73" s="287"/>
      <c r="B73" s="9"/>
      <c r="C73" s="290"/>
      <c r="D73" s="290"/>
      <c r="E73" s="290"/>
      <c r="F73" s="302"/>
      <c r="G73" s="302"/>
      <c r="H73" s="302"/>
      <c r="I73" s="302"/>
      <c r="J73" s="290"/>
      <c r="K73" s="303"/>
      <c r="L73" s="303"/>
      <c r="M73" s="303"/>
      <c r="N73" s="303"/>
      <c r="O73" s="303"/>
      <c r="P73" s="303"/>
      <c r="Q73" s="303"/>
      <c r="R73" s="303"/>
      <c r="S73" s="303"/>
      <c r="T73" s="303"/>
      <c r="U73" s="304"/>
      <c r="V73" s="7"/>
      <c r="W73" s="7"/>
      <c r="X73" s="7"/>
      <c r="Y73" s="7"/>
    </row>
    <row r="74" customFormat="false" ht="12.75" hidden="false" customHeight="false" outlineLevel="0" collapsed="false">
      <c r="A74" s="287"/>
      <c r="B74" s="9"/>
      <c r="C74" s="290"/>
      <c r="D74" s="290"/>
      <c r="E74" s="290"/>
      <c r="F74" s="302"/>
      <c r="G74" s="302"/>
      <c r="H74" s="302"/>
      <c r="I74" s="302"/>
      <c r="J74" s="290"/>
      <c r="K74" s="303"/>
      <c r="L74" s="303"/>
      <c r="M74" s="303"/>
      <c r="N74" s="303"/>
      <c r="O74" s="303"/>
      <c r="P74" s="303"/>
      <c r="Q74" s="303"/>
      <c r="R74" s="303"/>
      <c r="S74" s="303"/>
      <c r="T74" s="303"/>
      <c r="U74" s="304"/>
      <c r="V74" s="7"/>
      <c r="W74" s="7"/>
      <c r="X74" s="7"/>
      <c r="Y74" s="7"/>
    </row>
    <row r="75" customFormat="false" ht="12.75" hidden="false" customHeight="false" outlineLevel="0" collapsed="false">
      <c r="A75" s="305"/>
      <c r="B75" s="9"/>
      <c r="C75" s="290"/>
      <c r="D75" s="290"/>
      <c r="E75" s="290"/>
      <c r="F75" s="302"/>
      <c r="G75" s="302"/>
      <c r="H75" s="302"/>
      <c r="I75" s="302"/>
      <c r="J75" s="290"/>
      <c r="K75" s="303"/>
      <c r="L75" s="303"/>
      <c r="M75" s="303"/>
      <c r="N75" s="303"/>
      <c r="O75" s="303"/>
      <c r="P75" s="303"/>
      <c r="Q75" s="303"/>
      <c r="R75" s="303"/>
      <c r="S75" s="303"/>
      <c r="T75" s="303"/>
      <c r="U75" s="304"/>
      <c r="V75" s="7"/>
      <c r="W75" s="7"/>
      <c r="X75" s="7"/>
      <c r="Y75" s="7"/>
    </row>
    <row r="76" customFormat="false" ht="12.75" hidden="false" customHeight="false" outlineLevel="0" collapsed="false">
      <c r="A76" s="287"/>
      <c r="B76" s="9"/>
      <c r="C76" s="290"/>
      <c r="D76" s="290"/>
      <c r="E76" s="290"/>
      <c r="F76" s="302"/>
      <c r="G76" s="302"/>
      <c r="H76" s="302"/>
      <c r="I76" s="302"/>
      <c r="J76" s="290"/>
      <c r="K76" s="303"/>
      <c r="L76" s="303"/>
      <c r="M76" s="303"/>
      <c r="N76" s="303"/>
      <c r="O76" s="303"/>
      <c r="P76" s="303"/>
      <c r="Q76" s="303"/>
      <c r="R76" s="303"/>
      <c r="S76" s="303"/>
      <c r="T76" s="303"/>
      <c r="U76" s="304"/>
      <c r="V76" s="7"/>
      <c r="W76" s="7"/>
      <c r="X76" s="7"/>
      <c r="Y76" s="7"/>
    </row>
    <row r="77" customFormat="false" ht="12.75" hidden="false" customHeight="false" outlineLevel="0" collapsed="false">
      <c r="A77" s="287"/>
      <c r="B77" s="9"/>
      <c r="C77" s="290"/>
      <c r="D77" s="290"/>
      <c r="E77" s="290"/>
      <c r="F77" s="302"/>
      <c r="G77" s="302"/>
      <c r="H77" s="302"/>
      <c r="I77" s="302"/>
      <c r="J77" s="290"/>
      <c r="K77" s="303"/>
      <c r="L77" s="303"/>
      <c r="M77" s="303"/>
      <c r="N77" s="303"/>
      <c r="O77" s="303"/>
      <c r="P77" s="303"/>
      <c r="Q77" s="303"/>
      <c r="R77" s="303"/>
      <c r="S77" s="303"/>
      <c r="T77" s="303"/>
      <c r="U77" s="304"/>
      <c r="V77" s="7"/>
      <c r="W77" s="7"/>
      <c r="X77" s="7"/>
      <c r="Y77" s="7"/>
    </row>
    <row r="78" customFormat="false" ht="12.75" hidden="false" customHeight="false" outlineLevel="0" collapsed="false">
      <c r="A78" s="287"/>
      <c r="B78" s="9"/>
      <c r="C78" s="290"/>
      <c r="D78" s="290"/>
      <c r="E78" s="290"/>
      <c r="F78" s="302"/>
      <c r="G78" s="302"/>
      <c r="H78" s="302"/>
      <c r="I78" s="302"/>
      <c r="J78" s="290"/>
      <c r="K78" s="303"/>
      <c r="L78" s="303"/>
      <c r="M78" s="303"/>
      <c r="N78" s="303"/>
      <c r="O78" s="303"/>
      <c r="P78" s="303"/>
      <c r="Q78" s="303"/>
      <c r="R78" s="303"/>
      <c r="S78" s="303"/>
      <c r="T78" s="303"/>
      <c r="U78" s="304"/>
      <c r="V78" s="7"/>
      <c r="W78" s="7"/>
      <c r="X78" s="7"/>
      <c r="Y78" s="7"/>
    </row>
    <row r="79" customFormat="false" ht="12.75" hidden="false" customHeight="false" outlineLevel="0" collapsed="false">
      <c r="A79" s="287"/>
      <c r="B79" s="9"/>
      <c r="C79" s="290"/>
      <c r="D79" s="290"/>
      <c r="E79" s="290"/>
      <c r="F79" s="302"/>
      <c r="G79" s="302"/>
      <c r="H79" s="302"/>
      <c r="I79" s="302"/>
      <c r="J79" s="290"/>
      <c r="K79" s="303"/>
      <c r="L79" s="303"/>
      <c r="M79" s="303"/>
      <c r="N79" s="303"/>
      <c r="O79" s="303"/>
      <c r="P79" s="303"/>
      <c r="Q79" s="303"/>
      <c r="R79" s="303"/>
      <c r="S79" s="303"/>
      <c r="T79" s="303"/>
      <c r="U79" s="304"/>
      <c r="V79" s="7"/>
      <c r="W79" s="7"/>
      <c r="X79" s="7"/>
      <c r="Y79" s="7"/>
    </row>
    <row r="80" customFormat="false" ht="12.75" hidden="false" customHeight="false" outlineLevel="0" collapsed="false">
      <c r="A80" s="287"/>
      <c r="B80" s="9"/>
      <c r="C80" s="290"/>
      <c r="D80" s="290"/>
      <c r="E80" s="290"/>
      <c r="F80" s="302"/>
      <c r="G80" s="302"/>
      <c r="H80" s="302"/>
      <c r="I80" s="302"/>
      <c r="J80" s="290"/>
      <c r="K80" s="303"/>
      <c r="L80" s="303"/>
      <c r="M80" s="303"/>
      <c r="N80" s="303"/>
      <c r="O80" s="303"/>
      <c r="P80" s="303"/>
      <c r="Q80" s="303"/>
      <c r="R80" s="303"/>
      <c r="S80" s="303"/>
      <c r="T80" s="303"/>
      <c r="U80" s="304"/>
      <c r="V80" s="7"/>
      <c r="W80" s="7"/>
      <c r="X80" s="7"/>
      <c r="Y80" s="7"/>
    </row>
    <row r="81" customFormat="false" ht="12.75" hidden="false" customHeight="false" outlineLevel="0" collapsed="false">
      <c r="A81" s="287"/>
      <c r="B81" s="9"/>
      <c r="C81" s="290"/>
      <c r="D81" s="290"/>
      <c r="E81" s="290"/>
      <c r="F81" s="302"/>
      <c r="G81" s="302"/>
      <c r="H81" s="302"/>
      <c r="I81" s="302"/>
      <c r="J81" s="290"/>
      <c r="K81" s="303"/>
      <c r="L81" s="303"/>
      <c r="M81" s="303"/>
      <c r="N81" s="303"/>
      <c r="O81" s="303"/>
      <c r="P81" s="303"/>
      <c r="Q81" s="303"/>
      <c r="R81" s="303"/>
      <c r="S81" s="303"/>
      <c r="T81" s="303"/>
      <c r="U81" s="304"/>
      <c r="V81" s="7"/>
      <c r="W81" s="7"/>
      <c r="X81" s="7"/>
      <c r="Y81" s="7"/>
    </row>
    <row r="82" customFormat="false" ht="12.75" hidden="false" customHeight="false" outlineLevel="0" collapsed="false">
      <c r="A82" s="287"/>
      <c r="B82" s="9"/>
      <c r="C82" s="290"/>
      <c r="D82" s="290"/>
      <c r="E82" s="290"/>
      <c r="F82" s="302"/>
      <c r="G82" s="302"/>
      <c r="H82" s="302"/>
      <c r="I82" s="302"/>
      <c r="J82" s="290"/>
      <c r="K82" s="303"/>
      <c r="L82" s="303"/>
      <c r="M82" s="303"/>
      <c r="N82" s="303"/>
      <c r="O82" s="303"/>
      <c r="P82" s="303"/>
      <c r="Q82" s="303"/>
      <c r="R82" s="303"/>
      <c r="S82" s="303"/>
      <c r="T82" s="303"/>
      <c r="U82" s="304"/>
      <c r="V82" s="7"/>
      <c r="W82" s="8"/>
      <c r="X82" s="7"/>
      <c r="Y82" s="8"/>
    </row>
    <row r="83" customFormat="false" ht="12.75" hidden="false" customHeight="false" outlineLevel="0" collapsed="false">
      <c r="A83" s="287"/>
      <c r="B83" s="9"/>
      <c r="C83" s="290"/>
      <c r="D83" s="290"/>
      <c r="E83" s="290"/>
      <c r="F83" s="302"/>
      <c r="G83" s="302"/>
      <c r="H83" s="302"/>
      <c r="I83" s="302"/>
      <c r="J83" s="290"/>
      <c r="K83" s="303"/>
      <c r="L83" s="303"/>
      <c r="M83" s="303"/>
      <c r="N83" s="303"/>
      <c r="O83" s="303"/>
      <c r="P83" s="303"/>
      <c r="Q83" s="303"/>
      <c r="R83" s="303"/>
      <c r="S83" s="303"/>
      <c r="T83" s="303"/>
      <c r="U83" s="304"/>
      <c r="V83" s="7"/>
      <c r="W83" s="7"/>
      <c r="X83" s="7"/>
      <c r="Y83" s="7"/>
    </row>
    <row r="84" customFormat="false" ht="12.75" hidden="false" customHeight="false" outlineLevel="0" collapsed="false">
      <c r="A84" s="287"/>
      <c r="B84" s="9"/>
      <c r="C84" s="290"/>
      <c r="D84" s="290"/>
      <c r="E84" s="290"/>
      <c r="F84" s="302"/>
      <c r="G84" s="302"/>
      <c r="H84" s="302"/>
      <c r="I84" s="302"/>
      <c r="J84" s="290"/>
      <c r="K84" s="303"/>
      <c r="L84" s="303"/>
      <c r="M84" s="303"/>
      <c r="N84" s="303"/>
      <c r="O84" s="303"/>
      <c r="P84" s="303"/>
      <c r="Q84" s="303"/>
      <c r="R84" s="303"/>
      <c r="S84" s="303"/>
      <c r="T84" s="303"/>
      <c r="U84" s="304"/>
      <c r="V84" s="7"/>
      <c r="W84" s="7"/>
      <c r="X84" s="7"/>
      <c r="Y84" s="7"/>
    </row>
    <row r="85" customFormat="false" ht="12.75" hidden="false" customHeight="false" outlineLevel="0" collapsed="false">
      <c r="A85" s="287"/>
      <c r="B85" s="9"/>
      <c r="C85" s="290"/>
      <c r="D85" s="290"/>
      <c r="E85" s="290"/>
      <c r="F85" s="302"/>
      <c r="G85" s="302"/>
      <c r="H85" s="302"/>
      <c r="I85" s="302"/>
      <c r="J85" s="290"/>
      <c r="K85" s="303"/>
      <c r="L85" s="303"/>
      <c r="M85" s="303"/>
      <c r="N85" s="303"/>
      <c r="O85" s="303"/>
      <c r="P85" s="303"/>
      <c r="Q85" s="303"/>
      <c r="R85" s="303"/>
      <c r="S85" s="303"/>
      <c r="T85" s="303"/>
      <c r="U85" s="304"/>
      <c r="V85" s="7"/>
      <c r="W85" s="7"/>
      <c r="X85" s="7"/>
      <c r="Y85" s="7"/>
    </row>
    <row r="86" customFormat="false" ht="12.75" hidden="false" customHeight="false" outlineLevel="0" collapsed="false">
      <c r="A86" s="287"/>
      <c r="B86" s="9"/>
      <c r="C86" s="290"/>
      <c r="D86" s="290"/>
      <c r="E86" s="290"/>
      <c r="F86" s="302"/>
      <c r="G86" s="302"/>
      <c r="H86" s="302"/>
      <c r="I86" s="302"/>
      <c r="J86" s="290"/>
      <c r="K86" s="303"/>
      <c r="L86" s="303"/>
      <c r="M86" s="303"/>
      <c r="N86" s="303"/>
      <c r="O86" s="303"/>
      <c r="P86" s="303"/>
      <c r="Q86" s="303"/>
      <c r="R86" s="303"/>
      <c r="S86" s="303"/>
      <c r="T86" s="303"/>
      <c r="U86" s="304"/>
      <c r="V86" s="7"/>
      <c r="W86" s="7"/>
      <c r="X86" s="7"/>
      <c r="Y86" s="7"/>
    </row>
    <row r="87" customFormat="false" ht="12.75" hidden="false" customHeight="false" outlineLevel="0" collapsed="false">
      <c r="A87" s="287"/>
      <c r="B87" s="9"/>
      <c r="C87" s="290"/>
      <c r="D87" s="290"/>
      <c r="E87" s="290"/>
      <c r="F87" s="302"/>
      <c r="G87" s="302"/>
      <c r="H87" s="302"/>
      <c r="I87" s="302"/>
      <c r="J87" s="290"/>
      <c r="K87" s="303"/>
      <c r="L87" s="303"/>
      <c r="M87" s="303"/>
      <c r="N87" s="303"/>
      <c r="O87" s="303"/>
      <c r="P87" s="303"/>
      <c r="Q87" s="303"/>
      <c r="R87" s="303"/>
      <c r="S87" s="303"/>
      <c r="T87" s="303"/>
      <c r="U87" s="304"/>
      <c r="V87" s="7"/>
      <c r="W87" s="7"/>
      <c r="X87" s="7"/>
      <c r="Y87" s="7"/>
      <c r="AH87" s="6"/>
    </row>
    <row r="88" customFormat="false" ht="12.75" hidden="false" customHeight="false" outlineLevel="0" collapsed="false">
      <c r="A88" s="287"/>
      <c r="B88" s="9"/>
      <c r="C88" s="290"/>
      <c r="D88" s="290"/>
      <c r="E88" s="290"/>
      <c r="F88" s="302"/>
      <c r="G88" s="302"/>
      <c r="H88" s="302"/>
      <c r="I88" s="302"/>
      <c r="J88" s="290"/>
      <c r="K88" s="303"/>
      <c r="L88" s="303"/>
      <c r="M88" s="303"/>
      <c r="N88" s="303"/>
      <c r="O88" s="303"/>
      <c r="P88" s="303"/>
      <c r="Q88" s="303"/>
      <c r="R88" s="303"/>
      <c r="S88" s="303"/>
      <c r="T88" s="303"/>
      <c r="U88" s="304"/>
      <c r="V88" s="7"/>
      <c r="W88" s="7"/>
      <c r="X88" s="7"/>
      <c r="Y88" s="7"/>
    </row>
    <row r="89" customFormat="false" ht="12.75" hidden="false" customHeight="false" outlineLevel="0" collapsed="false">
      <c r="A89" s="287"/>
      <c r="B89" s="9"/>
      <c r="C89" s="290"/>
      <c r="D89" s="290"/>
      <c r="E89" s="290"/>
      <c r="F89" s="302"/>
      <c r="G89" s="302"/>
      <c r="H89" s="302"/>
      <c r="I89" s="302"/>
      <c r="J89" s="290"/>
      <c r="K89" s="303"/>
      <c r="L89" s="303"/>
      <c r="M89" s="303"/>
      <c r="N89" s="303"/>
      <c r="O89" s="303"/>
      <c r="P89" s="303"/>
      <c r="Q89" s="303"/>
      <c r="R89" s="303"/>
      <c r="S89" s="303"/>
      <c r="T89" s="303"/>
      <c r="U89" s="304"/>
      <c r="V89" s="7"/>
      <c r="W89" s="7"/>
      <c r="X89" s="7"/>
      <c r="Y89" s="7"/>
    </row>
    <row r="90" customFormat="false" ht="12.75" hidden="false" customHeight="false" outlineLevel="0" collapsed="false">
      <c r="A90" s="287"/>
      <c r="B90" s="9"/>
      <c r="C90" s="290"/>
      <c r="D90" s="290"/>
      <c r="E90" s="290"/>
      <c r="F90" s="302"/>
      <c r="G90" s="302"/>
      <c r="H90" s="302"/>
      <c r="I90" s="302"/>
      <c r="J90" s="290"/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4"/>
      <c r="V90" s="7"/>
      <c r="W90" s="7"/>
      <c r="X90" s="7"/>
      <c r="Y90" s="7"/>
    </row>
    <row r="91" customFormat="false" ht="12.75" hidden="false" customHeight="false" outlineLevel="0" collapsed="false">
      <c r="A91" s="287"/>
      <c r="B91" s="9"/>
      <c r="C91" s="290"/>
      <c r="D91" s="290"/>
      <c r="E91" s="290"/>
      <c r="F91" s="302"/>
      <c r="G91" s="302"/>
      <c r="H91" s="302"/>
      <c r="I91" s="302"/>
      <c r="J91" s="290"/>
      <c r="K91" s="303"/>
      <c r="L91" s="303"/>
      <c r="M91" s="303"/>
      <c r="N91" s="303"/>
      <c r="O91" s="303"/>
      <c r="P91" s="303"/>
      <c r="Q91" s="303"/>
      <c r="R91" s="303"/>
      <c r="S91" s="303"/>
      <c r="T91" s="303"/>
      <c r="U91" s="304"/>
      <c r="V91" s="7"/>
      <c r="W91" s="7"/>
      <c r="X91" s="7"/>
      <c r="Y91" s="7"/>
    </row>
    <row r="92" customFormat="false" ht="12.75" hidden="false" customHeight="false" outlineLevel="0" collapsed="false">
      <c r="A92" s="287"/>
      <c r="B92" s="9"/>
      <c r="C92" s="290"/>
      <c r="D92" s="290"/>
      <c r="E92" s="290"/>
      <c r="F92" s="302"/>
      <c r="G92" s="302"/>
      <c r="H92" s="302"/>
      <c r="I92" s="302"/>
      <c r="J92" s="290"/>
      <c r="K92" s="303"/>
      <c r="L92" s="303"/>
      <c r="M92" s="303"/>
      <c r="N92" s="303"/>
      <c r="O92" s="303"/>
      <c r="P92" s="303"/>
      <c r="Q92" s="303"/>
      <c r="R92" s="303"/>
      <c r="S92" s="303"/>
      <c r="T92" s="303"/>
      <c r="U92" s="304"/>
      <c r="V92" s="7"/>
      <c r="W92" s="7"/>
      <c r="X92" s="7"/>
      <c r="Y92" s="7"/>
    </row>
    <row r="93" customFormat="false" ht="12.75" hidden="false" customHeight="false" outlineLevel="0" collapsed="false">
      <c r="A93" s="287"/>
      <c r="B93" s="9"/>
      <c r="C93" s="290"/>
      <c r="D93" s="290"/>
      <c r="E93" s="290"/>
      <c r="F93" s="302"/>
      <c r="G93" s="302"/>
      <c r="H93" s="302"/>
      <c r="I93" s="302"/>
      <c r="J93" s="290"/>
      <c r="K93" s="303"/>
      <c r="L93" s="303"/>
      <c r="M93" s="303"/>
      <c r="N93" s="303"/>
      <c r="O93" s="303"/>
      <c r="P93" s="303"/>
      <c r="Q93" s="303"/>
      <c r="R93" s="303"/>
      <c r="S93" s="303"/>
      <c r="T93" s="303"/>
      <c r="U93" s="304"/>
      <c r="V93" s="7"/>
      <c r="W93" s="7"/>
      <c r="X93" s="7"/>
      <c r="Y93" s="7"/>
    </row>
    <row r="94" customFormat="false" ht="12.75" hidden="false" customHeight="false" outlineLevel="0" collapsed="false">
      <c r="A94" s="287"/>
      <c r="B94" s="9"/>
      <c r="C94" s="290"/>
      <c r="D94" s="290"/>
      <c r="E94" s="290"/>
      <c r="F94" s="302"/>
      <c r="G94" s="302"/>
      <c r="H94" s="302"/>
      <c r="I94" s="302"/>
      <c r="J94" s="290"/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304"/>
      <c r="V94" s="7"/>
      <c r="W94" s="7"/>
      <c r="X94" s="7"/>
      <c r="Y94" s="7"/>
    </row>
    <row r="95" customFormat="false" ht="12.75" hidden="false" customHeight="false" outlineLevel="0" collapsed="false">
      <c r="A95" s="287"/>
      <c r="B95" s="9"/>
      <c r="C95" s="290"/>
      <c r="D95" s="290"/>
      <c r="E95" s="290"/>
      <c r="F95" s="302"/>
      <c r="G95" s="302"/>
      <c r="H95" s="302"/>
      <c r="I95" s="302"/>
      <c r="J95" s="290"/>
      <c r="K95" s="303"/>
      <c r="L95" s="303"/>
      <c r="M95" s="303"/>
      <c r="N95" s="303"/>
      <c r="O95" s="303"/>
      <c r="P95" s="303"/>
      <c r="Q95" s="303"/>
      <c r="R95" s="303"/>
      <c r="S95" s="303"/>
      <c r="T95" s="303"/>
      <c r="U95" s="304"/>
      <c r="V95" s="7"/>
      <c r="W95" s="7"/>
      <c r="X95" s="7"/>
      <c r="Y95" s="7"/>
    </row>
    <row r="96" customFormat="false" ht="12.75" hidden="false" customHeight="false" outlineLevel="0" collapsed="false">
      <c r="A96" s="287"/>
      <c r="B96" s="9"/>
      <c r="C96" s="290"/>
      <c r="D96" s="290"/>
      <c r="E96" s="290"/>
      <c r="F96" s="302"/>
      <c r="G96" s="302"/>
      <c r="H96" s="302"/>
      <c r="I96" s="302"/>
      <c r="J96" s="290"/>
      <c r="K96" s="303"/>
      <c r="L96" s="303"/>
      <c r="M96" s="303"/>
      <c r="N96" s="303"/>
      <c r="O96" s="303"/>
      <c r="P96" s="303"/>
      <c r="Q96" s="303"/>
      <c r="R96" s="303"/>
      <c r="S96" s="303"/>
      <c r="T96" s="303"/>
      <c r="U96" s="304"/>
      <c r="V96" s="7"/>
      <c r="W96" s="7"/>
      <c r="X96" s="7"/>
      <c r="Y96" s="7"/>
    </row>
    <row r="97" customFormat="false" ht="12.75" hidden="false" customHeight="false" outlineLevel="0" collapsed="false">
      <c r="A97" s="287"/>
      <c r="B97" s="9"/>
      <c r="C97" s="290"/>
      <c r="D97" s="290"/>
      <c r="E97" s="291"/>
      <c r="F97" s="287"/>
      <c r="G97" s="287"/>
      <c r="H97" s="287"/>
      <c r="I97" s="287"/>
      <c r="J97" s="287"/>
      <c r="K97" s="287"/>
      <c r="L97" s="287"/>
      <c r="M97" s="287"/>
      <c r="N97" s="287"/>
      <c r="O97" s="287"/>
      <c r="P97" s="287"/>
      <c r="Q97" s="287"/>
      <c r="R97" s="287"/>
      <c r="S97" s="287"/>
      <c r="T97" s="287"/>
      <c r="U97" s="287"/>
      <c r="V97" s="7"/>
      <c r="W97" s="7"/>
      <c r="X97" s="7"/>
      <c r="Y97" s="7"/>
    </row>
    <row r="98" customFormat="false" ht="12.75" hidden="false" customHeight="false" outlineLevel="0" collapsed="false">
      <c r="A98" s="287"/>
      <c r="B98" s="287"/>
      <c r="C98" s="287"/>
      <c r="D98" s="287"/>
      <c r="E98" s="287"/>
      <c r="F98" s="287"/>
      <c r="G98" s="287"/>
      <c r="H98" s="287"/>
      <c r="I98" s="287"/>
      <c r="J98" s="287"/>
      <c r="K98" s="287"/>
      <c r="L98" s="287"/>
      <c r="M98" s="287"/>
      <c r="N98" s="287"/>
      <c r="O98" s="287"/>
      <c r="P98" s="287"/>
      <c r="Q98" s="287"/>
      <c r="R98" s="287"/>
      <c r="S98" s="287"/>
      <c r="T98" s="287"/>
      <c r="U98" s="287"/>
      <c r="V98" s="7"/>
      <c r="W98" s="7"/>
      <c r="X98" s="7"/>
      <c r="Y98" s="7"/>
    </row>
    <row r="99" customFormat="false" ht="12.75" hidden="false" customHeight="false" outlineLevel="0" collapsed="false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customFormat="false" ht="12.75" hidden="false" customHeight="false" outlineLevel="0" collapsed="false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customFormat="false" ht="12.75" hidden="false" customHeight="false" outlineLevel="0" collapsed="false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customFormat="false" ht="12.75" hidden="false" customHeight="false" outlineLevel="0" collapsed="false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customFormat="false" ht="12.75" hidden="false" customHeight="false" outlineLevel="0" collapsed="false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customFormat="false" ht="12.75" hidden="false" customHeight="false" outlineLevel="0" collapsed="false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customFormat="false" ht="12.75" hidden="false" customHeight="false" outlineLevel="0" collapsed="false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customFormat="false" ht="12.75" hidden="false" customHeight="false" outlineLevel="0" collapsed="false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customFormat="false" ht="12.75" hidden="false" customHeight="false" outlineLevel="0" collapsed="false">
      <c r="A107" s="7"/>
      <c r="B107" s="7"/>
      <c r="C107" s="7"/>
      <c r="D107" s="7"/>
      <c r="E107" s="287"/>
      <c r="F107" s="287"/>
      <c r="G107" s="287"/>
      <c r="H107" s="287"/>
      <c r="I107" s="287"/>
      <c r="J107" s="287"/>
      <c r="K107" s="287"/>
      <c r="L107" s="287"/>
      <c r="M107" s="287"/>
      <c r="N107" s="287"/>
      <c r="O107" s="287"/>
      <c r="P107" s="287"/>
      <c r="Q107" s="287"/>
      <c r="R107" s="287"/>
      <c r="S107" s="287"/>
      <c r="T107" s="287"/>
      <c r="U107" s="287"/>
      <c r="V107" s="287"/>
      <c r="W107" s="287"/>
      <c r="X107" s="287"/>
      <c r="Y107" s="7"/>
    </row>
    <row r="108" customFormat="false" ht="12.75" hidden="false" customHeight="false" outlineLevel="0" collapsed="false">
      <c r="A108" s="7"/>
      <c r="B108" s="7"/>
      <c r="C108" s="7"/>
      <c r="D108" s="7"/>
      <c r="E108" s="9"/>
      <c r="F108" s="10"/>
      <c r="G108" s="10"/>
      <c r="H108" s="10"/>
      <c r="I108" s="288"/>
      <c r="J108" s="288"/>
      <c r="K108" s="12"/>
      <c r="L108" s="12"/>
      <c r="M108" s="288"/>
      <c r="N108" s="288"/>
      <c r="O108" s="288"/>
      <c r="P108" s="289"/>
      <c r="Q108" s="288"/>
      <c r="R108" s="289"/>
      <c r="S108" s="287"/>
      <c r="T108" s="289"/>
      <c r="U108" s="289"/>
      <c r="V108" s="289"/>
      <c r="W108" s="289"/>
      <c r="X108" s="287"/>
      <c r="Y108" s="7"/>
    </row>
    <row r="109" customFormat="false" ht="12.75" hidden="false" customHeight="false" outlineLevel="0" collapsed="false">
      <c r="A109" s="7"/>
      <c r="B109" s="7"/>
      <c r="C109" s="7"/>
      <c r="D109" s="7"/>
      <c r="E109" s="9"/>
      <c r="F109" s="290"/>
      <c r="G109" s="291"/>
      <c r="H109" s="290"/>
      <c r="I109" s="289"/>
      <c r="J109" s="289"/>
      <c r="K109" s="289"/>
      <c r="L109" s="289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7"/>
    </row>
    <row r="110" customFormat="false" ht="12.75" hidden="false" customHeight="false" outlineLevel="0" collapsed="false">
      <c r="A110" s="7"/>
      <c r="B110" s="7"/>
      <c r="C110" s="7"/>
      <c r="D110" s="7"/>
      <c r="E110" s="9"/>
      <c r="F110" s="291"/>
      <c r="G110" s="291"/>
      <c r="H110" s="290"/>
      <c r="I110" s="289"/>
      <c r="J110" s="289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89"/>
      <c r="Y110" s="7"/>
    </row>
    <row r="111" customFormat="false" ht="12.75" hidden="false" customHeight="false" outlineLevel="0" collapsed="false">
      <c r="A111" s="7"/>
      <c r="B111" s="7"/>
      <c r="C111" s="7"/>
      <c r="D111" s="7"/>
      <c r="E111" s="9"/>
      <c r="F111" s="291"/>
      <c r="G111" s="291"/>
      <c r="H111" s="10"/>
      <c r="I111" s="206"/>
      <c r="J111" s="294"/>
      <c r="K111" s="294"/>
      <c r="L111" s="289"/>
      <c r="M111" s="289"/>
      <c r="N111" s="294"/>
      <c r="O111" s="294"/>
      <c r="P111" s="294"/>
      <c r="Q111" s="295"/>
      <c r="R111" s="294"/>
      <c r="S111" s="296"/>
      <c r="T111" s="294"/>
      <c r="U111" s="294"/>
      <c r="V111" s="294"/>
      <c r="W111" s="294"/>
      <c r="X111" s="289"/>
      <c r="Y111" s="7"/>
    </row>
    <row r="112" customFormat="false" ht="12.75" hidden="false" customHeight="false" outlineLevel="0" collapsed="false">
      <c r="A112" s="7"/>
      <c r="B112" s="7"/>
      <c r="C112" s="7"/>
      <c r="D112" s="7"/>
      <c r="E112" s="297"/>
      <c r="F112" s="298"/>
      <c r="G112" s="298"/>
      <c r="H112" s="298"/>
      <c r="I112" s="299"/>
      <c r="J112" s="299"/>
      <c r="K112" s="299"/>
      <c r="L112" s="299"/>
      <c r="M112" s="298"/>
      <c r="N112" s="299"/>
      <c r="O112" s="299"/>
      <c r="P112" s="299"/>
      <c r="Q112" s="300"/>
      <c r="R112" s="299"/>
      <c r="S112" s="300"/>
      <c r="T112" s="299"/>
      <c r="U112" s="300"/>
      <c r="V112" s="301"/>
      <c r="W112" s="299"/>
      <c r="X112" s="299"/>
      <c r="Y112" s="7"/>
    </row>
    <row r="113" customFormat="false" ht="12.75" hidden="false" customHeight="false" outlineLevel="0" collapsed="false">
      <c r="A113" s="7"/>
      <c r="B113" s="7"/>
      <c r="C113" s="7"/>
      <c r="D113" s="7"/>
      <c r="E113" s="9"/>
      <c r="F113" s="290"/>
      <c r="G113" s="290"/>
      <c r="H113" s="290"/>
      <c r="I113" s="302"/>
      <c r="J113" s="302"/>
      <c r="K113" s="302"/>
      <c r="L113" s="302"/>
      <c r="M113" s="290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  <c r="X113" s="304"/>
      <c r="Y113" s="7"/>
    </row>
    <row r="114" customFormat="false" ht="12.75" hidden="false" customHeight="false" outlineLevel="0" collapsed="false">
      <c r="A114" s="7"/>
      <c r="B114" s="7"/>
      <c r="C114" s="7"/>
      <c r="D114" s="7"/>
      <c r="E114" s="9"/>
      <c r="F114" s="290"/>
      <c r="G114" s="290"/>
      <c r="H114" s="290"/>
      <c r="I114" s="302"/>
      <c r="J114" s="302"/>
      <c r="K114" s="302"/>
      <c r="L114" s="302"/>
      <c r="M114" s="290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  <c r="X114" s="304"/>
      <c r="Y114" s="7"/>
    </row>
    <row r="115" customFormat="false" ht="12.75" hidden="false" customHeight="false" outlineLevel="0" collapsed="false">
      <c r="A115" s="7"/>
      <c r="B115" s="7"/>
      <c r="C115" s="7"/>
      <c r="D115" s="7"/>
      <c r="E115" s="9"/>
      <c r="F115" s="290"/>
      <c r="G115" s="290"/>
      <c r="H115" s="290"/>
      <c r="I115" s="302"/>
      <c r="J115" s="302"/>
      <c r="K115" s="302"/>
      <c r="L115" s="302"/>
      <c r="M115" s="290"/>
      <c r="N115" s="303"/>
      <c r="O115" s="303"/>
      <c r="P115" s="303"/>
      <c r="Q115" s="303"/>
      <c r="R115" s="303"/>
      <c r="S115" s="303"/>
      <c r="T115" s="303"/>
      <c r="U115" s="303"/>
      <c r="V115" s="303"/>
      <c r="W115" s="303"/>
      <c r="X115" s="304"/>
      <c r="Y115" s="7"/>
    </row>
    <row r="116" customFormat="false" ht="12.75" hidden="false" customHeight="false" outlineLevel="0" collapsed="false">
      <c r="A116" s="7"/>
      <c r="B116" s="7"/>
      <c r="C116" s="7"/>
      <c r="D116" s="7"/>
      <c r="E116" s="9"/>
      <c r="F116" s="290"/>
      <c r="G116" s="290"/>
      <c r="H116" s="290"/>
      <c r="I116" s="302"/>
      <c r="J116" s="302"/>
      <c r="K116" s="302"/>
      <c r="L116" s="302"/>
      <c r="M116" s="290"/>
      <c r="N116" s="303"/>
      <c r="O116" s="303"/>
      <c r="P116" s="303"/>
      <c r="Q116" s="303"/>
      <c r="R116" s="303"/>
      <c r="S116" s="303"/>
      <c r="T116" s="303"/>
      <c r="U116" s="303"/>
      <c r="V116" s="303"/>
      <c r="W116" s="303"/>
      <c r="X116" s="304"/>
      <c r="Y116" s="7"/>
    </row>
    <row r="117" customFormat="false" ht="12.75" hidden="false" customHeight="false" outlineLevel="0" collapsed="false">
      <c r="A117" s="7"/>
      <c r="B117" s="7"/>
      <c r="C117" s="7"/>
      <c r="D117" s="7"/>
      <c r="E117" s="9"/>
      <c r="F117" s="290"/>
      <c r="G117" s="290"/>
      <c r="H117" s="290"/>
      <c r="I117" s="302"/>
      <c r="J117" s="302"/>
      <c r="K117" s="302"/>
      <c r="L117" s="302"/>
      <c r="M117" s="290"/>
      <c r="N117" s="303"/>
      <c r="O117" s="303"/>
      <c r="P117" s="303"/>
      <c r="Q117" s="303"/>
      <c r="R117" s="303"/>
      <c r="S117" s="303"/>
      <c r="T117" s="303"/>
      <c r="U117" s="303"/>
      <c r="V117" s="303"/>
      <c r="W117" s="303"/>
      <c r="X117" s="304"/>
      <c r="Y117" s="7"/>
    </row>
    <row r="118" customFormat="false" ht="12.75" hidden="false" customHeight="false" outlineLevel="0" collapsed="false">
      <c r="A118" s="7"/>
      <c r="B118" s="7"/>
      <c r="C118" s="7"/>
      <c r="D118" s="7"/>
      <c r="E118" s="9"/>
      <c r="F118" s="290"/>
      <c r="G118" s="290"/>
      <c r="H118" s="290"/>
      <c r="I118" s="302"/>
      <c r="J118" s="302"/>
      <c r="K118" s="302"/>
      <c r="L118" s="302"/>
      <c r="M118" s="290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  <c r="X118" s="304"/>
      <c r="Y118" s="7"/>
    </row>
    <row r="119" customFormat="false" ht="12.75" hidden="false" customHeight="false" outlineLevel="0" collapsed="false">
      <c r="A119" s="7"/>
      <c r="B119" s="7"/>
      <c r="C119" s="7"/>
      <c r="D119" s="7"/>
      <c r="E119" s="9"/>
      <c r="F119" s="290"/>
      <c r="G119" s="290"/>
      <c r="H119" s="290"/>
      <c r="I119" s="302"/>
      <c r="J119" s="302"/>
      <c r="K119" s="302"/>
      <c r="L119" s="302"/>
      <c r="M119" s="290"/>
      <c r="N119" s="303"/>
      <c r="O119" s="303"/>
      <c r="P119" s="303"/>
      <c r="Q119" s="303"/>
      <c r="R119" s="303"/>
      <c r="S119" s="303"/>
      <c r="T119" s="303"/>
      <c r="U119" s="303"/>
      <c r="V119" s="303"/>
      <c r="W119" s="303"/>
      <c r="X119" s="304"/>
      <c r="Y119" s="7"/>
    </row>
    <row r="120" customFormat="false" ht="12.75" hidden="false" customHeight="false" outlineLevel="0" collapsed="false">
      <c r="A120" s="7"/>
      <c r="B120" s="7"/>
      <c r="C120" s="7"/>
      <c r="D120" s="7"/>
      <c r="E120" s="9"/>
      <c r="F120" s="290"/>
      <c r="G120" s="290"/>
      <c r="H120" s="290"/>
      <c r="I120" s="302"/>
      <c r="J120" s="302"/>
      <c r="K120" s="302"/>
      <c r="L120" s="302"/>
      <c r="M120" s="290"/>
      <c r="N120" s="303"/>
      <c r="O120" s="303"/>
      <c r="P120" s="303"/>
      <c r="Q120" s="303"/>
      <c r="R120" s="303"/>
      <c r="S120" s="303"/>
      <c r="T120" s="303"/>
      <c r="U120" s="303"/>
      <c r="V120" s="303"/>
      <c r="W120" s="303"/>
      <c r="X120" s="304"/>
      <c r="Y120" s="7"/>
    </row>
    <row r="121" customFormat="false" ht="12.75" hidden="false" customHeight="false" outlineLevel="0" collapsed="false">
      <c r="A121" s="7"/>
      <c r="B121" s="7"/>
      <c r="C121" s="7"/>
      <c r="D121" s="7"/>
      <c r="E121" s="9"/>
      <c r="F121" s="290"/>
      <c r="G121" s="290"/>
      <c r="H121" s="290"/>
      <c r="I121" s="302"/>
      <c r="J121" s="302"/>
      <c r="K121" s="302"/>
      <c r="L121" s="302"/>
      <c r="M121" s="290"/>
      <c r="N121" s="303"/>
      <c r="O121" s="303"/>
      <c r="P121" s="303"/>
      <c r="Q121" s="303"/>
      <c r="R121" s="303"/>
      <c r="S121" s="303"/>
      <c r="T121" s="303"/>
      <c r="U121" s="303"/>
      <c r="V121" s="303"/>
      <c r="W121" s="303"/>
      <c r="X121" s="304"/>
      <c r="Y121" s="7"/>
    </row>
    <row r="122" customFormat="false" ht="12.75" hidden="false" customHeight="false" outlineLevel="0" collapsed="false">
      <c r="A122" s="7"/>
      <c r="B122" s="7"/>
      <c r="C122" s="7"/>
      <c r="D122" s="7"/>
      <c r="E122" s="9"/>
      <c r="F122" s="290"/>
      <c r="G122" s="290"/>
      <c r="H122" s="290"/>
      <c r="I122" s="302"/>
      <c r="J122" s="302"/>
      <c r="K122" s="302"/>
      <c r="L122" s="302"/>
      <c r="M122" s="290"/>
      <c r="N122" s="303"/>
      <c r="O122" s="303"/>
      <c r="P122" s="303"/>
      <c r="Q122" s="303"/>
      <c r="R122" s="303"/>
      <c r="S122" s="303"/>
      <c r="T122" s="303"/>
      <c r="U122" s="303"/>
      <c r="V122" s="303"/>
      <c r="W122" s="303"/>
      <c r="X122" s="304"/>
      <c r="Y122" s="7"/>
    </row>
    <row r="123" customFormat="false" ht="12.75" hidden="false" customHeight="false" outlineLevel="0" collapsed="false">
      <c r="A123" s="7"/>
      <c r="B123" s="7"/>
      <c r="C123" s="7"/>
      <c r="D123" s="7"/>
      <c r="E123" s="9"/>
      <c r="F123" s="290"/>
      <c r="G123" s="290"/>
      <c r="H123" s="290"/>
      <c r="I123" s="302"/>
      <c r="J123" s="302"/>
      <c r="K123" s="302"/>
      <c r="L123" s="302"/>
      <c r="M123" s="290"/>
      <c r="N123" s="303"/>
      <c r="O123" s="303"/>
      <c r="P123" s="303"/>
      <c r="Q123" s="303"/>
      <c r="R123" s="303"/>
      <c r="S123" s="303"/>
      <c r="T123" s="303"/>
      <c r="U123" s="303"/>
      <c r="V123" s="303"/>
      <c r="W123" s="303"/>
      <c r="X123" s="304"/>
      <c r="Y123" s="7"/>
    </row>
    <row r="124" customFormat="false" ht="12.75" hidden="false" customHeight="false" outlineLevel="0" collapsed="false">
      <c r="A124" s="7"/>
      <c r="B124" s="7"/>
      <c r="C124" s="7"/>
      <c r="D124" s="7"/>
      <c r="E124" s="9"/>
      <c r="F124" s="290"/>
      <c r="G124" s="290"/>
      <c r="H124" s="290"/>
      <c r="I124" s="302"/>
      <c r="J124" s="302"/>
      <c r="K124" s="302"/>
      <c r="L124" s="302"/>
      <c r="M124" s="290"/>
      <c r="N124" s="303"/>
      <c r="O124" s="303"/>
      <c r="P124" s="303"/>
      <c r="Q124" s="303"/>
      <c r="R124" s="303"/>
      <c r="S124" s="303"/>
      <c r="T124" s="303"/>
      <c r="U124" s="303"/>
      <c r="V124" s="303"/>
      <c r="W124" s="303"/>
      <c r="X124" s="304"/>
      <c r="Y124" s="7"/>
    </row>
    <row r="125" customFormat="false" ht="12.75" hidden="false" customHeight="false" outlineLevel="0" collapsed="false">
      <c r="A125" s="7"/>
      <c r="B125" s="7"/>
      <c r="C125" s="7"/>
      <c r="D125" s="7"/>
      <c r="E125" s="9"/>
      <c r="F125" s="290"/>
      <c r="G125" s="290"/>
      <c r="H125" s="290"/>
      <c r="I125" s="302"/>
      <c r="J125" s="302"/>
      <c r="K125" s="302"/>
      <c r="L125" s="302"/>
      <c r="M125" s="290"/>
      <c r="N125" s="303"/>
      <c r="O125" s="303"/>
      <c r="P125" s="303"/>
      <c r="Q125" s="303"/>
      <c r="R125" s="303"/>
      <c r="S125" s="303"/>
      <c r="T125" s="303"/>
      <c r="U125" s="303"/>
      <c r="V125" s="303"/>
      <c r="W125" s="303"/>
      <c r="X125" s="304"/>
      <c r="Y125" s="7"/>
    </row>
    <row r="126" customFormat="false" ht="12.75" hidden="false" customHeight="false" outlineLevel="0" collapsed="false">
      <c r="A126" s="7"/>
      <c r="B126" s="7"/>
      <c r="C126" s="7"/>
      <c r="D126" s="7"/>
      <c r="E126" s="9"/>
      <c r="F126" s="290"/>
      <c r="G126" s="290"/>
      <c r="H126" s="290"/>
      <c r="I126" s="302"/>
      <c r="J126" s="302"/>
      <c r="K126" s="302"/>
      <c r="L126" s="302"/>
      <c r="M126" s="290"/>
      <c r="N126" s="303"/>
      <c r="O126" s="303"/>
      <c r="P126" s="303"/>
      <c r="Q126" s="303"/>
      <c r="R126" s="303"/>
      <c r="S126" s="303"/>
      <c r="T126" s="303"/>
      <c r="U126" s="303"/>
      <c r="V126" s="303"/>
      <c r="W126" s="303"/>
      <c r="X126" s="304"/>
      <c r="Y126" s="7"/>
    </row>
    <row r="127" customFormat="false" ht="12.75" hidden="false" customHeight="false" outlineLevel="0" collapsed="false">
      <c r="A127" s="7"/>
      <c r="B127" s="7"/>
      <c r="C127" s="7"/>
      <c r="D127" s="7"/>
      <c r="E127" s="9"/>
      <c r="F127" s="290"/>
      <c r="G127" s="290"/>
      <c r="H127" s="290"/>
      <c r="I127" s="302"/>
      <c r="J127" s="302"/>
      <c r="K127" s="302"/>
      <c r="L127" s="302"/>
      <c r="M127" s="290"/>
      <c r="N127" s="303"/>
      <c r="O127" s="303"/>
      <c r="P127" s="303"/>
      <c r="Q127" s="303"/>
      <c r="R127" s="303"/>
      <c r="S127" s="303"/>
      <c r="T127" s="303"/>
      <c r="U127" s="303"/>
      <c r="V127" s="303"/>
      <c r="W127" s="303"/>
      <c r="X127" s="304"/>
      <c r="Y127" s="7"/>
    </row>
    <row r="128" customFormat="false" ht="12.75" hidden="false" customHeight="false" outlineLevel="0" collapsed="false">
      <c r="A128" s="7"/>
      <c r="B128" s="7"/>
      <c r="C128" s="7"/>
      <c r="D128" s="7"/>
      <c r="E128" s="9"/>
      <c r="F128" s="290"/>
      <c r="G128" s="290"/>
      <c r="H128" s="290"/>
      <c r="I128" s="302"/>
      <c r="J128" s="302"/>
      <c r="K128" s="302"/>
      <c r="L128" s="302"/>
      <c r="M128" s="290"/>
      <c r="N128" s="303"/>
      <c r="O128" s="303"/>
      <c r="P128" s="303"/>
      <c r="Q128" s="303"/>
      <c r="R128" s="303"/>
      <c r="S128" s="303"/>
      <c r="T128" s="303"/>
      <c r="U128" s="303"/>
      <c r="V128" s="303"/>
      <c r="W128" s="303"/>
      <c r="X128" s="304"/>
      <c r="Y128" s="7"/>
    </row>
    <row r="129" customFormat="false" ht="12.75" hidden="false" customHeight="false" outlineLevel="0" collapsed="false">
      <c r="A129" s="7"/>
      <c r="B129" s="7"/>
      <c r="C129" s="7"/>
      <c r="D129" s="7"/>
      <c r="E129" s="9"/>
      <c r="F129" s="290"/>
      <c r="G129" s="290"/>
      <c r="H129" s="290"/>
      <c r="I129" s="302"/>
      <c r="J129" s="302"/>
      <c r="K129" s="302"/>
      <c r="L129" s="302"/>
      <c r="M129" s="290"/>
      <c r="N129" s="303"/>
      <c r="O129" s="303"/>
      <c r="P129" s="303"/>
      <c r="Q129" s="303"/>
      <c r="R129" s="303"/>
      <c r="S129" s="303"/>
      <c r="T129" s="303"/>
      <c r="U129" s="303"/>
      <c r="V129" s="303"/>
      <c r="W129" s="303"/>
      <c r="X129" s="304"/>
      <c r="Y129" s="7"/>
    </row>
    <row r="130" customFormat="false" ht="12.75" hidden="false" customHeight="false" outlineLevel="0" collapsed="false">
      <c r="A130" s="7"/>
      <c r="B130" s="7"/>
      <c r="C130" s="7"/>
      <c r="D130" s="7"/>
      <c r="E130" s="9"/>
      <c r="F130" s="290"/>
      <c r="G130" s="290"/>
      <c r="H130" s="290"/>
      <c r="I130" s="302"/>
      <c r="J130" s="302"/>
      <c r="K130" s="302"/>
      <c r="L130" s="302"/>
      <c r="M130" s="290"/>
      <c r="N130" s="303"/>
      <c r="O130" s="303"/>
      <c r="P130" s="303"/>
      <c r="Q130" s="303"/>
      <c r="R130" s="303"/>
      <c r="S130" s="303"/>
      <c r="T130" s="303"/>
      <c r="U130" s="303"/>
      <c r="V130" s="303"/>
      <c r="W130" s="303"/>
      <c r="X130" s="304"/>
      <c r="Y130" s="7"/>
    </row>
    <row r="131" customFormat="false" ht="12.75" hidden="false" customHeight="false" outlineLevel="0" collapsed="false">
      <c r="A131" s="7"/>
      <c r="B131" s="7"/>
      <c r="C131" s="7"/>
      <c r="D131" s="7"/>
      <c r="E131" s="9"/>
      <c r="F131" s="290"/>
      <c r="G131" s="290"/>
      <c r="H131" s="290"/>
      <c r="I131" s="302"/>
      <c r="J131" s="302"/>
      <c r="K131" s="302"/>
      <c r="L131" s="302"/>
      <c r="M131" s="290"/>
      <c r="N131" s="303"/>
      <c r="O131" s="303"/>
      <c r="P131" s="303"/>
      <c r="Q131" s="303"/>
      <c r="R131" s="303"/>
      <c r="S131" s="303"/>
      <c r="T131" s="303"/>
      <c r="U131" s="303"/>
      <c r="V131" s="303"/>
      <c r="W131" s="303"/>
      <c r="X131" s="304"/>
      <c r="Y131" s="7"/>
    </row>
    <row r="132" customFormat="false" ht="12.75" hidden="false" customHeight="false" outlineLevel="0" collapsed="false">
      <c r="A132" s="7"/>
      <c r="B132" s="7"/>
      <c r="C132" s="7"/>
      <c r="D132" s="7"/>
      <c r="E132" s="9"/>
      <c r="F132" s="290"/>
      <c r="G132" s="290"/>
      <c r="H132" s="290"/>
      <c r="I132" s="302"/>
      <c r="J132" s="302"/>
      <c r="K132" s="302"/>
      <c r="L132" s="302"/>
      <c r="M132" s="290"/>
      <c r="N132" s="303"/>
      <c r="O132" s="303"/>
      <c r="P132" s="303"/>
      <c r="Q132" s="303"/>
      <c r="R132" s="303"/>
      <c r="S132" s="303"/>
      <c r="T132" s="303"/>
      <c r="U132" s="303"/>
      <c r="V132" s="303"/>
      <c r="W132" s="303"/>
      <c r="X132" s="304"/>
      <c r="Y132" s="7"/>
    </row>
    <row r="133" customFormat="false" ht="12.75" hidden="false" customHeight="false" outlineLevel="0" collapsed="false">
      <c r="A133" s="7"/>
      <c r="B133" s="7"/>
      <c r="C133" s="7"/>
      <c r="D133" s="7"/>
      <c r="E133" s="9"/>
      <c r="F133" s="290"/>
      <c r="G133" s="290"/>
      <c r="H133" s="290"/>
      <c r="I133" s="302"/>
      <c r="J133" s="302"/>
      <c r="K133" s="302"/>
      <c r="L133" s="302"/>
      <c r="M133" s="290"/>
      <c r="N133" s="303"/>
      <c r="O133" s="303"/>
      <c r="P133" s="303"/>
      <c r="Q133" s="303"/>
      <c r="R133" s="303"/>
      <c r="S133" s="303"/>
      <c r="T133" s="303"/>
      <c r="U133" s="303"/>
      <c r="V133" s="303"/>
      <c r="W133" s="303"/>
      <c r="X133" s="304"/>
      <c r="Y133" s="7"/>
    </row>
    <row r="134" customFormat="false" ht="12.75" hidden="false" customHeight="false" outlineLevel="0" collapsed="false">
      <c r="A134" s="7"/>
      <c r="B134" s="7"/>
      <c r="C134" s="7"/>
      <c r="D134" s="7"/>
      <c r="E134" s="9"/>
      <c r="F134" s="290"/>
      <c r="G134" s="290"/>
      <c r="H134" s="290"/>
      <c r="I134" s="302"/>
      <c r="J134" s="302"/>
      <c r="K134" s="302"/>
      <c r="L134" s="302"/>
      <c r="M134" s="290"/>
      <c r="N134" s="303"/>
      <c r="O134" s="303"/>
      <c r="P134" s="303"/>
      <c r="Q134" s="303"/>
      <c r="R134" s="303"/>
      <c r="S134" s="303"/>
      <c r="T134" s="303"/>
      <c r="U134" s="303"/>
      <c r="V134" s="303"/>
      <c r="W134" s="303"/>
      <c r="X134" s="304"/>
      <c r="Y134" s="7"/>
    </row>
    <row r="135" customFormat="false" ht="12.75" hidden="false" customHeight="false" outlineLevel="0" collapsed="false">
      <c r="A135" s="7"/>
      <c r="B135" s="7"/>
      <c r="C135" s="7"/>
      <c r="D135" s="7"/>
      <c r="E135" s="9"/>
      <c r="F135" s="290"/>
      <c r="G135" s="290"/>
      <c r="H135" s="290"/>
      <c r="I135" s="302"/>
      <c r="J135" s="302"/>
      <c r="K135" s="302"/>
      <c r="L135" s="302"/>
      <c r="M135" s="290"/>
      <c r="N135" s="303"/>
      <c r="O135" s="303"/>
      <c r="P135" s="303"/>
      <c r="Q135" s="303"/>
      <c r="R135" s="303"/>
      <c r="S135" s="303"/>
      <c r="T135" s="303"/>
      <c r="U135" s="303"/>
      <c r="V135" s="303"/>
      <c r="W135" s="303"/>
      <c r="X135" s="304"/>
      <c r="Y135" s="7"/>
    </row>
    <row r="136" customFormat="false" ht="12.75" hidden="false" customHeight="false" outlineLevel="0" collapsed="false">
      <c r="A136" s="7"/>
      <c r="B136" s="7"/>
      <c r="C136" s="7"/>
      <c r="D136" s="7"/>
      <c r="E136" s="9"/>
      <c r="F136" s="290"/>
      <c r="G136" s="290"/>
      <c r="H136" s="290"/>
      <c r="I136" s="302"/>
      <c r="J136" s="302"/>
      <c r="K136" s="302"/>
      <c r="L136" s="302"/>
      <c r="M136" s="290"/>
      <c r="N136" s="303"/>
      <c r="O136" s="303"/>
      <c r="P136" s="303"/>
      <c r="Q136" s="303"/>
      <c r="R136" s="303"/>
      <c r="S136" s="303"/>
      <c r="T136" s="303"/>
      <c r="U136" s="303"/>
      <c r="V136" s="303"/>
      <c r="W136" s="303"/>
      <c r="X136" s="304"/>
      <c r="Y136" s="7"/>
    </row>
    <row r="137" customFormat="false" ht="12.75" hidden="false" customHeight="false" outlineLevel="0" collapsed="false">
      <c r="A137" s="7"/>
      <c r="B137" s="7"/>
      <c r="C137" s="7"/>
      <c r="D137" s="7"/>
      <c r="E137" s="9"/>
      <c r="F137" s="290"/>
      <c r="G137" s="290"/>
      <c r="H137" s="291"/>
      <c r="I137" s="287"/>
      <c r="J137" s="287"/>
      <c r="K137" s="287"/>
      <c r="L137" s="287"/>
      <c r="M137" s="287"/>
      <c r="N137" s="287"/>
      <c r="O137" s="287"/>
      <c r="P137" s="287"/>
      <c r="Q137" s="287"/>
      <c r="R137" s="287"/>
      <c r="S137" s="287"/>
      <c r="T137" s="287"/>
      <c r="U137" s="287"/>
      <c r="V137" s="287"/>
      <c r="W137" s="287"/>
      <c r="X137" s="287"/>
      <c r="Y137" s="7"/>
    </row>
    <row r="138" customFormat="false" ht="12.75" hidden="false" customHeight="false" outlineLevel="0" collapsed="false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customFormat="false" ht="12.75" hidden="false" customHeight="false" outlineLevel="0" collapsed="false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customFormat="false" ht="12.75" hidden="false" customHeight="false" outlineLevel="0" collapsed="false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customFormat="false" ht="12.75" hidden="false" customHeight="false" outlineLevel="0" collapsed="false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customFormat="false" ht="12.75" hidden="false" customHeight="false" outlineLevel="0" collapsed="false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customFormat="false" ht="12.75" hidden="false" customHeight="false" outlineLevel="0" collapsed="false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customFormat="false" ht="12.75" hidden="false" customHeight="false" outlineLevel="0" collapsed="false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customFormat="false" ht="12.75" hidden="false" customHeight="false" outlineLevel="0" collapsed="false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</sheetData>
  <mergeCells count="13">
    <mergeCell ref="AQ1:AR1"/>
    <mergeCell ref="BC1:BD1"/>
    <mergeCell ref="W3:AB3"/>
    <mergeCell ref="AD3:AL3"/>
    <mergeCell ref="BF3:BH3"/>
    <mergeCell ref="CE3:CG3"/>
    <mergeCell ref="F4:I4"/>
    <mergeCell ref="AK4:AM4"/>
    <mergeCell ref="AN4:AP4"/>
    <mergeCell ref="AK5:AM5"/>
    <mergeCell ref="AN5:AP5"/>
    <mergeCell ref="F69:I69"/>
    <mergeCell ref="I109:L109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Q145"/>
  <sheetViews>
    <sheetView showFormulas="false" showGridLines="true" showRowColHeaders="true" showZeros="true" rightToLeft="false" tabSelected="false" showOutlineSymbols="true" defaultGridColor="true" view="normal" topLeftCell="AD1" colorId="64" zoomScale="75" zoomScaleNormal="75" zoomScalePageLayoutView="100" workbookViewId="0">
      <selection pane="topLeft" activeCell="X7" activeCellId="0" sqref="X7:X3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9.99"/>
    <col collapsed="false" customWidth="true" hidden="false" outlineLevel="0" max="4" min="4" style="0" width="10.56"/>
    <col collapsed="false" customWidth="true" hidden="false" outlineLevel="0" max="5" min="5" style="0" width="13.85"/>
    <col collapsed="false" customWidth="true" hidden="false" outlineLevel="0" max="6" min="6" style="0" width="13.41"/>
    <col collapsed="false" customWidth="true" hidden="false" outlineLevel="0" max="7" min="7" style="0" width="11.99"/>
    <col collapsed="false" customWidth="true" hidden="false" outlineLevel="0" max="8" min="8" style="0" width="14.28"/>
    <col collapsed="false" customWidth="true" hidden="false" outlineLevel="0" max="9" min="9" style="0" width="15.85"/>
    <col collapsed="false" customWidth="true" hidden="false" outlineLevel="0" max="10" min="10" style="0" width="11.56"/>
    <col collapsed="false" customWidth="true" hidden="false" outlineLevel="0" max="11" min="11" style="0" width="19.56"/>
    <col collapsed="false" customWidth="true" hidden="false" outlineLevel="0" max="12" min="12" style="0" width="16.56"/>
    <col collapsed="false" customWidth="true" hidden="false" outlineLevel="0" max="13" min="13" style="0" width="18.41"/>
    <col collapsed="false" customWidth="true" hidden="false" outlineLevel="0" max="14" min="14" style="0" width="19.99"/>
    <col collapsed="false" customWidth="true" hidden="false" outlineLevel="0" max="15" min="15" style="0" width="14.56"/>
    <col collapsed="false" customWidth="true" hidden="false" outlineLevel="0" max="16" min="16" style="0" width="11.56"/>
    <col collapsed="false" customWidth="true" hidden="false" outlineLevel="0" max="17" min="17" style="0" width="12.14"/>
    <col collapsed="false" customWidth="true" hidden="false" outlineLevel="0" max="19" min="18" style="0" width="12.85"/>
    <col collapsed="false" customWidth="true" hidden="false" outlineLevel="0" max="20" min="20" style="0" width="13.56"/>
    <col collapsed="false" customWidth="true" hidden="false" outlineLevel="0" max="21" min="21" style="0" width="15.13"/>
    <col collapsed="false" customWidth="true" hidden="false" outlineLevel="0" max="22" min="22" style="0" width="13.14"/>
    <col collapsed="false" customWidth="true" hidden="false" outlineLevel="0" max="23" min="23" style="0" width="12.56"/>
    <col collapsed="false" customWidth="true" hidden="false" outlineLevel="0" max="24" min="24" style="0" width="12.28"/>
    <col collapsed="false" customWidth="true" hidden="false" outlineLevel="0" max="25" min="25" style="0" width="13.85"/>
    <col collapsed="false" customWidth="true" hidden="false" outlineLevel="0" max="26" min="26" style="0" width="12.56"/>
    <col collapsed="false" customWidth="true" hidden="false" outlineLevel="0" max="27" min="27" style="0" width="13.99"/>
    <col collapsed="false" customWidth="true" hidden="false" outlineLevel="0" max="28" min="28" style="0" width="14.14"/>
    <col collapsed="false" customWidth="true" hidden="false" outlineLevel="0" max="29" min="29" style="0" width="14.28"/>
    <col collapsed="false" customWidth="true" hidden="false" outlineLevel="0" max="30" min="30" style="0" width="15.13"/>
    <col collapsed="false" customWidth="true" hidden="false" outlineLevel="0" max="31" min="31" style="0" width="13.14"/>
    <col collapsed="false" customWidth="true" hidden="false" outlineLevel="0" max="32" min="32" style="0" width="12.56"/>
    <col collapsed="false" customWidth="true" hidden="false" outlineLevel="0" max="33" min="33" style="0" width="12.28"/>
    <col collapsed="false" customWidth="true" hidden="false" outlineLevel="0" max="34" min="34" style="0" width="12.7"/>
    <col collapsed="false" customWidth="true" hidden="false" outlineLevel="0" max="35" min="35" style="0" width="10.99"/>
    <col collapsed="false" customWidth="true" hidden="false" outlineLevel="0" max="36" min="36" style="0" width="15.41"/>
    <col collapsed="false" customWidth="true" hidden="false" outlineLevel="0" max="37" min="37" style="0" width="13.14"/>
    <col collapsed="false" customWidth="true" hidden="false" outlineLevel="0" max="38" min="38" style="0" width="14.56"/>
    <col collapsed="false" customWidth="true" hidden="false" outlineLevel="0" max="39" min="39" style="0" width="14.85"/>
    <col collapsed="false" customWidth="true" hidden="false" outlineLevel="0" max="40" min="40" style="0" width="11.13"/>
    <col collapsed="false" customWidth="true" hidden="false" outlineLevel="0" max="41" min="41" style="0" width="14.28"/>
    <col collapsed="false" customWidth="true" hidden="false" outlineLevel="0" max="42" min="42" style="0" width="14.41"/>
    <col collapsed="false" customWidth="true" hidden="false" outlineLevel="0" max="43" min="43" style="0" width="13.99"/>
    <col collapsed="false" customWidth="true" hidden="false" outlineLevel="0" max="44" min="44" style="0" width="14.28"/>
    <col collapsed="false" customWidth="true" hidden="false" outlineLevel="0" max="45" min="45" style="0" width="16.84"/>
    <col collapsed="false" customWidth="true" hidden="false" outlineLevel="0" max="46" min="46" style="0" width="17.28"/>
    <col collapsed="false" customWidth="true" hidden="false" outlineLevel="0" max="47" min="47" style="0" width="16.56"/>
    <col collapsed="false" customWidth="true" hidden="false" outlineLevel="0" max="48" min="48" style="0" width="17.14"/>
    <col collapsed="false" customWidth="true" hidden="false" outlineLevel="0" max="49" min="49" style="0" width="14.28"/>
    <col collapsed="false" customWidth="true" hidden="false" outlineLevel="0" max="50" min="50" style="0" width="14.85"/>
    <col collapsed="false" customWidth="true" hidden="false" outlineLevel="0" max="51" min="51" style="0" width="17.7"/>
    <col collapsed="false" customWidth="true" hidden="false" outlineLevel="0" max="52" min="52" style="0" width="13.99"/>
    <col collapsed="false" customWidth="true" hidden="false" outlineLevel="0" max="53" min="53" style="0" width="15.13"/>
    <col collapsed="false" customWidth="true" hidden="false" outlineLevel="0" max="54" min="54" style="0" width="14.99"/>
    <col collapsed="false" customWidth="true" hidden="false" outlineLevel="0" max="55" min="55" style="0" width="15.7"/>
    <col collapsed="false" customWidth="true" hidden="false" outlineLevel="0" max="56" min="56" style="0" width="15.85"/>
    <col collapsed="false" customWidth="true" hidden="false" outlineLevel="0" max="58" min="57" style="0" width="14.99"/>
    <col collapsed="false" customWidth="true" hidden="false" outlineLevel="0" max="59" min="59" style="0" width="14.28"/>
    <col collapsed="false" customWidth="true" hidden="false" outlineLevel="0" max="60" min="60" style="0" width="15.7"/>
    <col collapsed="false" customWidth="true" hidden="false" outlineLevel="0" max="61" min="61" style="0" width="16.84"/>
    <col collapsed="false" customWidth="true" hidden="false" outlineLevel="0" max="62" min="62" style="0" width="16.42"/>
    <col collapsed="false" customWidth="true" hidden="false" outlineLevel="0" max="63" min="63" style="0" width="16.7"/>
    <col collapsed="false" customWidth="true" hidden="false" outlineLevel="0" max="64" min="64" style="0" width="15.28"/>
    <col collapsed="false" customWidth="true" hidden="false" outlineLevel="0" max="66" min="66" style="0" width="10.99"/>
    <col collapsed="false" customWidth="true" hidden="false" outlineLevel="0" max="67" min="67" style="0" width="16.99"/>
    <col collapsed="false" customWidth="true" hidden="false" outlineLevel="0" max="69" min="69" style="0" width="14.7"/>
  </cols>
  <sheetData>
    <row r="1" customFormat="false" ht="20.25" hidden="false" customHeight="false" outlineLevel="0" collapsed="false">
      <c r="A1" s="1" t="n">
        <f aca="true">DATE(YEAR($A$4),MONTH($A$4),DAY(RIGHT(CELL("filename",A2),1)))</f>
        <v>36958</v>
      </c>
      <c r="K1" s="2" t="s">
        <v>0</v>
      </c>
      <c r="L1" s="2"/>
      <c r="N1" s="2"/>
      <c r="AQ1" s="3" t="n">
        <f aca="false">A1</f>
        <v>36958</v>
      </c>
      <c r="AR1" s="3"/>
      <c r="BC1" s="3" t="n">
        <f aca="false">A1</f>
        <v>36958</v>
      </c>
      <c r="BD1" s="3"/>
    </row>
    <row r="2" customFormat="false" ht="13.5" hidden="false" customHeight="false" outlineLevel="0" collapsed="false"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 t="s">
        <v>1</v>
      </c>
      <c r="N2" s="4"/>
      <c r="O2" s="4" t="s">
        <v>1</v>
      </c>
      <c r="P2" s="4"/>
      <c r="Q2" s="4" t="s">
        <v>1</v>
      </c>
      <c r="R2" s="4" t="s">
        <v>1</v>
      </c>
      <c r="S2" s="4" t="s">
        <v>1</v>
      </c>
      <c r="T2" s="4" t="s">
        <v>1</v>
      </c>
      <c r="U2" s="4"/>
      <c r="AB2" s="5"/>
      <c r="BH2" s="6"/>
      <c r="BJ2" s="6" t="s">
        <v>2</v>
      </c>
      <c r="BO2" s="6" t="s">
        <v>3</v>
      </c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8"/>
      <c r="CJ2" s="7"/>
      <c r="CK2" s="7"/>
      <c r="CL2" s="7"/>
      <c r="CM2" s="7"/>
      <c r="CN2" s="8"/>
      <c r="CO2" s="7"/>
      <c r="CP2" s="7"/>
      <c r="CQ2" s="7"/>
    </row>
    <row r="3" customFormat="false" ht="13.5" hidden="false" customHeight="false" outlineLevel="0" collapsed="false">
      <c r="B3" s="9" t="s">
        <v>4</v>
      </c>
      <c r="C3" s="10"/>
      <c r="D3" s="10"/>
      <c r="E3" s="10"/>
      <c r="F3" s="11"/>
      <c r="G3" s="11"/>
      <c r="H3" s="12"/>
      <c r="I3" s="12"/>
      <c r="J3" s="11"/>
      <c r="K3" s="11"/>
      <c r="L3" s="11"/>
      <c r="M3" s="13" t="n">
        <v>2.52</v>
      </c>
      <c r="N3" s="11"/>
      <c r="O3" s="13" t="n">
        <v>0</v>
      </c>
      <c r="P3" s="14" t="n">
        <v>22.8</v>
      </c>
      <c r="Q3" s="13" t="n">
        <v>0</v>
      </c>
      <c r="R3" s="13" t="n">
        <v>0</v>
      </c>
      <c r="S3" s="13" t="n">
        <v>0</v>
      </c>
      <c r="T3" s="13" t="n">
        <v>0</v>
      </c>
      <c r="U3" s="4"/>
      <c r="W3" s="15" t="s">
        <v>5</v>
      </c>
      <c r="X3" s="15"/>
      <c r="Y3" s="15"/>
      <c r="Z3" s="15"/>
      <c r="AA3" s="15"/>
      <c r="AB3" s="15"/>
      <c r="AD3" s="16" t="s">
        <v>6</v>
      </c>
      <c r="AE3" s="16"/>
      <c r="AF3" s="16"/>
      <c r="AG3" s="16"/>
      <c r="AH3" s="16"/>
      <c r="AI3" s="16"/>
      <c r="AJ3" s="16"/>
      <c r="AK3" s="16"/>
      <c r="AL3" s="16"/>
      <c r="AM3" s="17"/>
      <c r="AN3" s="17"/>
      <c r="AO3" s="17"/>
      <c r="AP3" s="18"/>
      <c r="AQ3" s="19"/>
      <c r="AR3" s="20"/>
      <c r="AS3" s="21" t="s">
        <v>7</v>
      </c>
      <c r="AT3" s="22"/>
      <c r="AU3" s="22"/>
      <c r="AV3" s="22"/>
      <c r="AW3" s="22"/>
      <c r="AX3" s="22"/>
      <c r="AY3" s="22"/>
      <c r="AZ3" s="22"/>
      <c r="BA3" s="22"/>
      <c r="BB3" s="22"/>
      <c r="BC3" s="23"/>
      <c r="BF3" s="24" t="s">
        <v>8</v>
      </c>
      <c r="BG3" s="24"/>
      <c r="BH3" s="24"/>
      <c r="BJ3" s="25" t="s">
        <v>9</v>
      </c>
      <c r="BK3" s="26"/>
      <c r="BL3" s="27" t="n">
        <f aca="false">BD31</f>
        <v>20836.4928</v>
      </c>
      <c r="BM3" s="6"/>
      <c r="BO3" s="25" t="s">
        <v>9</v>
      </c>
      <c r="BP3" s="26"/>
      <c r="BQ3" s="27" t="e">
        <f aca="true">(INDIRECT(TEXT((DAY($A$1)-1),"0")&amp;"!Bq3"))+BL3</f>
        <v>#REF!</v>
      </c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7"/>
      <c r="CD3" s="7"/>
      <c r="CE3" s="28"/>
      <c r="CF3" s="28"/>
      <c r="CG3" s="28"/>
      <c r="CH3" s="7"/>
      <c r="CI3" s="8"/>
      <c r="CJ3" s="7"/>
      <c r="CK3" s="29"/>
      <c r="CL3" s="8"/>
      <c r="CM3" s="7"/>
      <c r="CN3" s="8"/>
      <c r="CO3" s="7"/>
      <c r="CP3" s="29"/>
      <c r="CQ3" s="7"/>
    </row>
    <row r="4" customFormat="false" ht="13.5" hidden="false" customHeight="false" outlineLevel="0" collapsed="false">
      <c r="A4" s="30" t="n">
        <f aca="false">'1'!A4</f>
        <v>36951</v>
      </c>
      <c r="B4" s="31"/>
      <c r="C4" s="32"/>
      <c r="D4" s="33" t="s">
        <v>10</v>
      </c>
      <c r="E4" s="34"/>
      <c r="F4" s="35" t="s">
        <v>11</v>
      </c>
      <c r="G4" s="35"/>
      <c r="H4" s="35"/>
      <c r="I4" s="35"/>
      <c r="J4" s="36" t="s">
        <v>12</v>
      </c>
      <c r="K4" s="37"/>
      <c r="L4" s="38"/>
      <c r="M4" s="36" t="s">
        <v>13</v>
      </c>
      <c r="N4" s="37"/>
      <c r="O4" s="37"/>
      <c r="P4" s="39"/>
      <c r="Q4" s="37"/>
      <c r="R4" s="37"/>
      <c r="S4" s="38"/>
      <c r="T4" s="36"/>
      <c r="U4" s="38"/>
      <c r="W4" s="40" t="s">
        <v>14</v>
      </c>
      <c r="X4" s="40"/>
      <c r="Y4" s="40" t="s">
        <v>14</v>
      </c>
      <c r="Z4" s="41"/>
      <c r="AA4" s="42" t="s">
        <v>15</v>
      </c>
      <c r="AB4" s="40"/>
      <c r="AC4" s="43" t="s">
        <v>16</v>
      </c>
      <c r="AE4" s="44" t="s">
        <v>17</v>
      </c>
      <c r="AF4" s="44" t="s">
        <v>17</v>
      </c>
      <c r="AG4" s="44"/>
      <c r="AH4" s="45"/>
      <c r="AI4" s="26" t="s">
        <v>18</v>
      </c>
      <c r="AJ4" s="46"/>
      <c r="AK4" s="47" t="s">
        <v>18</v>
      </c>
      <c r="AL4" s="47"/>
      <c r="AM4" s="47"/>
      <c r="AN4" s="47" t="s">
        <v>19</v>
      </c>
      <c r="AO4" s="47"/>
      <c r="AP4" s="47"/>
      <c r="AQ4" s="48" t="s">
        <v>20</v>
      </c>
      <c r="AR4" s="48" t="s">
        <v>21</v>
      </c>
      <c r="AS4" s="49"/>
      <c r="AT4" s="50" t="s">
        <v>21</v>
      </c>
      <c r="AU4" s="50" t="s">
        <v>22</v>
      </c>
      <c r="AV4" s="50" t="s">
        <v>21</v>
      </c>
      <c r="AW4" s="50" t="s">
        <v>11</v>
      </c>
      <c r="AX4" s="50" t="s">
        <v>23</v>
      </c>
      <c r="AY4" s="50" t="s">
        <v>24</v>
      </c>
      <c r="AZ4" s="50" t="s">
        <v>25</v>
      </c>
      <c r="BA4" s="50" t="s">
        <v>16</v>
      </c>
      <c r="BB4" s="50" t="s">
        <v>26</v>
      </c>
      <c r="BC4" s="50" t="s">
        <v>27</v>
      </c>
      <c r="BD4" s="50" t="s">
        <v>28</v>
      </c>
      <c r="BE4" s="51"/>
      <c r="BF4" s="40" t="s">
        <v>29</v>
      </c>
      <c r="BG4" s="40" t="s">
        <v>30</v>
      </c>
      <c r="BH4" s="40" t="s">
        <v>31</v>
      </c>
      <c r="BI4" s="52"/>
      <c r="BJ4" s="53" t="s">
        <v>32</v>
      </c>
      <c r="BK4" s="52"/>
      <c r="BL4" s="54"/>
      <c r="BO4" s="53" t="s">
        <v>32</v>
      </c>
      <c r="BP4" s="52"/>
      <c r="BQ4" s="54" t="e">
        <f aca="true">(INDIRECT(TEXT((DAY($A$1)-1),"0")&amp;"!BK4"))+BL4</f>
        <v>#REF!</v>
      </c>
      <c r="BR4" s="55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55"/>
      <c r="CE4" s="28"/>
      <c r="CF4" s="28"/>
      <c r="CG4" s="28"/>
      <c r="CH4" s="7"/>
      <c r="CI4" s="8"/>
      <c r="CJ4" s="7"/>
      <c r="CK4" s="29"/>
      <c r="CL4" s="7"/>
      <c r="CM4" s="7"/>
      <c r="CN4" s="8"/>
      <c r="CO4" s="7"/>
      <c r="CP4" s="29"/>
      <c r="CQ4" s="7"/>
    </row>
    <row r="5" customFormat="false" ht="12.75" hidden="false" customHeight="false" outlineLevel="0" collapsed="false">
      <c r="B5" s="56"/>
      <c r="C5" s="57" t="s">
        <v>33</v>
      </c>
      <c r="D5" s="57" t="s">
        <v>34</v>
      </c>
      <c r="E5" s="58"/>
      <c r="F5" s="59" t="s">
        <v>35</v>
      </c>
      <c r="G5" s="60" t="s">
        <v>36</v>
      </c>
      <c r="H5" s="60" t="s">
        <v>37</v>
      </c>
      <c r="I5" s="61" t="s">
        <v>38</v>
      </c>
      <c r="J5" s="59" t="s">
        <v>39</v>
      </c>
      <c r="K5" s="60" t="s">
        <v>23</v>
      </c>
      <c r="L5" s="61" t="s">
        <v>40</v>
      </c>
      <c r="M5" s="59" t="s">
        <v>25</v>
      </c>
      <c r="N5" s="60" t="s">
        <v>25</v>
      </c>
      <c r="O5" s="60" t="s">
        <v>41</v>
      </c>
      <c r="P5" s="60" t="s">
        <v>42</v>
      </c>
      <c r="Q5" s="60" t="s">
        <v>43</v>
      </c>
      <c r="R5" s="60" t="s">
        <v>43</v>
      </c>
      <c r="S5" s="61" t="s">
        <v>44</v>
      </c>
      <c r="T5" s="59" t="s">
        <v>45</v>
      </c>
      <c r="U5" s="62" t="s">
        <v>46</v>
      </c>
      <c r="W5" s="50" t="s">
        <v>24</v>
      </c>
      <c r="X5" s="50"/>
      <c r="Y5" s="50" t="s">
        <v>24</v>
      </c>
      <c r="Z5" s="63"/>
      <c r="AA5" s="64" t="s">
        <v>24</v>
      </c>
      <c r="AB5" s="65"/>
      <c r="AC5" s="66" t="s">
        <v>47</v>
      </c>
      <c r="AE5" s="67" t="s">
        <v>48</v>
      </c>
      <c r="AF5" s="67" t="s">
        <v>48</v>
      </c>
      <c r="AG5" s="67"/>
      <c r="AH5" s="68"/>
      <c r="AI5" s="52" t="s">
        <v>49</v>
      </c>
      <c r="AJ5" s="69"/>
      <c r="AK5" s="70" t="s">
        <v>49</v>
      </c>
      <c r="AL5" s="70"/>
      <c r="AM5" s="70"/>
      <c r="AN5" s="70" t="s">
        <v>49</v>
      </c>
      <c r="AO5" s="70"/>
      <c r="AP5" s="70"/>
      <c r="AQ5" s="71" t="s">
        <v>50</v>
      </c>
      <c r="AR5" s="71" t="s">
        <v>51</v>
      </c>
      <c r="AS5" s="49"/>
      <c r="AT5" s="50" t="s">
        <v>52</v>
      </c>
      <c r="AU5" s="50" t="s">
        <v>53</v>
      </c>
      <c r="AV5" s="50" t="s">
        <v>54</v>
      </c>
      <c r="AW5" s="50" t="s">
        <v>55</v>
      </c>
      <c r="AX5" s="50"/>
      <c r="AY5" s="50" t="s">
        <v>56</v>
      </c>
      <c r="AZ5" s="50" t="s">
        <v>57</v>
      </c>
      <c r="BA5" s="50" t="s">
        <v>47</v>
      </c>
      <c r="BB5" s="50" t="s">
        <v>58</v>
      </c>
      <c r="BC5" s="50"/>
      <c r="BD5" s="50" t="s">
        <v>59</v>
      </c>
      <c r="BE5" s="51"/>
      <c r="BF5" s="72" t="s">
        <v>60</v>
      </c>
      <c r="BG5" s="72" t="n">
        <v>0.8</v>
      </c>
      <c r="BH5" s="72" t="n">
        <v>0.2</v>
      </c>
      <c r="BI5" s="52"/>
      <c r="BJ5" s="53" t="s">
        <v>61</v>
      </c>
      <c r="BK5" s="52"/>
      <c r="BL5" s="73" t="n">
        <f aca="false">BL3-BL4</f>
        <v>20836.4928</v>
      </c>
      <c r="BO5" s="53" t="s">
        <v>61</v>
      </c>
      <c r="BP5" s="52"/>
      <c r="BQ5" s="73" t="e">
        <f aca="false">BQ3-BQ4</f>
        <v>#REF!</v>
      </c>
      <c r="BR5" s="55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55"/>
      <c r="CE5" s="74"/>
      <c r="CF5" s="74"/>
      <c r="CG5" s="74"/>
      <c r="CH5" s="7"/>
      <c r="CI5" s="8"/>
      <c r="CJ5" s="7"/>
      <c r="CK5" s="29"/>
      <c r="CL5" s="7"/>
      <c r="CM5" s="7"/>
      <c r="CN5" s="8"/>
      <c r="CO5" s="7"/>
      <c r="CP5" s="29"/>
      <c r="CQ5" s="7"/>
    </row>
    <row r="6" customFormat="false" ht="17.25" hidden="false" customHeight="true" outlineLevel="0" collapsed="false">
      <c r="B6" s="75"/>
      <c r="C6" s="76" t="s">
        <v>62</v>
      </c>
      <c r="D6" s="76" t="s">
        <v>63</v>
      </c>
      <c r="E6" s="77" t="s">
        <v>64</v>
      </c>
      <c r="F6" s="78" t="n">
        <f aca="false">Variables!C2</f>
        <v>0</v>
      </c>
      <c r="G6" s="79" t="n">
        <v>0</v>
      </c>
      <c r="H6" s="79" t="n">
        <v>0</v>
      </c>
      <c r="I6" s="80" t="s">
        <v>65</v>
      </c>
      <c r="J6" s="81" t="s">
        <v>66</v>
      </c>
      <c r="K6" s="79" t="n">
        <v>0</v>
      </c>
      <c r="L6" s="82" t="s">
        <v>65</v>
      </c>
      <c r="M6" s="83" t="n">
        <v>0</v>
      </c>
      <c r="N6" s="84" t="s">
        <v>67</v>
      </c>
      <c r="O6" s="85" t="n">
        <v>0</v>
      </c>
      <c r="P6" s="84" t="n">
        <v>0.019</v>
      </c>
      <c r="Q6" s="85" t="n">
        <v>0</v>
      </c>
      <c r="R6" s="85" t="s">
        <v>67</v>
      </c>
      <c r="S6" s="82" t="s">
        <v>68</v>
      </c>
      <c r="T6" s="86" t="n">
        <v>0</v>
      </c>
      <c r="U6" s="87" t="s">
        <v>69</v>
      </c>
      <c r="W6" s="88" t="s">
        <v>62</v>
      </c>
      <c r="X6" s="89"/>
      <c r="Y6" s="88" t="s">
        <v>62</v>
      </c>
      <c r="Z6" s="90"/>
      <c r="AA6" s="91" t="s">
        <v>62</v>
      </c>
      <c r="AB6" s="92"/>
      <c r="AC6" s="93" t="s">
        <v>70</v>
      </c>
      <c r="AD6" s="94" t="s">
        <v>71</v>
      </c>
      <c r="AE6" s="67" t="s">
        <v>72</v>
      </c>
      <c r="AF6" s="67" t="s">
        <v>73</v>
      </c>
      <c r="AG6" s="67"/>
      <c r="AH6" s="95" t="s">
        <v>72</v>
      </c>
      <c r="AI6" s="309" t="s">
        <v>50</v>
      </c>
      <c r="AJ6" s="310" t="s">
        <v>74</v>
      </c>
      <c r="AK6" s="67" t="s">
        <v>72</v>
      </c>
      <c r="AL6" s="51" t="s">
        <v>50</v>
      </c>
      <c r="AM6" s="49" t="s">
        <v>74</v>
      </c>
      <c r="AN6" s="311" t="s">
        <v>72</v>
      </c>
      <c r="AO6" s="312" t="s">
        <v>50</v>
      </c>
      <c r="AP6" s="49" t="s">
        <v>74</v>
      </c>
      <c r="AQ6" s="96" t="s">
        <v>75</v>
      </c>
      <c r="AR6" s="96" t="s">
        <v>76</v>
      </c>
      <c r="AS6" s="49"/>
      <c r="AT6" s="97" t="s">
        <v>76</v>
      </c>
      <c r="AU6" s="97" t="s">
        <v>77</v>
      </c>
      <c r="AV6" s="97" t="s">
        <v>70</v>
      </c>
      <c r="AW6" s="97" t="s">
        <v>78</v>
      </c>
      <c r="AX6" s="97" t="s">
        <v>70</v>
      </c>
      <c r="AY6" s="97" t="s">
        <v>70</v>
      </c>
      <c r="AZ6" s="97" t="s">
        <v>70</v>
      </c>
      <c r="BA6" s="97" t="s">
        <v>70</v>
      </c>
      <c r="BB6" s="97" t="s">
        <v>70</v>
      </c>
      <c r="BC6" s="97" t="s">
        <v>70</v>
      </c>
      <c r="BD6" s="97" t="s">
        <v>79</v>
      </c>
      <c r="BE6" s="52"/>
      <c r="BF6" s="92" t="s">
        <v>70</v>
      </c>
      <c r="BG6" s="92" t="s">
        <v>80</v>
      </c>
      <c r="BH6" s="92" t="s">
        <v>80</v>
      </c>
      <c r="BI6" s="98"/>
      <c r="BJ6" s="53" t="s">
        <v>32</v>
      </c>
      <c r="BK6" s="52"/>
      <c r="BL6" s="99"/>
      <c r="BM6" s="6"/>
      <c r="BN6" s="6"/>
      <c r="BO6" s="53" t="s">
        <v>32</v>
      </c>
      <c r="BP6" s="52"/>
      <c r="BQ6" s="99" t="e">
        <f aca="true">-ABS(INDIRECT(TEXT((DAY($A$1)-1),"0")&amp;"!BK6"))+BL6</f>
        <v>#REF!</v>
      </c>
      <c r="BR6" s="55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7"/>
      <c r="CE6" s="100"/>
      <c r="CF6" s="100"/>
      <c r="CG6" s="100"/>
      <c r="CH6" s="8"/>
      <c r="CI6" s="8"/>
      <c r="CJ6" s="7"/>
      <c r="CK6" s="101"/>
      <c r="CL6" s="8"/>
      <c r="CM6" s="8"/>
      <c r="CN6" s="8"/>
      <c r="CO6" s="7"/>
      <c r="CP6" s="101"/>
      <c r="CQ6" s="7"/>
    </row>
    <row r="7" customFormat="false" ht="13.5" hidden="false" customHeight="false" outlineLevel="0" collapsed="false">
      <c r="B7" s="102" t="s">
        <v>71</v>
      </c>
      <c r="C7" s="103" t="n">
        <v>4</v>
      </c>
      <c r="D7" s="104" t="n">
        <v>0</v>
      </c>
      <c r="E7" s="105" t="s">
        <v>62</v>
      </c>
      <c r="F7" s="106" t="s">
        <v>81</v>
      </c>
      <c r="G7" s="107" t="s">
        <v>81</v>
      </c>
      <c r="H7" s="107" t="s">
        <v>81</v>
      </c>
      <c r="I7" s="108" t="s">
        <v>81</v>
      </c>
      <c r="J7" s="109" t="n">
        <v>0</v>
      </c>
      <c r="K7" s="110" t="s">
        <v>82</v>
      </c>
      <c r="L7" s="111" t="s">
        <v>83</v>
      </c>
      <c r="M7" s="112" t="s">
        <v>82</v>
      </c>
      <c r="N7" s="113" t="n">
        <v>0.03</v>
      </c>
      <c r="O7" s="114" t="s">
        <v>83</v>
      </c>
      <c r="P7" s="113" t="s">
        <v>83</v>
      </c>
      <c r="Q7" s="114" t="s">
        <v>83</v>
      </c>
      <c r="R7" s="113" t="n">
        <v>0</v>
      </c>
      <c r="S7" s="115" t="n">
        <v>0</v>
      </c>
      <c r="T7" s="106" t="s">
        <v>82</v>
      </c>
      <c r="U7" s="111" t="s">
        <v>82</v>
      </c>
      <c r="W7" s="116" t="n">
        <v>4</v>
      </c>
      <c r="X7" s="117" t="n">
        <v>2.52</v>
      </c>
      <c r="Y7" s="118"/>
      <c r="Z7" s="41"/>
      <c r="AA7" s="119"/>
      <c r="AB7" s="120"/>
      <c r="AC7" s="121" t="n">
        <f aca="false">(W7*X7)+(Y7*Z7)+(AA7*AB7)</f>
        <v>10.08</v>
      </c>
      <c r="AD7" s="122" t="n">
        <v>100</v>
      </c>
      <c r="AE7" s="123" t="n">
        <v>0</v>
      </c>
      <c r="AF7" s="124" t="n">
        <v>0</v>
      </c>
      <c r="AG7" s="125"/>
      <c r="AH7" s="126"/>
      <c r="AI7" s="127"/>
      <c r="AJ7" s="128"/>
      <c r="AK7" s="129" t="n">
        <v>4</v>
      </c>
      <c r="AL7" s="41" t="n">
        <v>220</v>
      </c>
      <c r="AM7" s="46" t="s">
        <v>158</v>
      </c>
      <c r="AN7" s="130"/>
      <c r="AO7" s="131"/>
      <c r="AP7" s="132"/>
      <c r="AQ7" s="132" t="n">
        <f aca="false" t="array" ref="AQ7:AQ7">SUM(IF(AND(AJ7&lt;&gt;"pac",AJ7&lt;&gt;""),AI7),IF(AND(AM7&lt;&gt;"pac",AM7&lt;&gt;""),AL7),IF(AND(AN7&lt;&gt;"pac",AN7&lt;&gt;""),AO7))/SUM(IF(AND(AJ7&lt;&gt;"pac",AJ7&lt;&gt;""),1),IF(AND(AM7&lt;&gt;"pac",AM7&lt;&gt;""),1),IF(AND(AN7&lt;&gt;"pac",AN7&lt;&gt;""),1))</f>
        <v>220</v>
      </c>
      <c r="AR7" s="132" t="n">
        <f aca="false" t="array" ref="AR7:AR7">SUM(IF(AND(AJ7&lt;&gt;"pac",AJ7&lt;&gt;""),AH7),IF(AND(AM7&lt;&gt;"pac",AM7&lt;&gt;""),AK7),IF(AND(AP7&lt;&gt;"pac",AP7&lt;&gt;""),AN7))</f>
        <v>4</v>
      </c>
      <c r="AS7" s="133"/>
      <c r="AT7" s="134" t="n">
        <f aca="false">SUM(AE7,AG7,AH7,AN7,AK7)</f>
        <v>4</v>
      </c>
      <c r="AU7" s="135" t="n">
        <f aca="false">AV7/AT7</f>
        <v>220</v>
      </c>
      <c r="AV7" s="136" t="n">
        <f aca="false">SUM(AE7*AF7)+(AH7*AI7)+(AN7*AO7)+(AK7*AL7)</f>
        <v>880</v>
      </c>
      <c r="AW7" s="137" t="n">
        <f aca="false">AT7*(F8+G8+H8)*J8/1000</f>
        <v>0</v>
      </c>
      <c r="AX7" s="137" t="n">
        <f aca="false">K8*AT7</f>
        <v>0</v>
      </c>
      <c r="AY7" s="137" t="n">
        <f aca="false">L8*(AE8+AG8)</f>
        <v>0</v>
      </c>
      <c r="AZ7" s="136" t="n">
        <f aca="false">P8</f>
        <v>1.7328</v>
      </c>
      <c r="BA7" s="137" t="n">
        <f aca="false">AC7</f>
        <v>10.08</v>
      </c>
      <c r="BB7" s="137" t="n">
        <f aca="false">T8*AT8</f>
        <v>0</v>
      </c>
      <c r="BC7" s="137"/>
      <c r="BD7" s="137" t="n">
        <f aca="false">AV7-SUM(AW7:BC7)</f>
        <v>868.1872</v>
      </c>
      <c r="BE7" s="138"/>
      <c r="BF7" s="139" t="n">
        <f aca="false">BD7</f>
        <v>868.1872</v>
      </c>
      <c r="BG7" s="139" t="n">
        <f aca="false">BF7*$BG$5</f>
        <v>694.54976</v>
      </c>
      <c r="BH7" s="139" t="n">
        <f aca="false">BF7*$BH$5</f>
        <v>173.63744</v>
      </c>
      <c r="BI7" s="52"/>
      <c r="BJ7" s="140" t="s">
        <v>84</v>
      </c>
      <c r="BK7" s="141"/>
      <c r="BL7" s="54" t="n">
        <f aca="false">BL5+BL6</f>
        <v>20836.4928</v>
      </c>
      <c r="BO7" s="140" t="s">
        <v>84</v>
      </c>
      <c r="BP7" s="141"/>
      <c r="BQ7" s="54" t="e">
        <f aca="false">BQ5+BQ6</f>
        <v>#REF!</v>
      </c>
      <c r="BR7" s="55"/>
      <c r="BS7" s="142"/>
      <c r="BT7" s="143"/>
      <c r="BU7" s="144"/>
      <c r="BV7" s="138"/>
      <c r="BW7" s="138"/>
      <c r="BX7" s="138"/>
      <c r="BY7" s="144"/>
      <c r="BZ7" s="138"/>
      <c r="CA7" s="138"/>
      <c r="CB7" s="138"/>
      <c r="CC7" s="138"/>
      <c r="CD7" s="138"/>
      <c r="CE7" s="145"/>
      <c r="CF7" s="145"/>
      <c r="CG7" s="145"/>
      <c r="CH7" s="7"/>
      <c r="CI7" s="8"/>
      <c r="CJ7" s="7"/>
      <c r="CK7" s="29"/>
      <c r="CL7" s="7"/>
      <c r="CM7" s="7"/>
      <c r="CN7" s="8"/>
      <c r="CO7" s="7"/>
      <c r="CP7" s="29"/>
      <c r="CQ7" s="7"/>
    </row>
    <row r="8" customFormat="false" ht="12.75" hidden="false" customHeight="false" outlineLevel="0" collapsed="false">
      <c r="B8" s="75" t="n">
        <v>100</v>
      </c>
      <c r="C8" s="146" t="n">
        <f aca="false">C7</f>
        <v>4</v>
      </c>
      <c r="D8" s="147" t="n">
        <f aca="false">D7</f>
        <v>0</v>
      </c>
      <c r="E8" s="148" t="n">
        <f aca="false">C8-D7</f>
        <v>4</v>
      </c>
      <c r="F8" s="149" t="n">
        <f aca="false">$F$6</f>
        <v>0</v>
      </c>
      <c r="G8" s="150" t="n">
        <f aca="false">$G$6</f>
        <v>0</v>
      </c>
      <c r="H8" s="151" t="n">
        <f aca="false">$H$6</f>
        <v>0</v>
      </c>
      <c r="I8" s="152" t="n">
        <f aca="false">F8+G8+H8</f>
        <v>0</v>
      </c>
      <c r="J8" s="153" t="n">
        <f aca="false">$J$7</f>
        <v>0</v>
      </c>
      <c r="K8" s="154" t="n">
        <f aca="false">$K$6</f>
        <v>0</v>
      </c>
      <c r="L8" s="155" t="n">
        <f aca="false">((I8*J8/1000)+K8)</f>
        <v>0</v>
      </c>
      <c r="M8" s="156" t="n">
        <f aca="false">$M$68</f>
        <v>0</v>
      </c>
      <c r="N8" s="157" t="n">
        <f aca="false">$N$7*AQ7*AR7</f>
        <v>26.4</v>
      </c>
      <c r="O8" s="156" t="n">
        <f aca="false">$O$68</f>
        <v>0</v>
      </c>
      <c r="P8" s="158" t="n">
        <f aca="false">(AT7*$P$6)*$P$3</f>
        <v>1.7328</v>
      </c>
      <c r="Q8" s="154" t="n">
        <f aca="false">$Q$68</f>
        <v>0</v>
      </c>
      <c r="R8" s="154" t="n">
        <v>0</v>
      </c>
      <c r="S8" s="155" t="n">
        <v>0</v>
      </c>
      <c r="T8" s="156" t="n">
        <f aca="false">$T$6</f>
        <v>0</v>
      </c>
      <c r="U8" s="159" t="n">
        <f aca="false">(N8/E8)+SUM(L8:M8)</f>
        <v>6.6</v>
      </c>
      <c r="W8" s="116" t="n">
        <v>4</v>
      </c>
      <c r="X8" s="117" t="n">
        <v>2.52</v>
      </c>
      <c r="Y8" s="160"/>
      <c r="Z8" s="63"/>
      <c r="AA8" s="161"/>
      <c r="AB8" s="120"/>
      <c r="AC8" s="162" t="n">
        <f aca="false">(W8*X8)+(Y8*Z8)+(AA8*AB8)</f>
        <v>10.08</v>
      </c>
      <c r="AD8" s="163" t="n">
        <v>200</v>
      </c>
      <c r="AE8" s="164" t="n">
        <v>0</v>
      </c>
      <c r="AF8" s="165" t="n">
        <v>0</v>
      </c>
      <c r="AG8" s="166"/>
      <c r="AH8" s="167"/>
      <c r="AI8" s="168"/>
      <c r="AJ8" s="169"/>
      <c r="AK8" s="170" t="n">
        <v>4</v>
      </c>
      <c r="AL8" s="63" t="n">
        <v>220</v>
      </c>
      <c r="AM8" s="171" t="s">
        <v>158</v>
      </c>
      <c r="AN8" s="172"/>
      <c r="AO8" s="173"/>
      <c r="AP8" s="133"/>
      <c r="AQ8" s="133" t="n">
        <f aca="false" t="array" ref="AQ8:AQ8">SUM(IF(AND(AJ8&lt;&gt;"pac",AJ8&lt;&gt;""),AI8),IF(AND(AM8&lt;&gt;"pac",AM8&lt;&gt;""),AL8),IF(AND(AN8&lt;&gt;"pac",AN8&lt;&gt;""),AO8))/SUM(IF(AND(AJ8&lt;&gt;"pac",AJ8&lt;&gt;""),1),IF(AND(AM8&lt;&gt;"pac",AM8&lt;&gt;""),1),IF(AND(AN8&lt;&gt;"pac",AN8&lt;&gt;""),1))</f>
        <v>220</v>
      </c>
      <c r="AR8" s="133" t="n">
        <f aca="false" t="array" ref="AR8:AR8">SUM(IF(AND(AJ8&lt;&gt;"pac",AJ8&lt;&gt;""),AH8),IF(AND(AM8&lt;&gt;"pac",AM8&lt;&gt;""),AK8),IF(AND(AP8&lt;&gt;"pac",AP8&lt;&gt;""),AN8))</f>
        <v>4</v>
      </c>
      <c r="AS8" s="133"/>
      <c r="AT8" s="134" t="n">
        <f aca="false">SUM(AE8,AG8,AH8,AN8,AK8)</f>
        <v>4</v>
      </c>
      <c r="AU8" s="135" t="n">
        <f aca="false">AV8/AT8</f>
        <v>220</v>
      </c>
      <c r="AV8" s="136" t="n">
        <f aca="false">SUM(AE8*AF8)+(AH8*AI8)+(AN8*AO8)+(AK8*AL8)</f>
        <v>880</v>
      </c>
      <c r="AW8" s="137" t="n">
        <f aca="false">AT8*(F9+G9+H9)*J9/1000</f>
        <v>0</v>
      </c>
      <c r="AX8" s="137" t="n">
        <f aca="false">K9*AT8</f>
        <v>0</v>
      </c>
      <c r="AY8" s="137" t="n">
        <f aca="false">L9*(AE9+AG9)</f>
        <v>0</v>
      </c>
      <c r="AZ8" s="136" t="n">
        <f aca="false">P9</f>
        <v>1.7328</v>
      </c>
      <c r="BA8" s="137" t="n">
        <f aca="false">AC8</f>
        <v>10.08</v>
      </c>
      <c r="BB8" s="137" t="n">
        <f aca="false">T9*AT9</f>
        <v>0</v>
      </c>
      <c r="BC8" s="137"/>
      <c r="BD8" s="137" t="n">
        <f aca="false">AV8-SUM(AW8:BC8)</f>
        <v>868.1872</v>
      </c>
      <c r="BE8" s="138"/>
      <c r="BF8" s="139" t="n">
        <f aca="false">BD8</f>
        <v>868.1872</v>
      </c>
      <c r="BG8" s="139" t="n">
        <f aca="false">BF8*$BG$5</f>
        <v>694.54976</v>
      </c>
      <c r="BH8" s="139" t="n">
        <f aca="false">BF8*$BH$5</f>
        <v>173.63744</v>
      </c>
      <c r="BI8" s="52"/>
      <c r="BR8" s="55"/>
      <c r="BS8" s="142"/>
      <c r="BT8" s="143"/>
      <c r="BU8" s="144"/>
      <c r="BV8" s="138"/>
      <c r="BW8" s="138"/>
      <c r="BX8" s="138"/>
      <c r="BY8" s="144"/>
      <c r="BZ8" s="138"/>
      <c r="CA8" s="138"/>
      <c r="CB8" s="138"/>
      <c r="CC8" s="138"/>
      <c r="CD8" s="138"/>
      <c r="CE8" s="145"/>
      <c r="CF8" s="145"/>
      <c r="CG8" s="145"/>
      <c r="CH8" s="7"/>
      <c r="CI8" s="7"/>
      <c r="CJ8" s="7"/>
      <c r="CK8" s="7"/>
      <c r="CL8" s="7"/>
      <c r="CM8" s="7"/>
      <c r="CN8" s="7"/>
      <c r="CO8" s="7"/>
      <c r="CP8" s="7"/>
      <c r="CQ8" s="7"/>
    </row>
    <row r="9" customFormat="false" ht="12.75" hidden="false" customHeight="false" outlineLevel="0" collapsed="false">
      <c r="B9" s="75" t="n">
        <v>200</v>
      </c>
      <c r="C9" s="146" t="n">
        <f aca="false">C8</f>
        <v>4</v>
      </c>
      <c r="D9" s="147" t="n">
        <f aca="false">D8</f>
        <v>0</v>
      </c>
      <c r="E9" s="174" t="n">
        <f aca="false">C9-D8</f>
        <v>4</v>
      </c>
      <c r="F9" s="149" t="n">
        <f aca="false">$F$6</f>
        <v>0</v>
      </c>
      <c r="G9" s="175" t="n">
        <f aca="false">$G$6</f>
        <v>0</v>
      </c>
      <c r="H9" s="151" t="n">
        <f aca="false">$H$6</f>
        <v>0</v>
      </c>
      <c r="I9" s="152" t="n">
        <f aca="false">F9+G9+H9</f>
        <v>0</v>
      </c>
      <c r="J9" s="153" t="n">
        <f aca="false">$J$7</f>
        <v>0</v>
      </c>
      <c r="K9" s="154" t="n">
        <f aca="false">$K$6</f>
        <v>0</v>
      </c>
      <c r="L9" s="155" t="n">
        <f aca="false">((I9*J9/1000)+K9)</f>
        <v>0</v>
      </c>
      <c r="M9" s="156" t="n">
        <f aca="false">$M$68</f>
        <v>0</v>
      </c>
      <c r="N9" s="157" t="n">
        <f aca="false">$N$7*AQ8*AR8</f>
        <v>26.4</v>
      </c>
      <c r="O9" s="156" t="n">
        <f aca="false">$O$68</f>
        <v>0</v>
      </c>
      <c r="P9" s="158" t="n">
        <f aca="false">(AT8*$P$6)*$P$3</f>
        <v>1.7328</v>
      </c>
      <c r="Q9" s="154" t="n">
        <f aca="false">$Q$68</f>
        <v>0</v>
      </c>
      <c r="R9" s="154" t="n">
        <v>0</v>
      </c>
      <c r="S9" s="155" t="n">
        <v>0</v>
      </c>
      <c r="T9" s="156" t="n">
        <f aca="false">$T$6</f>
        <v>0</v>
      </c>
      <c r="U9" s="159" t="n">
        <f aca="false">(N9/E9)+SUM(L9:M9)</f>
        <v>6.6</v>
      </c>
      <c r="W9" s="116" t="n">
        <v>4</v>
      </c>
      <c r="X9" s="117" t="n">
        <v>2.52</v>
      </c>
      <c r="Y9" s="160"/>
      <c r="Z9" s="63"/>
      <c r="AA9" s="161"/>
      <c r="AB9" s="120"/>
      <c r="AC9" s="162" t="n">
        <f aca="false">(W9*X9)+(Y9*Z9)+(AA9*AB9)</f>
        <v>10.08</v>
      </c>
      <c r="AD9" s="163" t="n">
        <v>300</v>
      </c>
      <c r="AE9" s="164" t="n">
        <v>0</v>
      </c>
      <c r="AF9" s="165" t="n">
        <v>0</v>
      </c>
      <c r="AG9" s="166"/>
      <c r="AH9" s="167"/>
      <c r="AI9" s="168"/>
      <c r="AJ9" s="169"/>
      <c r="AK9" s="170" t="n">
        <v>4</v>
      </c>
      <c r="AL9" s="63" t="n">
        <v>220</v>
      </c>
      <c r="AM9" s="171" t="s">
        <v>158</v>
      </c>
      <c r="AN9" s="172"/>
      <c r="AO9" s="173"/>
      <c r="AP9" s="133"/>
      <c r="AQ9" s="133" t="n">
        <f aca="false" t="array" ref="AQ9:AQ9">SUM(IF(AND(AJ9&lt;&gt;"pac",AJ9&lt;&gt;""),AI9),IF(AND(AM9&lt;&gt;"pac",AM9&lt;&gt;""),AL9),IF(AND(AN9&lt;&gt;"pac",AN9&lt;&gt;""),AO9))/SUM(IF(AND(AJ9&lt;&gt;"pac",AJ9&lt;&gt;""),1),IF(AND(AM9&lt;&gt;"pac",AM9&lt;&gt;""),1),IF(AND(AN9&lt;&gt;"pac",AN9&lt;&gt;""),1))</f>
        <v>220</v>
      </c>
      <c r="AR9" s="133" t="n">
        <f aca="false" t="array" ref="AR9:AR9">SUM(IF(AND(AJ9&lt;&gt;"pac",AJ9&lt;&gt;""),AH9),IF(AND(AM9&lt;&gt;"pac",AM9&lt;&gt;""),AK9),IF(AND(AP9&lt;&gt;"pac",AP9&lt;&gt;""),AN9))</f>
        <v>4</v>
      </c>
      <c r="AS9" s="133"/>
      <c r="AT9" s="134" t="n">
        <f aca="false">SUM(AE9,AG9,AH9,AN9,AK9)</f>
        <v>4</v>
      </c>
      <c r="AU9" s="135" t="n">
        <f aca="false">AV9/AT9</f>
        <v>220</v>
      </c>
      <c r="AV9" s="136" t="n">
        <f aca="false">SUM(AE9*AF9)+(AH9*AI9)+(AN9*AO9)+(AK9*AL9)</f>
        <v>880</v>
      </c>
      <c r="AW9" s="137" t="n">
        <f aca="false">AT9*(F10+G10+H10)*J10/1000</f>
        <v>0</v>
      </c>
      <c r="AX9" s="137" t="n">
        <f aca="false">K10*AT9</f>
        <v>0</v>
      </c>
      <c r="AY9" s="137" t="n">
        <f aca="false">L10*(AE10+AG10)</f>
        <v>0</v>
      </c>
      <c r="AZ9" s="136" t="n">
        <f aca="false">P10</f>
        <v>1.7328</v>
      </c>
      <c r="BA9" s="137" t="n">
        <f aca="false">AC9</f>
        <v>10.08</v>
      </c>
      <c r="BB9" s="137" t="n">
        <f aca="false">T10*AT10</f>
        <v>0</v>
      </c>
      <c r="BC9" s="137"/>
      <c r="BD9" s="137" t="n">
        <f aca="false">AV9-SUM(AW9:BC9)</f>
        <v>868.1872</v>
      </c>
      <c r="BE9" s="138"/>
      <c r="BF9" s="139" t="n">
        <f aca="false">BD9</f>
        <v>868.1872</v>
      </c>
      <c r="BG9" s="139" t="n">
        <f aca="false">BF9*$BG$5</f>
        <v>694.54976</v>
      </c>
      <c r="BH9" s="139" t="n">
        <f aca="false">BF9*$BH$5</f>
        <v>173.63744</v>
      </c>
      <c r="BI9" s="52"/>
      <c r="BR9" s="55"/>
      <c r="BS9" s="142"/>
      <c r="BT9" s="143"/>
      <c r="BU9" s="144"/>
      <c r="BV9" s="138"/>
      <c r="BW9" s="138"/>
      <c r="BX9" s="138"/>
      <c r="BY9" s="144"/>
      <c r="BZ9" s="138"/>
      <c r="CA9" s="138"/>
      <c r="CB9" s="138"/>
      <c r="CC9" s="138"/>
      <c r="CD9" s="138"/>
      <c r="CE9" s="145"/>
      <c r="CF9" s="145"/>
      <c r="CG9" s="145"/>
      <c r="CH9" s="7"/>
      <c r="CI9" s="7"/>
      <c r="CJ9" s="7"/>
      <c r="CK9" s="7"/>
      <c r="CL9" s="7"/>
      <c r="CM9" s="7"/>
      <c r="CN9" s="7"/>
      <c r="CO9" s="7"/>
      <c r="CP9" s="7"/>
      <c r="CQ9" s="7"/>
    </row>
    <row r="10" customFormat="false" ht="12.75" hidden="false" customHeight="false" outlineLevel="0" collapsed="false">
      <c r="B10" s="75" t="n">
        <v>300</v>
      </c>
      <c r="C10" s="146" t="n">
        <f aca="false">C9</f>
        <v>4</v>
      </c>
      <c r="D10" s="147" t="n">
        <f aca="false">D9</f>
        <v>0</v>
      </c>
      <c r="E10" s="174" t="n">
        <f aca="false">C10-D9</f>
        <v>4</v>
      </c>
      <c r="F10" s="149" t="n">
        <f aca="false">$F$6</f>
        <v>0</v>
      </c>
      <c r="G10" s="175" t="n">
        <f aca="false">$G$6</f>
        <v>0</v>
      </c>
      <c r="H10" s="151" t="n">
        <f aca="false">$H$6</f>
        <v>0</v>
      </c>
      <c r="I10" s="152" t="n">
        <f aca="false">F10+G10+H10</f>
        <v>0</v>
      </c>
      <c r="J10" s="153" t="n">
        <f aca="false">$J$7</f>
        <v>0</v>
      </c>
      <c r="K10" s="154" t="n">
        <f aca="false">$K$6</f>
        <v>0</v>
      </c>
      <c r="L10" s="155" t="n">
        <f aca="false">((I10*J10/1000)+K10)</f>
        <v>0</v>
      </c>
      <c r="M10" s="156" t="n">
        <f aca="false">$M$68</f>
        <v>0</v>
      </c>
      <c r="N10" s="157" t="n">
        <f aca="false">$N$7*AQ9*AR9</f>
        <v>26.4</v>
      </c>
      <c r="O10" s="156" t="n">
        <f aca="false">$O$68</f>
        <v>0</v>
      </c>
      <c r="P10" s="158" t="n">
        <f aca="false">(AT9*$P$6)*$P$3</f>
        <v>1.7328</v>
      </c>
      <c r="Q10" s="154" t="n">
        <f aca="false">$Q$68</f>
        <v>0</v>
      </c>
      <c r="R10" s="154" t="n">
        <v>0</v>
      </c>
      <c r="S10" s="155" t="n">
        <v>0</v>
      </c>
      <c r="T10" s="156" t="n">
        <f aca="false">$T$6</f>
        <v>0</v>
      </c>
      <c r="U10" s="159" t="n">
        <f aca="false">(N10/E10)+SUM(L10:M10)</f>
        <v>6.6</v>
      </c>
      <c r="W10" s="116" t="n">
        <v>4</v>
      </c>
      <c r="X10" s="117" t="n">
        <v>2.52</v>
      </c>
      <c r="Y10" s="160"/>
      <c r="Z10" s="63"/>
      <c r="AA10" s="161"/>
      <c r="AB10" s="120"/>
      <c r="AC10" s="162" t="n">
        <f aca="false">(W10*X10)+(Y10*Z10)+(AA10*AB10)</f>
        <v>10.08</v>
      </c>
      <c r="AD10" s="163" t="n">
        <v>400</v>
      </c>
      <c r="AE10" s="164" t="n">
        <v>0</v>
      </c>
      <c r="AF10" s="165" t="n">
        <v>0</v>
      </c>
      <c r="AG10" s="166"/>
      <c r="AH10" s="167"/>
      <c r="AI10" s="168"/>
      <c r="AJ10" s="169"/>
      <c r="AK10" s="170" t="n">
        <v>4</v>
      </c>
      <c r="AL10" s="63" t="n">
        <v>220</v>
      </c>
      <c r="AM10" s="171" t="s">
        <v>158</v>
      </c>
      <c r="AN10" s="172"/>
      <c r="AO10" s="173"/>
      <c r="AP10" s="133"/>
      <c r="AQ10" s="133" t="n">
        <f aca="false" t="array" ref="AQ10:AQ10">SUM(IF(AND(AJ10&lt;&gt;"pac",AJ10&lt;&gt;""),AI10),IF(AND(AM10&lt;&gt;"pac",AM10&lt;&gt;""),AL10),IF(AND(AN10&lt;&gt;"pac",AN10&lt;&gt;""),AO10))/SUM(IF(AND(AJ10&lt;&gt;"pac",AJ10&lt;&gt;""),1),IF(AND(AM10&lt;&gt;"pac",AM10&lt;&gt;""),1),IF(AND(AN10&lt;&gt;"pac",AN10&lt;&gt;""),1))</f>
        <v>220</v>
      </c>
      <c r="AR10" s="133" t="n">
        <f aca="false" t="array" ref="AR10:AR10">SUM(IF(AND(AJ10&lt;&gt;"pac",AJ10&lt;&gt;""),AH10),IF(AND(AM10&lt;&gt;"pac",AM10&lt;&gt;""),AK10),IF(AND(AP10&lt;&gt;"pac",AP10&lt;&gt;""),AN10))</f>
        <v>4</v>
      </c>
      <c r="AS10" s="133"/>
      <c r="AT10" s="134" t="n">
        <f aca="false">SUM(AE10,AG10,AH10,AN10,AK10)</f>
        <v>4</v>
      </c>
      <c r="AU10" s="135" t="n">
        <f aca="false">AV10/AT10</f>
        <v>220</v>
      </c>
      <c r="AV10" s="136" t="n">
        <f aca="false">SUM(AE10*AF10)+(AH10*AI10)+(AN10*AO10)+(AK10*AL10)</f>
        <v>880</v>
      </c>
      <c r="AW10" s="137" t="n">
        <f aca="false">AT10*(F11+G11+H11)*J11/1000</f>
        <v>0</v>
      </c>
      <c r="AX10" s="137" t="n">
        <f aca="false">K11*AT10</f>
        <v>0</v>
      </c>
      <c r="AY10" s="137" t="n">
        <f aca="false">L11*(AE11+AG11)</f>
        <v>0</v>
      </c>
      <c r="AZ10" s="136" t="n">
        <f aca="false">P11</f>
        <v>1.7328</v>
      </c>
      <c r="BA10" s="137" t="n">
        <f aca="false">AC10</f>
        <v>10.08</v>
      </c>
      <c r="BB10" s="137" t="n">
        <f aca="false">T11*AT11</f>
        <v>0</v>
      </c>
      <c r="BC10" s="137"/>
      <c r="BD10" s="137" t="n">
        <f aca="false">AV10-SUM(AW10:BC10)</f>
        <v>868.1872</v>
      </c>
      <c r="BE10" s="138"/>
      <c r="BF10" s="139" t="n">
        <f aca="false">BD10</f>
        <v>868.1872</v>
      </c>
      <c r="BG10" s="139" t="n">
        <f aca="false">BF10*$BG$5</f>
        <v>694.54976</v>
      </c>
      <c r="BH10" s="139" t="n">
        <f aca="false">BF10*$BH$5</f>
        <v>173.63744</v>
      </c>
      <c r="BI10" s="52"/>
      <c r="BJ10" s="6" t="s">
        <v>86</v>
      </c>
      <c r="BO10" s="6" t="s">
        <v>87</v>
      </c>
      <c r="BR10" s="55"/>
      <c r="BS10" s="142"/>
      <c r="BT10" s="143"/>
      <c r="BU10" s="144"/>
      <c r="BV10" s="138"/>
      <c r="BW10" s="138"/>
      <c r="BX10" s="138"/>
      <c r="BY10" s="144"/>
      <c r="BZ10" s="138"/>
      <c r="CA10" s="138"/>
      <c r="CB10" s="138"/>
      <c r="CC10" s="138"/>
      <c r="CD10" s="138"/>
      <c r="CE10" s="145"/>
      <c r="CF10" s="145"/>
      <c r="CG10" s="145"/>
      <c r="CH10" s="7"/>
      <c r="CI10" s="8"/>
      <c r="CJ10" s="7"/>
      <c r="CK10" s="7"/>
      <c r="CL10" s="7"/>
      <c r="CM10" s="7"/>
      <c r="CN10" s="8"/>
      <c r="CO10" s="7"/>
      <c r="CP10" s="7"/>
      <c r="CQ10" s="7"/>
    </row>
    <row r="11" customFormat="false" ht="12.75" hidden="false" customHeight="false" outlineLevel="0" collapsed="false">
      <c r="B11" s="75" t="n">
        <v>400</v>
      </c>
      <c r="C11" s="146" t="n">
        <f aca="false">C10</f>
        <v>4</v>
      </c>
      <c r="D11" s="147" t="n">
        <f aca="false">D10</f>
        <v>0</v>
      </c>
      <c r="E11" s="174" t="n">
        <f aca="false">C11-D10</f>
        <v>4</v>
      </c>
      <c r="F11" s="149" t="n">
        <f aca="false">$F$6</f>
        <v>0</v>
      </c>
      <c r="G11" s="175" t="n">
        <f aca="false">$G$6</f>
        <v>0</v>
      </c>
      <c r="H11" s="151" t="n">
        <f aca="false">$H$6</f>
        <v>0</v>
      </c>
      <c r="I11" s="152" t="n">
        <f aca="false">F11+G11+H11</f>
        <v>0</v>
      </c>
      <c r="J11" s="153" t="n">
        <f aca="false">$J$7</f>
        <v>0</v>
      </c>
      <c r="K11" s="154" t="n">
        <f aca="false">$K$6</f>
        <v>0</v>
      </c>
      <c r="L11" s="155" t="n">
        <f aca="false">((I11*J11/1000)+K11)</f>
        <v>0</v>
      </c>
      <c r="M11" s="156" t="n">
        <f aca="false">$M$68</f>
        <v>0</v>
      </c>
      <c r="N11" s="157" t="n">
        <f aca="false">$N$7*AQ10*AR10</f>
        <v>26.4</v>
      </c>
      <c r="O11" s="156" t="n">
        <f aca="false">$O$68</f>
        <v>0</v>
      </c>
      <c r="P11" s="158" t="n">
        <f aca="false">(AT10*$P$6)*$P$3</f>
        <v>1.7328</v>
      </c>
      <c r="Q11" s="154" t="n">
        <f aca="false">$Q$68</f>
        <v>0</v>
      </c>
      <c r="R11" s="154" t="n">
        <v>0</v>
      </c>
      <c r="S11" s="155" t="n">
        <v>0</v>
      </c>
      <c r="T11" s="156" t="n">
        <f aca="false">$T$6</f>
        <v>0</v>
      </c>
      <c r="U11" s="159" t="n">
        <f aca="false">(N11/E11)+SUM(L11:M11)</f>
        <v>6.6</v>
      </c>
      <c r="W11" s="116" t="n">
        <v>4</v>
      </c>
      <c r="X11" s="117" t="n">
        <v>2.52</v>
      </c>
      <c r="Y11" s="160"/>
      <c r="Z11" s="63"/>
      <c r="AA11" s="161"/>
      <c r="AB11" s="120"/>
      <c r="AC11" s="162" t="n">
        <f aca="false">(W11*X11)+(Y11*Z11)+(AA11*AB11)</f>
        <v>10.08</v>
      </c>
      <c r="AD11" s="163" t="n">
        <v>500</v>
      </c>
      <c r="AE11" s="164" t="n">
        <v>0</v>
      </c>
      <c r="AF11" s="165" t="n">
        <v>0</v>
      </c>
      <c r="AG11" s="166"/>
      <c r="AH11" s="167"/>
      <c r="AI11" s="168"/>
      <c r="AJ11" s="169"/>
      <c r="AK11" s="170" t="n">
        <v>4</v>
      </c>
      <c r="AL11" s="63" t="n">
        <v>220</v>
      </c>
      <c r="AM11" s="171" t="s">
        <v>158</v>
      </c>
      <c r="AN11" s="172"/>
      <c r="AO11" s="173"/>
      <c r="AP11" s="133"/>
      <c r="AQ11" s="133" t="n">
        <f aca="false" t="array" ref="AQ11:AQ11">SUM(IF(AND(AJ11&lt;&gt;"pac",AJ11&lt;&gt;""),AI11),IF(AND(AM11&lt;&gt;"pac",AM11&lt;&gt;""),AL11),IF(AND(AN11&lt;&gt;"pac",AN11&lt;&gt;""),AO11))/SUM(IF(AND(AJ11&lt;&gt;"pac",AJ11&lt;&gt;""),1),IF(AND(AM11&lt;&gt;"pac",AM11&lt;&gt;""),1),IF(AND(AN11&lt;&gt;"pac",AN11&lt;&gt;""),1))</f>
        <v>220</v>
      </c>
      <c r="AR11" s="133" t="n">
        <f aca="false" t="array" ref="AR11:AR11">SUM(IF(AND(AJ11&lt;&gt;"pac",AJ11&lt;&gt;""),AH11),IF(AND(AM11&lt;&gt;"pac",AM11&lt;&gt;""),AK11),IF(AND(AP11&lt;&gt;"pac",AP11&lt;&gt;""),AN11))</f>
        <v>4</v>
      </c>
      <c r="AS11" s="133"/>
      <c r="AT11" s="134" t="n">
        <f aca="false">SUM(AE11,AG11,AH11,AN11,AK11)</f>
        <v>4</v>
      </c>
      <c r="AU11" s="135" t="n">
        <f aca="false">AV11/AT11</f>
        <v>220</v>
      </c>
      <c r="AV11" s="136" t="n">
        <f aca="false">SUM(AE11*AF11)+(AH11*AI11)+(AN11*AO11)+(AK11*AL11)</f>
        <v>880</v>
      </c>
      <c r="AW11" s="137" t="n">
        <f aca="false">AT11*(F12+G12+H12)*J12/1000</f>
        <v>0</v>
      </c>
      <c r="AX11" s="137" t="n">
        <f aca="false">K12*AT11</f>
        <v>0</v>
      </c>
      <c r="AY11" s="137" t="n">
        <f aca="false">L12*(AE12+AG12)</f>
        <v>0</v>
      </c>
      <c r="AZ11" s="136" t="n">
        <f aca="false">P12</f>
        <v>1.7328</v>
      </c>
      <c r="BA11" s="137" t="n">
        <f aca="false">AC11</f>
        <v>10.08</v>
      </c>
      <c r="BB11" s="137" t="n">
        <f aca="false">T12*AT12</f>
        <v>0</v>
      </c>
      <c r="BC11" s="137"/>
      <c r="BD11" s="137" t="n">
        <f aca="false">AV11-SUM(AW11:BC11)</f>
        <v>868.1872</v>
      </c>
      <c r="BE11" s="138"/>
      <c r="BF11" s="139" t="n">
        <f aca="false">BD11</f>
        <v>868.1872</v>
      </c>
      <c r="BG11" s="139" t="n">
        <f aca="false">BF11*$BG$5</f>
        <v>694.54976</v>
      </c>
      <c r="BH11" s="139" t="n">
        <f aca="false">BF11*$BH$5</f>
        <v>173.63744</v>
      </c>
      <c r="BI11" s="52"/>
      <c r="BJ11" s="25" t="s">
        <v>88</v>
      </c>
      <c r="BK11" s="26"/>
      <c r="BL11" s="27" t="n">
        <f aca="false">AV31</f>
        <v>21120</v>
      </c>
      <c r="BO11" s="25" t="s">
        <v>88</v>
      </c>
      <c r="BP11" s="26"/>
      <c r="BQ11" s="27" t="e">
        <f aca="true">(INDIRECT(TEXT((DAY($A$1)-1),"0")&amp;"!Bq11"))+BL11</f>
        <v>#REF!</v>
      </c>
      <c r="BR11" s="55"/>
      <c r="BS11" s="142"/>
      <c r="BT11" s="143"/>
      <c r="BU11" s="144"/>
      <c r="BV11" s="138"/>
      <c r="BW11" s="138"/>
      <c r="BX11" s="138"/>
      <c r="BY11" s="144"/>
      <c r="BZ11" s="138"/>
      <c r="CA11" s="138"/>
      <c r="CB11" s="138"/>
      <c r="CC11" s="138"/>
      <c r="CD11" s="138"/>
      <c r="CE11" s="145"/>
      <c r="CF11" s="145"/>
      <c r="CG11" s="145"/>
      <c r="CH11" s="7"/>
      <c r="CI11" s="8"/>
      <c r="CJ11" s="7"/>
      <c r="CK11" s="29"/>
      <c r="CL11" s="7"/>
      <c r="CM11" s="7"/>
      <c r="CN11" s="8"/>
      <c r="CO11" s="7"/>
      <c r="CP11" s="29"/>
      <c r="CQ11" s="7"/>
    </row>
    <row r="12" customFormat="false" ht="12.75" hidden="false" customHeight="false" outlineLevel="0" collapsed="false">
      <c r="B12" s="75" t="n">
        <v>500</v>
      </c>
      <c r="C12" s="146" t="n">
        <f aca="false">C11</f>
        <v>4</v>
      </c>
      <c r="D12" s="147" t="n">
        <f aca="false">D11</f>
        <v>0</v>
      </c>
      <c r="E12" s="174" t="n">
        <f aca="false">C12-D11</f>
        <v>4</v>
      </c>
      <c r="F12" s="149" t="n">
        <f aca="false">$F$6</f>
        <v>0</v>
      </c>
      <c r="G12" s="175" t="n">
        <f aca="false">$G$6</f>
        <v>0</v>
      </c>
      <c r="H12" s="151" t="n">
        <f aca="false">$H$6</f>
        <v>0</v>
      </c>
      <c r="I12" s="152" t="n">
        <f aca="false">F12+G12+H12</f>
        <v>0</v>
      </c>
      <c r="J12" s="153" t="n">
        <f aca="false">$J$7</f>
        <v>0</v>
      </c>
      <c r="K12" s="154" t="n">
        <f aca="false">$K$6</f>
        <v>0</v>
      </c>
      <c r="L12" s="155" t="n">
        <f aca="false">((I12*J12/1000)+K12)</f>
        <v>0</v>
      </c>
      <c r="M12" s="156" t="n">
        <f aca="false">$M$68</f>
        <v>0</v>
      </c>
      <c r="N12" s="157" t="n">
        <f aca="false">$N$7*AQ11*AR11</f>
        <v>26.4</v>
      </c>
      <c r="O12" s="156" t="n">
        <f aca="false">$O$68</f>
        <v>0</v>
      </c>
      <c r="P12" s="158" t="n">
        <f aca="false">(AT11*$P$6)*$P$3</f>
        <v>1.7328</v>
      </c>
      <c r="Q12" s="154" t="n">
        <f aca="false">$Q$68</f>
        <v>0</v>
      </c>
      <c r="R12" s="154" t="n">
        <v>0</v>
      </c>
      <c r="S12" s="155" t="n">
        <v>0</v>
      </c>
      <c r="T12" s="156" t="n">
        <f aca="false">$T$6</f>
        <v>0</v>
      </c>
      <c r="U12" s="159" t="n">
        <f aca="false">(N12/E12)+SUM(L12:M12)</f>
        <v>6.6</v>
      </c>
      <c r="W12" s="116" t="n">
        <v>4</v>
      </c>
      <c r="X12" s="117" t="n">
        <v>2.52</v>
      </c>
      <c r="Y12" s="160"/>
      <c r="Z12" s="63"/>
      <c r="AA12" s="161"/>
      <c r="AB12" s="120"/>
      <c r="AC12" s="162" t="n">
        <f aca="false">(W12*X12)+(Y12*Z12)+(AA12*AB12)</f>
        <v>10.08</v>
      </c>
      <c r="AD12" s="163" t="n">
        <v>600</v>
      </c>
      <c r="AE12" s="164" t="n">
        <v>0</v>
      </c>
      <c r="AF12" s="165" t="n">
        <v>0</v>
      </c>
      <c r="AG12" s="166"/>
      <c r="AH12" s="167"/>
      <c r="AI12" s="168"/>
      <c r="AJ12" s="169"/>
      <c r="AK12" s="170" t="n">
        <v>4</v>
      </c>
      <c r="AL12" s="63" t="n">
        <v>220</v>
      </c>
      <c r="AM12" s="171" t="s">
        <v>158</v>
      </c>
      <c r="AN12" s="172"/>
      <c r="AO12" s="173"/>
      <c r="AP12" s="133"/>
      <c r="AQ12" s="133" t="n">
        <f aca="false" t="array" ref="AQ12:AQ12">SUM(IF(AND(AJ12&lt;&gt;"pac",AJ12&lt;&gt;""),AI12),IF(AND(AM12&lt;&gt;"pac",AM12&lt;&gt;""),AL12),IF(AND(AN12&lt;&gt;"pac",AN12&lt;&gt;""),AO12))/SUM(IF(AND(AJ12&lt;&gt;"pac",AJ12&lt;&gt;""),1),IF(AND(AM12&lt;&gt;"pac",AM12&lt;&gt;""),1),IF(AND(AN12&lt;&gt;"pac",AN12&lt;&gt;""),1))</f>
        <v>220</v>
      </c>
      <c r="AR12" s="133" t="n">
        <f aca="false" t="array" ref="AR12:AR12">SUM(IF(AND(AJ12&lt;&gt;"pac",AJ12&lt;&gt;""),AH12),IF(AND(AM12&lt;&gt;"pac",AM12&lt;&gt;""),AK12),IF(AND(AP12&lt;&gt;"pac",AP12&lt;&gt;""),AN12))</f>
        <v>4</v>
      </c>
      <c r="AS12" s="133"/>
      <c r="AT12" s="134" t="n">
        <f aca="false">SUM(AE12,AG12,AH12,AN12,AK12)</f>
        <v>4</v>
      </c>
      <c r="AU12" s="135" t="n">
        <f aca="false">AV12/AT12</f>
        <v>220</v>
      </c>
      <c r="AV12" s="136" t="n">
        <f aca="false">SUM(AE12*AF12)+(AH12*AI12)+(AN12*AO12)+(AK12*AL12)</f>
        <v>880</v>
      </c>
      <c r="AW12" s="137" t="n">
        <f aca="false">AT12*(F13+G13+H13)*J13/1000</f>
        <v>0</v>
      </c>
      <c r="AX12" s="137" t="n">
        <f aca="false">K13*AT12</f>
        <v>0</v>
      </c>
      <c r="AY12" s="137" t="n">
        <f aca="false">L13*(AE13+AG13)</f>
        <v>0</v>
      </c>
      <c r="AZ12" s="136" t="n">
        <f aca="false">P13</f>
        <v>1.7328</v>
      </c>
      <c r="BA12" s="137" t="n">
        <f aca="false">AC12</f>
        <v>10.08</v>
      </c>
      <c r="BB12" s="137" t="n">
        <f aca="false">T13*AT13</f>
        <v>0</v>
      </c>
      <c r="BC12" s="137"/>
      <c r="BD12" s="137" t="n">
        <f aca="false">AV12-SUM(AW12:BC12)</f>
        <v>868.1872</v>
      </c>
      <c r="BE12" s="138"/>
      <c r="BF12" s="139" t="n">
        <f aca="false">BD12</f>
        <v>868.1872</v>
      </c>
      <c r="BG12" s="139" t="n">
        <f aca="false">BF12*$BG$5</f>
        <v>694.54976</v>
      </c>
      <c r="BH12" s="139" t="n">
        <f aca="false">BF12*$BH$5</f>
        <v>173.63744</v>
      </c>
      <c r="BI12" s="52"/>
      <c r="BJ12" s="53" t="s">
        <v>92</v>
      </c>
      <c r="BK12" s="52"/>
      <c r="BL12" s="73"/>
      <c r="BO12" s="53" t="s">
        <v>92</v>
      </c>
      <c r="BP12" s="52"/>
      <c r="BQ12" s="73"/>
      <c r="BR12" s="55"/>
      <c r="BS12" s="142"/>
      <c r="BT12" s="143"/>
      <c r="BU12" s="144"/>
      <c r="BV12" s="138"/>
      <c r="BW12" s="138"/>
      <c r="BX12" s="138"/>
      <c r="BY12" s="144"/>
      <c r="BZ12" s="138"/>
      <c r="CA12" s="138"/>
      <c r="CB12" s="138"/>
      <c r="CC12" s="138"/>
      <c r="CD12" s="138"/>
      <c r="CE12" s="145"/>
      <c r="CF12" s="145"/>
      <c r="CG12" s="145"/>
      <c r="CH12" s="7"/>
      <c r="CI12" s="8"/>
      <c r="CJ12" s="7"/>
      <c r="CK12" s="29"/>
      <c r="CL12" s="7"/>
      <c r="CM12" s="7"/>
      <c r="CN12" s="8"/>
      <c r="CO12" s="7"/>
      <c r="CP12" s="29"/>
      <c r="CQ12" s="7"/>
    </row>
    <row r="13" customFormat="false" ht="12.75" hidden="false" customHeight="false" outlineLevel="0" collapsed="false">
      <c r="B13" s="75" t="n">
        <v>600</v>
      </c>
      <c r="C13" s="146" t="n">
        <f aca="false">C12</f>
        <v>4</v>
      </c>
      <c r="D13" s="147" t="n">
        <f aca="false">D12</f>
        <v>0</v>
      </c>
      <c r="E13" s="174" t="n">
        <f aca="false">C13-D12</f>
        <v>4</v>
      </c>
      <c r="F13" s="149" t="n">
        <f aca="false">$F$6</f>
        <v>0</v>
      </c>
      <c r="G13" s="175" t="n">
        <f aca="false">$G$6</f>
        <v>0</v>
      </c>
      <c r="H13" s="151" t="n">
        <f aca="false">$H$6</f>
        <v>0</v>
      </c>
      <c r="I13" s="152" t="n">
        <f aca="false">F13+G13+H13</f>
        <v>0</v>
      </c>
      <c r="J13" s="153" t="n">
        <f aca="false">$J$7</f>
        <v>0</v>
      </c>
      <c r="K13" s="154" t="n">
        <f aca="false">$K$6</f>
        <v>0</v>
      </c>
      <c r="L13" s="155" t="n">
        <f aca="false">((I13*J13/1000)+K13)</f>
        <v>0</v>
      </c>
      <c r="M13" s="156" t="n">
        <f aca="false">$M$68</f>
        <v>0</v>
      </c>
      <c r="N13" s="157" t="n">
        <f aca="false">$N$7*AQ12*AR12</f>
        <v>26.4</v>
      </c>
      <c r="O13" s="156" t="n">
        <f aca="false">$O$68</f>
        <v>0</v>
      </c>
      <c r="P13" s="158" t="n">
        <f aca="false">(AT12*$P$6)*$P$3</f>
        <v>1.7328</v>
      </c>
      <c r="Q13" s="154" t="n">
        <f aca="false">$Q$68</f>
        <v>0</v>
      </c>
      <c r="R13" s="154" t="n">
        <v>0</v>
      </c>
      <c r="S13" s="155" t="n">
        <v>0</v>
      </c>
      <c r="T13" s="156" t="n">
        <f aca="false">$T$6</f>
        <v>0</v>
      </c>
      <c r="U13" s="159" t="n">
        <f aca="false">(N13/E13)+SUM(L13:M13)</f>
        <v>6.6</v>
      </c>
      <c r="W13" s="116" t="n">
        <v>4</v>
      </c>
      <c r="X13" s="117" t="n">
        <v>2.52</v>
      </c>
      <c r="Y13" s="160"/>
      <c r="Z13" s="63"/>
      <c r="AA13" s="161"/>
      <c r="AB13" s="120"/>
      <c r="AC13" s="162" t="n">
        <f aca="false">(W13*X13)+(Y13*Z13)+(AA13*AB13)</f>
        <v>10.08</v>
      </c>
      <c r="AD13" s="163" t="n">
        <v>700</v>
      </c>
      <c r="AE13" s="164" t="n">
        <v>0</v>
      </c>
      <c r="AF13" s="165" t="n">
        <v>0</v>
      </c>
      <c r="AG13" s="166"/>
      <c r="AH13" s="167"/>
      <c r="AI13" s="168"/>
      <c r="AJ13" s="169"/>
      <c r="AK13" s="170" t="n">
        <v>4</v>
      </c>
      <c r="AL13" s="63" t="n">
        <v>220</v>
      </c>
      <c r="AM13" s="171" t="s">
        <v>158</v>
      </c>
      <c r="AN13" s="172"/>
      <c r="AO13" s="173"/>
      <c r="AP13" s="133"/>
      <c r="AQ13" s="133" t="n">
        <f aca="false" t="array" ref="AQ13:AQ13">SUM(IF(AND(AJ13&lt;&gt;"pac",AJ13&lt;&gt;""),AI13),IF(AND(AM13&lt;&gt;"pac",AM13&lt;&gt;""),AL13),IF(AND(AN13&lt;&gt;"pac",AN13&lt;&gt;""),AO13))/SUM(IF(AND(AJ13&lt;&gt;"pac",AJ13&lt;&gt;""),1),IF(AND(AM13&lt;&gt;"pac",AM13&lt;&gt;""),1),IF(AND(AN13&lt;&gt;"pac",AN13&lt;&gt;""),1))</f>
        <v>220</v>
      </c>
      <c r="AR13" s="133" t="n">
        <f aca="false" t="array" ref="AR13:AR13">SUM(IF(AND(AJ13&lt;&gt;"pac",AJ13&lt;&gt;""),AH13),IF(AND(AM13&lt;&gt;"pac",AM13&lt;&gt;""),AK13),IF(AND(AP13&lt;&gt;"pac",AP13&lt;&gt;""),AN13))</f>
        <v>4</v>
      </c>
      <c r="AS13" s="133"/>
      <c r="AT13" s="134" t="n">
        <f aca="false">SUM(AE13,AG13,AH13,AN13,AK13)</f>
        <v>4</v>
      </c>
      <c r="AU13" s="135" t="n">
        <f aca="false">AV13/AT13</f>
        <v>220</v>
      </c>
      <c r="AV13" s="136" t="n">
        <f aca="false">SUM(AE13*AF13)+(AH13*AI13)+(AN13*AO13)+(AK13*AL13)</f>
        <v>880</v>
      </c>
      <c r="AW13" s="137" t="n">
        <f aca="false">AT13*(F14+G14+H14)*J14/1000</f>
        <v>0</v>
      </c>
      <c r="AX13" s="137" t="n">
        <f aca="false">K14*AT13</f>
        <v>0</v>
      </c>
      <c r="AY13" s="137" t="n">
        <f aca="false">L14*(AE14+AG14)</f>
        <v>0</v>
      </c>
      <c r="AZ13" s="136" t="n">
        <f aca="false">P14</f>
        <v>1.7328</v>
      </c>
      <c r="BA13" s="137" t="n">
        <f aca="false">AC13</f>
        <v>10.08</v>
      </c>
      <c r="BB13" s="137" t="n">
        <f aca="false">T14*AT14</f>
        <v>0</v>
      </c>
      <c r="BC13" s="137"/>
      <c r="BD13" s="137" t="n">
        <f aca="false">AV13-SUM(AW13:BC13)</f>
        <v>868.1872</v>
      </c>
      <c r="BE13" s="138"/>
      <c r="BF13" s="139" t="n">
        <f aca="false">BD13</f>
        <v>868.1872</v>
      </c>
      <c r="BG13" s="139" t="n">
        <f aca="false">BF13*$BG$5</f>
        <v>694.54976</v>
      </c>
      <c r="BH13" s="139" t="n">
        <f aca="false">BF13*$BH$5</f>
        <v>173.63744</v>
      </c>
      <c r="BI13" s="52"/>
      <c r="BJ13" s="53" t="s">
        <v>93</v>
      </c>
      <c r="BK13" s="52"/>
      <c r="BL13" s="73" t="n">
        <f aca="false">AY31+BA31</f>
        <v>241.92</v>
      </c>
      <c r="BO13" s="53" t="s">
        <v>93</v>
      </c>
      <c r="BP13" s="52"/>
      <c r="BQ13" s="73" t="e">
        <f aca="true">(INDIRECT(TEXT((DAY($A$1)-1),"0")&amp;"!Bq13"))+BL13</f>
        <v>#REF!</v>
      </c>
      <c r="BR13" s="55"/>
      <c r="BS13" s="142"/>
      <c r="BT13" s="143"/>
      <c r="BU13" s="144"/>
      <c r="BV13" s="138"/>
      <c r="BW13" s="138"/>
      <c r="BX13" s="138"/>
      <c r="BY13" s="144"/>
      <c r="BZ13" s="138"/>
      <c r="CA13" s="138"/>
      <c r="CB13" s="138"/>
      <c r="CC13" s="138"/>
      <c r="CD13" s="138"/>
      <c r="CE13" s="145"/>
      <c r="CF13" s="145"/>
      <c r="CG13" s="145"/>
      <c r="CH13" s="7"/>
      <c r="CI13" s="8"/>
      <c r="CJ13" s="7"/>
      <c r="CK13" s="29"/>
      <c r="CL13" s="7"/>
      <c r="CM13" s="7"/>
      <c r="CN13" s="8"/>
      <c r="CO13" s="7"/>
      <c r="CP13" s="29"/>
      <c r="CQ13" s="7"/>
    </row>
    <row r="14" customFormat="false" ht="12.75" hidden="false" customHeight="false" outlineLevel="0" collapsed="false">
      <c r="B14" s="75" t="n">
        <v>700</v>
      </c>
      <c r="C14" s="146" t="n">
        <f aca="false">C13</f>
        <v>4</v>
      </c>
      <c r="D14" s="147" t="n">
        <f aca="false">D13</f>
        <v>0</v>
      </c>
      <c r="E14" s="174" t="n">
        <f aca="false">C14-D13</f>
        <v>4</v>
      </c>
      <c r="F14" s="149" t="n">
        <f aca="false">$F$6</f>
        <v>0</v>
      </c>
      <c r="G14" s="175" t="n">
        <f aca="false">$G$6</f>
        <v>0</v>
      </c>
      <c r="H14" s="151" t="n">
        <f aca="false">$H$6</f>
        <v>0</v>
      </c>
      <c r="I14" s="152" t="n">
        <f aca="false">F14+G14+H14</f>
        <v>0</v>
      </c>
      <c r="J14" s="153" t="n">
        <f aca="false">$J$7</f>
        <v>0</v>
      </c>
      <c r="K14" s="154" t="n">
        <f aca="false">$K$6</f>
        <v>0</v>
      </c>
      <c r="L14" s="155" t="n">
        <f aca="false">((I14*J14/1000)+K14)</f>
        <v>0</v>
      </c>
      <c r="M14" s="156" t="n">
        <f aca="false">$M$68</f>
        <v>0</v>
      </c>
      <c r="N14" s="157" t="n">
        <f aca="false">$N$7*AQ13*AR13</f>
        <v>26.4</v>
      </c>
      <c r="O14" s="156" t="n">
        <f aca="false">$O$68</f>
        <v>0</v>
      </c>
      <c r="P14" s="158" t="n">
        <f aca="false">(AT13*$P$6)*$P$3</f>
        <v>1.7328</v>
      </c>
      <c r="Q14" s="154" t="n">
        <f aca="false">$Q$68</f>
        <v>0</v>
      </c>
      <c r="R14" s="154" t="n">
        <v>0</v>
      </c>
      <c r="S14" s="155" t="n">
        <v>0</v>
      </c>
      <c r="T14" s="156" t="n">
        <f aca="false">$T$6</f>
        <v>0</v>
      </c>
      <c r="U14" s="159" t="n">
        <f aca="false">(N14/E14)+SUM(L14:M14)</f>
        <v>6.6</v>
      </c>
      <c r="W14" s="116" t="n">
        <v>4</v>
      </c>
      <c r="X14" s="117" t="n">
        <v>2.52</v>
      </c>
      <c r="Y14" s="160"/>
      <c r="Z14" s="63"/>
      <c r="AA14" s="161"/>
      <c r="AB14" s="120"/>
      <c r="AC14" s="162" t="n">
        <f aca="false">(W14*X14)+(Y14*Z14)+(AA14*AB14)</f>
        <v>10.08</v>
      </c>
      <c r="AD14" s="163" t="n">
        <v>800</v>
      </c>
      <c r="AE14" s="164" t="n">
        <v>0</v>
      </c>
      <c r="AF14" s="165" t="n">
        <v>0</v>
      </c>
      <c r="AG14" s="166"/>
      <c r="AH14" s="167"/>
      <c r="AI14" s="168"/>
      <c r="AJ14" s="169"/>
      <c r="AK14" s="170" t="n">
        <v>4</v>
      </c>
      <c r="AL14" s="63" t="n">
        <v>220</v>
      </c>
      <c r="AM14" s="171" t="s">
        <v>158</v>
      </c>
      <c r="AN14" s="172"/>
      <c r="AO14" s="173"/>
      <c r="AP14" s="133"/>
      <c r="AQ14" s="133" t="n">
        <f aca="false" t="array" ref="AQ14:AQ14">SUM(IF(AND(AJ14&lt;&gt;"pac",AJ14&lt;&gt;""),AI14),IF(AND(AM14&lt;&gt;"pac",AM14&lt;&gt;""),AL14),IF(AND(AN14&lt;&gt;"pac",AN14&lt;&gt;""),AO14))/SUM(IF(AND(AJ14&lt;&gt;"pac",AJ14&lt;&gt;""),1),IF(AND(AM14&lt;&gt;"pac",AM14&lt;&gt;""),1),IF(AND(AN14&lt;&gt;"pac",AN14&lt;&gt;""),1))</f>
        <v>220</v>
      </c>
      <c r="AR14" s="133" t="n">
        <f aca="false" t="array" ref="AR14:AR14">SUM(IF(AND(AJ14&lt;&gt;"pac",AJ14&lt;&gt;""),AH14),IF(AND(AM14&lt;&gt;"pac",AM14&lt;&gt;""),AK14),IF(AND(AP14&lt;&gt;"pac",AP14&lt;&gt;""),AN14))</f>
        <v>4</v>
      </c>
      <c r="AS14" s="133"/>
      <c r="AT14" s="134" t="n">
        <f aca="false">SUM(AE14,AG14,AH14,AN14,AK14)</f>
        <v>4</v>
      </c>
      <c r="AU14" s="135" t="n">
        <f aca="false">AV14/AT14</f>
        <v>220</v>
      </c>
      <c r="AV14" s="136" t="n">
        <f aca="false">SUM(AE14*AF14)+(AH14*AI14)+(AN14*AO14)+(AK14*AL14)</f>
        <v>880</v>
      </c>
      <c r="AW14" s="137" t="n">
        <f aca="false">AT14*(F15+G15+H15)*J15/1000</f>
        <v>0</v>
      </c>
      <c r="AX14" s="137" t="n">
        <f aca="false">K15*AT14</f>
        <v>0</v>
      </c>
      <c r="AY14" s="137" t="n">
        <f aca="false">L15*(AE15+AG15)</f>
        <v>0</v>
      </c>
      <c r="AZ14" s="136" t="n">
        <f aca="false">P15</f>
        <v>1.7328</v>
      </c>
      <c r="BA14" s="137" t="n">
        <f aca="false">AC14</f>
        <v>10.08</v>
      </c>
      <c r="BB14" s="137" t="n">
        <f aca="false">T15*AT15</f>
        <v>0</v>
      </c>
      <c r="BC14" s="137"/>
      <c r="BD14" s="137" t="n">
        <f aca="false">AV14-SUM(AW14:BC14)</f>
        <v>868.1872</v>
      </c>
      <c r="BE14" s="138"/>
      <c r="BF14" s="139" t="n">
        <f aca="false">BD14</f>
        <v>868.1872</v>
      </c>
      <c r="BG14" s="139" t="n">
        <f aca="false">BF14*$BG$5</f>
        <v>694.54976</v>
      </c>
      <c r="BH14" s="139" t="n">
        <f aca="false">BF14*$BH$5</f>
        <v>173.63744</v>
      </c>
      <c r="BI14" s="52"/>
      <c r="BJ14" s="53" t="s">
        <v>67</v>
      </c>
      <c r="BK14" s="52"/>
      <c r="BL14" s="73" t="n">
        <f aca="false">AZ31</f>
        <v>41.5872</v>
      </c>
      <c r="BO14" s="53" t="s">
        <v>67</v>
      </c>
      <c r="BP14" s="52"/>
      <c r="BQ14" s="73" t="e">
        <f aca="true">(INDIRECT(TEXT((DAY($A$1)-1),"0")&amp;"!BQ14"))+BL14</f>
        <v>#REF!</v>
      </c>
      <c r="BR14" s="55"/>
      <c r="BS14" s="142"/>
      <c r="BT14" s="143"/>
      <c r="BU14" s="144"/>
      <c r="BV14" s="138"/>
      <c r="BW14" s="138"/>
      <c r="BX14" s="138"/>
      <c r="BY14" s="144"/>
      <c r="BZ14" s="138"/>
      <c r="CA14" s="138"/>
      <c r="CB14" s="138"/>
      <c r="CC14" s="138"/>
      <c r="CD14" s="138"/>
      <c r="CE14" s="145"/>
      <c r="CF14" s="145"/>
      <c r="CG14" s="145"/>
      <c r="CH14" s="7"/>
      <c r="CI14" s="8"/>
      <c r="CJ14" s="7"/>
      <c r="CK14" s="29"/>
      <c r="CL14" s="7"/>
      <c r="CM14" s="7"/>
      <c r="CN14" s="8"/>
      <c r="CO14" s="7"/>
      <c r="CP14" s="29"/>
      <c r="CQ14" s="7"/>
    </row>
    <row r="15" customFormat="false" ht="15" hidden="false" customHeight="false" outlineLevel="0" collapsed="false">
      <c r="B15" s="75" t="n">
        <v>800</v>
      </c>
      <c r="C15" s="146" t="n">
        <f aca="false">C14</f>
        <v>4</v>
      </c>
      <c r="D15" s="147" t="n">
        <f aca="false">D14</f>
        <v>0</v>
      </c>
      <c r="E15" s="174" t="n">
        <f aca="false">C15-D14</f>
        <v>4</v>
      </c>
      <c r="F15" s="149" t="n">
        <f aca="false">$F$6</f>
        <v>0</v>
      </c>
      <c r="G15" s="175" t="n">
        <f aca="false">$G$6</f>
        <v>0</v>
      </c>
      <c r="H15" s="151" t="n">
        <f aca="false">$H$6</f>
        <v>0</v>
      </c>
      <c r="I15" s="152" t="n">
        <f aca="false">F15+G15+H15</f>
        <v>0</v>
      </c>
      <c r="J15" s="153" t="n">
        <f aca="false">$J$7</f>
        <v>0</v>
      </c>
      <c r="K15" s="154" t="n">
        <f aca="false">$K$6</f>
        <v>0</v>
      </c>
      <c r="L15" s="155" t="n">
        <f aca="false">((I15*J15/1000)+K15)</f>
        <v>0</v>
      </c>
      <c r="M15" s="156" t="n">
        <f aca="false">$M$68</f>
        <v>0</v>
      </c>
      <c r="N15" s="157" t="n">
        <f aca="false">$N$7*AQ14*AR14</f>
        <v>26.4</v>
      </c>
      <c r="O15" s="156" t="n">
        <f aca="false">$O$68</f>
        <v>0</v>
      </c>
      <c r="P15" s="158" t="n">
        <f aca="false">(AT14*$P$6)*$P$3</f>
        <v>1.7328</v>
      </c>
      <c r="Q15" s="154" t="n">
        <f aca="false">$Q$68</f>
        <v>0</v>
      </c>
      <c r="R15" s="154" t="n">
        <v>0</v>
      </c>
      <c r="S15" s="155" t="n">
        <v>0</v>
      </c>
      <c r="T15" s="156" t="n">
        <f aca="false">$T$6</f>
        <v>0</v>
      </c>
      <c r="U15" s="159" t="n">
        <f aca="false">(N15/E15)+SUM(L15:M15)</f>
        <v>6.6</v>
      </c>
      <c r="W15" s="116" t="n">
        <v>4</v>
      </c>
      <c r="X15" s="117" t="n">
        <v>2.52</v>
      </c>
      <c r="Y15" s="160"/>
      <c r="Z15" s="63"/>
      <c r="AA15" s="161"/>
      <c r="AB15" s="120"/>
      <c r="AC15" s="162" t="n">
        <f aca="false">(W15*X15)+(Y15*Z15)+(AA15*AB15)</f>
        <v>10.08</v>
      </c>
      <c r="AD15" s="163" t="n">
        <v>900</v>
      </c>
      <c r="AE15" s="164" t="n">
        <v>0</v>
      </c>
      <c r="AF15" s="165" t="n">
        <v>0</v>
      </c>
      <c r="AG15" s="166"/>
      <c r="AH15" s="167"/>
      <c r="AI15" s="168"/>
      <c r="AJ15" s="169"/>
      <c r="AK15" s="170" t="n">
        <v>4</v>
      </c>
      <c r="AL15" s="63" t="n">
        <v>220</v>
      </c>
      <c r="AM15" s="171" t="s">
        <v>158</v>
      </c>
      <c r="AN15" s="172"/>
      <c r="AO15" s="173"/>
      <c r="AP15" s="133"/>
      <c r="AQ15" s="133" t="n">
        <f aca="false" t="array" ref="AQ15:AQ15">SUM(IF(AND(AJ15&lt;&gt;"pac",AJ15&lt;&gt;""),AI15),IF(AND(AM15&lt;&gt;"pac",AM15&lt;&gt;""),AL15),IF(AND(AN15&lt;&gt;"pac",AN15&lt;&gt;""),AO15))/SUM(IF(AND(AJ15&lt;&gt;"pac",AJ15&lt;&gt;""),1),IF(AND(AM15&lt;&gt;"pac",AM15&lt;&gt;""),1),IF(AND(AN15&lt;&gt;"pac",AN15&lt;&gt;""),1))</f>
        <v>220</v>
      </c>
      <c r="AR15" s="133" t="n">
        <f aca="false" t="array" ref="AR15:AR15">SUM(IF(AND(AJ15&lt;&gt;"pac",AJ15&lt;&gt;""),AH15),IF(AND(AM15&lt;&gt;"pac",AM15&lt;&gt;""),AK15),IF(AND(AP15&lt;&gt;"pac",AP15&lt;&gt;""),AN15))</f>
        <v>4</v>
      </c>
      <c r="AS15" s="133"/>
      <c r="AT15" s="134" t="n">
        <f aca="false">SUM(AE15,AG15,AH15,AN15,AK15)</f>
        <v>4</v>
      </c>
      <c r="AU15" s="135" t="n">
        <f aca="false">AV15/AT15</f>
        <v>220</v>
      </c>
      <c r="AV15" s="136" t="n">
        <f aca="false">SUM(AE15*AF15)+(AH15*AI15)+(AN15*AO15)+(AK15*AL15)</f>
        <v>880</v>
      </c>
      <c r="AW15" s="137" t="n">
        <f aca="false">AT15*(F16+G16+H16)*J16/1000</f>
        <v>0</v>
      </c>
      <c r="AX15" s="137" t="n">
        <f aca="false">K16*AT15</f>
        <v>0</v>
      </c>
      <c r="AY15" s="137" t="n">
        <f aca="false">L16*(AE16+AG16)</f>
        <v>0</v>
      </c>
      <c r="AZ15" s="136" t="n">
        <f aca="false">P16</f>
        <v>1.7328</v>
      </c>
      <c r="BA15" s="137" t="n">
        <f aca="false">AC15</f>
        <v>10.08</v>
      </c>
      <c r="BB15" s="137" t="n">
        <f aca="false">T16*AT16</f>
        <v>0</v>
      </c>
      <c r="BC15" s="137"/>
      <c r="BD15" s="137" t="n">
        <f aca="false">AV15-SUM(AW15:BC15)</f>
        <v>868.1872</v>
      </c>
      <c r="BE15" s="138"/>
      <c r="BF15" s="139" t="n">
        <f aca="false">BD15</f>
        <v>868.1872</v>
      </c>
      <c r="BG15" s="139" t="n">
        <f aca="false">BF15*$BG$5</f>
        <v>694.54976</v>
      </c>
      <c r="BH15" s="139" t="n">
        <f aca="false">BF15*$BH$5</f>
        <v>173.63744</v>
      </c>
      <c r="BI15" s="52"/>
      <c r="BJ15" s="53" t="s">
        <v>96</v>
      </c>
      <c r="BK15" s="52"/>
      <c r="BL15" s="181" t="n">
        <f aca="false">BC31</f>
        <v>0</v>
      </c>
      <c r="BO15" s="53" t="s">
        <v>96</v>
      </c>
      <c r="BP15" s="52"/>
      <c r="BQ15" s="181" t="e">
        <f aca="true">(INDIRECT(TEXT((DAY($A$1)-1),"0")&amp;"!BK15"))+BL15</f>
        <v>#REF!</v>
      </c>
      <c r="BR15" s="55"/>
      <c r="BS15" s="142"/>
      <c r="BT15" s="143"/>
      <c r="BU15" s="144"/>
      <c r="BV15" s="138"/>
      <c r="BW15" s="138"/>
      <c r="BX15" s="138"/>
      <c r="BY15" s="144"/>
      <c r="BZ15" s="138"/>
      <c r="CA15" s="138"/>
      <c r="CB15" s="138"/>
      <c r="CC15" s="138"/>
      <c r="CD15" s="138"/>
      <c r="CE15" s="145"/>
      <c r="CF15" s="145"/>
      <c r="CG15" s="145"/>
      <c r="CH15" s="7"/>
      <c r="CI15" s="8"/>
      <c r="CJ15" s="7"/>
      <c r="CK15" s="182"/>
      <c r="CL15" s="7"/>
      <c r="CM15" s="7"/>
      <c r="CN15" s="8"/>
      <c r="CO15" s="7"/>
      <c r="CP15" s="182"/>
      <c r="CQ15" s="7"/>
    </row>
    <row r="16" customFormat="false" ht="12.75" hidden="false" customHeight="false" outlineLevel="0" collapsed="false">
      <c r="B16" s="75" t="n">
        <v>900</v>
      </c>
      <c r="C16" s="146" t="n">
        <f aca="false">C15</f>
        <v>4</v>
      </c>
      <c r="D16" s="147" t="n">
        <f aca="false">D15</f>
        <v>0</v>
      </c>
      <c r="E16" s="174" t="n">
        <f aca="false">C16-D15</f>
        <v>4</v>
      </c>
      <c r="F16" s="149" t="n">
        <f aca="false">$F$6</f>
        <v>0</v>
      </c>
      <c r="G16" s="175" t="n">
        <f aca="false">$G$6</f>
        <v>0</v>
      </c>
      <c r="H16" s="151" t="n">
        <f aca="false">$H$6</f>
        <v>0</v>
      </c>
      <c r="I16" s="152" t="n">
        <f aca="false">F16+G16+H16</f>
        <v>0</v>
      </c>
      <c r="J16" s="153" t="n">
        <f aca="false">$J$7</f>
        <v>0</v>
      </c>
      <c r="K16" s="154" t="n">
        <f aca="false">$K$6</f>
        <v>0</v>
      </c>
      <c r="L16" s="155" t="n">
        <f aca="false">((I16*J16/1000)+K16)</f>
        <v>0</v>
      </c>
      <c r="M16" s="156" t="n">
        <f aca="false">$M$68</f>
        <v>0</v>
      </c>
      <c r="N16" s="157" t="n">
        <f aca="false">$N$7*AQ15*AR15</f>
        <v>26.4</v>
      </c>
      <c r="O16" s="156" t="n">
        <f aca="false">$O$68</f>
        <v>0</v>
      </c>
      <c r="P16" s="158" t="n">
        <f aca="false">(AT15*$P$6)*$P$3</f>
        <v>1.7328</v>
      </c>
      <c r="Q16" s="154" t="n">
        <f aca="false">$Q$68</f>
        <v>0</v>
      </c>
      <c r="R16" s="154" t="n">
        <v>0</v>
      </c>
      <c r="S16" s="155" t="n">
        <v>0</v>
      </c>
      <c r="T16" s="156" t="n">
        <f aca="false">$T$6</f>
        <v>0</v>
      </c>
      <c r="U16" s="159" t="n">
        <f aca="false">(N16/E16)+SUM(L16:M16)</f>
        <v>6.6</v>
      </c>
      <c r="W16" s="116" t="n">
        <v>4</v>
      </c>
      <c r="X16" s="117" t="n">
        <v>2.52</v>
      </c>
      <c r="Y16" s="160"/>
      <c r="Z16" s="63"/>
      <c r="AA16" s="161"/>
      <c r="AB16" s="120"/>
      <c r="AC16" s="162" t="n">
        <f aca="false">(W16*X16)+(Y16*Z16)+(AA16*AB16)</f>
        <v>10.08</v>
      </c>
      <c r="AD16" s="163" t="n">
        <v>1000</v>
      </c>
      <c r="AE16" s="164" t="n">
        <v>0</v>
      </c>
      <c r="AF16" s="165" t="n">
        <v>0</v>
      </c>
      <c r="AG16" s="166"/>
      <c r="AH16" s="167"/>
      <c r="AI16" s="168"/>
      <c r="AJ16" s="169"/>
      <c r="AK16" s="170" t="n">
        <v>4</v>
      </c>
      <c r="AL16" s="63" t="n">
        <v>220</v>
      </c>
      <c r="AM16" s="171" t="s">
        <v>158</v>
      </c>
      <c r="AN16" s="172"/>
      <c r="AO16" s="173"/>
      <c r="AP16" s="133"/>
      <c r="AQ16" s="133" t="n">
        <f aca="false" t="array" ref="AQ16:AQ16">SUM(IF(AND(AJ16&lt;&gt;"pac",AJ16&lt;&gt;""),AI16),IF(AND(AM16&lt;&gt;"pac",AM16&lt;&gt;""),AL16),IF(AND(AN16&lt;&gt;"pac",AN16&lt;&gt;""),AO16))/SUM(IF(AND(AJ16&lt;&gt;"pac",AJ16&lt;&gt;""),1),IF(AND(AM16&lt;&gt;"pac",AM16&lt;&gt;""),1),IF(AND(AN16&lt;&gt;"pac",AN16&lt;&gt;""),1))</f>
        <v>220</v>
      </c>
      <c r="AR16" s="133" t="n">
        <f aca="false" t="array" ref="AR16:AR16">SUM(IF(AND(AJ16&lt;&gt;"pac",AJ16&lt;&gt;""),AH16),IF(AND(AM16&lt;&gt;"pac",AM16&lt;&gt;""),AK16),IF(AND(AP16&lt;&gt;"pac",AP16&lt;&gt;""),AN16))</f>
        <v>4</v>
      </c>
      <c r="AS16" s="133"/>
      <c r="AT16" s="134" t="n">
        <f aca="false">SUM(AE16,AG16,AH16,AN16,AK16)</f>
        <v>4</v>
      </c>
      <c r="AU16" s="135" t="n">
        <f aca="false">AV16/AT16</f>
        <v>220</v>
      </c>
      <c r="AV16" s="136" t="n">
        <f aca="false">SUM(AE16*AF16)+(AH16*AI16)+(AN16*AO16)+(AK16*AL16)</f>
        <v>880</v>
      </c>
      <c r="AW16" s="137" t="n">
        <f aca="false">AT16*(F17+G17+H17)*J17/1000</f>
        <v>0</v>
      </c>
      <c r="AX16" s="137" t="n">
        <f aca="false">K17*AT16</f>
        <v>0</v>
      </c>
      <c r="AY16" s="137" t="n">
        <f aca="false">L17*(AE17+AG17)</f>
        <v>0</v>
      </c>
      <c r="AZ16" s="136" t="n">
        <f aca="false">P17</f>
        <v>1.7328</v>
      </c>
      <c r="BA16" s="137" t="n">
        <f aca="false">AC16</f>
        <v>10.08</v>
      </c>
      <c r="BB16" s="137" t="n">
        <f aca="false">T17*AT17</f>
        <v>0</v>
      </c>
      <c r="BC16" s="137"/>
      <c r="BD16" s="137" t="n">
        <f aca="false">AV16-SUM(AW16:BC16)</f>
        <v>868.1872</v>
      </c>
      <c r="BE16" s="138"/>
      <c r="BF16" s="139" t="n">
        <f aca="false">BD16</f>
        <v>868.1872</v>
      </c>
      <c r="BG16" s="139" t="n">
        <f aca="false">BF16*$BG$5</f>
        <v>694.54976</v>
      </c>
      <c r="BH16" s="139" t="n">
        <f aca="false">BF16*$BH$5</f>
        <v>173.63744</v>
      </c>
      <c r="BI16" s="52"/>
      <c r="BJ16" s="53" t="s">
        <v>98</v>
      </c>
      <c r="BK16" s="52"/>
      <c r="BL16" s="73" t="n">
        <f aca="false">SUM(BL13:BL15)</f>
        <v>283.5072</v>
      </c>
      <c r="BO16" s="53" t="s">
        <v>98</v>
      </c>
      <c r="BP16" s="52"/>
      <c r="BQ16" s="73" t="e">
        <f aca="true">(INDIRECT(TEXT((DAY($A$1)-1),"0")&amp;"!Bq16"))+BL16</f>
        <v>#REF!</v>
      </c>
      <c r="BR16" s="55"/>
      <c r="BS16" s="142"/>
      <c r="BT16" s="143"/>
      <c r="BU16" s="144"/>
      <c r="BV16" s="138"/>
      <c r="BW16" s="138"/>
      <c r="BX16" s="138"/>
      <c r="BY16" s="144"/>
      <c r="BZ16" s="138"/>
      <c r="CA16" s="138"/>
      <c r="CB16" s="138"/>
      <c r="CC16" s="138"/>
      <c r="CD16" s="138"/>
      <c r="CE16" s="145"/>
      <c r="CF16" s="145"/>
      <c r="CG16" s="145"/>
      <c r="CH16" s="7"/>
      <c r="CI16" s="8"/>
      <c r="CJ16" s="7"/>
      <c r="CK16" s="29"/>
      <c r="CL16" s="7"/>
      <c r="CM16" s="7"/>
      <c r="CN16" s="8"/>
      <c r="CO16" s="7"/>
      <c r="CP16" s="29"/>
      <c r="CQ16" s="7"/>
    </row>
    <row r="17" customFormat="false" ht="12.75" hidden="false" customHeight="false" outlineLevel="0" collapsed="false">
      <c r="B17" s="75" t="n">
        <v>1000</v>
      </c>
      <c r="C17" s="146" t="n">
        <f aca="false">C16</f>
        <v>4</v>
      </c>
      <c r="D17" s="147" t="n">
        <f aca="false">D16</f>
        <v>0</v>
      </c>
      <c r="E17" s="174" t="n">
        <f aca="false">C17-D16</f>
        <v>4</v>
      </c>
      <c r="F17" s="149" t="n">
        <f aca="false">$F$6</f>
        <v>0</v>
      </c>
      <c r="G17" s="175" t="n">
        <f aca="false">$G$6</f>
        <v>0</v>
      </c>
      <c r="H17" s="151" t="n">
        <f aca="false">$H$6</f>
        <v>0</v>
      </c>
      <c r="I17" s="152" t="n">
        <f aca="false">F17+G17+H17</f>
        <v>0</v>
      </c>
      <c r="J17" s="153" t="n">
        <f aca="false">$J$7</f>
        <v>0</v>
      </c>
      <c r="K17" s="154" t="n">
        <f aca="false">$K$6</f>
        <v>0</v>
      </c>
      <c r="L17" s="155" t="n">
        <f aca="false">((I17*J17/1000)+K17)</f>
        <v>0</v>
      </c>
      <c r="M17" s="156" t="n">
        <f aca="false">$M$68</f>
        <v>0</v>
      </c>
      <c r="N17" s="157" t="n">
        <f aca="false">$N$7*AQ16*AR16</f>
        <v>26.4</v>
      </c>
      <c r="O17" s="156" t="n">
        <f aca="false">$O$68</f>
        <v>0</v>
      </c>
      <c r="P17" s="158" t="n">
        <f aca="false">(AT16*$P$6)*$P$3</f>
        <v>1.7328</v>
      </c>
      <c r="Q17" s="154" t="n">
        <f aca="false">$Q$68</f>
        <v>0</v>
      </c>
      <c r="R17" s="154" t="n">
        <v>0</v>
      </c>
      <c r="S17" s="155" t="n">
        <v>0</v>
      </c>
      <c r="T17" s="156" t="n">
        <f aca="false">$T$6</f>
        <v>0</v>
      </c>
      <c r="U17" s="159" t="n">
        <f aca="false">(N17/E17)+SUM(L17:M17)</f>
        <v>6.6</v>
      </c>
      <c r="W17" s="116" t="n">
        <v>4</v>
      </c>
      <c r="X17" s="117" t="n">
        <v>2.52</v>
      </c>
      <c r="Y17" s="160"/>
      <c r="Z17" s="63"/>
      <c r="AA17" s="161"/>
      <c r="AB17" s="120"/>
      <c r="AC17" s="162" t="n">
        <f aca="false">(W17*X17)+(Y17*Z17)+(AA17*AB17)</f>
        <v>10.08</v>
      </c>
      <c r="AD17" s="163" t="n">
        <v>1100</v>
      </c>
      <c r="AE17" s="164" t="n">
        <v>0</v>
      </c>
      <c r="AF17" s="165" t="n">
        <v>0</v>
      </c>
      <c r="AG17" s="166"/>
      <c r="AH17" s="167"/>
      <c r="AI17" s="168"/>
      <c r="AJ17" s="169"/>
      <c r="AK17" s="170" t="n">
        <v>4</v>
      </c>
      <c r="AL17" s="63" t="n">
        <v>220</v>
      </c>
      <c r="AM17" s="171" t="s">
        <v>158</v>
      </c>
      <c r="AN17" s="172"/>
      <c r="AO17" s="173"/>
      <c r="AP17" s="133"/>
      <c r="AQ17" s="133" t="n">
        <f aca="false" t="array" ref="AQ17:AQ17">SUM(IF(AND(AJ17&lt;&gt;"pac",AJ17&lt;&gt;""),AI17),IF(AND(AM17&lt;&gt;"pac",AM17&lt;&gt;""),AL17),IF(AND(AN17&lt;&gt;"pac",AN17&lt;&gt;""),AO17))/SUM(IF(AND(AJ17&lt;&gt;"pac",AJ17&lt;&gt;""),1),IF(AND(AM17&lt;&gt;"pac",AM17&lt;&gt;""),1),IF(AND(AN17&lt;&gt;"pac",AN17&lt;&gt;""),1))</f>
        <v>220</v>
      </c>
      <c r="AR17" s="133" t="n">
        <f aca="false" t="array" ref="AR17:AR17">SUM(IF(AND(AJ17&lt;&gt;"pac",AJ17&lt;&gt;""),AH17),IF(AND(AM17&lt;&gt;"pac",AM17&lt;&gt;""),AK17),IF(AND(AP17&lt;&gt;"pac",AP17&lt;&gt;""),AN17))</f>
        <v>4</v>
      </c>
      <c r="AS17" s="133"/>
      <c r="AT17" s="134" t="n">
        <f aca="false">SUM(AE17,AG17,AH17,AN17,AK17)</f>
        <v>4</v>
      </c>
      <c r="AU17" s="135" t="n">
        <f aca="false">AV17/AT17</f>
        <v>220</v>
      </c>
      <c r="AV17" s="136" t="n">
        <f aca="false">SUM(AE17*AF17)+(AH17*AI17)+(AN17*AO17)+(AK17*AL17)</f>
        <v>880</v>
      </c>
      <c r="AW17" s="137" t="n">
        <f aca="false">AT17*(F18+G18+H18)*J18/1000</f>
        <v>0</v>
      </c>
      <c r="AX17" s="137" t="n">
        <f aca="false">K18*AT17</f>
        <v>0</v>
      </c>
      <c r="AY17" s="137" t="n">
        <f aca="false">L18*(AE18+AG18)</f>
        <v>0</v>
      </c>
      <c r="AZ17" s="136" t="n">
        <f aca="false">P18</f>
        <v>1.7328</v>
      </c>
      <c r="BA17" s="137" t="n">
        <f aca="false">AC17</f>
        <v>10.08</v>
      </c>
      <c r="BB17" s="137" t="n">
        <f aca="false">T18*AT18</f>
        <v>0</v>
      </c>
      <c r="BC17" s="137"/>
      <c r="BD17" s="137" t="n">
        <f aca="false">AV17-SUM(AW17:BC17)</f>
        <v>868.1872</v>
      </c>
      <c r="BE17" s="138"/>
      <c r="BF17" s="139" t="n">
        <f aca="false">BD17</f>
        <v>868.1872</v>
      </c>
      <c r="BG17" s="139" t="n">
        <f aca="false">BF17*$BG$5</f>
        <v>694.54976</v>
      </c>
      <c r="BH17" s="139" t="n">
        <f aca="false">BF17*$BH$5</f>
        <v>173.63744</v>
      </c>
      <c r="BI17" s="52"/>
      <c r="BJ17" s="183"/>
      <c r="BK17" s="52"/>
      <c r="BL17" s="171"/>
      <c r="BO17" s="183"/>
      <c r="BP17" s="52"/>
      <c r="BQ17" s="171"/>
      <c r="BR17" s="55"/>
      <c r="BS17" s="142"/>
      <c r="BT17" s="143"/>
      <c r="BU17" s="144"/>
      <c r="BV17" s="138"/>
      <c r="BW17" s="138"/>
      <c r="BX17" s="138"/>
      <c r="BY17" s="144"/>
      <c r="BZ17" s="138"/>
      <c r="CA17" s="138"/>
      <c r="CB17" s="138"/>
      <c r="CC17" s="138"/>
      <c r="CD17" s="138"/>
      <c r="CE17" s="145"/>
      <c r="CF17" s="145"/>
      <c r="CG17" s="145"/>
      <c r="CH17" s="7"/>
      <c r="CI17" s="7"/>
      <c r="CJ17" s="7"/>
      <c r="CK17" s="7"/>
      <c r="CL17" s="7"/>
      <c r="CM17" s="7"/>
      <c r="CN17" s="7"/>
      <c r="CO17" s="7"/>
      <c r="CP17" s="7"/>
      <c r="CQ17" s="7"/>
    </row>
    <row r="18" customFormat="false" ht="12.75" hidden="false" customHeight="false" outlineLevel="0" collapsed="false">
      <c r="B18" s="75" t="n">
        <v>1100</v>
      </c>
      <c r="C18" s="146" t="n">
        <f aca="false">C17</f>
        <v>4</v>
      </c>
      <c r="D18" s="147" t="n">
        <f aca="false">D17</f>
        <v>0</v>
      </c>
      <c r="E18" s="174" t="n">
        <f aca="false">C18-D17</f>
        <v>4</v>
      </c>
      <c r="F18" s="149" t="n">
        <f aca="false">$F$6</f>
        <v>0</v>
      </c>
      <c r="G18" s="175" t="n">
        <f aca="false">$G$6</f>
        <v>0</v>
      </c>
      <c r="H18" s="151" t="n">
        <f aca="false">$H$6</f>
        <v>0</v>
      </c>
      <c r="I18" s="152" t="n">
        <f aca="false">F18+G18+H18</f>
        <v>0</v>
      </c>
      <c r="J18" s="153" t="n">
        <f aca="false">$J$7</f>
        <v>0</v>
      </c>
      <c r="K18" s="154" t="n">
        <f aca="false">$K$6</f>
        <v>0</v>
      </c>
      <c r="L18" s="155" t="n">
        <f aca="false">((I18*J18/1000)+K18)</f>
        <v>0</v>
      </c>
      <c r="M18" s="156" t="n">
        <f aca="false">$M$68</f>
        <v>0</v>
      </c>
      <c r="N18" s="157" t="n">
        <f aca="false">$N$7*AQ17*AR17</f>
        <v>26.4</v>
      </c>
      <c r="O18" s="156" t="n">
        <f aca="false">$O$68</f>
        <v>0</v>
      </c>
      <c r="P18" s="158" t="n">
        <f aca="false">(AT17*$P$6)*$P$3</f>
        <v>1.7328</v>
      </c>
      <c r="Q18" s="154" t="n">
        <f aca="false">$Q$68</f>
        <v>0</v>
      </c>
      <c r="R18" s="154" t="n">
        <v>0</v>
      </c>
      <c r="S18" s="155" t="n">
        <v>0</v>
      </c>
      <c r="T18" s="156" t="n">
        <f aca="false">$T$6</f>
        <v>0</v>
      </c>
      <c r="U18" s="159" t="n">
        <f aca="false">(N18/E18)+SUM(L18:M18)</f>
        <v>6.6</v>
      </c>
      <c r="W18" s="116" t="n">
        <v>4</v>
      </c>
      <c r="X18" s="117" t="n">
        <v>2.52</v>
      </c>
      <c r="Y18" s="160"/>
      <c r="Z18" s="63"/>
      <c r="AA18" s="161"/>
      <c r="AB18" s="120"/>
      <c r="AC18" s="162" t="n">
        <f aca="false">(W18*X18)+(Y18*Z18)+(AA18*AB18)</f>
        <v>10.08</v>
      </c>
      <c r="AD18" s="163" t="n">
        <v>1200</v>
      </c>
      <c r="AE18" s="164" t="n">
        <v>0</v>
      </c>
      <c r="AF18" s="165" t="n">
        <v>0</v>
      </c>
      <c r="AG18" s="166"/>
      <c r="AH18" s="167"/>
      <c r="AI18" s="168"/>
      <c r="AJ18" s="169"/>
      <c r="AK18" s="170" t="n">
        <v>4</v>
      </c>
      <c r="AL18" s="63" t="n">
        <v>220</v>
      </c>
      <c r="AM18" s="171" t="s">
        <v>158</v>
      </c>
      <c r="AN18" s="172"/>
      <c r="AO18" s="173"/>
      <c r="AP18" s="133"/>
      <c r="AQ18" s="133" t="n">
        <f aca="false" t="array" ref="AQ18:AQ18">SUM(IF(AND(AJ18&lt;&gt;"pac",AJ18&lt;&gt;""),AI18),IF(AND(AM18&lt;&gt;"pac",AM18&lt;&gt;""),AL18),IF(AND(AN18&lt;&gt;"pac",AN18&lt;&gt;""),AO18))/SUM(IF(AND(AJ18&lt;&gt;"pac",AJ18&lt;&gt;""),1),IF(AND(AM18&lt;&gt;"pac",AM18&lt;&gt;""),1),IF(AND(AN18&lt;&gt;"pac",AN18&lt;&gt;""),1))</f>
        <v>220</v>
      </c>
      <c r="AR18" s="133" t="n">
        <f aca="false" t="array" ref="AR18:AR18">SUM(IF(AND(AJ18&lt;&gt;"pac",AJ18&lt;&gt;""),AH18),IF(AND(AM18&lt;&gt;"pac",AM18&lt;&gt;""),AK18),IF(AND(AP18&lt;&gt;"pac",AP18&lt;&gt;""),AN18))</f>
        <v>4</v>
      </c>
      <c r="AS18" s="133"/>
      <c r="AT18" s="134" t="n">
        <f aca="false">SUM(AE18,AG18,AH18,AN18,AK18)</f>
        <v>4</v>
      </c>
      <c r="AU18" s="135" t="n">
        <f aca="false">AV18/AT18</f>
        <v>220</v>
      </c>
      <c r="AV18" s="136" t="n">
        <f aca="false">SUM(AE18*AF18)+(AH18*AI18)+(AN18*AO18)+(AK18*AL18)</f>
        <v>880</v>
      </c>
      <c r="AW18" s="137" t="n">
        <f aca="false">AT18*(F19+G19+H19)*J19/1000</f>
        <v>0</v>
      </c>
      <c r="AX18" s="137" t="n">
        <f aca="false">K19*AT18</f>
        <v>0</v>
      </c>
      <c r="AY18" s="137" t="n">
        <f aca="false">L19*(AE19+AG19)</f>
        <v>0</v>
      </c>
      <c r="AZ18" s="136" t="n">
        <f aca="false">P19</f>
        <v>1.7328</v>
      </c>
      <c r="BA18" s="137" t="n">
        <f aca="false">AC18</f>
        <v>10.08</v>
      </c>
      <c r="BB18" s="137" t="n">
        <f aca="false">T19*AT19</f>
        <v>0</v>
      </c>
      <c r="BC18" s="137"/>
      <c r="BD18" s="137" t="n">
        <f aca="false">AV18-SUM(AW18:BC18)</f>
        <v>868.1872</v>
      </c>
      <c r="BE18" s="138"/>
      <c r="BF18" s="139" t="n">
        <f aca="false">BD18</f>
        <v>868.1872</v>
      </c>
      <c r="BG18" s="139" t="n">
        <f aca="false">BF18*$BG$5</f>
        <v>694.54976</v>
      </c>
      <c r="BH18" s="139" t="n">
        <f aca="false">BF18*$BH$5</f>
        <v>173.63744</v>
      </c>
      <c r="BI18" s="52"/>
      <c r="BJ18" s="53" t="s">
        <v>99</v>
      </c>
      <c r="BK18" s="52"/>
      <c r="BL18" s="73" t="n">
        <f aca="false">BH31</f>
        <v>4167.29856</v>
      </c>
      <c r="BO18" s="53" t="s">
        <v>99</v>
      </c>
      <c r="BP18" s="52"/>
      <c r="BQ18" s="73" t="e">
        <f aca="false">BQ7*$BH$5</f>
        <v>#REF!</v>
      </c>
      <c r="BR18" s="55"/>
      <c r="BS18" s="142"/>
      <c r="BT18" s="143"/>
      <c r="BU18" s="144"/>
      <c r="BV18" s="138"/>
      <c r="BW18" s="138"/>
      <c r="BX18" s="138"/>
      <c r="BY18" s="144"/>
      <c r="BZ18" s="138"/>
      <c r="CA18" s="138"/>
      <c r="CB18" s="138"/>
      <c r="CC18" s="138"/>
      <c r="CD18" s="138"/>
      <c r="CE18" s="145"/>
      <c r="CF18" s="145"/>
      <c r="CG18" s="145"/>
      <c r="CH18" s="7"/>
      <c r="CI18" s="8"/>
      <c r="CJ18" s="7"/>
      <c r="CK18" s="29"/>
      <c r="CL18" s="7"/>
      <c r="CM18" s="7"/>
      <c r="CN18" s="8"/>
      <c r="CO18" s="7"/>
      <c r="CP18" s="29"/>
      <c r="CQ18" s="7"/>
    </row>
    <row r="19" customFormat="false" ht="12.75" hidden="false" customHeight="false" outlineLevel="0" collapsed="false">
      <c r="B19" s="75" t="n">
        <v>1200</v>
      </c>
      <c r="C19" s="146" t="n">
        <f aca="false">C18</f>
        <v>4</v>
      </c>
      <c r="D19" s="147" t="n">
        <f aca="false">D18</f>
        <v>0</v>
      </c>
      <c r="E19" s="174" t="n">
        <f aca="false">C19-D18</f>
        <v>4</v>
      </c>
      <c r="F19" s="149" t="n">
        <f aca="false">$F$6</f>
        <v>0</v>
      </c>
      <c r="G19" s="175" t="n">
        <f aca="false">$G$6</f>
        <v>0</v>
      </c>
      <c r="H19" s="151" t="n">
        <f aca="false">$H$6</f>
        <v>0</v>
      </c>
      <c r="I19" s="152" t="n">
        <f aca="false">F19+G19+H19</f>
        <v>0</v>
      </c>
      <c r="J19" s="153" t="n">
        <f aca="false">$J$7</f>
        <v>0</v>
      </c>
      <c r="K19" s="154" t="n">
        <f aca="false">$K$6</f>
        <v>0</v>
      </c>
      <c r="L19" s="155" t="n">
        <f aca="false">((I19*J19/1000)+K19)</f>
        <v>0</v>
      </c>
      <c r="M19" s="156" t="n">
        <f aca="false">$M$68</f>
        <v>0</v>
      </c>
      <c r="N19" s="157" t="n">
        <f aca="false">$N$7*AQ18*AR18</f>
        <v>26.4</v>
      </c>
      <c r="O19" s="156" t="n">
        <f aca="false">$O$68</f>
        <v>0</v>
      </c>
      <c r="P19" s="158" t="n">
        <f aca="false">(AT18*$P$6)*$P$3</f>
        <v>1.7328</v>
      </c>
      <c r="Q19" s="154" t="n">
        <f aca="false">$Q$68</f>
        <v>0</v>
      </c>
      <c r="R19" s="154" t="n">
        <v>0</v>
      </c>
      <c r="S19" s="155" t="n">
        <v>0</v>
      </c>
      <c r="T19" s="156" t="n">
        <f aca="false">$T$6</f>
        <v>0</v>
      </c>
      <c r="U19" s="159" t="n">
        <f aca="false">(N19/E19)+SUM(L19:M19)</f>
        <v>6.6</v>
      </c>
      <c r="W19" s="116" t="n">
        <v>4</v>
      </c>
      <c r="X19" s="117" t="n">
        <v>2.52</v>
      </c>
      <c r="Y19" s="160"/>
      <c r="Z19" s="63"/>
      <c r="AA19" s="161"/>
      <c r="AB19" s="120"/>
      <c r="AC19" s="162" t="n">
        <f aca="false">(W19*X19)+(Y19*Z19)+(AA19*AB19)</f>
        <v>10.08</v>
      </c>
      <c r="AD19" s="163" t="n">
        <v>1300</v>
      </c>
      <c r="AE19" s="164" t="n">
        <v>0</v>
      </c>
      <c r="AF19" s="165" t="n">
        <v>0</v>
      </c>
      <c r="AG19" s="166"/>
      <c r="AH19" s="167"/>
      <c r="AI19" s="168"/>
      <c r="AJ19" s="169"/>
      <c r="AK19" s="170" t="n">
        <v>4</v>
      </c>
      <c r="AL19" s="63" t="n">
        <v>220</v>
      </c>
      <c r="AM19" s="171" t="s">
        <v>158</v>
      </c>
      <c r="AN19" s="172"/>
      <c r="AO19" s="173"/>
      <c r="AP19" s="133"/>
      <c r="AQ19" s="133" t="n">
        <f aca="false" t="array" ref="AQ19:AQ19">SUM(IF(AND(AJ19&lt;&gt;"pac",AJ19&lt;&gt;""),AI19),IF(AND(AM19&lt;&gt;"pac",AM19&lt;&gt;""),AL19),IF(AND(AN19&lt;&gt;"pac",AN19&lt;&gt;""),AO19))/SUM(IF(AND(AJ19&lt;&gt;"pac",AJ19&lt;&gt;""),1),IF(AND(AM19&lt;&gt;"pac",AM19&lt;&gt;""),1),IF(AND(AN19&lt;&gt;"pac",AN19&lt;&gt;""),1))</f>
        <v>220</v>
      </c>
      <c r="AR19" s="133" t="n">
        <f aca="false" t="array" ref="AR19:AR19">SUM(IF(AND(AJ19&lt;&gt;"pac",AJ19&lt;&gt;""),AH19),IF(AND(AM19&lt;&gt;"pac",AM19&lt;&gt;""),AK19),IF(AND(AP19&lt;&gt;"pac",AP19&lt;&gt;""),AN19))</f>
        <v>4</v>
      </c>
      <c r="AS19" s="133"/>
      <c r="AT19" s="134" t="n">
        <f aca="false">SUM(AE19,AG19,AH19,AN19,AK19)</f>
        <v>4</v>
      </c>
      <c r="AU19" s="135" t="n">
        <f aca="false">AV19/AT19</f>
        <v>220</v>
      </c>
      <c r="AV19" s="136" t="n">
        <f aca="false">SUM(AE19*AF19)+(AH19*AI19)+(AN19*AO19)+(AK19*AL19)</f>
        <v>880</v>
      </c>
      <c r="AW19" s="137" t="n">
        <f aca="false">AT19*(F20+G20+H20)*J20/1000</f>
        <v>0</v>
      </c>
      <c r="AX19" s="137" t="n">
        <f aca="false">K20*AT19</f>
        <v>0</v>
      </c>
      <c r="AY19" s="137" t="n">
        <f aca="false">L20*(AE20+AG20)</f>
        <v>0</v>
      </c>
      <c r="AZ19" s="136" t="n">
        <f aca="false">P20</f>
        <v>1.7328</v>
      </c>
      <c r="BA19" s="137" t="n">
        <f aca="false">AC19</f>
        <v>10.08</v>
      </c>
      <c r="BB19" s="137" t="n">
        <f aca="false">T20*AT20</f>
        <v>0</v>
      </c>
      <c r="BC19" s="137"/>
      <c r="BD19" s="137" t="n">
        <f aca="false">AV19-SUM(AW19:BC19)</f>
        <v>868.1872</v>
      </c>
      <c r="BE19" s="138"/>
      <c r="BF19" s="139" t="n">
        <f aca="false">BD19</f>
        <v>868.1872</v>
      </c>
      <c r="BG19" s="139" t="n">
        <f aca="false">BF19*$BG$5</f>
        <v>694.54976</v>
      </c>
      <c r="BH19" s="139" t="n">
        <f aca="false">BF19*$BH$5</f>
        <v>173.63744</v>
      </c>
      <c r="BI19" s="52"/>
      <c r="BJ19" s="53" t="s">
        <v>101</v>
      </c>
      <c r="BK19" s="52"/>
      <c r="BL19" s="73" t="n">
        <f aca="false">BB31</f>
        <v>0</v>
      </c>
      <c r="BO19" s="53" t="s">
        <v>101</v>
      </c>
      <c r="BP19" s="52"/>
      <c r="BQ19" s="73" t="e">
        <f aca="true">(INDIRECT(TEXT((DAY($A$1)-1),"0")&amp;"!BK19"))+BL19</f>
        <v>#REF!</v>
      </c>
      <c r="BR19" s="55"/>
      <c r="BS19" s="142"/>
      <c r="BT19" s="143"/>
      <c r="BU19" s="144"/>
      <c r="BV19" s="138"/>
      <c r="BW19" s="138"/>
      <c r="BX19" s="138"/>
      <c r="BY19" s="144"/>
      <c r="BZ19" s="138"/>
      <c r="CA19" s="138"/>
      <c r="CB19" s="138"/>
      <c r="CC19" s="138"/>
      <c r="CD19" s="138"/>
      <c r="CE19" s="145"/>
      <c r="CF19" s="145"/>
      <c r="CG19" s="145"/>
      <c r="CH19" s="7"/>
      <c r="CI19" s="8"/>
      <c r="CJ19" s="7"/>
      <c r="CK19" s="29"/>
      <c r="CL19" s="7"/>
      <c r="CM19" s="7"/>
      <c r="CN19" s="8"/>
      <c r="CO19" s="7"/>
      <c r="CP19" s="29"/>
      <c r="CQ19" s="7"/>
    </row>
    <row r="20" customFormat="false" ht="12.75" hidden="false" customHeight="false" outlineLevel="0" collapsed="false">
      <c r="B20" s="75" t="n">
        <v>1300</v>
      </c>
      <c r="C20" s="146" t="n">
        <f aca="false">C19</f>
        <v>4</v>
      </c>
      <c r="D20" s="147" t="n">
        <f aca="false">D19</f>
        <v>0</v>
      </c>
      <c r="E20" s="174" t="n">
        <f aca="false">C20-D19</f>
        <v>4</v>
      </c>
      <c r="F20" s="149" t="n">
        <f aca="false">$F$6</f>
        <v>0</v>
      </c>
      <c r="G20" s="175" t="n">
        <f aca="false">$G$6</f>
        <v>0</v>
      </c>
      <c r="H20" s="151" t="n">
        <f aca="false">$H$6</f>
        <v>0</v>
      </c>
      <c r="I20" s="152" t="n">
        <f aca="false">F20+G20+H20</f>
        <v>0</v>
      </c>
      <c r="J20" s="153" t="n">
        <f aca="false">$J$7</f>
        <v>0</v>
      </c>
      <c r="K20" s="154" t="n">
        <f aca="false">$K$6</f>
        <v>0</v>
      </c>
      <c r="L20" s="155" t="n">
        <f aca="false">((I20*J20/1000)+K20)</f>
        <v>0</v>
      </c>
      <c r="M20" s="156" t="n">
        <f aca="false">$M$68</f>
        <v>0</v>
      </c>
      <c r="N20" s="157" t="n">
        <f aca="false">$N$7*AQ19*AR19</f>
        <v>26.4</v>
      </c>
      <c r="O20" s="156" t="n">
        <f aca="false">$O$68</f>
        <v>0</v>
      </c>
      <c r="P20" s="158" t="n">
        <f aca="false">(AT19*$P$6)*$P$3</f>
        <v>1.7328</v>
      </c>
      <c r="Q20" s="154" t="n">
        <f aca="false">$Q$68</f>
        <v>0</v>
      </c>
      <c r="R20" s="154" t="n">
        <v>0</v>
      </c>
      <c r="S20" s="155" t="n">
        <v>0</v>
      </c>
      <c r="T20" s="156" t="n">
        <f aca="false">$T$6</f>
        <v>0</v>
      </c>
      <c r="U20" s="159" t="n">
        <f aca="false">(N20/E20)+SUM(L20:M20)</f>
        <v>6.6</v>
      </c>
      <c r="W20" s="116" t="n">
        <v>4</v>
      </c>
      <c r="X20" s="117" t="n">
        <v>2.52</v>
      </c>
      <c r="Y20" s="160"/>
      <c r="Z20" s="63"/>
      <c r="AA20" s="161"/>
      <c r="AB20" s="120"/>
      <c r="AC20" s="162" t="n">
        <f aca="false">(W20*X20)+(Y20*Z20)+(AA20*AB20)</f>
        <v>10.08</v>
      </c>
      <c r="AD20" s="163" t="n">
        <v>1400</v>
      </c>
      <c r="AE20" s="164" t="n">
        <v>0</v>
      </c>
      <c r="AF20" s="165" t="n">
        <v>0</v>
      </c>
      <c r="AG20" s="166"/>
      <c r="AH20" s="167"/>
      <c r="AI20" s="168"/>
      <c r="AJ20" s="169"/>
      <c r="AK20" s="170" t="n">
        <v>4</v>
      </c>
      <c r="AL20" s="63" t="n">
        <v>220</v>
      </c>
      <c r="AM20" s="171" t="s">
        <v>158</v>
      </c>
      <c r="AN20" s="172"/>
      <c r="AO20" s="173"/>
      <c r="AP20" s="133"/>
      <c r="AQ20" s="133" t="n">
        <f aca="false" t="array" ref="AQ20:AQ20">SUM(IF(AND(AJ20&lt;&gt;"pac",AJ20&lt;&gt;""),AI20),IF(AND(AM20&lt;&gt;"pac",AM20&lt;&gt;""),AL20),IF(AND(AN20&lt;&gt;"pac",AN20&lt;&gt;""),AO20))/SUM(IF(AND(AJ20&lt;&gt;"pac",AJ20&lt;&gt;""),1),IF(AND(AM20&lt;&gt;"pac",AM20&lt;&gt;""),1),IF(AND(AN20&lt;&gt;"pac",AN20&lt;&gt;""),1))</f>
        <v>220</v>
      </c>
      <c r="AR20" s="133" t="n">
        <f aca="false" t="array" ref="AR20:AR20">SUM(IF(AND(AJ20&lt;&gt;"pac",AJ20&lt;&gt;""),AH20),IF(AND(AM20&lt;&gt;"pac",AM20&lt;&gt;""),AK20),IF(AND(AP20&lt;&gt;"pac",AP20&lt;&gt;""),AN20))</f>
        <v>4</v>
      </c>
      <c r="AS20" s="133"/>
      <c r="AT20" s="134" t="n">
        <f aca="false">SUM(AE20,AG20,AH20,AN20,AK20)</f>
        <v>4</v>
      </c>
      <c r="AU20" s="135" t="n">
        <f aca="false">AV20/AT20</f>
        <v>220</v>
      </c>
      <c r="AV20" s="136" t="n">
        <f aca="false">SUM(AE20*AF20)+(AH20*AI20)+(AN20*AO20)+(AK20*AL20)</f>
        <v>880</v>
      </c>
      <c r="AW20" s="137" t="n">
        <f aca="false">AT20*(F21+G21+H21)*J21/1000</f>
        <v>0</v>
      </c>
      <c r="AX20" s="137" t="n">
        <f aca="false">K21*AT20</f>
        <v>0</v>
      </c>
      <c r="AY20" s="137" t="n">
        <f aca="false">L21*(AE21+AG21)</f>
        <v>0</v>
      </c>
      <c r="AZ20" s="136" t="n">
        <f aca="false">P21</f>
        <v>1.7328</v>
      </c>
      <c r="BA20" s="137" t="n">
        <f aca="false">AC20</f>
        <v>10.08</v>
      </c>
      <c r="BB20" s="137" t="n">
        <f aca="false">T21*AT21</f>
        <v>0</v>
      </c>
      <c r="BC20" s="137"/>
      <c r="BD20" s="137" t="n">
        <f aca="false">AV20-SUM(AW20:BC20)</f>
        <v>868.1872</v>
      </c>
      <c r="BE20" s="138"/>
      <c r="BF20" s="139" t="n">
        <f aca="false">BD20</f>
        <v>868.1872</v>
      </c>
      <c r="BG20" s="139" t="n">
        <f aca="false">BF20*$BG$5</f>
        <v>694.54976</v>
      </c>
      <c r="BH20" s="139" t="n">
        <f aca="false">BF20*$BH$5</f>
        <v>173.63744</v>
      </c>
      <c r="BI20" s="52"/>
      <c r="BJ20" s="53" t="s">
        <v>32</v>
      </c>
      <c r="BK20" s="52"/>
      <c r="BL20" s="73" t="n">
        <f aca="false">BL6</f>
        <v>0</v>
      </c>
      <c r="BO20" s="183"/>
      <c r="BP20" s="52"/>
      <c r="BQ20" s="171"/>
      <c r="BR20" s="55"/>
      <c r="BS20" s="142"/>
      <c r="BT20" s="143"/>
      <c r="BU20" s="144"/>
      <c r="BV20" s="138"/>
      <c r="BW20" s="138"/>
      <c r="BX20" s="138"/>
      <c r="BY20" s="144"/>
      <c r="BZ20" s="138"/>
      <c r="CA20" s="138"/>
      <c r="CB20" s="138"/>
      <c r="CC20" s="138"/>
      <c r="CD20" s="138"/>
      <c r="CE20" s="145"/>
      <c r="CF20" s="145"/>
      <c r="CG20" s="145"/>
      <c r="CH20" s="7"/>
      <c r="CI20" s="8"/>
      <c r="CJ20" s="7"/>
      <c r="CK20" s="29"/>
      <c r="CL20" s="7"/>
      <c r="CM20" s="7"/>
      <c r="CN20" s="7"/>
      <c r="CO20" s="7"/>
      <c r="CP20" s="7"/>
      <c r="CQ20" s="7"/>
    </row>
    <row r="21" customFormat="false" ht="12.75" hidden="false" customHeight="false" outlineLevel="0" collapsed="false">
      <c r="B21" s="75" t="n">
        <v>1400</v>
      </c>
      <c r="C21" s="146" t="n">
        <f aca="false">C20</f>
        <v>4</v>
      </c>
      <c r="D21" s="147" t="n">
        <f aca="false">D20</f>
        <v>0</v>
      </c>
      <c r="E21" s="174" t="n">
        <f aca="false">C21-D20</f>
        <v>4</v>
      </c>
      <c r="F21" s="149" t="n">
        <f aca="false">$F$6</f>
        <v>0</v>
      </c>
      <c r="G21" s="175" t="n">
        <f aca="false">$G$6</f>
        <v>0</v>
      </c>
      <c r="H21" s="151" t="n">
        <f aca="false">$H$6</f>
        <v>0</v>
      </c>
      <c r="I21" s="152" t="n">
        <f aca="false">F21+G21+H21</f>
        <v>0</v>
      </c>
      <c r="J21" s="153" t="n">
        <f aca="false">$J$7</f>
        <v>0</v>
      </c>
      <c r="K21" s="154" t="n">
        <f aca="false">$K$6</f>
        <v>0</v>
      </c>
      <c r="L21" s="155" t="n">
        <f aca="false">((I21*J21/1000)+K21)</f>
        <v>0</v>
      </c>
      <c r="M21" s="156" t="n">
        <f aca="false">$M$68</f>
        <v>0</v>
      </c>
      <c r="N21" s="157" t="n">
        <f aca="false">$N$7*AQ20*AR20</f>
        <v>26.4</v>
      </c>
      <c r="O21" s="156" t="n">
        <f aca="false">$O$68</f>
        <v>0</v>
      </c>
      <c r="P21" s="158" t="n">
        <f aca="false">(AT20*$P$6)*$P$3</f>
        <v>1.7328</v>
      </c>
      <c r="Q21" s="154" t="n">
        <f aca="false">$Q$68</f>
        <v>0</v>
      </c>
      <c r="R21" s="154" t="n">
        <v>0</v>
      </c>
      <c r="S21" s="155" t="n">
        <v>0</v>
      </c>
      <c r="T21" s="156" t="n">
        <f aca="false">$T$6</f>
        <v>0</v>
      </c>
      <c r="U21" s="159" t="n">
        <f aca="false">(N21/E21)+SUM(L21:M21)</f>
        <v>6.6</v>
      </c>
      <c r="W21" s="116" t="n">
        <v>4</v>
      </c>
      <c r="X21" s="117" t="n">
        <v>2.52</v>
      </c>
      <c r="Y21" s="160"/>
      <c r="Z21" s="63"/>
      <c r="AA21" s="161"/>
      <c r="AB21" s="120"/>
      <c r="AC21" s="162" t="n">
        <f aca="false">(W21*X21)+(Y21*Z21)+(AA21*AB21)</f>
        <v>10.08</v>
      </c>
      <c r="AD21" s="163" t="n">
        <v>1500</v>
      </c>
      <c r="AE21" s="164" t="n">
        <v>0</v>
      </c>
      <c r="AF21" s="165" t="n">
        <v>0</v>
      </c>
      <c r="AG21" s="166"/>
      <c r="AH21" s="167"/>
      <c r="AI21" s="168"/>
      <c r="AJ21" s="169"/>
      <c r="AK21" s="170" t="n">
        <v>4</v>
      </c>
      <c r="AL21" s="63" t="n">
        <v>220</v>
      </c>
      <c r="AM21" s="171" t="s">
        <v>158</v>
      </c>
      <c r="AN21" s="172"/>
      <c r="AO21" s="173"/>
      <c r="AP21" s="133"/>
      <c r="AQ21" s="133" t="n">
        <f aca="false" t="array" ref="AQ21:AQ21">SUM(IF(AND(AJ21&lt;&gt;"pac",AJ21&lt;&gt;""),AI21),IF(AND(AM21&lt;&gt;"pac",AM21&lt;&gt;""),AL21),IF(AND(AN21&lt;&gt;"pac",AN21&lt;&gt;""),AO21))/SUM(IF(AND(AJ21&lt;&gt;"pac",AJ21&lt;&gt;""),1),IF(AND(AM21&lt;&gt;"pac",AM21&lt;&gt;""),1),IF(AND(AN21&lt;&gt;"pac",AN21&lt;&gt;""),1))</f>
        <v>220</v>
      </c>
      <c r="AR21" s="133" t="n">
        <f aca="false" t="array" ref="AR21:AR21">SUM(IF(AND(AJ21&lt;&gt;"pac",AJ21&lt;&gt;""),AH21),IF(AND(AM21&lt;&gt;"pac",AM21&lt;&gt;""),AK21),IF(AND(AP21&lt;&gt;"pac",AP21&lt;&gt;""),AN21))</f>
        <v>4</v>
      </c>
      <c r="AS21" s="133"/>
      <c r="AT21" s="134" t="n">
        <f aca="false">SUM(AE21,AG21,AH21,AN21,AK21)</f>
        <v>4</v>
      </c>
      <c r="AU21" s="135" t="n">
        <f aca="false">AV21/AT21</f>
        <v>220</v>
      </c>
      <c r="AV21" s="136" t="n">
        <f aca="false">SUM(AE21*AF21)+(AH21*AI21)+(AN21*AO21)+(AK21*AL21)</f>
        <v>880</v>
      </c>
      <c r="AW21" s="137" t="n">
        <f aca="false">AT21*(F22+G22+H22)*J22/1000</f>
        <v>0</v>
      </c>
      <c r="AX21" s="137" t="n">
        <f aca="false">K22*AT21</f>
        <v>0</v>
      </c>
      <c r="AY21" s="137" t="n">
        <f aca="false">L22*(AE22+AG22)</f>
        <v>0</v>
      </c>
      <c r="AZ21" s="136" t="n">
        <f aca="false">P22</f>
        <v>1.7328</v>
      </c>
      <c r="BA21" s="137" t="n">
        <f aca="false">AC21</f>
        <v>10.08</v>
      </c>
      <c r="BB21" s="137" t="n">
        <f aca="false">T22*AT22</f>
        <v>0</v>
      </c>
      <c r="BC21" s="137"/>
      <c r="BD21" s="137" t="n">
        <f aca="false">AV21-SUM(AW21:BC21)</f>
        <v>868.1872</v>
      </c>
      <c r="BE21" s="138"/>
      <c r="BF21" s="139" t="n">
        <f aca="false">BD21</f>
        <v>868.1872</v>
      </c>
      <c r="BG21" s="139" t="n">
        <f aca="false">BF21*$BG$5</f>
        <v>694.54976</v>
      </c>
      <c r="BH21" s="139" t="n">
        <f aca="false">BF21*$BH$5</f>
        <v>173.63744</v>
      </c>
      <c r="BI21" s="52"/>
      <c r="BJ21" s="140" t="s">
        <v>103</v>
      </c>
      <c r="BK21" s="141"/>
      <c r="BL21" s="54" t="n">
        <f aca="false">BL11-BL16-BL18-BL19+BL20</f>
        <v>16669.19424</v>
      </c>
      <c r="BO21" s="140" t="s">
        <v>104</v>
      </c>
      <c r="BP21" s="141"/>
      <c r="BQ21" s="54" t="e">
        <f aca="false">BQ11-BQ16-BQ18-BQ19</f>
        <v>#REF!</v>
      </c>
      <c r="BR21" s="55"/>
      <c r="BS21" s="142"/>
      <c r="BT21" s="143"/>
      <c r="BU21" s="144"/>
      <c r="BV21" s="138"/>
      <c r="BW21" s="138"/>
      <c r="BX21" s="138"/>
      <c r="BY21" s="144"/>
      <c r="BZ21" s="138"/>
      <c r="CA21" s="138"/>
      <c r="CB21" s="138"/>
      <c r="CC21" s="138"/>
      <c r="CD21" s="138"/>
      <c r="CE21" s="145"/>
      <c r="CF21" s="145"/>
      <c r="CG21" s="145"/>
      <c r="CH21" s="7"/>
      <c r="CI21" s="8"/>
      <c r="CJ21" s="7"/>
      <c r="CK21" s="29"/>
      <c r="CL21" s="7"/>
      <c r="CM21" s="7"/>
      <c r="CN21" s="8"/>
      <c r="CO21" s="7"/>
      <c r="CP21" s="29"/>
      <c r="CQ21" s="7"/>
    </row>
    <row r="22" customFormat="false" ht="12.75" hidden="false" customHeight="false" outlineLevel="0" collapsed="false">
      <c r="B22" s="75" t="n">
        <v>1500</v>
      </c>
      <c r="C22" s="146" t="n">
        <f aca="false">C21</f>
        <v>4</v>
      </c>
      <c r="D22" s="147" t="n">
        <f aca="false">D21</f>
        <v>0</v>
      </c>
      <c r="E22" s="174" t="n">
        <f aca="false">C22-D21</f>
        <v>4</v>
      </c>
      <c r="F22" s="149" t="n">
        <f aca="false">$F$6</f>
        <v>0</v>
      </c>
      <c r="G22" s="175" t="n">
        <f aca="false">$G$6</f>
        <v>0</v>
      </c>
      <c r="H22" s="151" t="n">
        <f aca="false">$H$6</f>
        <v>0</v>
      </c>
      <c r="I22" s="152" t="n">
        <f aca="false">F22+G22+H22</f>
        <v>0</v>
      </c>
      <c r="J22" s="153" t="n">
        <f aca="false">$J$7</f>
        <v>0</v>
      </c>
      <c r="K22" s="154" t="n">
        <f aca="false">$K$6</f>
        <v>0</v>
      </c>
      <c r="L22" s="155" t="n">
        <f aca="false">((I22*J22/1000)+K22)</f>
        <v>0</v>
      </c>
      <c r="M22" s="156" t="n">
        <f aca="false">$M$68</f>
        <v>0</v>
      </c>
      <c r="N22" s="157" t="n">
        <f aca="false">$N$7*AQ21*AR21</f>
        <v>26.4</v>
      </c>
      <c r="O22" s="156" t="n">
        <f aca="false">$O$68</f>
        <v>0</v>
      </c>
      <c r="P22" s="158" t="n">
        <f aca="false">(AT21*$P$6)*$P$3</f>
        <v>1.7328</v>
      </c>
      <c r="Q22" s="154" t="n">
        <f aca="false">$Q$68</f>
        <v>0</v>
      </c>
      <c r="R22" s="154" t="n">
        <v>0</v>
      </c>
      <c r="S22" s="155" t="n">
        <v>0</v>
      </c>
      <c r="T22" s="156" t="n">
        <f aca="false">$T$6</f>
        <v>0</v>
      </c>
      <c r="U22" s="159" t="n">
        <f aca="false">(N22/E22)+SUM(L22:M22)</f>
        <v>6.6</v>
      </c>
      <c r="W22" s="116" t="n">
        <v>4</v>
      </c>
      <c r="X22" s="117" t="n">
        <v>2.52</v>
      </c>
      <c r="Y22" s="160"/>
      <c r="Z22" s="63"/>
      <c r="AA22" s="161"/>
      <c r="AB22" s="120"/>
      <c r="AC22" s="162" t="n">
        <f aca="false">(W22*X22)+(Y22*Z22)+(AA22*AB22)</f>
        <v>10.08</v>
      </c>
      <c r="AD22" s="163" t="n">
        <v>1600</v>
      </c>
      <c r="AE22" s="164" t="n">
        <v>0</v>
      </c>
      <c r="AF22" s="165" t="n">
        <v>0</v>
      </c>
      <c r="AG22" s="166"/>
      <c r="AH22" s="167"/>
      <c r="AI22" s="168"/>
      <c r="AJ22" s="169"/>
      <c r="AK22" s="170" t="n">
        <v>4</v>
      </c>
      <c r="AL22" s="63" t="n">
        <v>220</v>
      </c>
      <c r="AM22" s="171" t="s">
        <v>158</v>
      </c>
      <c r="AN22" s="172"/>
      <c r="AO22" s="173"/>
      <c r="AP22" s="133"/>
      <c r="AQ22" s="133" t="n">
        <f aca="false" t="array" ref="AQ22:AQ22">SUM(IF(AND(AJ22&lt;&gt;"pac",AJ22&lt;&gt;""),AI22),IF(AND(AM22&lt;&gt;"pac",AM22&lt;&gt;""),AL22),IF(AND(AN22&lt;&gt;"pac",AN22&lt;&gt;""),AO22))/SUM(IF(AND(AJ22&lt;&gt;"pac",AJ22&lt;&gt;""),1),IF(AND(AM22&lt;&gt;"pac",AM22&lt;&gt;""),1),IF(AND(AN22&lt;&gt;"pac",AN22&lt;&gt;""),1))</f>
        <v>220</v>
      </c>
      <c r="AR22" s="133" t="n">
        <f aca="false" t="array" ref="AR22:AR22">SUM(IF(AND(AJ22&lt;&gt;"pac",AJ22&lt;&gt;""),AH22),IF(AND(AM22&lt;&gt;"pac",AM22&lt;&gt;""),AK22),IF(AND(AP22&lt;&gt;"pac",AP22&lt;&gt;""),AN22))</f>
        <v>4</v>
      </c>
      <c r="AS22" s="133"/>
      <c r="AT22" s="134" t="n">
        <f aca="false">SUM(AE22,AG22,AH22,AN22,AK22)</f>
        <v>4</v>
      </c>
      <c r="AU22" s="135" t="n">
        <f aca="false">AV22/AT22</f>
        <v>220</v>
      </c>
      <c r="AV22" s="136" t="n">
        <f aca="false">SUM(AE22*AF22)+(AH22*AI22)+(AN22*AO22)+(AK22*AL22)</f>
        <v>880</v>
      </c>
      <c r="AW22" s="137" t="n">
        <f aca="false">AT22*(F23+G23+H23)*J23/1000</f>
        <v>0</v>
      </c>
      <c r="AX22" s="137" t="n">
        <f aca="false">K23*AT22</f>
        <v>0</v>
      </c>
      <c r="AY22" s="137" t="n">
        <f aca="false">L23*(AE23+AG23)</f>
        <v>0</v>
      </c>
      <c r="AZ22" s="136" t="n">
        <f aca="false">P23</f>
        <v>1.7328</v>
      </c>
      <c r="BA22" s="137" t="n">
        <f aca="false">AC22</f>
        <v>10.08</v>
      </c>
      <c r="BB22" s="137" t="n">
        <f aca="false">T23*AT23</f>
        <v>0</v>
      </c>
      <c r="BC22" s="137"/>
      <c r="BD22" s="137" t="n">
        <f aca="false">AV22-SUM(AW22:BC22)</f>
        <v>868.1872</v>
      </c>
      <c r="BE22" s="138"/>
      <c r="BF22" s="139" t="n">
        <f aca="false">BD22</f>
        <v>868.1872</v>
      </c>
      <c r="BG22" s="139" t="n">
        <f aca="false">BF22*$BG$5</f>
        <v>694.54976</v>
      </c>
      <c r="BH22" s="139" t="n">
        <f aca="false">BF22*$BH$5</f>
        <v>173.63744</v>
      </c>
      <c r="BI22" s="52"/>
      <c r="BR22" s="55"/>
      <c r="BS22" s="142"/>
      <c r="BT22" s="143"/>
      <c r="BU22" s="144"/>
      <c r="BV22" s="138"/>
      <c r="BW22" s="138"/>
      <c r="BX22" s="138"/>
      <c r="BY22" s="144"/>
      <c r="BZ22" s="138"/>
      <c r="CA22" s="138"/>
      <c r="CB22" s="138"/>
      <c r="CC22" s="138"/>
      <c r="CD22" s="138"/>
      <c r="CE22" s="145"/>
      <c r="CF22" s="145"/>
      <c r="CG22" s="145"/>
      <c r="CH22" s="7"/>
      <c r="CI22" s="7"/>
      <c r="CJ22" s="7"/>
      <c r="CK22" s="7"/>
      <c r="CL22" s="7"/>
      <c r="CM22" s="7"/>
      <c r="CN22" s="7"/>
      <c r="CO22" s="7"/>
      <c r="CP22" s="7"/>
      <c r="CQ22" s="7"/>
    </row>
    <row r="23" customFormat="false" ht="12.75" hidden="false" customHeight="false" outlineLevel="0" collapsed="false">
      <c r="B23" s="75" t="n">
        <v>1600</v>
      </c>
      <c r="C23" s="146" t="n">
        <f aca="false">C22</f>
        <v>4</v>
      </c>
      <c r="D23" s="147" t="n">
        <f aca="false">D22</f>
        <v>0</v>
      </c>
      <c r="E23" s="174" t="n">
        <f aca="false">C23-D22</f>
        <v>4</v>
      </c>
      <c r="F23" s="149" t="n">
        <f aca="false">$F$6</f>
        <v>0</v>
      </c>
      <c r="G23" s="175" t="n">
        <f aca="false">$G$6</f>
        <v>0</v>
      </c>
      <c r="H23" s="151" t="n">
        <f aca="false">$H$6</f>
        <v>0</v>
      </c>
      <c r="I23" s="152" t="n">
        <f aca="false">F23+G23+H23</f>
        <v>0</v>
      </c>
      <c r="J23" s="153" t="n">
        <f aca="false">$J$7</f>
        <v>0</v>
      </c>
      <c r="K23" s="154" t="n">
        <f aca="false">$K$6</f>
        <v>0</v>
      </c>
      <c r="L23" s="155" t="n">
        <f aca="false">((I23*J23/1000)+K23)</f>
        <v>0</v>
      </c>
      <c r="M23" s="156" t="n">
        <f aca="false">$M$68</f>
        <v>0</v>
      </c>
      <c r="N23" s="157" t="n">
        <f aca="false">$N$7*AQ22*AR22</f>
        <v>26.4</v>
      </c>
      <c r="O23" s="156" t="n">
        <f aca="false">$O$68</f>
        <v>0</v>
      </c>
      <c r="P23" s="158" t="n">
        <f aca="false">(AT22*$P$6)*$P$3</f>
        <v>1.7328</v>
      </c>
      <c r="Q23" s="154" t="n">
        <f aca="false">$Q$68</f>
        <v>0</v>
      </c>
      <c r="R23" s="154" t="n">
        <v>0</v>
      </c>
      <c r="S23" s="155" t="n">
        <v>0</v>
      </c>
      <c r="T23" s="156" t="n">
        <f aca="false">$T$6</f>
        <v>0</v>
      </c>
      <c r="U23" s="159" t="n">
        <f aca="false">(N23/E23)+SUM(L23:M23)</f>
        <v>6.6</v>
      </c>
      <c r="W23" s="116" t="n">
        <v>4</v>
      </c>
      <c r="X23" s="117" t="n">
        <v>2.52</v>
      </c>
      <c r="Y23" s="160"/>
      <c r="Z23" s="63"/>
      <c r="AA23" s="161"/>
      <c r="AB23" s="120"/>
      <c r="AC23" s="162" t="n">
        <f aca="false">(W23*X23)+(Y23*Z23)+(AA23*AB23)</f>
        <v>10.08</v>
      </c>
      <c r="AD23" s="163" t="n">
        <v>1700</v>
      </c>
      <c r="AE23" s="164" t="n">
        <v>0</v>
      </c>
      <c r="AF23" s="165" t="n">
        <v>0</v>
      </c>
      <c r="AG23" s="166"/>
      <c r="AH23" s="167"/>
      <c r="AI23" s="168"/>
      <c r="AJ23" s="169"/>
      <c r="AK23" s="170" t="n">
        <v>4</v>
      </c>
      <c r="AL23" s="63" t="n">
        <v>220</v>
      </c>
      <c r="AM23" s="171" t="s">
        <v>158</v>
      </c>
      <c r="AN23" s="172"/>
      <c r="AO23" s="173"/>
      <c r="AP23" s="133"/>
      <c r="AQ23" s="133" t="n">
        <f aca="false" t="array" ref="AQ23:AQ23">SUM(IF(AND(AJ23&lt;&gt;"pac",AJ23&lt;&gt;""),AI23),IF(AND(AM23&lt;&gt;"pac",AM23&lt;&gt;""),AL23),IF(AND(AN23&lt;&gt;"pac",AN23&lt;&gt;""),AO23))/SUM(IF(AND(AJ23&lt;&gt;"pac",AJ23&lt;&gt;""),1),IF(AND(AM23&lt;&gt;"pac",AM23&lt;&gt;""),1),IF(AND(AN23&lt;&gt;"pac",AN23&lt;&gt;""),1))</f>
        <v>220</v>
      </c>
      <c r="AR23" s="133" t="n">
        <f aca="false" t="array" ref="AR23:AR23">SUM(IF(AND(AJ23&lt;&gt;"pac",AJ23&lt;&gt;""),AH23),IF(AND(AM23&lt;&gt;"pac",AM23&lt;&gt;""),AK23),IF(AND(AP23&lt;&gt;"pac",AP23&lt;&gt;""),AN23))</f>
        <v>4</v>
      </c>
      <c r="AS23" s="133"/>
      <c r="AT23" s="134" t="n">
        <f aca="false">SUM(AE23,AG23,AH23,AN23,AK23)</f>
        <v>4</v>
      </c>
      <c r="AU23" s="135" t="n">
        <f aca="false">AV23/AT23</f>
        <v>220</v>
      </c>
      <c r="AV23" s="136" t="n">
        <f aca="false">SUM(AE23*AF23)+(AH23*AI23)+(AN23*AO23)+(AK23*AL23)</f>
        <v>880</v>
      </c>
      <c r="AW23" s="137" t="n">
        <f aca="false">AT23*(F24+G24+H24)*J24/1000</f>
        <v>0</v>
      </c>
      <c r="AX23" s="137" t="n">
        <f aca="false">K24*AT23</f>
        <v>0</v>
      </c>
      <c r="AY23" s="137" t="n">
        <f aca="false">L24*(AE24+AG24)</f>
        <v>0</v>
      </c>
      <c r="AZ23" s="136" t="n">
        <f aca="false">P24</f>
        <v>1.7328</v>
      </c>
      <c r="BA23" s="137" t="n">
        <f aca="false">AC23</f>
        <v>10.08</v>
      </c>
      <c r="BB23" s="137" t="n">
        <f aca="false">T24*AT24</f>
        <v>0</v>
      </c>
      <c r="BC23" s="137"/>
      <c r="BD23" s="137" t="n">
        <f aca="false">AV23-SUM(AW23:BC23)</f>
        <v>868.1872</v>
      </c>
      <c r="BE23" s="138"/>
      <c r="BF23" s="139" t="n">
        <f aca="false">BD23</f>
        <v>868.1872</v>
      </c>
      <c r="BG23" s="139" t="n">
        <f aca="false">BF23*$BG$5</f>
        <v>694.54976</v>
      </c>
      <c r="BH23" s="139" t="n">
        <f aca="false">BF23*$BH$5</f>
        <v>173.63744</v>
      </c>
      <c r="BI23" s="52"/>
      <c r="BR23" s="55"/>
      <c r="BS23" s="142"/>
      <c r="BT23" s="143"/>
      <c r="BU23" s="144"/>
      <c r="BV23" s="138"/>
      <c r="BW23" s="138"/>
      <c r="BX23" s="138"/>
      <c r="BY23" s="144"/>
      <c r="BZ23" s="138"/>
      <c r="CA23" s="138"/>
      <c r="CB23" s="138"/>
      <c r="CC23" s="138"/>
      <c r="CD23" s="138"/>
      <c r="CE23" s="145"/>
      <c r="CF23" s="145"/>
      <c r="CG23" s="145"/>
      <c r="CH23" s="7"/>
      <c r="CI23" s="7"/>
      <c r="CJ23" s="7"/>
      <c r="CK23" s="7"/>
      <c r="CL23" s="7"/>
      <c r="CM23" s="7"/>
      <c r="CN23" s="7"/>
      <c r="CO23" s="7"/>
      <c r="CP23" s="7"/>
      <c r="CQ23" s="7"/>
    </row>
    <row r="24" customFormat="false" ht="12.75" hidden="false" customHeight="false" outlineLevel="0" collapsed="false">
      <c r="B24" s="75" t="n">
        <v>1700</v>
      </c>
      <c r="C24" s="146" t="n">
        <f aca="false">C23</f>
        <v>4</v>
      </c>
      <c r="D24" s="147" t="n">
        <f aca="false">D23</f>
        <v>0</v>
      </c>
      <c r="E24" s="174" t="n">
        <f aca="false">C24-D23</f>
        <v>4</v>
      </c>
      <c r="F24" s="149" t="n">
        <f aca="false">$F$6</f>
        <v>0</v>
      </c>
      <c r="G24" s="175" t="n">
        <f aca="false">$G$6</f>
        <v>0</v>
      </c>
      <c r="H24" s="151" t="n">
        <f aca="false">$H$6</f>
        <v>0</v>
      </c>
      <c r="I24" s="152" t="n">
        <f aca="false">F24+G24+H24</f>
        <v>0</v>
      </c>
      <c r="J24" s="153" t="n">
        <f aca="false">$J$7</f>
        <v>0</v>
      </c>
      <c r="K24" s="154" t="n">
        <f aca="false">$K$6</f>
        <v>0</v>
      </c>
      <c r="L24" s="155" t="n">
        <f aca="false">((I24*J24/1000)+K24)</f>
        <v>0</v>
      </c>
      <c r="M24" s="156" t="n">
        <f aca="false">$M$68</f>
        <v>0</v>
      </c>
      <c r="N24" s="157" t="n">
        <f aca="false">$N$7*AQ23*AR23</f>
        <v>26.4</v>
      </c>
      <c r="O24" s="156" t="n">
        <f aca="false">$O$68</f>
        <v>0</v>
      </c>
      <c r="P24" s="158" t="n">
        <f aca="false">(AT23*$P$6)*$P$3</f>
        <v>1.7328</v>
      </c>
      <c r="Q24" s="154" t="n">
        <f aca="false">$Q$68</f>
        <v>0</v>
      </c>
      <c r="R24" s="154" t="n">
        <v>0</v>
      </c>
      <c r="S24" s="155" t="n">
        <v>0</v>
      </c>
      <c r="T24" s="156" t="n">
        <f aca="false">$T$6</f>
        <v>0</v>
      </c>
      <c r="U24" s="159" t="n">
        <f aca="false">(N24/E24)+SUM(L24:M24)</f>
        <v>6.6</v>
      </c>
      <c r="W24" s="116" t="n">
        <v>4</v>
      </c>
      <c r="X24" s="117" t="n">
        <v>2.52</v>
      </c>
      <c r="Y24" s="160"/>
      <c r="Z24" s="63"/>
      <c r="AA24" s="161"/>
      <c r="AB24" s="120"/>
      <c r="AC24" s="162" t="n">
        <f aca="false">(W24*X24)+(Y24*Z24)+(AA24*AB24)</f>
        <v>10.08</v>
      </c>
      <c r="AD24" s="163" t="n">
        <v>1800</v>
      </c>
      <c r="AE24" s="164" t="n">
        <v>0</v>
      </c>
      <c r="AF24" s="165" t="n">
        <v>0</v>
      </c>
      <c r="AG24" s="166"/>
      <c r="AH24" s="167"/>
      <c r="AI24" s="168"/>
      <c r="AJ24" s="169"/>
      <c r="AK24" s="170" t="n">
        <v>4</v>
      </c>
      <c r="AL24" s="63" t="n">
        <v>220</v>
      </c>
      <c r="AM24" s="171" t="s">
        <v>158</v>
      </c>
      <c r="AN24" s="172"/>
      <c r="AO24" s="173"/>
      <c r="AP24" s="133"/>
      <c r="AQ24" s="133" t="n">
        <f aca="false" t="array" ref="AQ24:AQ24">SUM(IF(AND(AJ24&lt;&gt;"pac",AJ24&lt;&gt;""),AI24),IF(AND(AM24&lt;&gt;"pac",AM24&lt;&gt;""),AL24),IF(AND(AN24&lt;&gt;"pac",AN24&lt;&gt;""),AO24))/SUM(IF(AND(AJ24&lt;&gt;"pac",AJ24&lt;&gt;""),1),IF(AND(AM24&lt;&gt;"pac",AM24&lt;&gt;""),1),IF(AND(AN24&lt;&gt;"pac",AN24&lt;&gt;""),1))</f>
        <v>220</v>
      </c>
      <c r="AR24" s="133" t="n">
        <f aca="false" t="array" ref="AR24:AR24">SUM(IF(AND(AJ24&lt;&gt;"pac",AJ24&lt;&gt;""),AH24),IF(AND(AM24&lt;&gt;"pac",AM24&lt;&gt;""),AK24),IF(AND(AP24&lt;&gt;"pac",AP24&lt;&gt;""),AN24))</f>
        <v>4</v>
      </c>
      <c r="AS24" s="133"/>
      <c r="AT24" s="134" t="n">
        <f aca="false">SUM(AE24,AG24,AH24,AN24,AK24)</f>
        <v>4</v>
      </c>
      <c r="AU24" s="135" t="n">
        <f aca="false">AV24/AT24</f>
        <v>220</v>
      </c>
      <c r="AV24" s="136" t="n">
        <f aca="false">SUM(AE24*AF24)+(AH24*AI24)+(AN24*AO24)+(AK24*AL24)</f>
        <v>880</v>
      </c>
      <c r="AW24" s="137" t="n">
        <f aca="false">AT24*(F25+G25+H25)*J25/1000</f>
        <v>0</v>
      </c>
      <c r="AX24" s="137" t="n">
        <f aca="false">K25*AT24</f>
        <v>0</v>
      </c>
      <c r="AY24" s="137" t="n">
        <f aca="false">L25*(AE25+AG25)</f>
        <v>0</v>
      </c>
      <c r="AZ24" s="136" t="n">
        <f aca="false">P25</f>
        <v>1.7328</v>
      </c>
      <c r="BA24" s="137" t="n">
        <f aca="false">AC24</f>
        <v>10.08</v>
      </c>
      <c r="BB24" s="137" t="n">
        <f aca="false">T25*AT25</f>
        <v>0</v>
      </c>
      <c r="BC24" s="137"/>
      <c r="BD24" s="137" t="n">
        <f aca="false">AV24-SUM(AW24:BC24)</f>
        <v>868.1872</v>
      </c>
      <c r="BE24" s="138"/>
      <c r="BF24" s="139" t="n">
        <f aca="false">BD24</f>
        <v>868.1872</v>
      </c>
      <c r="BG24" s="139" t="n">
        <f aca="false">BF24*$BG$5</f>
        <v>694.54976</v>
      </c>
      <c r="BH24" s="139" t="n">
        <f aca="false">BF24*$BH$5</f>
        <v>173.63744</v>
      </c>
      <c r="BI24" s="52"/>
      <c r="BJ24" s="6" t="s">
        <v>105</v>
      </c>
      <c r="BO24" s="6" t="s">
        <v>106</v>
      </c>
      <c r="BR24" s="55"/>
      <c r="BS24" s="142"/>
      <c r="BT24" s="143"/>
      <c r="BU24" s="144"/>
      <c r="BV24" s="138"/>
      <c r="BW24" s="138"/>
      <c r="BX24" s="138"/>
      <c r="BY24" s="144"/>
      <c r="BZ24" s="138"/>
      <c r="CA24" s="138"/>
      <c r="CB24" s="138"/>
      <c r="CC24" s="138"/>
      <c r="CD24" s="138"/>
      <c r="CE24" s="145"/>
      <c r="CF24" s="145"/>
      <c r="CG24" s="145"/>
      <c r="CH24" s="7"/>
      <c r="CI24" s="8"/>
      <c r="CJ24" s="7"/>
      <c r="CK24" s="7"/>
      <c r="CL24" s="7"/>
      <c r="CM24" s="7"/>
      <c r="CN24" s="8"/>
      <c r="CO24" s="7"/>
      <c r="CP24" s="7"/>
      <c r="CQ24" s="7"/>
    </row>
    <row r="25" customFormat="false" ht="12.75" hidden="false" customHeight="false" outlineLevel="0" collapsed="false">
      <c r="B25" s="75" t="n">
        <v>1800</v>
      </c>
      <c r="C25" s="146" t="n">
        <f aca="false">C24</f>
        <v>4</v>
      </c>
      <c r="D25" s="147" t="n">
        <f aca="false">D24</f>
        <v>0</v>
      </c>
      <c r="E25" s="174" t="n">
        <f aca="false">C25-D24</f>
        <v>4</v>
      </c>
      <c r="F25" s="149" t="n">
        <f aca="false">$F$6</f>
        <v>0</v>
      </c>
      <c r="G25" s="175" t="n">
        <f aca="false">$G$6</f>
        <v>0</v>
      </c>
      <c r="H25" s="151" t="n">
        <f aca="false">$H$6</f>
        <v>0</v>
      </c>
      <c r="I25" s="152" t="n">
        <f aca="false">F25+G25+H25</f>
        <v>0</v>
      </c>
      <c r="J25" s="153" t="n">
        <f aca="false">$J$7</f>
        <v>0</v>
      </c>
      <c r="K25" s="154" t="n">
        <f aca="false">$K$6</f>
        <v>0</v>
      </c>
      <c r="L25" s="155" t="n">
        <f aca="false">((I25*J25/1000)+K25)</f>
        <v>0</v>
      </c>
      <c r="M25" s="156" t="n">
        <f aca="false">$M$68</f>
        <v>0</v>
      </c>
      <c r="N25" s="157" t="n">
        <f aca="false">$N$7*AQ24*AR24</f>
        <v>26.4</v>
      </c>
      <c r="O25" s="156" t="n">
        <f aca="false">$O$68</f>
        <v>0</v>
      </c>
      <c r="P25" s="158" t="n">
        <f aca="false">(AT24*$P$6)*$P$3</f>
        <v>1.7328</v>
      </c>
      <c r="Q25" s="154" t="n">
        <f aca="false">$Q$68</f>
        <v>0</v>
      </c>
      <c r="R25" s="154" t="n">
        <v>0</v>
      </c>
      <c r="S25" s="155" t="n">
        <v>0</v>
      </c>
      <c r="T25" s="156" t="n">
        <f aca="false">$T$6</f>
        <v>0</v>
      </c>
      <c r="U25" s="159" t="n">
        <f aca="false">(N25/E25)+SUM(L25:M25)</f>
        <v>6.6</v>
      </c>
      <c r="W25" s="116" t="n">
        <v>4</v>
      </c>
      <c r="X25" s="117" t="n">
        <v>2.52</v>
      </c>
      <c r="Y25" s="160"/>
      <c r="Z25" s="63"/>
      <c r="AA25" s="161"/>
      <c r="AB25" s="120"/>
      <c r="AC25" s="162" t="n">
        <f aca="false">(W25*X25)+(Y25*Z25)+(AA25*AB25)</f>
        <v>10.08</v>
      </c>
      <c r="AD25" s="163" t="n">
        <v>1900</v>
      </c>
      <c r="AE25" s="164" t="n">
        <v>0</v>
      </c>
      <c r="AF25" s="165" t="n">
        <v>0</v>
      </c>
      <c r="AG25" s="166"/>
      <c r="AH25" s="167"/>
      <c r="AI25" s="168"/>
      <c r="AJ25" s="169"/>
      <c r="AK25" s="170" t="n">
        <v>4</v>
      </c>
      <c r="AL25" s="63" t="n">
        <v>220</v>
      </c>
      <c r="AM25" s="171" t="s">
        <v>158</v>
      </c>
      <c r="AN25" s="172"/>
      <c r="AO25" s="173"/>
      <c r="AP25" s="133"/>
      <c r="AQ25" s="133" t="n">
        <f aca="false" t="array" ref="AQ25:AQ25">SUM(IF(AND(AJ25&lt;&gt;"pac",AJ25&lt;&gt;""),AI25),IF(AND(AM25&lt;&gt;"pac",AM25&lt;&gt;""),AL25),IF(AND(AN25&lt;&gt;"pac",AN25&lt;&gt;""),AO25))/SUM(IF(AND(AJ25&lt;&gt;"pac",AJ25&lt;&gt;""),1),IF(AND(AM25&lt;&gt;"pac",AM25&lt;&gt;""),1),IF(AND(AN25&lt;&gt;"pac",AN25&lt;&gt;""),1))</f>
        <v>220</v>
      </c>
      <c r="AR25" s="133" t="n">
        <f aca="false" t="array" ref="AR25:AR25">SUM(IF(AND(AJ25&lt;&gt;"pac",AJ25&lt;&gt;""),AH25),IF(AND(AM25&lt;&gt;"pac",AM25&lt;&gt;""),AK25),IF(AND(AP25&lt;&gt;"pac",AP25&lt;&gt;""),AN25))</f>
        <v>4</v>
      </c>
      <c r="AS25" s="133"/>
      <c r="AT25" s="134" t="n">
        <f aca="false">SUM(AE25,AG25,AH25,AN25,AK25)</f>
        <v>4</v>
      </c>
      <c r="AU25" s="135" t="n">
        <f aca="false">AV25/AT25</f>
        <v>220</v>
      </c>
      <c r="AV25" s="136" t="n">
        <f aca="false">SUM(AE25*AF25)+(AH25*AI25)+(AN25*AO25)+(AK25*AL25)</f>
        <v>880</v>
      </c>
      <c r="AW25" s="137" t="n">
        <f aca="false">AT25*(F26+G26+H26)*J26/1000</f>
        <v>0</v>
      </c>
      <c r="AX25" s="137" t="n">
        <f aca="false">K26*AT25</f>
        <v>0</v>
      </c>
      <c r="AY25" s="137" t="n">
        <f aca="false">L26*(AE26+AG26)</f>
        <v>0</v>
      </c>
      <c r="AZ25" s="136" t="n">
        <f aca="false">P26</f>
        <v>1.7328</v>
      </c>
      <c r="BA25" s="137" t="n">
        <f aca="false">AC25</f>
        <v>10.08</v>
      </c>
      <c r="BB25" s="137" t="n">
        <f aca="false">T26*AT26</f>
        <v>0</v>
      </c>
      <c r="BC25" s="137"/>
      <c r="BD25" s="137" t="n">
        <f aca="false">AV25-SUM(AW25:BC25)</f>
        <v>868.1872</v>
      </c>
      <c r="BE25" s="138"/>
      <c r="BF25" s="139" t="n">
        <f aca="false">BD25</f>
        <v>868.1872</v>
      </c>
      <c r="BG25" s="139" t="n">
        <f aca="false">BF25*$BG$5</f>
        <v>694.54976</v>
      </c>
      <c r="BH25" s="139" t="n">
        <f aca="false">BF25*$BH$5</f>
        <v>173.63744</v>
      </c>
      <c r="BI25" s="52"/>
      <c r="BJ25" s="25" t="s">
        <v>107</v>
      </c>
      <c r="BK25" s="26"/>
      <c r="BL25" s="27" t="n">
        <f aca="false">BL21</f>
        <v>16669.19424</v>
      </c>
      <c r="BO25" s="25" t="s">
        <v>107</v>
      </c>
      <c r="BP25" s="26"/>
      <c r="BQ25" s="27" t="e">
        <f aca="true">(INDIRECT(TEXT((DAY($A$1)-1),"0")&amp;"!Bq25"))+BL25</f>
        <v>#REF!</v>
      </c>
      <c r="BR25" s="55"/>
      <c r="BS25" s="142"/>
      <c r="BT25" s="143"/>
      <c r="BU25" s="144"/>
      <c r="BV25" s="138"/>
      <c r="BW25" s="138"/>
      <c r="BX25" s="138"/>
      <c r="BY25" s="144"/>
      <c r="BZ25" s="138"/>
      <c r="CA25" s="138"/>
      <c r="CB25" s="138"/>
      <c r="CC25" s="138"/>
      <c r="CD25" s="138"/>
      <c r="CE25" s="145"/>
      <c r="CF25" s="145"/>
      <c r="CG25" s="145"/>
      <c r="CH25" s="7"/>
      <c r="CI25" s="8"/>
      <c r="CJ25" s="7"/>
      <c r="CK25" s="29"/>
      <c r="CL25" s="7"/>
      <c r="CM25" s="7"/>
      <c r="CN25" s="8"/>
      <c r="CO25" s="7"/>
      <c r="CP25" s="29"/>
      <c r="CQ25" s="7"/>
    </row>
    <row r="26" customFormat="false" ht="12.75" hidden="false" customHeight="false" outlineLevel="0" collapsed="false">
      <c r="B26" s="75" t="n">
        <v>1900</v>
      </c>
      <c r="C26" s="146" t="n">
        <f aca="false">C25</f>
        <v>4</v>
      </c>
      <c r="D26" s="147" t="n">
        <f aca="false">D25</f>
        <v>0</v>
      </c>
      <c r="E26" s="174" t="n">
        <f aca="false">C26-D25</f>
        <v>4</v>
      </c>
      <c r="F26" s="149" t="n">
        <f aca="false">$F$6</f>
        <v>0</v>
      </c>
      <c r="G26" s="175" t="n">
        <f aca="false">$G$6</f>
        <v>0</v>
      </c>
      <c r="H26" s="151" t="n">
        <f aca="false">$H$6</f>
        <v>0</v>
      </c>
      <c r="I26" s="152" t="n">
        <f aca="false">F26+G26+H26</f>
        <v>0</v>
      </c>
      <c r="J26" s="153" t="n">
        <f aca="false">$J$7</f>
        <v>0</v>
      </c>
      <c r="K26" s="154" t="n">
        <f aca="false">$K$6</f>
        <v>0</v>
      </c>
      <c r="L26" s="155" t="n">
        <f aca="false">((I26*J26/1000)+K26)</f>
        <v>0</v>
      </c>
      <c r="M26" s="156" t="n">
        <f aca="false">$M$68</f>
        <v>0</v>
      </c>
      <c r="N26" s="157" t="n">
        <f aca="false">$N$7*AQ25*AR25</f>
        <v>26.4</v>
      </c>
      <c r="O26" s="156" t="n">
        <f aca="false">$O$68</f>
        <v>0</v>
      </c>
      <c r="P26" s="158" t="n">
        <f aca="false">(AT25*$P$6)*$P$3</f>
        <v>1.7328</v>
      </c>
      <c r="Q26" s="154" t="n">
        <f aca="false">$Q$68</f>
        <v>0</v>
      </c>
      <c r="R26" s="154" t="n">
        <v>0</v>
      </c>
      <c r="S26" s="155" t="n">
        <v>0</v>
      </c>
      <c r="T26" s="156" t="n">
        <f aca="false">$T$6</f>
        <v>0</v>
      </c>
      <c r="U26" s="159" t="n">
        <f aca="false">(N26/E26)+SUM(L26:M26)</f>
        <v>6.6</v>
      </c>
      <c r="W26" s="116" t="n">
        <v>4</v>
      </c>
      <c r="X26" s="117" t="n">
        <v>2.52</v>
      </c>
      <c r="Y26" s="160"/>
      <c r="Z26" s="63"/>
      <c r="AA26" s="161"/>
      <c r="AB26" s="120"/>
      <c r="AC26" s="162" t="n">
        <f aca="false">(W26*X26)+(Y26*Z26)+(AA26*AB26)</f>
        <v>10.08</v>
      </c>
      <c r="AD26" s="163" t="n">
        <v>2000</v>
      </c>
      <c r="AE26" s="164" t="n">
        <v>0</v>
      </c>
      <c r="AF26" s="165" t="n">
        <v>0</v>
      </c>
      <c r="AG26" s="166"/>
      <c r="AH26" s="167"/>
      <c r="AI26" s="168"/>
      <c r="AJ26" s="169"/>
      <c r="AK26" s="170" t="n">
        <v>4</v>
      </c>
      <c r="AL26" s="63" t="n">
        <v>220</v>
      </c>
      <c r="AM26" s="171" t="s">
        <v>158</v>
      </c>
      <c r="AN26" s="172"/>
      <c r="AO26" s="173"/>
      <c r="AP26" s="133"/>
      <c r="AQ26" s="133" t="n">
        <f aca="false" t="array" ref="AQ26:AQ26">SUM(IF(AND(AJ26&lt;&gt;"pac",AJ26&lt;&gt;""),AI26),IF(AND(AM26&lt;&gt;"pac",AM26&lt;&gt;""),AL26),IF(AND(AN26&lt;&gt;"pac",AN26&lt;&gt;""),AO26))/SUM(IF(AND(AJ26&lt;&gt;"pac",AJ26&lt;&gt;""),1),IF(AND(AM26&lt;&gt;"pac",AM26&lt;&gt;""),1),IF(AND(AN26&lt;&gt;"pac",AN26&lt;&gt;""),1))</f>
        <v>220</v>
      </c>
      <c r="AR26" s="133" t="n">
        <f aca="false" t="array" ref="AR26:AR26">SUM(IF(AND(AJ26&lt;&gt;"pac",AJ26&lt;&gt;""),AH26),IF(AND(AM26&lt;&gt;"pac",AM26&lt;&gt;""),AK26),IF(AND(AP26&lt;&gt;"pac",AP26&lt;&gt;""),AN26))</f>
        <v>4</v>
      </c>
      <c r="AS26" s="133"/>
      <c r="AT26" s="134" t="n">
        <f aca="false">SUM(AE26,AG26,AH26,AN26,AK26)</f>
        <v>4</v>
      </c>
      <c r="AU26" s="135" t="n">
        <f aca="false">AV26/AT26</f>
        <v>220</v>
      </c>
      <c r="AV26" s="136" t="n">
        <f aca="false">SUM(AE26*AF26)+(AH26*AI26)+(AN26*AO26)+(AK26*AL26)</f>
        <v>880</v>
      </c>
      <c r="AW26" s="137" t="n">
        <f aca="false">AT26*(F27+G27+H27)*J27/1000</f>
        <v>0</v>
      </c>
      <c r="AX26" s="137" t="n">
        <f aca="false">K27*AT26</f>
        <v>0</v>
      </c>
      <c r="AY26" s="137" t="n">
        <f aca="false">L27*(AE27+AG27)</f>
        <v>0</v>
      </c>
      <c r="AZ26" s="136" t="n">
        <f aca="false">P27</f>
        <v>1.7328</v>
      </c>
      <c r="BA26" s="137" t="n">
        <f aca="false">AC26</f>
        <v>10.08</v>
      </c>
      <c r="BB26" s="137" t="n">
        <f aca="false">T27*AT27</f>
        <v>0</v>
      </c>
      <c r="BC26" s="137"/>
      <c r="BD26" s="137" t="n">
        <f aca="false">AV26-SUM(AW26:BC26)</f>
        <v>868.1872</v>
      </c>
      <c r="BE26" s="138"/>
      <c r="BF26" s="139" t="n">
        <f aca="false">BD26</f>
        <v>868.1872</v>
      </c>
      <c r="BG26" s="139" t="n">
        <f aca="false">BF26*$BG$5</f>
        <v>694.54976</v>
      </c>
      <c r="BH26" s="139" t="n">
        <f aca="false">BF26*$BH$5</f>
        <v>173.63744</v>
      </c>
      <c r="BI26" s="52"/>
      <c r="BJ26" s="183"/>
      <c r="BK26" s="52"/>
      <c r="BL26" s="171"/>
      <c r="BO26" s="183"/>
      <c r="BP26" s="52"/>
      <c r="BQ26" s="171"/>
      <c r="BR26" s="55"/>
      <c r="BS26" s="142"/>
      <c r="BT26" s="143"/>
      <c r="BU26" s="144"/>
      <c r="BV26" s="138"/>
      <c r="BW26" s="138"/>
      <c r="BX26" s="138"/>
      <c r="BY26" s="144"/>
      <c r="BZ26" s="138"/>
      <c r="CA26" s="138"/>
      <c r="CB26" s="138"/>
      <c r="CC26" s="138"/>
      <c r="CD26" s="138"/>
      <c r="CE26" s="145"/>
      <c r="CF26" s="145"/>
      <c r="CG26" s="145"/>
      <c r="CH26" s="7"/>
      <c r="CI26" s="7"/>
      <c r="CJ26" s="7"/>
      <c r="CK26" s="7"/>
      <c r="CL26" s="7"/>
      <c r="CM26" s="7"/>
      <c r="CN26" s="7"/>
      <c r="CO26" s="7"/>
      <c r="CP26" s="7"/>
      <c r="CQ26" s="7"/>
    </row>
    <row r="27" customFormat="false" ht="12.75" hidden="false" customHeight="false" outlineLevel="0" collapsed="false">
      <c r="B27" s="75" t="n">
        <v>2000</v>
      </c>
      <c r="C27" s="146" t="n">
        <f aca="false">C26</f>
        <v>4</v>
      </c>
      <c r="D27" s="147" t="n">
        <f aca="false">D26</f>
        <v>0</v>
      </c>
      <c r="E27" s="174" t="n">
        <f aca="false">C27-D26</f>
        <v>4</v>
      </c>
      <c r="F27" s="149" t="n">
        <f aca="false">$F$6</f>
        <v>0</v>
      </c>
      <c r="G27" s="175" t="n">
        <f aca="false">$G$6</f>
        <v>0</v>
      </c>
      <c r="H27" s="151" t="n">
        <f aca="false">$H$6</f>
        <v>0</v>
      </c>
      <c r="I27" s="152" t="n">
        <f aca="false">F27+G27+H27</f>
        <v>0</v>
      </c>
      <c r="J27" s="153" t="n">
        <f aca="false">$J$7</f>
        <v>0</v>
      </c>
      <c r="K27" s="154" t="n">
        <f aca="false">$K$6</f>
        <v>0</v>
      </c>
      <c r="L27" s="155" t="n">
        <f aca="false">((I27*J27/1000)+K27)</f>
        <v>0</v>
      </c>
      <c r="M27" s="156" t="n">
        <f aca="false">$M$68</f>
        <v>0</v>
      </c>
      <c r="N27" s="157" t="n">
        <f aca="false">$N$7*AQ26*AR26</f>
        <v>26.4</v>
      </c>
      <c r="O27" s="156" t="n">
        <f aca="false">$O$68</f>
        <v>0</v>
      </c>
      <c r="P27" s="158" t="n">
        <f aca="false">(AT26*$P$6)*$P$3</f>
        <v>1.7328</v>
      </c>
      <c r="Q27" s="154" t="n">
        <f aca="false">$Q$68</f>
        <v>0</v>
      </c>
      <c r="R27" s="154" t="n">
        <v>0</v>
      </c>
      <c r="S27" s="155" t="n">
        <v>0</v>
      </c>
      <c r="T27" s="156" t="n">
        <f aca="false">$T$6</f>
        <v>0</v>
      </c>
      <c r="U27" s="159" t="n">
        <f aca="false">(N27/E27)+SUM(L27:M27)</f>
        <v>6.6</v>
      </c>
      <c r="W27" s="116" t="n">
        <v>4</v>
      </c>
      <c r="X27" s="117" t="n">
        <v>2.52</v>
      </c>
      <c r="Y27" s="160"/>
      <c r="Z27" s="63"/>
      <c r="AA27" s="161"/>
      <c r="AB27" s="120"/>
      <c r="AC27" s="162" t="n">
        <f aca="false">(W27*X27)+(Y27*Z27)+(AA27*AB27)</f>
        <v>10.08</v>
      </c>
      <c r="AD27" s="163" t="n">
        <v>2100</v>
      </c>
      <c r="AE27" s="164" t="n">
        <v>0</v>
      </c>
      <c r="AF27" s="165" t="n">
        <v>0</v>
      </c>
      <c r="AG27" s="166"/>
      <c r="AH27" s="167"/>
      <c r="AI27" s="168"/>
      <c r="AJ27" s="169"/>
      <c r="AK27" s="170" t="n">
        <v>4</v>
      </c>
      <c r="AL27" s="63" t="n">
        <v>220</v>
      </c>
      <c r="AM27" s="171" t="s">
        <v>158</v>
      </c>
      <c r="AN27" s="172"/>
      <c r="AO27" s="173"/>
      <c r="AP27" s="133"/>
      <c r="AQ27" s="133" t="n">
        <f aca="false" t="array" ref="AQ27:AQ27">SUM(IF(AND(AJ27&lt;&gt;"pac",AJ27&lt;&gt;""),AI27),IF(AND(AM27&lt;&gt;"pac",AM27&lt;&gt;""),AL27),IF(AND(AN27&lt;&gt;"pac",AN27&lt;&gt;""),AO27))/SUM(IF(AND(AJ27&lt;&gt;"pac",AJ27&lt;&gt;""),1),IF(AND(AM27&lt;&gt;"pac",AM27&lt;&gt;""),1),IF(AND(AN27&lt;&gt;"pac",AN27&lt;&gt;""),1))</f>
        <v>220</v>
      </c>
      <c r="AR27" s="133" t="n">
        <f aca="false" t="array" ref="AR27:AR27">SUM(IF(AND(AJ27&lt;&gt;"pac",AJ27&lt;&gt;""),AH27),IF(AND(AM27&lt;&gt;"pac",AM27&lt;&gt;""),AK27),IF(AND(AP27&lt;&gt;"pac",AP27&lt;&gt;""),AN27))</f>
        <v>4</v>
      </c>
      <c r="AS27" s="133"/>
      <c r="AT27" s="134" t="n">
        <f aca="false">SUM(AE27,AG27,AH27,AN27,AK27)</f>
        <v>4</v>
      </c>
      <c r="AU27" s="135" t="n">
        <f aca="false">AV27/AT27</f>
        <v>220</v>
      </c>
      <c r="AV27" s="136" t="n">
        <f aca="false">SUM(AE27*AF27)+(AH27*AI27)+(AN27*AO27)+(AK27*AL27)</f>
        <v>880</v>
      </c>
      <c r="AW27" s="137" t="n">
        <f aca="false">AT27*(F28+G28+H28)*J28/1000</f>
        <v>0</v>
      </c>
      <c r="AX27" s="137" t="n">
        <f aca="false">K28*AT27</f>
        <v>0</v>
      </c>
      <c r="AY27" s="137" t="n">
        <f aca="false">L28*(AE28+AG28)</f>
        <v>0</v>
      </c>
      <c r="AZ27" s="136" t="n">
        <f aca="false">P28</f>
        <v>1.7328</v>
      </c>
      <c r="BA27" s="137" t="n">
        <f aca="false">AC27</f>
        <v>10.08</v>
      </c>
      <c r="BB27" s="137" t="n">
        <f aca="false">T28*AT28</f>
        <v>0</v>
      </c>
      <c r="BC27" s="137"/>
      <c r="BD27" s="137" t="n">
        <f aca="false">AV27-SUM(AW27:BC27)</f>
        <v>868.1872</v>
      </c>
      <c r="BE27" s="138"/>
      <c r="BF27" s="139" t="n">
        <f aca="false">BD27</f>
        <v>868.1872</v>
      </c>
      <c r="BG27" s="139" t="n">
        <f aca="false">BF27*$BG$5</f>
        <v>694.54976</v>
      </c>
      <c r="BH27" s="139" t="n">
        <f aca="false">BF27*$BH$5</f>
        <v>173.63744</v>
      </c>
      <c r="BI27" s="52"/>
      <c r="BJ27" s="53" t="s">
        <v>32</v>
      </c>
      <c r="BK27" s="52"/>
      <c r="BL27" s="73" t="n">
        <f aca="false">BL4</f>
        <v>0</v>
      </c>
      <c r="BO27" s="53" t="s">
        <v>32</v>
      </c>
      <c r="BP27" s="52"/>
      <c r="BQ27" s="73" t="e">
        <f aca="true">(INDIRECT(TEXT((DAY($A$1)-1),"0")&amp;"!BK27"))+BL27</f>
        <v>#REF!</v>
      </c>
      <c r="BR27" s="55"/>
      <c r="BS27" s="142"/>
      <c r="BT27" s="143"/>
      <c r="BU27" s="144"/>
      <c r="BV27" s="138"/>
      <c r="BW27" s="138"/>
      <c r="BX27" s="138"/>
      <c r="BY27" s="144"/>
      <c r="BZ27" s="138"/>
      <c r="CA27" s="138"/>
      <c r="CB27" s="138"/>
      <c r="CC27" s="138"/>
      <c r="CD27" s="138"/>
      <c r="CE27" s="145"/>
      <c r="CF27" s="145"/>
      <c r="CG27" s="145"/>
      <c r="CH27" s="7"/>
      <c r="CI27" s="8"/>
      <c r="CJ27" s="7"/>
      <c r="CK27" s="29"/>
      <c r="CL27" s="7"/>
      <c r="CM27" s="7"/>
      <c r="CN27" s="8"/>
      <c r="CO27" s="7"/>
      <c r="CP27" s="29"/>
      <c r="CQ27" s="7"/>
    </row>
    <row r="28" customFormat="false" ht="12.75" hidden="false" customHeight="false" outlineLevel="0" collapsed="false">
      <c r="B28" s="75" t="n">
        <v>2100</v>
      </c>
      <c r="C28" s="146" t="n">
        <f aca="false">C27</f>
        <v>4</v>
      </c>
      <c r="D28" s="147" t="n">
        <f aca="false">D27</f>
        <v>0</v>
      </c>
      <c r="E28" s="174" t="n">
        <f aca="false">C28-D27</f>
        <v>4</v>
      </c>
      <c r="F28" s="149" t="n">
        <f aca="false">$F$6</f>
        <v>0</v>
      </c>
      <c r="G28" s="175" t="n">
        <f aca="false">$G$6</f>
        <v>0</v>
      </c>
      <c r="H28" s="151" t="n">
        <f aca="false">$H$6</f>
        <v>0</v>
      </c>
      <c r="I28" s="152" t="n">
        <f aca="false">F28+G28+H28</f>
        <v>0</v>
      </c>
      <c r="J28" s="153" t="n">
        <f aca="false">$J$7</f>
        <v>0</v>
      </c>
      <c r="K28" s="154" t="n">
        <f aca="false">$K$6</f>
        <v>0</v>
      </c>
      <c r="L28" s="155" t="n">
        <f aca="false">((I28*J28/1000)+K28)</f>
        <v>0</v>
      </c>
      <c r="M28" s="156" t="n">
        <f aca="false">$M$68</f>
        <v>0</v>
      </c>
      <c r="N28" s="157" t="n">
        <f aca="false">$N$7*AQ27*AR27</f>
        <v>26.4</v>
      </c>
      <c r="O28" s="156" t="n">
        <f aca="false">$O$68</f>
        <v>0</v>
      </c>
      <c r="P28" s="158" t="n">
        <f aca="false">(AT27*$P$6)*$P$3</f>
        <v>1.7328</v>
      </c>
      <c r="Q28" s="154" t="n">
        <f aca="false">$Q$68</f>
        <v>0</v>
      </c>
      <c r="R28" s="154" t="n">
        <v>0</v>
      </c>
      <c r="S28" s="155" t="n">
        <v>0</v>
      </c>
      <c r="T28" s="156" t="n">
        <v>0</v>
      </c>
      <c r="U28" s="159" t="n">
        <f aca="false">(N28/E28)+SUM(L28:M28)</f>
        <v>6.6</v>
      </c>
      <c r="W28" s="116" t="n">
        <v>4</v>
      </c>
      <c r="X28" s="117" t="n">
        <v>2.52</v>
      </c>
      <c r="Y28" s="160"/>
      <c r="Z28" s="63"/>
      <c r="AA28" s="161"/>
      <c r="AB28" s="120"/>
      <c r="AC28" s="162" t="n">
        <f aca="false">(W28*X28)+(Y28*Z28)+(AA28*AB28)</f>
        <v>10.08</v>
      </c>
      <c r="AD28" s="163" t="n">
        <v>2200</v>
      </c>
      <c r="AE28" s="164" t="n">
        <v>0</v>
      </c>
      <c r="AF28" s="165" t="n">
        <v>0</v>
      </c>
      <c r="AG28" s="166"/>
      <c r="AH28" s="167"/>
      <c r="AI28" s="168"/>
      <c r="AJ28" s="169"/>
      <c r="AK28" s="170" t="n">
        <v>4</v>
      </c>
      <c r="AL28" s="63" t="n">
        <v>220</v>
      </c>
      <c r="AM28" s="171" t="s">
        <v>158</v>
      </c>
      <c r="AN28" s="172"/>
      <c r="AO28" s="173"/>
      <c r="AP28" s="133"/>
      <c r="AQ28" s="133" t="n">
        <f aca="false" t="array" ref="AQ28:AQ28">SUM(IF(AND(AJ28&lt;&gt;"pac",AJ28&lt;&gt;""),AI28),IF(AND(AM28&lt;&gt;"pac",AM28&lt;&gt;""),AL28),IF(AND(AN28&lt;&gt;"pac",AN28&lt;&gt;""),AO28))/SUM(IF(AND(AJ28&lt;&gt;"pac",AJ28&lt;&gt;""),1),IF(AND(AM28&lt;&gt;"pac",AM28&lt;&gt;""),1),IF(AND(AN28&lt;&gt;"pac",AN28&lt;&gt;""),1))</f>
        <v>220</v>
      </c>
      <c r="AR28" s="133" t="n">
        <f aca="false" t="array" ref="AR28:AR28">SUM(IF(AND(AJ28&lt;&gt;"pac",AJ28&lt;&gt;""),AH28),IF(AND(AM28&lt;&gt;"pac",AM28&lt;&gt;""),AK28),IF(AND(AP28&lt;&gt;"pac",AP28&lt;&gt;""),AN28))</f>
        <v>4</v>
      </c>
      <c r="AS28" s="133"/>
      <c r="AT28" s="134" t="n">
        <f aca="false">SUM(AE28,AG28,AH28,AN28,AK28)</f>
        <v>4</v>
      </c>
      <c r="AU28" s="135" t="n">
        <f aca="false">AV28/AT28</f>
        <v>220</v>
      </c>
      <c r="AV28" s="136" t="n">
        <f aca="false">SUM(AE28*AF28)+(AH28*AI28)+(AN28*AO28)+(AK28*AL28)</f>
        <v>880</v>
      </c>
      <c r="AW28" s="137" t="n">
        <f aca="false">AT28*(F29+G29+H29)*J29/1000</f>
        <v>0</v>
      </c>
      <c r="AX28" s="137" t="n">
        <f aca="false">K29*AT28</f>
        <v>0</v>
      </c>
      <c r="AY28" s="137" t="n">
        <f aca="false">L29*(AE29+AG29)</f>
        <v>0</v>
      </c>
      <c r="AZ28" s="136" t="n">
        <f aca="false">P29</f>
        <v>1.7328</v>
      </c>
      <c r="BA28" s="137" t="n">
        <f aca="false">AC28</f>
        <v>10.08</v>
      </c>
      <c r="BB28" s="137" t="n">
        <f aca="false">T29*AT29</f>
        <v>0</v>
      </c>
      <c r="BC28" s="137"/>
      <c r="BD28" s="137" t="n">
        <f aca="false">AV28-SUM(AW28:BC28)</f>
        <v>868.1872</v>
      </c>
      <c r="BE28" s="138"/>
      <c r="BF28" s="139" t="n">
        <f aca="false">BD28</f>
        <v>868.1872</v>
      </c>
      <c r="BG28" s="139" t="n">
        <f aca="false">BF28*$BG$5</f>
        <v>694.54976</v>
      </c>
      <c r="BH28" s="139" t="n">
        <f aca="false">BF28*$BH$5</f>
        <v>173.63744</v>
      </c>
      <c r="BI28" s="52"/>
      <c r="BJ28" s="53"/>
      <c r="BK28" s="52"/>
      <c r="BL28" s="73"/>
      <c r="BO28" s="53"/>
      <c r="BP28" s="52"/>
      <c r="BQ28" s="73"/>
      <c r="BR28" s="55"/>
      <c r="BS28" s="142"/>
      <c r="BT28" s="143"/>
      <c r="BU28" s="144"/>
      <c r="BV28" s="138"/>
      <c r="BW28" s="138"/>
      <c r="BX28" s="138"/>
      <c r="BY28" s="144"/>
      <c r="BZ28" s="138"/>
      <c r="CA28" s="138"/>
      <c r="CB28" s="138"/>
      <c r="CC28" s="138"/>
      <c r="CD28" s="138"/>
      <c r="CE28" s="145"/>
      <c r="CF28" s="145"/>
      <c r="CG28" s="145"/>
      <c r="CH28" s="7"/>
      <c r="CI28" s="8"/>
      <c r="CJ28" s="7"/>
      <c r="CK28" s="29"/>
      <c r="CL28" s="7"/>
      <c r="CM28" s="7"/>
      <c r="CN28" s="8"/>
      <c r="CO28" s="7"/>
      <c r="CP28" s="29"/>
      <c r="CQ28" s="7"/>
    </row>
    <row r="29" customFormat="false" ht="12.75" hidden="false" customHeight="false" outlineLevel="0" collapsed="false">
      <c r="B29" s="75" t="n">
        <v>2200</v>
      </c>
      <c r="C29" s="146" t="n">
        <f aca="false">C28</f>
        <v>4</v>
      </c>
      <c r="D29" s="147" t="n">
        <f aca="false">D28</f>
        <v>0</v>
      </c>
      <c r="E29" s="174" t="n">
        <f aca="false">C29-D28</f>
        <v>4</v>
      </c>
      <c r="F29" s="149" t="n">
        <f aca="false">$F$6</f>
        <v>0</v>
      </c>
      <c r="G29" s="175" t="n">
        <f aca="false">$G$6</f>
        <v>0</v>
      </c>
      <c r="H29" s="151" t="n">
        <f aca="false">$H$6</f>
        <v>0</v>
      </c>
      <c r="I29" s="152" t="n">
        <f aca="false">F29+G29+H29</f>
        <v>0</v>
      </c>
      <c r="J29" s="153" t="n">
        <f aca="false">$J$7</f>
        <v>0</v>
      </c>
      <c r="K29" s="154" t="n">
        <f aca="false">$K$6</f>
        <v>0</v>
      </c>
      <c r="L29" s="155" t="n">
        <f aca="false">((I29*J29/1000)+K29)</f>
        <v>0</v>
      </c>
      <c r="M29" s="156" t="n">
        <f aca="false">$M$68</f>
        <v>0</v>
      </c>
      <c r="N29" s="157" t="n">
        <f aca="false">$N$7*AQ28*AR28</f>
        <v>26.4</v>
      </c>
      <c r="O29" s="156" t="n">
        <f aca="false">$O$68</f>
        <v>0</v>
      </c>
      <c r="P29" s="158" t="n">
        <f aca="false">(AT28*$P$6)*$P$3</f>
        <v>1.7328</v>
      </c>
      <c r="Q29" s="154" t="n">
        <f aca="false">$Q$68</f>
        <v>0</v>
      </c>
      <c r="R29" s="154" t="n">
        <v>0</v>
      </c>
      <c r="S29" s="155" t="n">
        <v>0</v>
      </c>
      <c r="T29" s="156" t="n">
        <v>0</v>
      </c>
      <c r="U29" s="159" t="n">
        <f aca="false">(N29/E29)+SUM(L29:M29)</f>
        <v>6.6</v>
      </c>
      <c r="W29" s="116" t="n">
        <v>4</v>
      </c>
      <c r="X29" s="117" t="n">
        <v>2.52</v>
      </c>
      <c r="Y29" s="160"/>
      <c r="Z29" s="63"/>
      <c r="AA29" s="161"/>
      <c r="AB29" s="120"/>
      <c r="AC29" s="162" t="n">
        <f aca="false">(W29*X29)+(Y29*Z29)+(AA29*AB29)</f>
        <v>10.08</v>
      </c>
      <c r="AD29" s="163" t="n">
        <v>2300</v>
      </c>
      <c r="AE29" s="164" t="n">
        <v>0</v>
      </c>
      <c r="AF29" s="165" t="n">
        <v>0</v>
      </c>
      <c r="AG29" s="166"/>
      <c r="AH29" s="167"/>
      <c r="AI29" s="168"/>
      <c r="AJ29" s="169"/>
      <c r="AK29" s="170" t="n">
        <v>4</v>
      </c>
      <c r="AL29" s="63" t="n">
        <v>220</v>
      </c>
      <c r="AM29" s="171" t="s">
        <v>158</v>
      </c>
      <c r="AN29" s="172"/>
      <c r="AO29" s="173"/>
      <c r="AP29" s="133"/>
      <c r="AQ29" s="133" t="n">
        <f aca="false" t="array" ref="AQ29:AQ29">SUM(IF(AND(AJ29&lt;&gt;"pac",AJ29&lt;&gt;""),AI29),IF(AND(AM29&lt;&gt;"pac",AM29&lt;&gt;""),AL29),IF(AND(AN29&lt;&gt;"pac",AN29&lt;&gt;""),AO29))/SUM(IF(AND(AJ29&lt;&gt;"pac",AJ29&lt;&gt;""),1),IF(AND(AM29&lt;&gt;"pac",AM29&lt;&gt;""),1),IF(AND(AN29&lt;&gt;"pac",AN29&lt;&gt;""),1))</f>
        <v>220</v>
      </c>
      <c r="AR29" s="133" t="n">
        <f aca="false" t="array" ref="AR29:AR29">SUM(IF(AND(AJ29&lt;&gt;"pac",AJ29&lt;&gt;""),AH29),IF(AND(AM29&lt;&gt;"pac",AM29&lt;&gt;""),AK29),IF(AND(AP29&lt;&gt;"pac",AP29&lt;&gt;""),AN29))</f>
        <v>4</v>
      </c>
      <c r="AS29" s="133"/>
      <c r="AT29" s="134" t="n">
        <f aca="false">SUM(AE29,AG29,AH29,AN29,AK29)</f>
        <v>4</v>
      </c>
      <c r="AU29" s="135" t="n">
        <f aca="false">AV29/AT29</f>
        <v>220</v>
      </c>
      <c r="AV29" s="136" t="n">
        <f aca="false">SUM(AE29*AF29)+(AH29*AI29)+(AN29*AO29)+(AK29*AL29)</f>
        <v>880</v>
      </c>
      <c r="AW29" s="137" t="n">
        <f aca="false">AT29*(F30+G30+H30)*J30/1000</f>
        <v>0</v>
      </c>
      <c r="AX29" s="137" t="n">
        <f aca="false">K30*AT29</f>
        <v>0</v>
      </c>
      <c r="AY29" s="137" t="n">
        <f aca="false">L30*(AE30+AG30)</f>
        <v>0</v>
      </c>
      <c r="AZ29" s="136" t="n">
        <f aca="false">P30</f>
        <v>1.7328</v>
      </c>
      <c r="BA29" s="137" t="n">
        <f aca="false">AC29</f>
        <v>10.08</v>
      </c>
      <c r="BB29" s="137" t="n">
        <f aca="false">T30*AT30</f>
        <v>0</v>
      </c>
      <c r="BC29" s="137"/>
      <c r="BD29" s="137" t="n">
        <f aca="false">AV29-SUM(AW29:BC29)</f>
        <v>868.1872</v>
      </c>
      <c r="BE29" s="138"/>
      <c r="BF29" s="139" t="n">
        <f aca="false">BD29</f>
        <v>868.1872</v>
      </c>
      <c r="BG29" s="139" t="n">
        <f aca="false">BF29*$BG$5</f>
        <v>694.54976</v>
      </c>
      <c r="BH29" s="139" t="n">
        <f aca="false">BF29*$BH$5</f>
        <v>173.63744</v>
      </c>
      <c r="BI29" s="52"/>
      <c r="BJ29" s="53" t="s">
        <v>109</v>
      </c>
      <c r="BK29" s="52"/>
      <c r="BL29" s="73" t="n">
        <f aca="false">BL25-BL27</f>
        <v>16669.19424</v>
      </c>
      <c r="BO29" s="53" t="s">
        <v>109</v>
      </c>
      <c r="BP29" s="52"/>
      <c r="BQ29" s="73" t="e">
        <f aca="false">BQ25-BQ27</f>
        <v>#REF!</v>
      </c>
      <c r="BR29" s="55"/>
      <c r="BS29" s="142"/>
      <c r="BT29" s="143"/>
      <c r="BU29" s="144"/>
      <c r="BV29" s="138"/>
      <c r="BW29" s="138"/>
      <c r="BX29" s="138"/>
      <c r="BY29" s="144"/>
      <c r="BZ29" s="138"/>
      <c r="CA29" s="138"/>
      <c r="CB29" s="138"/>
      <c r="CC29" s="138"/>
      <c r="CD29" s="138"/>
      <c r="CE29" s="145"/>
      <c r="CF29" s="145"/>
      <c r="CG29" s="145"/>
      <c r="CH29" s="7"/>
      <c r="CI29" s="8"/>
      <c r="CJ29" s="7"/>
      <c r="CK29" s="29"/>
      <c r="CL29" s="7"/>
      <c r="CM29" s="7"/>
      <c r="CN29" s="8"/>
      <c r="CO29" s="7"/>
      <c r="CP29" s="29"/>
      <c r="CQ29" s="7"/>
    </row>
    <row r="30" customFormat="false" ht="12.75" hidden="false" customHeight="false" outlineLevel="0" collapsed="false">
      <c r="B30" s="75" t="n">
        <v>2300</v>
      </c>
      <c r="C30" s="146" t="n">
        <f aca="false">C29</f>
        <v>4</v>
      </c>
      <c r="D30" s="147" t="n">
        <f aca="false">D29</f>
        <v>0</v>
      </c>
      <c r="E30" s="174" t="n">
        <f aca="false">C30-D29</f>
        <v>4</v>
      </c>
      <c r="F30" s="149" t="n">
        <f aca="false">$F$6</f>
        <v>0</v>
      </c>
      <c r="G30" s="175" t="n">
        <f aca="false">$G$6</f>
        <v>0</v>
      </c>
      <c r="H30" s="151" t="n">
        <f aca="false">$H$6</f>
        <v>0</v>
      </c>
      <c r="I30" s="152" t="n">
        <f aca="false">F30+G30+H30</f>
        <v>0</v>
      </c>
      <c r="J30" s="153" t="n">
        <f aca="false">$J$7</f>
        <v>0</v>
      </c>
      <c r="K30" s="154" t="n">
        <f aca="false">$K$6</f>
        <v>0</v>
      </c>
      <c r="L30" s="155" t="n">
        <f aca="false">((I30*J30/1000)+K30)</f>
        <v>0</v>
      </c>
      <c r="M30" s="156" t="n">
        <f aca="false">$M$68</f>
        <v>0</v>
      </c>
      <c r="N30" s="157" t="n">
        <f aca="false">$N$7*AQ29*AR29</f>
        <v>26.4</v>
      </c>
      <c r="O30" s="156" t="n">
        <f aca="false">$O$68</f>
        <v>0</v>
      </c>
      <c r="P30" s="158" t="n">
        <f aca="false">(AT29*$P$6)*$P$3</f>
        <v>1.7328</v>
      </c>
      <c r="Q30" s="154" t="n">
        <f aca="false">$Q$68</f>
        <v>0</v>
      </c>
      <c r="R30" s="154" t="n">
        <v>0</v>
      </c>
      <c r="S30" s="155" t="n">
        <v>0</v>
      </c>
      <c r="T30" s="156" t="n">
        <f aca="false">$T$6</f>
        <v>0</v>
      </c>
      <c r="U30" s="159" t="n">
        <f aca="false">(N30/E30)+SUM(L30:M30)</f>
        <v>6.6</v>
      </c>
      <c r="W30" s="116" t="n">
        <v>4</v>
      </c>
      <c r="X30" s="117" t="n">
        <v>2.52</v>
      </c>
      <c r="Y30" s="160"/>
      <c r="Z30" s="90"/>
      <c r="AA30" s="186"/>
      <c r="AB30" s="187"/>
      <c r="AC30" s="188" t="n">
        <f aca="false">(W30*X30)+(Y30*Z30)+(AA30*AB30)</f>
        <v>10.08</v>
      </c>
      <c r="AD30" s="189" t="n">
        <v>2400</v>
      </c>
      <c r="AE30" s="190" t="n">
        <v>0</v>
      </c>
      <c r="AF30" s="191" t="n">
        <v>0</v>
      </c>
      <c r="AG30" s="192"/>
      <c r="AH30" s="167"/>
      <c r="AI30" s="168"/>
      <c r="AJ30" s="169"/>
      <c r="AK30" s="170" t="n">
        <v>4</v>
      </c>
      <c r="AL30" s="63" t="n">
        <v>220</v>
      </c>
      <c r="AM30" s="171" t="s">
        <v>158</v>
      </c>
      <c r="AN30" s="172"/>
      <c r="AO30" s="173"/>
      <c r="AP30" s="195"/>
      <c r="AQ30" s="195" t="n">
        <f aca="false" t="array" ref="AQ30:AQ30">SUM(IF(AND(AJ30&lt;&gt;"pac",AJ30&lt;&gt;""),AI30),IF(AND(AM30&lt;&gt;"pac",AM30&lt;&gt;""),AL30),IF(AND(AN30&lt;&gt;"pac",AN30&lt;&gt;""),AO30))/SUM(IF(AND(AJ30&lt;&gt;"pac",AJ30&lt;&gt;""),1),IF(AND(AM30&lt;&gt;"pac",AM30&lt;&gt;""),1),IF(AND(AN30&lt;&gt;"pac",AN30&lt;&gt;""),1))</f>
        <v>220</v>
      </c>
      <c r="AR30" s="195" t="n">
        <f aca="false" t="array" ref="AR30:AR30">SUM(IF(AND(AJ30&lt;&gt;"pac",AJ30&lt;&gt;""),AH30),IF(AND(AM30&lt;&gt;"pac",AM30&lt;&gt;""),AK30),IF(AND(AP30&lt;&gt;"pac",AP30&lt;&gt;""),AN30))</f>
        <v>4</v>
      </c>
      <c r="AS30" s="55"/>
      <c r="AT30" s="134" t="n">
        <f aca="false">SUM(AE30,AG30,AH30,AN30,AK30)</f>
        <v>4</v>
      </c>
      <c r="AU30" s="135" t="n">
        <f aca="false">AV30/AT30</f>
        <v>220</v>
      </c>
      <c r="AV30" s="136" t="n">
        <f aca="false">SUM(AE30*AF30)+(AH30*AI30)+(AN30*AO30)+(AK30*AL30)</f>
        <v>880</v>
      </c>
      <c r="AW30" s="137" t="n">
        <f aca="false">AT30*(F31+G31+H31)*J31/1000</f>
        <v>0</v>
      </c>
      <c r="AX30" s="137" t="n">
        <f aca="false">K31*AT30</f>
        <v>0</v>
      </c>
      <c r="AY30" s="137" t="n">
        <f aca="false">L31*(AE31+AG31)</f>
        <v>0</v>
      </c>
      <c r="AZ30" s="136" t="n">
        <f aca="false">P31</f>
        <v>1.7328</v>
      </c>
      <c r="BA30" s="137" t="n">
        <f aca="false">AC30</f>
        <v>10.08</v>
      </c>
      <c r="BB30" s="137" t="n">
        <f aca="false">T31*AT31</f>
        <v>0</v>
      </c>
      <c r="BC30" s="137"/>
      <c r="BD30" s="137" t="n">
        <f aca="false">AV30-SUM(AW30:BC30)</f>
        <v>868.1872</v>
      </c>
      <c r="BE30" s="138"/>
      <c r="BF30" s="139" t="n">
        <f aca="false">BD30</f>
        <v>868.1872</v>
      </c>
      <c r="BG30" s="139" t="n">
        <f aca="false">BF30*$BG$5</f>
        <v>694.54976</v>
      </c>
      <c r="BH30" s="139" t="n">
        <f aca="false">BF30*$BH$5</f>
        <v>173.63744</v>
      </c>
      <c r="BI30" s="52"/>
      <c r="BJ30" s="53"/>
      <c r="BK30" s="52"/>
      <c r="BL30" s="73"/>
      <c r="BO30" s="53"/>
      <c r="BP30" s="52"/>
      <c r="BQ30" s="73"/>
      <c r="BR30" s="55"/>
      <c r="BS30" s="142"/>
      <c r="BT30" s="143"/>
      <c r="BU30" s="144"/>
      <c r="BV30" s="138"/>
      <c r="BW30" s="138"/>
      <c r="BX30" s="138"/>
      <c r="BY30" s="144"/>
      <c r="BZ30" s="138"/>
      <c r="CA30" s="138"/>
      <c r="CB30" s="138"/>
      <c r="CC30" s="138"/>
      <c r="CD30" s="138"/>
      <c r="CE30" s="145"/>
      <c r="CF30" s="145"/>
      <c r="CG30" s="145"/>
      <c r="CH30" s="7"/>
      <c r="CI30" s="8"/>
      <c r="CJ30" s="7"/>
      <c r="CK30" s="29"/>
      <c r="CL30" s="7"/>
      <c r="CM30" s="7"/>
      <c r="CN30" s="8"/>
      <c r="CO30" s="7"/>
      <c r="CP30" s="29"/>
      <c r="CQ30" s="7"/>
    </row>
    <row r="31" customFormat="false" ht="13.5" hidden="false" customHeight="false" outlineLevel="0" collapsed="false">
      <c r="B31" s="75" t="n">
        <v>2400</v>
      </c>
      <c r="C31" s="146" t="n">
        <f aca="false">C30</f>
        <v>4</v>
      </c>
      <c r="D31" s="147" t="n">
        <f aca="false">D30</f>
        <v>0</v>
      </c>
      <c r="E31" s="174" t="n">
        <f aca="false">C31-D30</f>
        <v>4</v>
      </c>
      <c r="F31" s="149" t="n">
        <f aca="false">$F$6</f>
        <v>0</v>
      </c>
      <c r="G31" s="196" t="n">
        <f aca="false">$G$6</f>
        <v>0</v>
      </c>
      <c r="H31" s="151" t="n">
        <f aca="false">$H$6</f>
        <v>0</v>
      </c>
      <c r="I31" s="152" t="n">
        <f aca="false">F31+G31+H31</f>
        <v>0</v>
      </c>
      <c r="J31" s="153" t="n">
        <f aca="false">$J$7</f>
        <v>0</v>
      </c>
      <c r="K31" s="154" t="n">
        <f aca="false">$K$6</f>
        <v>0</v>
      </c>
      <c r="L31" s="155" t="n">
        <f aca="false">((I31*J31/1000)+K31)</f>
        <v>0</v>
      </c>
      <c r="M31" s="156" t="n">
        <f aca="false">$M$68</f>
        <v>0</v>
      </c>
      <c r="N31" s="157" t="n">
        <f aca="false">$N$7*AQ30*AR30</f>
        <v>26.4</v>
      </c>
      <c r="O31" s="156" t="n">
        <f aca="false">$O$68</f>
        <v>0</v>
      </c>
      <c r="P31" s="158" t="n">
        <f aca="false">(AT30*$P$6)*$P$3</f>
        <v>1.7328</v>
      </c>
      <c r="Q31" s="154" t="n">
        <f aca="false">$Q$68</f>
        <v>0</v>
      </c>
      <c r="R31" s="154" t="n">
        <v>0</v>
      </c>
      <c r="S31" s="155" t="n">
        <v>0</v>
      </c>
      <c r="T31" s="156" t="n">
        <f aca="false">$T$6</f>
        <v>0</v>
      </c>
      <c r="U31" s="159" t="n">
        <f aca="false">(N31/E31)+SUM(L31:M31)</f>
        <v>6.6</v>
      </c>
      <c r="W31" s="197" t="n">
        <f aca="false">SUM(W7:W30)</f>
        <v>96</v>
      </c>
      <c r="X31" s="26"/>
      <c r="Y31" s="197" t="n">
        <f aca="false">SUM(Y7:Y30)</f>
        <v>0</v>
      </c>
      <c r="AA31" s="195" t="n">
        <f aca="false">SUM(AA7:AA30)</f>
        <v>0</v>
      </c>
      <c r="AB31" s="176"/>
      <c r="AD31" s="51"/>
      <c r="AE31" s="198" t="n">
        <f aca="false">SUM(AE7:AE30)</f>
        <v>0</v>
      </c>
      <c r="AF31" s="51"/>
      <c r="AG31" s="199"/>
      <c r="AH31" s="200" t="n">
        <f aca="false">SUM(AH7:AH30)</f>
        <v>0</v>
      </c>
      <c r="AI31" s="199"/>
      <c r="AJ31" s="51"/>
      <c r="AK31" s="201" t="n">
        <f aca="false">SUM(AK7:AK30)</f>
        <v>96</v>
      </c>
      <c r="AL31" s="52"/>
      <c r="AM31" s="51"/>
      <c r="AN31" s="313" t="n">
        <f aca="false">SUM(AN7:AN30)</f>
        <v>0</v>
      </c>
      <c r="AO31" s="26"/>
      <c r="AP31" s="52"/>
      <c r="AT31" s="202" t="n">
        <f aca="false">SUM(AT7:AT30)</f>
        <v>96</v>
      </c>
      <c r="AU31" s="203" t="n">
        <f aca="false">AV31/AT31</f>
        <v>220</v>
      </c>
      <c r="AV31" s="203" t="n">
        <f aca="false">SUM(AV7:AV30)</f>
        <v>21120</v>
      </c>
      <c r="AW31" s="203" t="n">
        <f aca="false">SUM(AW7:AW30)</f>
        <v>0</v>
      </c>
      <c r="AX31" s="203" t="n">
        <f aca="false">SUM(AX7:AX30)</f>
        <v>0</v>
      </c>
      <c r="AY31" s="203" t="n">
        <f aca="false">SUM(AY7:AY30)</f>
        <v>0</v>
      </c>
      <c r="AZ31" s="203" t="n">
        <f aca="false">SUM(AZ7:AZ30)</f>
        <v>41.5872</v>
      </c>
      <c r="BA31" s="204" t="n">
        <f aca="false">SUM(BA7:BA30)</f>
        <v>241.92</v>
      </c>
      <c r="BB31" s="204" t="n">
        <f aca="false">SUM(BB7:BB30)</f>
        <v>0</v>
      </c>
      <c r="BC31" s="204" t="n">
        <f aca="false">SUM(BC7:BC30)</f>
        <v>0</v>
      </c>
      <c r="BD31" s="204" t="n">
        <f aca="false">SUM(BD7:BD30)</f>
        <v>20836.4928</v>
      </c>
      <c r="BF31" s="205" t="n">
        <f aca="false">SUM(BF7:BF30)</f>
        <v>20836.4928</v>
      </c>
      <c r="BG31" s="205" t="n">
        <f aca="false">SUM(BG7:BG30)</f>
        <v>16669.19424</v>
      </c>
      <c r="BH31" s="205" t="n">
        <f aca="false">SUM(BH7:BH30)</f>
        <v>4167.29856</v>
      </c>
      <c r="BJ31" s="53" t="s">
        <v>110</v>
      </c>
      <c r="BK31" s="52"/>
      <c r="BL31" s="171"/>
      <c r="BO31" s="53" t="s">
        <v>110</v>
      </c>
      <c r="BP31" s="52"/>
      <c r="BQ31" s="171"/>
      <c r="BR31" s="7"/>
      <c r="BS31" s="28"/>
      <c r="BT31" s="206"/>
      <c r="BU31" s="206"/>
      <c r="BV31" s="206"/>
      <c r="BW31" s="206"/>
      <c r="BX31" s="206"/>
      <c r="BY31" s="206"/>
      <c r="BZ31" s="101"/>
      <c r="CA31" s="101"/>
      <c r="CB31" s="101"/>
      <c r="CC31" s="101"/>
      <c r="CD31" s="7"/>
      <c r="CE31" s="29"/>
      <c r="CF31" s="29"/>
      <c r="CG31" s="29"/>
      <c r="CH31" s="7"/>
      <c r="CI31" s="8"/>
      <c r="CJ31" s="7"/>
      <c r="CK31" s="7"/>
      <c r="CL31" s="7"/>
      <c r="CM31" s="7"/>
      <c r="CN31" s="8"/>
      <c r="CO31" s="7"/>
      <c r="CP31" s="7"/>
      <c r="CQ31" s="7"/>
    </row>
    <row r="32" customFormat="false" ht="13.5" hidden="false" customHeight="false" outlineLevel="0" collapsed="false">
      <c r="B32" s="207"/>
      <c r="C32" s="208"/>
      <c r="D32" s="208"/>
      <c r="E32" s="209" t="n">
        <f aca="false">SUM(E8:E31)</f>
        <v>96</v>
      </c>
      <c r="F32" s="210"/>
      <c r="G32" s="211"/>
      <c r="H32" s="210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BJ32" s="53" t="s">
        <v>111</v>
      </c>
      <c r="BK32" s="52"/>
      <c r="BL32" s="212" t="n">
        <f aca="false">AW31</f>
        <v>0</v>
      </c>
      <c r="BO32" s="53" t="s">
        <v>111</v>
      </c>
      <c r="BP32" s="52"/>
      <c r="BQ32" s="213" t="e">
        <f aca="true">(INDIRECT(TEXT((DAY($A$1)-1),"0")&amp;"!BQ32"))+BL32</f>
        <v>#REF!</v>
      </c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8"/>
      <c r="CJ32" s="7"/>
      <c r="CK32" s="214"/>
      <c r="CL32" s="7"/>
      <c r="CM32" s="7"/>
      <c r="CN32" s="8"/>
      <c r="CO32" s="7"/>
      <c r="CP32" s="215"/>
      <c r="CQ32" s="7"/>
    </row>
    <row r="33" customFormat="false" ht="12.75" hidden="false" customHeight="false" outlineLevel="0" collapsed="false">
      <c r="P33" s="52"/>
      <c r="V33" s="52"/>
      <c r="AI33" s="216"/>
      <c r="AJ33" s="216"/>
      <c r="AK33" s="218"/>
      <c r="BJ33" s="53" t="s">
        <v>112</v>
      </c>
      <c r="BK33" s="52"/>
      <c r="BL33" s="213" t="n">
        <f aca="false">AX31</f>
        <v>0</v>
      </c>
      <c r="BO33" s="53" t="s">
        <v>112</v>
      </c>
      <c r="BP33" s="52"/>
      <c r="BQ33" s="213" t="e">
        <f aca="true">(INDIRECT(TEXT((DAY($A$1)-1),"0")&amp;"!BQ33"))+BL33</f>
        <v>#REF!</v>
      </c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8"/>
      <c r="CJ33" s="7"/>
      <c r="CK33" s="215"/>
      <c r="CL33" s="7"/>
      <c r="CM33" s="7"/>
      <c r="CN33" s="8"/>
      <c r="CO33" s="7"/>
      <c r="CP33" s="215"/>
      <c r="CQ33" s="7"/>
    </row>
    <row r="34" customFormat="false" ht="13.5" hidden="false" customHeight="false" outlineLevel="0" collapsed="false">
      <c r="P34" s="52"/>
      <c r="AC34" s="217"/>
      <c r="AI34" s="218"/>
      <c r="AJ34" s="218"/>
      <c r="AK34" s="218"/>
      <c r="BJ34" s="53"/>
      <c r="BK34" s="52"/>
      <c r="BL34" s="171"/>
      <c r="BO34" s="183"/>
      <c r="BP34" s="52"/>
      <c r="BQ34" s="219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8"/>
      <c r="CJ34" s="7"/>
      <c r="CK34" s="7"/>
      <c r="CL34" s="7"/>
      <c r="CM34" s="7"/>
      <c r="CN34" s="7"/>
      <c r="CO34" s="7"/>
      <c r="CP34" s="8"/>
      <c r="CQ34" s="7"/>
    </row>
    <row r="35" customFormat="false" ht="12.75" hidden="false" customHeight="false" outlineLevel="0" collapsed="false">
      <c r="P35" s="52"/>
      <c r="AE35" s="220" t="s">
        <v>113</v>
      </c>
      <c r="AF35" s="221" t="s">
        <v>114</v>
      </c>
      <c r="AG35" s="221"/>
      <c r="AH35" s="222"/>
      <c r="AJ35" s="220" t="s">
        <v>113</v>
      </c>
      <c r="AK35" s="221" t="s">
        <v>115</v>
      </c>
      <c r="AL35" s="221"/>
      <c r="AM35" s="222"/>
      <c r="BJ35" s="140" t="s">
        <v>116</v>
      </c>
      <c r="BK35" s="141"/>
      <c r="BL35" s="223" t="n">
        <f aca="false">BL25-BL27-BL32-BL33</f>
        <v>16669.19424</v>
      </c>
      <c r="BO35" s="140" t="s">
        <v>117</v>
      </c>
      <c r="BP35" s="141"/>
      <c r="BQ35" s="223" t="e">
        <f aca="false">BQ29-SUM(BQ32:BQ33)</f>
        <v>#REF!</v>
      </c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8"/>
      <c r="CJ35" s="7"/>
      <c r="CK35" s="215"/>
      <c r="CL35" s="7"/>
      <c r="CM35" s="7"/>
      <c r="CN35" s="8"/>
      <c r="CO35" s="7"/>
      <c r="CP35" s="215"/>
      <c r="CQ35" s="7"/>
    </row>
    <row r="36" customFormat="false" ht="12.75" hidden="false" customHeight="false" outlineLevel="0" collapsed="false">
      <c r="P36" s="52"/>
      <c r="AE36" s="224"/>
      <c r="AF36" s="52"/>
      <c r="AG36" s="52" t="s">
        <v>118</v>
      </c>
      <c r="AH36" s="225" t="s">
        <v>119</v>
      </c>
      <c r="AJ36" s="224"/>
      <c r="AK36" s="52"/>
      <c r="AL36" s="52" t="s">
        <v>118</v>
      </c>
      <c r="AM36" s="225" t="s">
        <v>119</v>
      </c>
      <c r="AV36" s="226" t="s">
        <v>120</v>
      </c>
      <c r="AW36" s="226" t="s">
        <v>121</v>
      </c>
      <c r="AX36" s="226" t="s">
        <v>122</v>
      </c>
      <c r="AY36" s="226" t="s">
        <v>123</v>
      </c>
      <c r="AZ36" s="226" t="s">
        <v>124</v>
      </c>
      <c r="BA36" s="226" t="s">
        <v>46</v>
      </c>
      <c r="BF36" s="98"/>
      <c r="BG36" s="52"/>
      <c r="BH36" s="176"/>
      <c r="BJ36" s="98"/>
      <c r="BK36" s="52"/>
      <c r="BL36" s="176"/>
      <c r="BO36" s="98"/>
      <c r="BP36" s="52"/>
      <c r="BQ36" s="176"/>
      <c r="BR36" s="7"/>
      <c r="BS36" s="7"/>
      <c r="BT36" s="7"/>
      <c r="BU36" s="55"/>
      <c r="BV36" s="55"/>
      <c r="BW36" s="55"/>
      <c r="BX36" s="55"/>
      <c r="BY36" s="55"/>
      <c r="BZ36" s="55"/>
      <c r="CA36" s="7"/>
      <c r="CB36" s="7"/>
      <c r="CC36" s="7"/>
      <c r="CD36" s="7"/>
      <c r="CE36" s="8"/>
      <c r="CF36" s="7"/>
      <c r="CG36" s="29"/>
      <c r="CH36" s="7"/>
      <c r="CI36" s="8"/>
      <c r="CJ36" s="7"/>
      <c r="CK36" s="29"/>
      <c r="CL36" s="7"/>
      <c r="CM36" s="7"/>
      <c r="CN36" s="8"/>
      <c r="CO36" s="7"/>
      <c r="CP36" s="29"/>
      <c r="CQ36" s="7"/>
    </row>
    <row r="37" customFormat="false" ht="16.5" hidden="false" customHeight="false" outlineLevel="0" collapsed="false">
      <c r="A37" s="7"/>
      <c r="B37" s="7"/>
      <c r="C37" s="7"/>
      <c r="D37" s="7"/>
      <c r="E37" s="7"/>
      <c r="F37" s="7"/>
      <c r="G37" s="7"/>
      <c r="H37" s="227"/>
      <c r="I37" s="227"/>
      <c r="J37" s="227"/>
      <c r="K37" s="227"/>
      <c r="L37" s="7"/>
      <c r="M37" s="7"/>
      <c r="N37" s="7"/>
      <c r="O37" s="7"/>
      <c r="P37" s="100"/>
      <c r="Q37" s="7"/>
      <c r="R37" s="7"/>
      <c r="S37" s="7"/>
      <c r="T37" s="7"/>
      <c r="U37" s="7"/>
      <c r="V37" s="7"/>
      <c r="W37" s="7"/>
      <c r="X37" s="7"/>
      <c r="Y37" s="7"/>
      <c r="AE37" s="224" t="s">
        <v>125</v>
      </c>
      <c r="AF37" s="52"/>
      <c r="AG37" s="52" t="s">
        <v>126</v>
      </c>
      <c r="AH37" s="225" t="s">
        <v>127</v>
      </c>
      <c r="AJ37" s="224" t="s">
        <v>125</v>
      </c>
      <c r="AK37" s="52"/>
      <c r="AL37" s="52" t="s">
        <v>128</v>
      </c>
      <c r="AM37" s="225" t="s">
        <v>129</v>
      </c>
      <c r="AS37" s="226" t="s">
        <v>130</v>
      </c>
      <c r="AT37" s="226" t="s">
        <v>131</v>
      </c>
      <c r="AU37" s="226" t="s">
        <v>132</v>
      </c>
      <c r="AV37" s="226" t="s">
        <v>133</v>
      </c>
      <c r="AW37" s="226" t="s">
        <v>133</v>
      </c>
      <c r="AX37" s="226" t="s">
        <v>134</v>
      </c>
      <c r="AY37" s="226" t="s">
        <v>134</v>
      </c>
      <c r="AZ37" s="226" t="s">
        <v>135</v>
      </c>
      <c r="BA37" s="0" t="s">
        <v>136</v>
      </c>
      <c r="BR37" s="55"/>
      <c r="BS37" s="55"/>
      <c r="BT37" s="55"/>
      <c r="BU37" s="55"/>
      <c r="BV37" s="55"/>
      <c r="BW37" s="55"/>
      <c r="BX37" s="55"/>
      <c r="BY37" s="55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</row>
    <row r="38" customFormat="false" ht="12.75" hidden="false" customHeight="false" outlineLevel="0" collapsed="false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AE38" s="224" t="s">
        <v>137</v>
      </c>
      <c r="AF38" s="52"/>
      <c r="AG38" s="52" t="s">
        <v>138</v>
      </c>
      <c r="AH38" s="225" t="s">
        <v>138</v>
      </c>
      <c r="AJ38" s="224" t="s">
        <v>137</v>
      </c>
      <c r="AK38" s="52"/>
      <c r="AL38" s="52" t="s">
        <v>83</v>
      </c>
      <c r="AM38" s="225" t="s">
        <v>82</v>
      </c>
      <c r="AS38" s="228"/>
      <c r="AT38" s="229" t="n">
        <f aca="false">AT7</f>
        <v>4</v>
      </c>
      <c r="AU38" s="229" t="n">
        <f aca="false">AS38-AT38</f>
        <v>-4</v>
      </c>
      <c r="AV38" s="230" t="n">
        <f aca="false">IF(AND(AU38&lt;=0,AU38&gt;=-2),AU38,IF(AU38&lt;-2,-2,0))</f>
        <v>-2</v>
      </c>
      <c r="AW38" s="231" t="n">
        <f aca="false">IF(AND(AU38&gt;=0,AU38&lt;=2),AU38,IF(AU38&gt;2,2,0))</f>
        <v>0</v>
      </c>
      <c r="AX38" s="232" t="n">
        <f aca="false">IF(AU38&gt;2,(AU38-2)*13.66,0)</f>
        <v>0</v>
      </c>
      <c r="AY38" s="232" t="n">
        <f aca="false">IF(AU38&lt;-2,(ABS(AU38)-2)*100,0)</f>
        <v>200</v>
      </c>
      <c r="AZ38" s="233" t="n">
        <f aca="false">AV38+AW38</f>
        <v>-2</v>
      </c>
      <c r="BA38" s="234" t="n">
        <f aca="false">AX38+AY38</f>
        <v>200</v>
      </c>
      <c r="BB38" s="142"/>
      <c r="BJ38" s="6" t="s">
        <v>139</v>
      </c>
      <c r="BP38" s="6" t="s">
        <v>140</v>
      </c>
      <c r="BR38" s="235"/>
      <c r="BS38" s="142"/>
      <c r="BT38" s="142"/>
      <c r="BU38" s="272"/>
      <c r="BV38" s="272"/>
      <c r="BW38" s="270"/>
      <c r="BX38" s="270"/>
      <c r="BY38" s="273"/>
      <c r="BZ38" s="269"/>
      <c r="CA38" s="142"/>
      <c r="CB38" s="7"/>
      <c r="CC38" s="7"/>
      <c r="CD38" s="7"/>
      <c r="CE38" s="7"/>
      <c r="CF38" s="7"/>
      <c r="CG38" s="7"/>
      <c r="CH38" s="7"/>
      <c r="CI38" s="7"/>
      <c r="CJ38" s="8"/>
      <c r="CK38" s="7"/>
      <c r="CL38" s="7"/>
      <c r="CM38" s="7"/>
      <c r="CN38" s="7"/>
      <c r="CO38" s="8"/>
      <c r="CP38" s="7"/>
      <c r="CQ38" s="7"/>
    </row>
    <row r="39" customFormat="false" ht="13.5" hidden="false" customHeight="false" outlineLevel="0" collapsed="false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AE39" s="236" t="n">
        <f aca="false">AE31</f>
        <v>0</v>
      </c>
      <c r="AF39" s="237" t="n">
        <f aca="false">AG31</f>
        <v>0</v>
      </c>
      <c r="AG39" s="237" t="n">
        <f aca="false">AH31+AK31</f>
        <v>96</v>
      </c>
      <c r="AH39" s="238" t="n">
        <f aca="false">AN31</f>
        <v>0</v>
      </c>
      <c r="AJ39" s="236" t="n">
        <f aca="false">AJ31</f>
        <v>0</v>
      </c>
      <c r="AK39" s="237" t="n">
        <f aca="false">AL31</f>
        <v>0</v>
      </c>
      <c r="AL39" s="239" t="n">
        <f aca="false">AVERAGE(AL7:AL30,AI7:AI30)</f>
        <v>220</v>
      </c>
      <c r="AM39" s="240" t="e">
        <f aca="false">AVERAGE(AO7:AO30)</f>
        <v>#DIV/0!</v>
      </c>
      <c r="AS39" s="241"/>
      <c r="AT39" s="242" t="n">
        <f aca="false">AT8</f>
        <v>4</v>
      </c>
      <c r="AU39" s="242" t="n">
        <f aca="false">AS39-AT39</f>
        <v>-4</v>
      </c>
      <c r="AV39" s="243" t="n">
        <f aca="false">IF(AND(AU39&lt;=0,AU39&gt;=-2),AU39,IF(AU39&lt;-2,-2,0))</f>
        <v>-2</v>
      </c>
      <c r="AW39" s="244" t="n">
        <f aca="false">IF(AND(AU39&gt;=0,AU39&lt;=2),AU39,IF(AU39&gt;2,2,0))</f>
        <v>0</v>
      </c>
      <c r="AX39" s="245" t="n">
        <f aca="false">IF(AU39&gt;2,(AU39-2)*13.66,0)</f>
        <v>0</v>
      </c>
      <c r="AY39" s="245" t="n">
        <f aca="false">IF(AU39&lt;-2,(ABS(AU39)-2)*100,0)</f>
        <v>200</v>
      </c>
      <c r="AZ39" s="246" t="n">
        <f aca="false">AV39+AW39</f>
        <v>-2</v>
      </c>
      <c r="BA39" s="247" t="n">
        <f aca="false">AX39+AY39</f>
        <v>200</v>
      </c>
      <c r="BJ39" s="25" t="s">
        <v>141</v>
      </c>
      <c r="BK39" s="26"/>
      <c r="BL39" s="248" t="n">
        <v>0</v>
      </c>
      <c r="BM39" s="249"/>
      <c r="BR39" s="235"/>
      <c r="BS39" s="142"/>
      <c r="BT39" s="142"/>
      <c r="BU39" s="272"/>
      <c r="BV39" s="272"/>
      <c r="BW39" s="270"/>
      <c r="BX39" s="270"/>
      <c r="BY39" s="273"/>
      <c r="BZ39" s="269"/>
      <c r="CA39" s="7"/>
      <c r="CB39" s="7"/>
      <c r="CC39" s="7"/>
      <c r="CD39" s="7"/>
      <c r="CE39" s="7"/>
      <c r="CF39" s="7"/>
      <c r="CG39" s="7"/>
      <c r="CH39" s="7"/>
      <c r="CI39" s="7"/>
      <c r="CJ39" s="8"/>
      <c r="CK39" s="7"/>
      <c r="CL39" s="249"/>
      <c r="CM39" s="7"/>
      <c r="CN39" s="7"/>
      <c r="CO39" s="7"/>
      <c r="CP39" s="7"/>
      <c r="CQ39" s="7"/>
    </row>
    <row r="40" customFormat="false" ht="15.75" hidden="false" customHeight="false" outlineLevel="0" collapsed="false">
      <c r="A40" s="7"/>
      <c r="B40" s="7"/>
      <c r="C40" s="7"/>
      <c r="D40" s="7"/>
      <c r="E40" s="227"/>
      <c r="F40" s="227"/>
      <c r="G40" s="227"/>
      <c r="H40" s="227"/>
      <c r="I40" s="227"/>
      <c r="J40" s="227"/>
      <c r="K40" s="227"/>
      <c r="L40" s="227"/>
      <c r="M40" s="227"/>
      <c r="N40" s="227"/>
      <c r="O40" s="227"/>
      <c r="P40" s="7"/>
      <c r="Q40" s="7"/>
      <c r="R40" s="7"/>
      <c r="S40" s="7"/>
      <c r="T40" s="7"/>
      <c r="U40" s="7"/>
      <c r="V40" s="7"/>
      <c r="W40" s="7"/>
      <c r="X40" s="7"/>
      <c r="Y40" s="7"/>
      <c r="AS40" s="241"/>
      <c r="AT40" s="242" t="n">
        <f aca="false">AT9</f>
        <v>4</v>
      </c>
      <c r="AU40" s="242" t="n">
        <f aca="false">AS40-AT40</f>
        <v>-4</v>
      </c>
      <c r="AV40" s="243" t="n">
        <f aca="false">IF(AND(AU40&lt;=0,AU40&gt;=-2),AU40,IF(AU40&lt;-2,-2,0))</f>
        <v>-2</v>
      </c>
      <c r="AW40" s="244" t="n">
        <f aca="false">IF(AND(AU40&gt;=0,AU40&lt;=2),AU40,IF(AU40&gt;2,2,0))</f>
        <v>0</v>
      </c>
      <c r="AX40" s="245" t="n">
        <f aca="false">IF(AU40&gt;2,(AU40-2)*13.66,0)</f>
        <v>0</v>
      </c>
      <c r="AY40" s="245" t="n">
        <f aca="false">IF(AU40&lt;-2,(ABS(AU40)-2)*100,0)</f>
        <v>200</v>
      </c>
      <c r="AZ40" s="246" t="n">
        <f aca="false">AV40+AW40</f>
        <v>-2</v>
      </c>
      <c r="BA40" s="247" t="n">
        <f aca="false">AX40+AY40</f>
        <v>200</v>
      </c>
      <c r="BJ40" s="183"/>
      <c r="BK40" s="52"/>
      <c r="BL40" s="251"/>
      <c r="BM40" s="252"/>
      <c r="BR40" s="235"/>
      <c r="BS40" s="142"/>
      <c r="BT40" s="142"/>
      <c r="BU40" s="272"/>
      <c r="BV40" s="272"/>
      <c r="BW40" s="270"/>
      <c r="BX40" s="270"/>
      <c r="BY40" s="273"/>
      <c r="BZ40" s="269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252"/>
      <c r="CM40" s="7"/>
      <c r="CN40" s="7"/>
      <c r="CO40" s="7"/>
      <c r="CP40" s="7"/>
      <c r="CQ40" s="7"/>
    </row>
    <row r="41" customFormat="false" ht="15.75" hidden="false" customHeight="false" outlineLevel="0" collapsed="false">
      <c r="A41" s="7"/>
      <c r="B41" s="7"/>
      <c r="C41" s="7"/>
      <c r="D41" s="7"/>
      <c r="E41" s="253"/>
      <c r="F41" s="253"/>
      <c r="G41" s="254"/>
      <c r="H41" s="253"/>
      <c r="I41" s="254"/>
      <c r="J41" s="253"/>
      <c r="K41" s="254"/>
      <c r="L41" s="253"/>
      <c r="M41" s="254"/>
      <c r="N41" s="253"/>
      <c r="O41" s="253"/>
      <c r="P41" s="7"/>
      <c r="Q41" s="7"/>
      <c r="R41" s="7"/>
      <c r="S41" s="7"/>
      <c r="T41" s="7"/>
      <c r="U41" s="7"/>
      <c r="V41" s="7"/>
      <c r="W41" s="7"/>
      <c r="X41" s="7"/>
      <c r="Y41" s="7"/>
      <c r="AS41" s="241"/>
      <c r="AT41" s="242" t="n">
        <f aca="false">AT10</f>
        <v>4</v>
      </c>
      <c r="AU41" s="242" t="n">
        <f aca="false">AS41-AT41</f>
        <v>-4</v>
      </c>
      <c r="AV41" s="243" t="n">
        <f aca="false">IF(AND(AU41&lt;=0,AU41&gt;=-2),AU41,IF(AU41&lt;-2,-2,0))</f>
        <v>-2</v>
      </c>
      <c r="AW41" s="244" t="n">
        <f aca="false">IF(AND(AU41&gt;=0,AU41&lt;=2),AU41,IF(AU41&gt;2,2,0))</f>
        <v>0</v>
      </c>
      <c r="AX41" s="245" t="n">
        <f aca="false">IF(AU41&gt;2,(AU41-2)*13.66,0)</f>
        <v>0</v>
      </c>
      <c r="AY41" s="245" t="n">
        <f aca="false">IF(AU41&lt;-2,(ABS(AU41)-2)*100,0)</f>
        <v>200</v>
      </c>
      <c r="AZ41" s="246" t="n">
        <f aca="false">AV41+AW41</f>
        <v>-2</v>
      </c>
      <c r="BA41" s="247" t="n">
        <f aca="false">AX41+AY41</f>
        <v>200</v>
      </c>
      <c r="BJ41" s="53" t="s">
        <v>142</v>
      </c>
      <c r="BK41" s="98"/>
      <c r="BL41" s="255" t="n">
        <v>0</v>
      </c>
      <c r="BM41" s="249"/>
      <c r="BR41" s="235"/>
      <c r="BS41" s="142"/>
      <c r="BT41" s="142"/>
      <c r="BU41" s="272"/>
      <c r="BV41" s="272"/>
      <c r="BW41" s="270"/>
      <c r="BX41" s="270"/>
      <c r="BY41" s="273"/>
      <c r="BZ41" s="269"/>
      <c r="CA41" s="7"/>
      <c r="CB41" s="7"/>
      <c r="CC41" s="7"/>
      <c r="CD41" s="7"/>
      <c r="CE41" s="7"/>
      <c r="CF41" s="7"/>
      <c r="CG41" s="7"/>
      <c r="CH41" s="7"/>
      <c r="CI41" s="7"/>
      <c r="CJ41" s="8"/>
      <c r="CK41" s="8"/>
      <c r="CL41" s="249"/>
      <c r="CM41" s="7"/>
      <c r="CN41" s="7"/>
      <c r="CO41" s="7"/>
      <c r="CP41" s="7"/>
      <c r="CQ41" s="7"/>
    </row>
    <row r="42" customFormat="false" ht="15" hidden="false" customHeight="false" outlineLevel="0" collapsed="false">
      <c r="A42" s="7"/>
      <c r="B42" s="7"/>
      <c r="C42" s="7"/>
      <c r="D42" s="7"/>
      <c r="E42" s="253"/>
      <c r="F42" s="253"/>
      <c r="G42" s="254"/>
      <c r="H42" s="253"/>
      <c r="I42" s="254"/>
      <c r="J42" s="253"/>
      <c r="K42" s="254"/>
      <c r="L42" s="253"/>
      <c r="M42" s="254"/>
      <c r="N42" s="253"/>
      <c r="O42" s="253"/>
      <c r="P42" s="7"/>
      <c r="Q42" s="7"/>
      <c r="R42" s="7"/>
      <c r="S42" s="7"/>
      <c r="T42" s="7"/>
      <c r="U42" s="7"/>
      <c r="V42" s="7"/>
      <c r="W42" s="7"/>
      <c r="X42" s="7"/>
      <c r="Y42" s="7"/>
      <c r="AE42" s="220" t="s">
        <v>143</v>
      </c>
      <c r="AF42" s="221" t="s">
        <v>114</v>
      </c>
      <c r="AG42" s="221"/>
      <c r="AH42" s="222"/>
      <c r="AJ42" s="220" t="s">
        <v>143</v>
      </c>
      <c r="AK42" s="221" t="s">
        <v>115</v>
      </c>
      <c r="AL42" s="221"/>
      <c r="AM42" s="222"/>
      <c r="AS42" s="241"/>
      <c r="AT42" s="242" t="n">
        <f aca="false">AT11</f>
        <v>4</v>
      </c>
      <c r="AU42" s="242" t="n">
        <f aca="false">AS42-AT42</f>
        <v>-4</v>
      </c>
      <c r="AV42" s="243" t="n">
        <f aca="false">IF(AND(AU42&lt;=0,AU42&gt;=-2),AU42,IF(AU42&lt;-2,-2,0))</f>
        <v>-2</v>
      </c>
      <c r="AW42" s="244" t="n">
        <f aca="false">IF(AND(AU42&gt;=0,AU42&lt;=2),AU42,IF(AU42&gt;2,2,0))</f>
        <v>0</v>
      </c>
      <c r="AX42" s="245" t="n">
        <f aca="false">IF(AU42&gt;2,(AU42-2)*13.66,0)</f>
        <v>0</v>
      </c>
      <c r="AY42" s="245" t="n">
        <f aca="false">IF(AU42&lt;-2,(ABS(AU42)-2)*100,0)</f>
        <v>200</v>
      </c>
      <c r="AZ42" s="246" t="n">
        <f aca="false">AV42+AW42</f>
        <v>-2</v>
      </c>
      <c r="BA42" s="247" t="n">
        <f aca="false">AX42+AY42</f>
        <v>200</v>
      </c>
      <c r="BJ42" s="53" t="s">
        <v>144</v>
      </c>
      <c r="BK42" s="256" t="n">
        <f aca="false">A1</f>
        <v>36958</v>
      </c>
      <c r="BL42" s="255" t="n">
        <v>0</v>
      </c>
      <c r="BM42" s="249"/>
      <c r="BR42" s="235"/>
      <c r="BS42" s="142"/>
      <c r="BT42" s="142"/>
      <c r="BU42" s="272"/>
      <c r="BV42" s="272"/>
      <c r="BW42" s="270"/>
      <c r="BX42" s="270"/>
      <c r="BY42" s="273"/>
      <c r="BZ42" s="269"/>
      <c r="CA42" s="7"/>
      <c r="CB42" s="7"/>
      <c r="CC42" s="7"/>
      <c r="CD42" s="7"/>
      <c r="CE42" s="7"/>
      <c r="CF42" s="7"/>
      <c r="CG42" s="7"/>
      <c r="CH42" s="7"/>
      <c r="CI42" s="7"/>
      <c r="CJ42" s="8"/>
      <c r="CK42" s="257"/>
      <c r="CL42" s="249"/>
      <c r="CM42" s="7"/>
      <c r="CN42" s="7"/>
      <c r="CO42" s="7"/>
      <c r="CP42" s="7"/>
      <c r="CQ42" s="7"/>
    </row>
    <row r="43" customFormat="false" ht="15" hidden="false" customHeight="false" outlineLevel="0" collapsed="false">
      <c r="A43" s="7"/>
      <c r="B43" s="7"/>
      <c r="C43" s="7"/>
      <c r="D43" s="7"/>
      <c r="E43" s="253"/>
      <c r="F43" s="253"/>
      <c r="G43" s="254"/>
      <c r="H43" s="253"/>
      <c r="I43" s="253"/>
      <c r="J43" s="253"/>
      <c r="K43" s="254"/>
      <c r="L43" s="253"/>
      <c r="M43" s="253"/>
      <c r="N43" s="253"/>
      <c r="O43" s="253"/>
      <c r="P43" s="7"/>
      <c r="Q43" s="7"/>
      <c r="R43" s="7"/>
      <c r="S43" s="7"/>
      <c r="T43" s="7"/>
      <c r="U43" s="7"/>
      <c r="V43" s="7"/>
      <c r="W43" s="7"/>
      <c r="X43" s="7"/>
      <c r="Y43" s="7"/>
      <c r="AE43" s="224"/>
      <c r="AF43" s="52"/>
      <c r="AG43" s="52" t="s">
        <v>118</v>
      </c>
      <c r="AH43" s="225"/>
      <c r="AJ43" s="224"/>
      <c r="AK43" s="52"/>
      <c r="AL43" s="52" t="s">
        <v>118</v>
      </c>
      <c r="AM43" s="225"/>
      <c r="AS43" s="241"/>
      <c r="AT43" s="242" t="n">
        <f aca="false">AT12</f>
        <v>4</v>
      </c>
      <c r="AU43" s="242" t="n">
        <f aca="false">AS43-AT43</f>
        <v>-4</v>
      </c>
      <c r="AV43" s="243" t="n">
        <f aca="false">IF(AND(AU43&lt;=0,AU43&gt;=-2),AU43,IF(AU43&lt;-2,-2,0))</f>
        <v>-2</v>
      </c>
      <c r="AW43" s="244" t="n">
        <f aca="false">IF(AND(AU43&gt;=0,AU43&lt;=2),AU43,IF(AU43&gt;2,2,0))</f>
        <v>0</v>
      </c>
      <c r="AX43" s="245" t="n">
        <f aca="false">IF(AU43&gt;2,(AU43-2)*13.66,0)</f>
        <v>0</v>
      </c>
      <c r="AY43" s="245" t="n">
        <f aca="false">IF(AU43&lt;-2,(ABS(AU43)-2)*100,0)</f>
        <v>200</v>
      </c>
      <c r="AZ43" s="246" t="n">
        <f aca="false">AV43+AW43</f>
        <v>-2</v>
      </c>
      <c r="BA43" s="247" t="n">
        <f aca="false">AX43+AY43</f>
        <v>200</v>
      </c>
      <c r="BJ43" s="53" t="s">
        <v>145</v>
      </c>
      <c r="BK43" s="52"/>
      <c r="BL43" s="255" t="n">
        <f aca="false">SUM(BL39:BL42)</f>
        <v>0</v>
      </c>
      <c r="BM43" s="249"/>
      <c r="BR43" s="235"/>
      <c r="BS43" s="142"/>
      <c r="BT43" s="142"/>
      <c r="BU43" s="272"/>
      <c r="BV43" s="272"/>
      <c r="BW43" s="270"/>
      <c r="BX43" s="270"/>
      <c r="BY43" s="273"/>
      <c r="BZ43" s="269"/>
      <c r="CA43" s="7"/>
      <c r="CB43" s="7"/>
      <c r="CC43" s="7"/>
      <c r="CD43" s="7"/>
      <c r="CE43" s="7"/>
      <c r="CF43" s="7"/>
      <c r="CG43" s="7"/>
      <c r="CH43" s="7"/>
      <c r="CI43" s="7"/>
      <c r="CJ43" s="8"/>
      <c r="CK43" s="7"/>
      <c r="CL43" s="249"/>
      <c r="CM43" s="7"/>
      <c r="CN43" s="7"/>
      <c r="CO43" s="7"/>
      <c r="CP43" s="7"/>
      <c r="CQ43" s="7"/>
    </row>
    <row r="44" customFormat="false" ht="15" hidden="false" customHeight="false" outlineLevel="0" collapsed="false">
      <c r="A44" s="7"/>
      <c r="B44" s="7"/>
      <c r="C44" s="7"/>
      <c r="D44" s="7"/>
      <c r="E44" s="253"/>
      <c r="F44" s="253"/>
      <c r="G44" s="254"/>
      <c r="H44" s="253"/>
      <c r="I44" s="254"/>
      <c r="J44" s="253"/>
      <c r="K44" s="254"/>
      <c r="L44" s="253"/>
      <c r="M44" s="254"/>
      <c r="N44" s="254"/>
      <c r="O44" s="254"/>
      <c r="P44" s="7"/>
      <c r="Q44" s="7"/>
      <c r="R44" s="7"/>
      <c r="S44" s="7"/>
      <c r="T44" s="7"/>
      <c r="U44" s="7"/>
      <c r="V44" s="7"/>
      <c r="W44" s="7"/>
      <c r="X44" s="7"/>
      <c r="Y44" s="7"/>
      <c r="AE44" s="224" t="s">
        <v>125</v>
      </c>
      <c r="AF44" s="52" t="s">
        <v>146</v>
      </c>
      <c r="AG44" s="52" t="s">
        <v>126</v>
      </c>
      <c r="AH44" s="225" t="s">
        <v>119</v>
      </c>
      <c r="AJ44" s="224" t="s">
        <v>125</v>
      </c>
      <c r="AK44" s="52" t="s">
        <v>146</v>
      </c>
      <c r="AL44" s="52" t="s">
        <v>126</v>
      </c>
      <c r="AM44" s="225" t="s">
        <v>119</v>
      </c>
      <c r="AS44" s="241"/>
      <c r="AT44" s="242" t="n">
        <f aca="false">AT13</f>
        <v>4</v>
      </c>
      <c r="AU44" s="242" t="n">
        <f aca="false">AS44-AT44</f>
        <v>-4</v>
      </c>
      <c r="AV44" s="243" t="n">
        <f aca="false">IF(AND(AU44&lt;=0,AU44&gt;=-2),AU44,IF(AU44&lt;-2,-2,0))</f>
        <v>-2</v>
      </c>
      <c r="AW44" s="244" t="n">
        <f aca="false">IF(AND(AU44&gt;=0,AU44&lt;=2),AU44,IF(AU44&gt;2,2,0))</f>
        <v>0</v>
      </c>
      <c r="AX44" s="245" t="n">
        <f aca="false">IF(AU44&gt;2,(AU44-2)*13.66,0)</f>
        <v>0</v>
      </c>
      <c r="AY44" s="245" t="n">
        <f aca="false">IF(AU44&lt;-2,(ABS(AU44)-2)*100,0)</f>
        <v>200</v>
      </c>
      <c r="AZ44" s="246" t="n">
        <f aca="false">AV44+AW44</f>
        <v>-2</v>
      </c>
      <c r="BA44" s="247" t="n">
        <f aca="false">AX44+AY44</f>
        <v>200</v>
      </c>
      <c r="BJ44" s="183"/>
      <c r="BK44" s="52"/>
      <c r="BL44" s="251"/>
      <c r="BM44" s="252"/>
      <c r="BR44" s="235"/>
      <c r="BS44" s="142"/>
      <c r="BT44" s="142"/>
      <c r="BU44" s="272"/>
      <c r="BV44" s="272"/>
      <c r="BW44" s="270"/>
      <c r="BX44" s="270"/>
      <c r="BY44" s="273"/>
      <c r="BZ44" s="269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252"/>
      <c r="CM44" s="7"/>
      <c r="CN44" s="7"/>
      <c r="CO44" s="7"/>
      <c r="CP44" s="7"/>
      <c r="CQ44" s="7"/>
    </row>
    <row r="45" customFormat="false" ht="15.75" hidden="false" customHeight="false" outlineLevel="0" collapsed="false">
      <c r="A45" s="7"/>
      <c r="B45" s="7"/>
      <c r="C45" s="7"/>
      <c r="D45" s="7"/>
      <c r="E45" s="253"/>
      <c r="F45" s="253"/>
      <c r="G45" s="253"/>
      <c r="H45" s="253"/>
      <c r="I45" s="253"/>
      <c r="J45" s="253"/>
      <c r="K45" s="253"/>
      <c r="L45" s="253"/>
      <c r="M45" s="253"/>
      <c r="N45" s="253"/>
      <c r="O45" s="253"/>
      <c r="P45" s="7"/>
      <c r="Q45" s="7"/>
      <c r="R45" s="7"/>
      <c r="S45" s="7"/>
      <c r="T45" s="7"/>
      <c r="U45" s="7"/>
      <c r="V45" s="7"/>
      <c r="W45" s="7"/>
      <c r="X45" s="7"/>
      <c r="Y45" s="7"/>
      <c r="AE45" s="258" t="s">
        <v>137</v>
      </c>
      <c r="AF45" s="259" t="s">
        <v>137</v>
      </c>
      <c r="AG45" s="259" t="s">
        <v>138</v>
      </c>
      <c r="AH45" s="260" t="s">
        <v>138</v>
      </c>
      <c r="AJ45" s="224" t="s">
        <v>137</v>
      </c>
      <c r="AK45" s="52" t="s">
        <v>137</v>
      </c>
      <c r="AL45" s="52" t="s">
        <v>138</v>
      </c>
      <c r="AM45" s="225" t="s">
        <v>138</v>
      </c>
      <c r="AS45" s="241"/>
      <c r="AT45" s="242" t="n">
        <f aca="false">AT14</f>
        <v>4</v>
      </c>
      <c r="AU45" s="242" t="n">
        <f aca="false">AS45-AT45</f>
        <v>-4</v>
      </c>
      <c r="AV45" s="243" t="n">
        <f aca="false">IF(AND(AU45&lt;=0,AU45&gt;=-2),AU45,IF(AU45&lt;-2,-2,0))</f>
        <v>-2</v>
      </c>
      <c r="AW45" s="244" t="n">
        <f aca="false">IF(AND(AU45&gt;=0,AU45&lt;=2),AU45,IF(AU45&gt;2,2,0))</f>
        <v>0</v>
      </c>
      <c r="AX45" s="245" t="n">
        <f aca="false">IF(AU45&gt;2,(AU45-2)*13.66,0)</f>
        <v>0</v>
      </c>
      <c r="AY45" s="245" t="n">
        <f aca="false">IF(AU45&lt;-2,(ABS(AU45)-2)*100,0)</f>
        <v>200</v>
      </c>
      <c r="AZ45" s="246" t="n">
        <f aca="false">AV45+AW45</f>
        <v>-2</v>
      </c>
      <c r="BA45" s="247" t="n">
        <f aca="false">AX45+AY45</f>
        <v>200</v>
      </c>
      <c r="BJ45" s="53" t="s">
        <v>147</v>
      </c>
      <c r="BK45" s="98"/>
      <c r="BL45" s="255" t="n">
        <v>0</v>
      </c>
      <c r="BM45" s="249"/>
      <c r="BR45" s="235"/>
      <c r="BS45" s="142"/>
      <c r="BT45" s="142"/>
      <c r="BU45" s="272"/>
      <c r="BV45" s="272"/>
      <c r="BW45" s="270"/>
      <c r="BX45" s="270"/>
      <c r="BY45" s="273"/>
      <c r="BZ45" s="269"/>
      <c r="CA45" s="7"/>
      <c r="CB45" s="7"/>
      <c r="CC45" s="7"/>
      <c r="CD45" s="7"/>
      <c r="CE45" s="7"/>
      <c r="CF45" s="7"/>
      <c r="CG45" s="7"/>
      <c r="CH45" s="7"/>
      <c r="CI45" s="7"/>
      <c r="CJ45" s="8"/>
      <c r="CK45" s="8"/>
      <c r="CL45" s="249"/>
      <c r="CM45" s="7"/>
      <c r="CN45" s="7"/>
      <c r="CO45" s="7"/>
      <c r="CP45" s="7"/>
      <c r="CQ45" s="7"/>
    </row>
    <row r="46" customFormat="false" ht="15.75" hidden="false" customHeight="false" outlineLevel="0" collapsed="false">
      <c r="A46" s="7"/>
      <c r="B46" s="7"/>
      <c r="C46" s="7"/>
      <c r="D46" s="7"/>
      <c r="E46" s="253"/>
      <c r="F46" s="253"/>
      <c r="G46" s="253"/>
      <c r="H46" s="253"/>
      <c r="I46" s="253"/>
      <c r="J46" s="253"/>
      <c r="K46" s="253"/>
      <c r="L46" s="253"/>
      <c r="M46" s="253"/>
      <c r="N46" s="253"/>
      <c r="O46" s="253"/>
      <c r="P46" s="7"/>
      <c r="Q46" s="7"/>
      <c r="R46" s="7"/>
      <c r="S46" s="7"/>
      <c r="T46" s="7"/>
      <c r="U46" s="7"/>
      <c r="V46" s="7"/>
      <c r="W46" s="7"/>
      <c r="X46" s="7"/>
      <c r="Y46" s="7"/>
      <c r="AE46" s="261" t="n">
        <f aca="false">AE39</f>
        <v>0</v>
      </c>
      <c r="AF46" s="262" t="n">
        <f aca="false">AF39</f>
        <v>0</v>
      </c>
      <c r="AG46" s="263" t="e">
        <f aca="true">(INDIRECT(TEXT((DAY($A$1)-1),"0")&amp;"!AG46"))+AG39</f>
        <v>#REF!</v>
      </c>
      <c r="AH46" s="263" t="e">
        <f aca="true">(INDIRECT(TEXT((DAY($A$1)-1),"0")&amp;"!AH46"))+AH39</f>
        <v>#REF!</v>
      </c>
      <c r="AJ46" s="261" t="n">
        <f aca="false">AJ39</f>
        <v>0</v>
      </c>
      <c r="AK46" s="262" t="n">
        <f aca="false">AK39</f>
        <v>0</v>
      </c>
      <c r="AL46" s="264" t="e">
        <f aca="true">(INDIRECT(TEXT((DAY($A$1)-1),"0")&amp;"!AH46"))+AL39</f>
        <v>#REF!</v>
      </c>
      <c r="AM46" s="265" t="e">
        <f aca="true">(INDIRECT(TEXT((DAY($A$1)-1),"0")&amp;"!Am46"))+AM39</f>
        <v>#REF!</v>
      </c>
      <c r="AS46" s="241"/>
      <c r="AT46" s="242" t="n">
        <f aca="false">AT15</f>
        <v>4</v>
      </c>
      <c r="AU46" s="242" t="n">
        <f aca="false">AS46-AT46</f>
        <v>-4</v>
      </c>
      <c r="AV46" s="243" t="n">
        <f aca="false">IF(AND(AU46&lt;=0,AU46&gt;=-2),AU46,IF(AU46&lt;-2,-2,0))</f>
        <v>-2</v>
      </c>
      <c r="AW46" s="244" t="n">
        <f aca="false">IF(AND(AU46&gt;=0,AU46&lt;=2),AU46,IF(AU46&gt;2,2,0))</f>
        <v>0</v>
      </c>
      <c r="AX46" s="245" t="n">
        <f aca="false">IF(AU46&gt;2,(AU46-2)*13.66,0)</f>
        <v>0</v>
      </c>
      <c r="AY46" s="245" t="n">
        <f aca="false">IF(AU46&lt;-2,(ABS(AU46)-2)*100,0)</f>
        <v>200</v>
      </c>
      <c r="AZ46" s="246" t="n">
        <f aca="false">AV46+AW46</f>
        <v>-2</v>
      </c>
      <c r="BA46" s="247" t="n">
        <f aca="false">AX46+AY46</f>
        <v>200</v>
      </c>
      <c r="BJ46" s="53" t="s">
        <v>148</v>
      </c>
      <c r="BK46" s="256" t="n">
        <f aca="false">BK42</f>
        <v>36958</v>
      </c>
      <c r="BL46" s="266" t="n">
        <f aca="false">AT31*J7/1000</f>
        <v>0</v>
      </c>
      <c r="BM46" s="249"/>
      <c r="BR46" s="235"/>
      <c r="BS46" s="142"/>
      <c r="BT46" s="142"/>
      <c r="BU46" s="272"/>
      <c r="BV46" s="272"/>
      <c r="BW46" s="270"/>
      <c r="BX46" s="270"/>
      <c r="BY46" s="273"/>
      <c r="BZ46" s="269"/>
      <c r="CA46" s="7"/>
      <c r="CB46" s="7"/>
      <c r="CC46" s="7"/>
      <c r="CD46" s="7"/>
      <c r="CE46" s="7"/>
      <c r="CF46" s="7"/>
      <c r="CG46" s="7"/>
      <c r="CH46" s="7"/>
      <c r="CI46" s="7"/>
      <c r="CJ46" s="8"/>
      <c r="CK46" s="257"/>
      <c r="CL46" s="249"/>
      <c r="CM46" s="7"/>
      <c r="CN46" s="7"/>
      <c r="CO46" s="7"/>
      <c r="CP46" s="7"/>
      <c r="CQ46" s="7"/>
    </row>
    <row r="47" customFormat="false" ht="15" hidden="false" customHeight="false" outlineLevel="0" collapsed="false">
      <c r="A47" s="7"/>
      <c r="B47" s="7"/>
      <c r="C47" s="7"/>
      <c r="D47" s="7"/>
      <c r="E47" s="253"/>
      <c r="F47" s="253"/>
      <c r="G47" s="253"/>
      <c r="H47" s="253"/>
      <c r="I47" s="253"/>
      <c r="J47" s="253"/>
      <c r="K47" s="253"/>
      <c r="L47" s="253"/>
      <c r="M47" s="253"/>
      <c r="N47" s="253"/>
      <c r="O47" s="253"/>
      <c r="P47" s="7"/>
      <c r="Q47" s="7"/>
      <c r="R47" s="7"/>
      <c r="S47" s="7"/>
      <c r="T47" s="7"/>
      <c r="U47" s="7"/>
      <c r="V47" s="7"/>
      <c r="W47" s="7"/>
      <c r="X47" s="7"/>
      <c r="Y47" s="7"/>
      <c r="AS47" s="241"/>
      <c r="AT47" s="242" t="n">
        <f aca="false">AT16</f>
        <v>4</v>
      </c>
      <c r="AU47" s="242" t="n">
        <f aca="false">AS47-AT47</f>
        <v>-4</v>
      </c>
      <c r="AV47" s="243" t="n">
        <f aca="false">IF(AND(AU47&lt;=0,AU47&gt;=-2),AU47,IF(AU47&lt;-2,-2,0))</f>
        <v>-2</v>
      </c>
      <c r="AW47" s="244" t="n">
        <f aca="false">IF(AND(AU47&gt;=0,AU47&lt;=2),AU47,IF(AU47&gt;2,2,0))</f>
        <v>0</v>
      </c>
      <c r="AX47" s="245" t="n">
        <f aca="false">IF(AU47&gt;2,(AU47-2)*13.66,0)</f>
        <v>0</v>
      </c>
      <c r="AY47" s="245" t="n">
        <f aca="false">IF(AU47&lt;-2,(ABS(AU47)-2)*100,0)</f>
        <v>200</v>
      </c>
      <c r="AZ47" s="246" t="n">
        <f aca="false">AV47+AW47</f>
        <v>-2</v>
      </c>
      <c r="BA47" s="247" t="n">
        <f aca="false">AX47+AY47</f>
        <v>200</v>
      </c>
      <c r="BJ47" s="53" t="s">
        <v>149</v>
      </c>
      <c r="BK47" s="98"/>
      <c r="BL47" s="255" t="n">
        <f aca="false">SUM(BL45:BL46)</f>
        <v>0</v>
      </c>
      <c r="BM47" s="249"/>
      <c r="BR47" s="235"/>
      <c r="BS47" s="142"/>
      <c r="BT47" s="142"/>
      <c r="BU47" s="272"/>
      <c r="BV47" s="272"/>
      <c r="BW47" s="270"/>
      <c r="BX47" s="270"/>
      <c r="BY47" s="273"/>
      <c r="BZ47" s="269"/>
      <c r="CA47" s="7"/>
      <c r="CB47" s="7"/>
      <c r="CC47" s="7"/>
      <c r="CD47" s="7"/>
      <c r="CE47" s="7"/>
      <c r="CF47" s="7"/>
      <c r="CG47" s="7"/>
      <c r="CH47" s="7"/>
      <c r="CI47" s="7"/>
      <c r="CJ47" s="8"/>
      <c r="CK47" s="8"/>
      <c r="CL47" s="249"/>
      <c r="CM47" s="7"/>
      <c r="CN47" s="7"/>
      <c r="CO47" s="7"/>
      <c r="CP47" s="7"/>
      <c r="CQ47" s="7"/>
    </row>
    <row r="48" customFormat="false" ht="15" hidden="false" customHeight="false" outlineLevel="0" collapsed="false">
      <c r="A48" s="7"/>
      <c r="B48" s="7"/>
      <c r="C48" s="7"/>
      <c r="D48" s="7"/>
      <c r="E48" s="253"/>
      <c r="F48" s="253"/>
      <c r="G48" s="254"/>
      <c r="H48" s="253"/>
      <c r="I48" s="254"/>
      <c r="J48" s="253"/>
      <c r="K48" s="254"/>
      <c r="L48" s="253"/>
      <c r="M48" s="254"/>
      <c r="N48" s="253"/>
      <c r="O48" s="253"/>
      <c r="P48" s="7"/>
      <c r="Q48" s="7"/>
      <c r="R48" s="7"/>
      <c r="S48" s="7"/>
      <c r="T48" s="7"/>
      <c r="U48" s="7"/>
      <c r="V48" s="7"/>
      <c r="W48" s="7"/>
      <c r="X48" s="7"/>
      <c r="Y48" s="7"/>
      <c r="AS48" s="241"/>
      <c r="AT48" s="242" t="n">
        <f aca="false">AT17</f>
        <v>4</v>
      </c>
      <c r="AU48" s="242" t="n">
        <f aca="false">AS48-AT48</f>
        <v>-4</v>
      </c>
      <c r="AV48" s="243" t="n">
        <f aca="false">IF(AND(AU48&lt;=0,AU48&gt;=-2),AU48,IF(AU48&lt;-2,-2,0))</f>
        <v>-2</v>
      </c>
      <c r="AW48" s="244" t="n">
        <f aca="false">IF(AND(AU48&gt;=0,AU48&lt;=2),AU48,IF(AU48&gt;2,2,0))</f>
        <v>0</v>
      </c>
      <c r="AX48" s="245" t="n">
        <f aca="false">IF(AU48&gt;2,(AU48-2)*13.66,0)</f>
        <v>0</v>
      </c>
      <c r="AY48" s="245" t="n">
        <f aca="false">IF(AU48&lt;-2,(ABS(AU48)-2)*100,0)</f>
        <v>200</v>
      </c>
      <c r="AZ48" s="246" t="n">
        <f aca="false">AV48+AW48</f>
        <v>-2</v>
      </c>
      <c r="BA48" s="247" t="n">
        <f aca="false">AX48+AY48</f>
        <v>200</v>
      </c>
      <c r="BJ48" s="183"/>
      <c r="BK48" s="52"/>
      <c r="BL48" s="251"/>
      <c r="BM48" s="252"/>
      <c r="BR48" s="235"/>
      <c r="BS48" s="142"/>
      <c r="BT48" s="142"/>
      <c r="BU48" s="272"/>
      <c r="BV48" s="272"/>
      <c r="BW48" s="270"/>
      <c r="BX48" s="270"/>
      <c r="BY48" s="273"/>
      <c r="BZ48" s="269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252"/>
      <c r="CM48" s="7"/>
      <c r="CN48" s="7"/>
      <c r="CO48" s="7"/>
      <c r="CP48" s="7"/>
      <c r="CQ48" s="7"/>
    </row>
    <row r="49" customFormat="false" ht="15" hidden="false" customHeight="false" outlineLevel="0" collapsed="false">
      <c r="A49" s="7"/>
      <c r="B49" s="7"/>
      <c r="C49" s="7"/>
      <c r="D49" s="7"/>
      <c r="E49" s="253"/>
      <c r="F49" s="253"/>
      <c r="G49" s="254"/>
      <c r="H49" s="253"/>
      <c r="I49" s="254"/>
      <c r="J49" s="253"/>
      <c r="K49" s="254"/>
      <c r="L49" s="253"/>
      <c r="M49" s="254"/>
      <c r="N49" s="253"/>
      <c r="O49" s="253"/>
      <c r="P49" s="7"/>
      <c r="Q49" s="7"/>
      <c r="R49" s="7"/>
      <c r="S49" s="7"/>
      <c r="T49" s="7"/>
      <c r="U49" s="7"/>
      <c r="V49" s="7"/>
      <c r="W49" s="7"/>
      <c r="X49" s="7"/>
      <c r="Y49" s="7"/>
      <c r="AS49" s="241"/>
      <c r="AT49" s="242" t="n">
        <f aca="false">AT18</f>
        <v>4</v>
      </c>
      <c r="AU49" s="242" t="n">
        <f aca="false">AS49-AT49</f>
        <v>-4</v>
      </c>
      <c r="AV49" s="243" t="n">
        <f aca="false">IF(AND(AU49&lt;=0,AU49&gt;=-2),AU49,IF(AU49&lt;-2,-2,0))</f>
        <v>-2</v>
      </c>
      <c r="AW49" s="244" t="n">
        <f aca="false">IF(AND(AU49&gt;=0,AU49&lt;=2),AU49,IF(AU49&gt;2,2,0))</f>
        <v>0</v>
      </c>
      <c r="AX49" s="245" t="n">
        <f aca="false">IF(AU49&gt;2,(AU49-2)*13.66,0)</f>
        <v>0</v>
      </c>
      <c r="AY49" s="245" t="n">
        <f aca="false">IF(AU49&lt;-2,(ABS(AU49)-2)*100,0)</f>
        <v>200</v>
      </c>
      <c r="AZ49" s="246" t="n">
        <f aca="false">AV49+AW49</f>
        <v>-2</v>
      </c>
      <c r="BA49" s="247" t="n">
        <f aca="false">AX49+AY49</f>
        <v>200</v>
      </c>
      <c r="BJ49" s="140" t="s">
        <v>150</v>
      </c>
      <c r="BK49" s="141"/>
      <c r="BL49" s="267" t="n">
        <f aca="false">BL43-BL47</f>
        <v>0</v>
      </c>
      <c r="BM49" s="249"/>
      <c r="BR49" s="235"/>
      <c r="BS49" s="142"/>
      <c r="BT49" s="142"/>
      <c r="BU49" s="272"/>
      <c r="BV49" s="272"/>
      <c r="BW49" s="270"/>
      <c r="BX49" s="270"/>
      <c r="BY49" s="273"/>
      <c r="BZ49" s="269"/>
      <c r="CA49" s="7"/>
      <c r="CB49" s="7"/>
      <c r="CC49" s="7"/>
      <c r="CD49" s="7"/>
      <c r="CE49" s="7"/>
      <c r="CF49" s="7"/>
      <c r="CG49" s="7"/>
      <c r="CH49" s="7"/>
      <c r="CI49" s="7"/>
      <c r="CJ49" s="8"/>
      <c r="CK49" s="7"/>
      <c r="CL49" s="249"/>
      <c r="CM49" s="7"/>
      <c r="CN49" s="7"/>
      <c r="CO49" s="7"/>
      <c r="CP49" s="7"/>
      <c r="CQ49" s="7"/>
    </row>
    <row r="50" customFormat="false" ht="15" hidden="false" customHeight="false" outlineLevel="0" collapsed="false">
      <c r="A50" s="7"/>
      <c r="B50" s="7"/>
      <c r="C50" s="7"/>
      <c r="D50" s="7"/>
      <c r="E50" s="253"/>
      <c r="F50" s="253"/>
      <c r="G50" s="253"/>
      <c r="H50" s="253"/>
      <c r="I50" s="253"/>
      <c r="J50" s="253"/>
      <c r="K50" s="254"/>
      <c r="L50" s="253"/>
      <c r="M50" s="253"/>
      <c r="N50" s="253"/>
      <c r="O50" s="253"/>
      <c r="P50" s="7"/>
      <c r="Q50" s="7"/>
      <c r="R50" s="7"/>
      <c r="S50" s="7"/>
      <c r="T50" s="7"/>
      <c r="U50" s="7"/>
      <c r="V50" s="7"/>
      <c r="W50" s="7"/>
      <c r="X50" s="7"/>
      <c r="Y50" s="7"/>
      <c r="AS50" s="241"/>
      <c r="AT50" s="242" t="n">
        <f aca="false">AT19</f>
        <v>4</v>
      </c>
      <c r="AU50" s="242" t="n">
        <f aca="false">AS50-AT50</f>
        <v>-4</v>
      </c>
      <c r="AV50" s="243" t="n">
        <f aca="false">IF(AND(AU50&lt;=0,AU50&gt;=-2),AU50,IF(AU50&lt;-2,-2,0))</f>
        <v>-2</v>
      </c>
      <c r="AW50" s="244" t="n">
        <f aca="false">IF(AND(AU50&gt;=0,AU50&lt;=2),AU50,IF(AU50&gt;2,2,0))</f>
        <v>0</v>
      </c>
      <c r="AX50" s="245" t="n">
        <f aca="false">IF(AU50&gt;2,(AU50-2)*13.66,0)</f>
        <v>0</v>
      </c>
      <c r="AY50" s="245" t="n">
        <f aca="false">IF(AU50&lt;-2,(ABS(AU50)-2)*100,0)</f>
        <v>200</v>
      </c>
      <c r="AZ50" s="246" t="n">
        <f aca="false">AV50+AW50</f>
        <v>-2</v>
      </c>
      <c r="BA50" s="247" t="n">
        <f aca="false">AX50+AY50</f>
        <v>200</v>
      </c>
      <c r="BJ50" s="140"/>
      <c r="BK50" s="141"/>
      <c r="BL50" s="267"/>
      <c r="BM50" s="249"/>
      <c r="BR50" s="235"/>
      <c r="BS50" s="142"/>
      <c r="BT50" s="142"/>
      <c r="BU50" s="272"/>
      <c r="BV50" s="272"/>
      <c r="BW50" s="270"/>
      <c r="BX50" s="270"/>
      <c r="BY50" s="273"/>
      <c r="BZ50" s="269"/>
      <c r="CA50" s="7"/>
      <c r="CB50" s="7"/>
      <c r="CC50" s="7"/>
      <c r="CD50" s="7"/>
      <c r="CE50" s="7"/>
      <c r="CF50" s="7"/>
      <c r="CG50" s="7"/>
      <c r="CH50" s="7"/>
      <c r="CI50" s="7"/>
      <c r="CJ50" s="8"/>
      <c r="CK50" s="7"/>
      <c r="CL50" s="249"/>
      <c r="CM50" s="7"/>
      <c r="CN50" s="7"/>
      <c r="CO50" s="7"/>
      <c r="CP50" s="7"/>
      <c r="CQ50" s="7"/>
    </row>
    <row r="51" customFormat="false" ht="15" hidden="false" customHeight="false" outlineLevel="0" collapsed="false">
      <c r="A51" s="7"/>
      <c r="B51" s="7"/>
      <c r="C51" s="7"/>
      <c r="D51" s="7"/>
      <c r="E51" s="253"/>
      <c r="F51" s="253"/>
      <c r="G51" s="253"/>
      <c r="H51" s="253"/>
      <c r="I51" s="254"/>
      <c r="J51" s="253"/>
      <c r="K51" s="254"/>
      <c r="L51" s="253"/>
      <c r="M51" s="254"/>
      <c r="N51" s="254"/>
      <c r="O51" s="254"/>
      <c r="P51" s="7"/>
      <c r="Q51" s="7"/>
      <c r="R51" s="7"/>
      <c r="S51" s="7"/>
      <c r="T51" s="7"/>
      <c r="U51" s="7"/>
      <c r="V51" s="7"/>
      <c r="W51" s="7"/>
      <c r="X51" s="7"/>
      <c r="Y51" s="7"/>
      <c r="AS51" s="241"/>
      <c r="AT51" s="242" t="n">
        <f aca="false">AT20</f>
        <v>4</v>
      </c>
      <c r="AU51" s="242" t="n">
        <f aca="false">AS51-AT51</f>
        <v>-4</v>
      </c>
      <c r="AV51" s="243" t="n">
        <f aca="false">IF(AND(AU51&lt;=0,AU51&gt;=-2),AU51,IF(AU51&lt;-2,-2,0))</f>
        <v>-2</v>
      </c>
      <c r="AW51" s="244" t="n">
        <f aca="false">IF(AND(AU51&gt;=0,AU51&lt;=2),AU51,IF(AU51&gt;2,2,0))</f>
        <v>0</v>
      </c>
      <c r="AX51" s="245" t="n">
        <f aca="false">IF(AU51&gt;2,(AU51-2)*13.66,0)</f>
        <v>0</v>
      </c>
      <c r="AY51" s="245" t="n">
        <f aca="false">IF(AU51&lt;-2,(ABS(AU51)-2)*100,0)</f>
        <v>200</v>
      </c>
      <c r="AZ51" s="246" t="n">
        <f aca="false">AV51+AW51</f>
        <v>-2</v>
      </c>
      <c r="BA51" s="247" t="n">
        <f aca="false">AX51+AY51</f>
        <v>200</v>
      </c>
      <c r="BR51" s="235"/>
      <c r="BS51" s="142"/>
      <c r="BT51" s="142"/>
      <c r="BU51" s="272"/>
      <c r="BV51" s="272"/>
      <c r="BW51" s="270"/>
      <c r="BX51" s="270"/>
      <c r="BY51" s="273"/>
      <c r="BZ51" s="269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</row>
    <row r="52" customFormat="false" ht="12.75" hidden="false" customHeight="false" outlineLevel="0" collapsed="false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AS52" s="241"/>
      <c r="AT52" s="242" t="n">
        <f aca="false">AT21</f>
        <v>4</v>
      </c>
      <c r="AU52" s="242" t="n">
        <f aca="false">AS52-AT52</f>
        <v>-4</v>
      </c>
      <c r="AV52" s="243" t="n">
        <f aca="false">IF(AND(AU52&lt;=0,AU52&gt;=-2),AU52,IF(AU52&lt;-2,-2,0))</f>
        <v>-2</v>
      </c>
      <c r="AW52" s="244" t="n">
        <f aca="false">IF(AND(AU52&gt;=0,AU52&lt;=2),AU52,IF(AU52&gt;2,2,0))</f>
        <v>0</v>
      </c>
      <c r="AX52" s="245" t="n">
        <f aca="false">IF(AU52&gt;2,(AU52-2)*13.66,0)</f>
        <v>0</v>
      </c>
      <c r="AY52" s="245" t="n">
        <f aca="false">IF(AU52&lt;-2,(ABS(AU52)-2)*100,0)</f>
        <v>200</v>
      </c>
      <c r="AZ52" s="246" t="n">
        <f aca="false">AV52+AW52</f>
        <v>-2</v>
      </c>
      <c r="BA52" s="247" t="n">
        <f aca="false">AX52+AY52</f>
        <v>200</v>
      </c>
      <c r="BR52" s="235"/>
      <c r="BS52" s="142"/>
      <c r="BT52" s="142"/>
      <c r="BU52" s="272"/>
      <c r="BV52" s="272"/>
      <c r="BW52" s="270"/>
      <c r="BX52" s="270"/>
      <c r="BY52" s="273"/>
      <c r="BZ52" s="269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</row>
    <row r="53" customFormat="false" ht="15.75" hidden="false" customHeight="false" outlineLevel="0" collapsed="false">
      <c r="A53" s="7"/>
      <c r="B53" s="7"/>
      <c r="C53" s="7"/>
      <c r="D53" s="7"/>
      <c r="E53" s="7"/>
      <c r="F53" s="7"/>
      <c r="G53" s="7"/>
      <c r="H53" s="22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AS53" s="241"/>
      <c r="AT53" s="242" t="n">
        <f aca="false">AT22</f>
        <v>4</v>
      </c>
      <c r="AU53" s="242" t="n">
        <f aca="false">AS53-AT53</f>
        <v>-4</v>
      </c>
      <c r="AV53" s="243" t="n">
        <f aca="false">IF(AND(AU53&lt;=0,AU53&gt;=-2),AU53,IF(AU53&lt;-2,-2,0))</f>
        <v>-2</v>
      </c>
      <c r="AW53" s="244" t="n">
        <f aca="false">IF(AND(AU53&gt;=0,AU53&lt;=2),AU53,IF(AU53&gt;2,2,0))</f>
        <v>0</v>
      </c>
      <c r="AX53" s="245" t="n">
        <f aca="false">IF(AU53&gt;2,(AU53-2)*13.66,0)</f>
        <v>0</v>
      </c>
      <c r="AY53" s="245" t="n">
        <f aca="false">IF(AU53&lt;-2,(ABS(AU53)-2)*100,0)</f>
        <v>200</v>
      </c>
      <c r="AZ53" s="246" t="n">
        <f aca="false">AV53+AW53</f>
        <v>-2</v>
      </c>
      <c r="BA53" s="247" t="n">
        <f aca="false">AX53+AY53</f>
        <v>200</v>
      </c>
      <c r="BR53" s="235"/>
      <c r="BS53" s="142"/>
      <c r="BT53" s="142"/>
      <c r="BU53" s="272"/>
      <c r="BV53" s="272"/>
      <c r="BW53" s="270"/>
      <c r="BX53" s="270"/>
      <c r="BY53" s="273"/>
      <c r="BZ53" s="269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</row>
    <row r="54" customFormat="false" ht="15.75" hidden="false" customHeight="false" outlineLevel="0" collapsed="false">
      <c r="A54" s="7"/>
      <c r="B54" s="7"/>
      <c r="C54" s="7"/>
      <c r="D54" s="7"/>
      <c r="E54" s="7"/>
      <c r="F54" s="7"/>
      <c r="G54" s="7"/>
      <c r="H54" s="227"/>
      <c r="I54" s="227"/>
      <c r="J54" s="227"/>
      <c r="K54" s="22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AS54" s="241"/>
      <c r="AT54" s="242" t="n">
        <f aca="false">AT23</f>
        <v>4</v>
      </c>
      <c r="AU54" s="242" t="n">
        <f aca="false">AS54-AT54</f>
        <v>-4</v>
      </c>
      <c r="AV54" s="243" t="n">
        <f aca="false">IF(AND(AU54&lt;=0,AU54&gt;=-2),AU54,IF(AU54&lt;-2,-2,0))</f>
        <v>-2</v>
      </c>
      <c r="AW54" s="244" t="n">
        <f aca="false">IF(AND(AU54&gt;=0,AU54&lt;=2),AU54,IF(AU54&gt;2,2,0))</f>
        <v>0</v>
      </c>
      <c r="AX54" s="245" t="n">
        <f aca="false">IF(AU54&gt;2,(AU54-2)*13.66,0)</f>
        <v>0</v>
      </c>
      <c r="AY54" s="245" t="n">
        <f aca="false">IF(AU54&lt;-2,(ABS(AU54)-2)*100,0)</f>
        <v>200</v>
      </c>
      <c r="AZ54" s="246" t="n">
        <f aca="false">AV54+AW54</f>
        <v>-2</v>
      </c>
      <c r="BA54" s="247" t="n">
        <f aca="false">AX54+AY54</f>
        <v>200</v>
      </c>
      <c r="BR54" s="235"/>
      <c r="BS54" s="142"/>
      <c r="BT54" s="142"/>
      <c r="BU54" s="272"/>
      <c r="BV54" s="272"/>
      <c r="BW54" s="270"/>
      <c r="BX54" s="270"/>
      <c r="BY54" s="273"/>
      <c r="BZ54" s="269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</row>
    <row r="55" customFormat="false" ht="15.75" hidden="false" customHeight="false" outlineLevel="0" collapsed="false">
      <c r="A55" s="7"/>
      <c r="B55" s="7"/>
      <c r="C55" s="7"/>
      <c r="D55" s="7"/>
      <c r="E55" s="227"/>
      <c r="F55" s="227"/>
      <c r="G55" s="7"/>
      <c r="H55" s="227"/>
      <c r="I55" s="227"/>
      <c r="J55" s="7"/>
      <c r="K55" s="227"/>
      <c r="L55" s="7"/>
      <c r="M55" s="7"/>
      <c r="N55" s="22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AS55" s="241"/>
      <c r="AT55" s="242" t="n">
        <f aca="false">AT24</f>
        <v>4</v>
      </c>
      <c r="AU55" s="242" t="n">
        <f aca="false">AS55-AT55</f>
        <v>-4</v>
      </c>
      <c r="AV55" s="243" t="n">
        <f aca="false">IF(AND(AU55&lt;=0,AU55&gt;=-2),AU55,IF(AU55&lt;-2,-2,0))</f>
        <v>-2</v>
      </c>
      <c r="AW55" s="244" t="n">
        <f aca="false">IF(AND(AU55&gt;=0,AU55&lt;=2),AU55,IF(AU55&gt;2,2,0))</f>
        <v>0</v>
      </c>
      <c r="AX55" s="245" t="n">
        <f aca="false">IF(AU55&gt;2,(AU55-2)*13.66,0)</f>
        <v>0</v>
      </c>
      <c r="AY55" s="245" t="n">
        <f aca="false">IF(AU55&lt;-2,(ABS(AU55)-2)*100,0)</f>
        <v>200</v>
      </c>
      <c r="AZ55" s="246" t="n">
        <f aca="false">AV55+AW55</f>
        <v>-2</v>
      </c>
      <c r="BA55" s="247" t="n">
        <f aca="false">AX55+AY55</f>
        <v>200</v>
      </c>
      <c r="BR55" s="235"/>
      <c r="BS55" s="142"/>
      <c r="BT55" s="142"/>
      <c r="BU55" s="272"/>
      <c r="BV55" s="272"/>
      <c r="BW55" s="270"/>
      <c r="BX55" s="270"/>
      <c r="BY55" s="273"/>
      <c r="BZ55" s="269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</row>
    <row r="56" customFormat="false" ht="15.75" hidden="false" customHeight="false" outlineLevel="0" collapsed="false">
      <c r="A56" s="7"/>
      <c r="B56" s="7"/>
      <c r="C56" s="7"/>
      <c r="D56" s="7"/>
      <c r="E56" s="227"/>
      <c r="F56" s="7"/>
      <c r="G56" s="7"/>
      <c r="H56" s="7"/>
      <c r="I56" s="7"/>
      <c r="J56" s="7"/>
      <c r="K56" s="269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AS56" s="241"/>
      <c r="AT56" s="242" t="n">
        <f aca="false">AT25</f>
        <v>4</v>
      </c>
      <c r="AU56" s="242" t="n">
        <f aca="false">AS56-AT56</f>
        <v>-4</v>
      </c>
      <c r="AV56" s="243" t="n">
        <f aca="false">IF(AND(AU56&lt;=0,AU56&gt;=-2),AU56,IF(AU56&lt;-2,-2,0))</f>
        <v>-2</v>
      </c>
      <c r="AW56" s="244" t="n">
        <f aca="false">IF(AND(AU56&gt;=0,AU56&lt;=2),AU56,IF(AU56&gt;2,2,0))</f>
        <v>0</v>
      </c>
      <c r="AX56" s="245" t="n">
        <f aca="false">IF(AU56&gt;2,(AU56-2)*13.66,0)</f>
        <v>0</v>
      </c>
      <c r="AY56" s="245" t="n">
        <f aca="false">IF(AU56&lt;-2,(ABS(AU56)-2)*100,0)</f>
        <v>200</v>
      </c>
      <c r="AZ56" s="246" t="n">
        <f aca="false">AV56+AW56</f>
        <v>-2</v>
      </c>
      <c r="BA56" s="247" t="n">
        <f aca="false">AX56+AY56</f>
        <v>200</v>
      </c>
      <c r="BR56" s="235"/>
      <c r="BS56" s="142"/>
      <c r="BT56" s="142"/>
      <c r="BU56" s="272"/>
      <c r="BV56" s="272"/>
      <c r="BW56" s="270"/>
      <c r="BX56" s="270"/>
      <c r="BY56" s="273"/>
      <c r="BZ56" s="269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</row>
    <row r="57" customFormat="false" ht="15" hidden="false" customHeight="false" outlineLevel="0" collapsed="false">
      <c r="A57" s="7"/>
      <c r="B57" s="7"/>
      <c r="C57" s="7"/>
      <c r="D57" s="7"/>
      <c r="E57" s="253"/>
      <c r="F57" s="253"/>
      <c r="G57" s="7"/>
      <c r="H57" s="254"/>
      <c r="I57" s="7"/>
      <c r="J57" s="253"/>
      <c r="K57" s="270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AS57" s="241"/>
      <c r="AT57" s="242" t="n">
        <f aca="false">AT26</f>
        <v>4</v>
      </c>
      <c r="AU57" s="242" t="n">
        <f aca="false">AS57-AT57</f>
        <v>-4</v>
      </c>
      <c r="AV57" s="243" t="n">
        <f aca="false">IF(AND(AU57&lt;=0,AU57&gt;=-2),AU57,IF(AU57&lt;-2,-2,0))</f>
        <v>-2</v>
      </c>
      <c r="AW57" s="244" t="n">
        <f aca="false">IF(AND(AU57&gt;=0,AU57&lt;=2),AU57,IF(AU57&gt;2,2,0))</f>
        <v>0</v>
      </c>
      <c r="AX57" s="245" t="n">
        <f aca="false">IF(AU57&gt;2,(AU57-2)*13.66,0)</f>
        <v>0</v>
      </c>
      <c r="AY57" s="245" t="n">
        <f aca="false">IF(AU57&lt;-2,(ABS(AU57)-2)*100,0)</f>
        <v>200</v>
      </c>
      <c r="AZ57" s="246" t="n">
        <f aca="false">AV57+AW57</f>
        <v>-2</v>
      </c>
      <c r="BA57" s="247" t="n">
        <f aca="false">AX57+AY57</f>
        <v>200</v>
      </c>
      <c r="BR57" s="235"/>
      <c r="BS57" s="142"/>
      <c r="BT57" s="142"/>
      <c r="BU57" s="272"/>
      <c r="BV57" s="272"/>
      <c r="BW57" s="270"/>
      <c r="BX57" s="270"/>
      <c r="BY57" s="273"/>
      <c r="BZ57" s="269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</row>
    <row r="58" customFormat="false" ht="15.75" hidden="false" customHeight="false" outlineLevel="0" collapsed="false">
      <c r="A58" s="7"/>
      <c r="B58" s="7"/>
      <c r="C58" s="7"/>
      <c r="D58" s="7"/>
      <c r="E58" s="253"/>
      <c r="F58" s="253"/>
      <c r="G58" s="7"/>
      <c r="H58" s="254"/>
      <c r="I58" s="7"/>
      <c r="J58" s="7"/>
      <c r="K58" s="269"/>
      <c r="L58" s="7"/>
      <c r="M58" s="7"/>
      <c r="N58" s="271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AS58" s="241"/>
      <c r="AT58" s="242" t="n">
        <f aca="false">AT27</f>
        <v>4</v>
      </c>
      <c r="AU58" s="242" t="n">
        <f aca="false">AS58-AT58</f>
        <v>-4</v>
      </c>
      <c r="AV58" s="243" t="n">
        <f aca="false">IF(AND(AU58&lt;=0,AU58&gt;=-2),AU58,IF(AU58&lt;-2,-2,0))</f>
        <v>-2</v>
      </c>
      <c r="AW58" s="244" t="n">
        <f aca="false">IF(AND(AU58&gt;=0,AU58&lt;=2),AU58,IF(AU58&gt;2,2,0))</f>
        <v>0</v>
      </c>
      <c r="AX58" s="245" t="n">
        <f aca="false">IF(AU58&gt;2,(AU58-2)*13.66,0)</f>
        <v>0</v>
      </c>
      <c r="AY58" s="245" t="n">
        <f aca="false">IF(AU58&lt;-2,(ABS(AU58)-2)*100,0)</f>
        <v>200</v>
      </c>
      <c r="AZ58" s="246" t="n">
        <f aca="false">AV58+AW58</f>
        <v>-2</v>
      </c>
      <c r="BA58" s="247" t="n">
        <f aca="false">AX58+AY58</f>
        <v>200</v>
      </c>
      <c r="BR58" s="235"/>
      <c r="BS58" s="142"/>
      <c r="BT58" s="142"/>
      <c r="BU58" s="272"/>
      <c r="BV58" s="272"/>
      <c r="BW58" s="270"/>
      <c r="BX58" s="270"/>
      <c r="BY58" s="273"/>
      <c r="BZ58" s="269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</row>
    <row r="59" customFormat="false" ht="15" hidden="false" customHeight="false" outlineLevel="0" collapsed="false">
      <c r="A59" s="7"/>
      <c r="B59" s="7"/>
      <c r="C59" s="7"/>
      <c r="D59" s="7"/>
      <c r="E59" s="253"/>
      <c r="F59" s="7"/>
      <c r="G59" s="7"/>
      <c r="H59" s="254"/>
      <c r="I59" s="7"/>
      <c r="J59" s="7"/>
      <c r="K59" s="274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AS59" s="241"/>
      <c r="AT59" s="242" t="n">
        <f aca="false">AT28</f>
        <v>4</v>
      </c>
      <c r="AU59" s="242" t="n">
        <f aca="false">AS59-AT59</f>
        <v>-4</v>
      </c>
      <c r="AV59" s="243" t="n">
        <f aca="false">IF(AND(AU59&lt;=0,AU59&gt;=-2),AU59,IF(AU59&lt;-2,-2,0))</f>
        <v>-2</v>
      </c>
      <c r="AW59" s="244" t="n">
        <f aca="false">IF(AND(AU59&gt;=0,AU59&lt;=2),AU59,IF(AU59&gt;2,2,0))</f>
        <v>0</v>
      </c>
      <c r="AX59" s="245" t="n">
        <f aca="false">IF(AU59&gt;2,(AU59-2)*13.66,0)</f>
        <v>0</v>
      </c>
      <c r="AY59" s="245" t="n">
        <f aca="false">IF(AU59&lt;-2,(ABS(AU59)-2)*100,0)</f>
        <v>200</v>
      </c>
      <c r="AZ59" s="246" t="n">
        <f aca="false">AV59+AW59</f>
        <v>-2</v>
      </c>
      <c r="BA59" s="247" t="n">
        <f aca="false">AX59+AY59</f>
        <v>200</v>
      </c>
      <c r="BR59" s="235"/>
      <c r="BS59" s="142"/>
      <c r="BT59" s="142"/>
      <c r="BU59" s="272"/>
      <c r="BV59" s="272"/>
      <c r="BW59" s="270"/>
      <c r="BX59" s="270"/>
      <c r="BY59" s="273"/>
      <c r="BZ59" s="269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</row>
    <row r="60" customFormat="false" ht="15" hidden="false" customHeight="false" outlineLevel="0" collapsed="false">
      <c r="A60" s="7"/>
      <c r="B60" s="7"/>
      <c r="C60" s="7"/>
      <c r="D60" s="7"/>
      <c r="E60" s="253"/>
      <c r="F60" s="7"/>
      <c r="G60" s="7"/>
      <c r="H60" s="274"/>
      <c r="I60" s="7"/>
      <c r="J60" s="7"/>
      <c r="K60" s="269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AS60" s="241"/>
      <c r="AT60" s="242" t="n">
        <f aca="false">AT29</f>
        <v>4</v>
      </c>
      <c r="AU60" s="242" t="n">
        <f aca="false">AS60-AT60</f>
        <v>-4</v>
      </c>
      <c r="AV60" s="243" t="n">
        <f aca="false">IF(AND(AU60&lt;=0,AU60&gt;=-2),AU60,IF(AU60&lt;-2,-2,0))</f>
        <v>-2</v>
      </c>
      <c r="AW60" s="244" t="n">
        <f aca="false">IF(AND(AU60&gt;=0,AU60&lt;=2),AU60,IF(AU60&gt;2,2,0))</f>
        <v>0</v>
      </c>
      <c r="AX60" s="245" t="n">
        <f aca="false">IF(AU60&gt;2,(AU60-2)*13.66,0)</f>
        <v>0</v>
      </c>
      <c r="AY60" s="245" t="n">
        <f aca="false">IF(AU60&lt;-2,(ABS(AU60)-2)*100,0)</f>
        <v>200</v>
      </c>
      <c r="AZ60" s="246" t="n">
        <f aca="false">AV60+AW60</f>
        <v>-2</v>
      </c>
      <c r="BA60" s="247" t="n">
        <f aca="false">AX60+AY60</f>
        <v>200</v>
      </c>
      <c r="BR60" s="235"/>
      <c r="BS60" s="142"/>
      <c r="BT60" s="142"/>
      <c r="BU60" s="272"/>
      <c r="BV60" s="272"/>
      <c r="BW60" s="270"/>
      <c r="BX60" s="270"/>
      <c r="BY60" s="273"/>
      <c r="BZ60" s="269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</row>
    <row r="61" customFormat="false" ht="15.75" hidden="false" customHeight="false" outlineLevel="0" collapsed="false">
      <c r="A61" s="7"/>
      <c r="B61" s="7"/>
      <c r="C61" s="7"/>
      <c r="D61" s="7"/>
      <c r="E61" s="254"/>
      <c r="F61" s="7"/>
      <c r="G61" s="7"/>
      <c r="H61" s="274"/>
      <c r="I61" s="7"/>
      <c r="J61" s="7"/>
      <c r="K61" s="274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AS61" s="275"/>
      <c r="AT61" s="276" t="n">
        <f aca="false">AT30</f>
        <v>4</v>
      </c>
      <c r="AU61" s="276" t="n">
        <f aca="false">AS61-AT61</f>
        <v>-4</v>
      </c>
      <c r="AV61" s="277" t="n">
        <f aca="false">IF(AND(AU61&lt;=0,AU61&gt;=-2),AU61,IF(AU61&lt;-2,-2,0))</f>
        <v>-2</v>
      </c>
      <c r="AW61" s="278" t="n">
        <f aca="false">IF(AND(AU61&gt;=0,AU61&lt;=2),AU61,IF(AU61&gt;2,2,0))</f>
        <v>0</v>
      </c>
      <c r="AX61" s="279" t="n">
        <f aca="false">IF(AU61&gt;2,(AU61-2)*13.66,0)</f>
        <v>0</v>
      </c>
      <c r="AY61" s="279" t="n">
        <f aca="false">IF(AU61&lt;-2,(ABS(AU61)-2)*100,0)</f>
        <v>200</v>
      </c>
      <c r="AZ61" s="280" t="n">
        <f aca="false">AV61+AW61</f>
        <v>-2</v>
      </c>
      <c r="BA61" s="281" t="n">
        <f aca="false">AX61+AY61</f>
        <v>200</v>
      </c>
      <c r="BR61" s="235"/>
      <c r="BS61" s="142"/>
      <c r="BT61" s="142"/>
      <c r="BU61" s="272"/>
      <c r="BV61" s="272"/>
      <c r="BW61" s="270"/>
      <c r="BX61" s="270"/>
      <c r="BY61" s="273"/>
      <c r="BZ61" s="269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</row>
    <row r="62" customFormat="false" ht="15.75" hidden="false" customHeight="false" outlineLevel="0" collapsed="false">
      <c r="A62" s="7"/>
      <c r="B62" s="7"/>
      <c r="C62" s="7"/>
      <c r="D62" s="7"/>
      <c r="E62" s="254"/>
      <c r="F62" s="7"/>
      <c r="G62" s="7"/>
      <c r="H62" s="282"/>
      <c r="I62" s="7"/>
      <c r="J62" s="7"/>
      <c r="K62" s="269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AT62" s="283" t="n">
        <f aca="false">AT31</f>
        <v>96</v>
      </c>
      <c r="BR62" s="7"/>
      <c r="BS62" s="142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</row>
    <row r="63" customFormat="false" ht="15.75" hidden="false" customHeight="false" outlineLevel="0" collapsed="false">
      <c r="A63" s="7"/>
      <c r="B63" s="7"/>
      <c r="C63" s="7"/>
      <c r="D63" s="7"/>
      <c r="E63" s="254"/>
      <c r="F63" s="7"/>
      <c r="G63" s="7"/>
      <c r="H63" s="7"/>
      <c r="I63" s="7"/>
      <c r="J63" s="7"/>
      <c r="K63" s="274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AX63" s="0" t="s">
        <v>151</v>
      </c>
      <c r="AZ63" s="284" t="n">
        <f aca="false">SUM(AZ38:AZ62)</f>
        <v>-48</v>
      </c>
      <c r="BA63" s="285" t="n">
        <f aca="false">SUM(BA38:BA62)</f>
        <v>4800</v>
      </c>
      <c r="BR63" s="7"/>
      <c r="BS63" s="7"/>
      <c r="BT63" s="7"/>
      <c r="BU63" s="7"/>
      <c r="BV63" s="7"/>
      <c r="BW63" s="7"/>
      <c r="BX63" s="7"/>
      <c r="BY63" s="273"/>
      <c r="BZ63" s="269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</row>
    <row r="64" customFormat="false" ht="12.75" hidden="false" customHeight="false" outlineLevel="0" collapsed="false">
      <c r="A64" s="7"/>
      <c r="B64" s="7"/>
      <c r="C64" s="7"/>
      <c r="D64" s="7"/>
      <c r="E64" s="7"/>
      <c r="F64" s="7"/>
      <c r="G64" s="7"/>
      <c r="H64" s="7"/>
      <c r="I64" s="7"/>
      <c r="J64" s="7"/>
      <c r="K64" s="269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</row>
    <row r="65" customFormat="false" ht="12.75" hidden="false" customHeight="false" outlineLevel="0" collapsed="false">
      <c r="A65" s="7"/>
      <c r="B65" s="7"/>
      <c r="C65" s="7"/>
      <c r="D65" s="7"/>
      <c r="E65" s="7"/>
      <c r="F65" s="7"/>
      <c r="G65" s="7"/>
      <c r="H65" s="7"/>
      <c r="I65" s="7"/>
      <c r="J65" s="7"/>
      <c r="K65" s="274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</row>
    <row r="66" customFormat="false" ht="12.75" hidden="false" customHeight="false" outlineLevel="0" collapsed="false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</row>
    <row r="67" customFormat="false" ht="12.75" hidden="false" customHeight="false" outlineLevel="0" collapsed="false">
      <c r="A67" s="286"/>
      <c r="B67" s="287"/>
      <c r="C67" s="287"/>
      <c r="D67" s="287"/>
      <c r="E67" s="287"/>
      <c r="F67" s="287"/>
      <c r="G67" s="287"/>
      <c r="H67" s="287"/>
      <c r="I67" s="287"/>
      <c r="J67" s="287"/>
      <c r="K67" s="287"/>
      <c r="L67" s="287"/>
      <c r="M67" s="287"/>
      <c r="N67" s="287"/>
      <c r="O67" s="287"/>
      <c r="P67" s="287"/>
      <c r="Q67" s="287"/>
      <c r="R67" s="287"/>
      <c r="S67" s="287"/>
      <c r="T67" s="287"/>
      <c r="U67" s="287"/>
      <c r="V67" s="7"/>
      <c r="W67" s="7"/>
      <c r="X67" s="7"/>
      <c r="Y67" s="7"/>
    </row>
    <row r="68" customFormat="false" ht="12.75" hidden="false" customHeight="false" outlineLevel="0" collapsed="false">
      <c r="A68" s="288"/>
      <c r="B68" s="9"/>
      <c r="C68" s="10"/>
      <c r="D68" s="10"/>
      <c r="E68" s="10"/>
      <c r="F68" s="288"/>
      <c r="G68" s="288"/>
      <c r="H68" s="12"/>
      <c r="I68" s="12"/>
      <c r="J68" s="288"/>
      <c r="K68" s="288"/>
      <c r="L68" s="288"/>
      <c r="M68" s="289"/>
      <c r="N68" s="288"/>
      <c r="O68" s="289"/>
      <c r="P68" s="287"/>
      <c r="Q68" s="289"/>
      <c r="R68" s="289"/>
      <c r="S68" s="289"/>
      <c r="T68" s="289"/>
      <c r="U68" s="287"/>
      <c r="V68" s="7"/>
      <c r="W68" s="7"/>
      <c r="X68" s="7"/>
      <c r="Y68" s="7"/>
    </row>
    <row r="69" customFormat="false" ht="12.75" hidden="false" customHeight="false" outlineLevel="0" collapsed="false">
      <c r="A69" s="287"/>
      <c r="B69" s="9"/>
      <c r="C69" s="290"/>
      <c r="D69" s="291"/>
      <c r="E69" s="290"/>
      <c r="F69" s="289"/>
      <c r="G69" s="289"/>
      <c r="H69" s="289"/>
      <c r="I69" s="289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7"/>
      <c r="W69" s="7"/>
      <c r="X69" s="7"/>
      <c r="Y69" s="7"/>
    </row>
    <row r="70" customFormat="false" ht="12.75" hidden="false" customHeight="false" outlineLevel="0" collapsed="false">
      <c r="A70" s="293"/>
      <c r="B70" s="9"/>
      <c r="C70" s="291"/>
      <c r="D70" s="291"/>
      <c r="E70" s="290"/>
      <c r="F70" s="289"/>
      <c r="G70" s="289"/>
      <c r="H70" s="289"/>
      <c r="I70" s="289"/>
      <c r="J70" s="289"/>
      <c r="K70" s="289"/>
      <c r="L70" s="289"/>
      <c r="M70" s="289"/>
      <c r="N70" s="289"/>
      <c r="O70" s="289"/>
      <c r="P70" s="289"/>
      <c r="Q70" s="289"/>
      <c r="R70" s="289"/>
      <c r="S70" s="289"/>
      <c r="T70" s="289"/>
      <c r="U70" s="289"/>
      <c r="V70" s="7"/>
      <c r="W70" s="7"/>
      <c r="X70" s="7"/>
      <c r="Y70" s="7"/>
    </row>
    <row r="71" customFormat="false" ht="12.75" hidden="false" customHeight="false" outlineLevel="0" collapsed="false">
      <c r="A71" s="287"/>
      <c r="B71" s="9"/>
      <c r="C71" s="291"/>
      <c r="D71" s="291"/>
      <c r="E71" s="10"/>
      <c r="F71" s="206"/>
      <c r="G71" s="294"/>
      <c r="H71" s="294"/>
      <c r="I71" s="289"/>
      <c r="J71" s="289"/>
      <c r="K71" s="294"/>
      <c r="L71" s="294"/>
      <c r="M71" s="294"/>
      <c r="N71" s="295"/>
      <c r="O71" s="294"/>
      <c r="P71" s="296"/>
      <c r="Q71" s="294"/>
      <c r="R71" s="294"/>
      <c r="S71" s="294"/>
      <c r="T71" s="294"/>
      <c r="U71" s="289"/>
      <c r="V71" s="7"/>
      <c r="W71" s="7"/>
      <c r="X71" s="7"/>
      <c r="Y71" s="7"/>
    </row>
    <row r="72" customFormat="false" ht="12.75" hidden="false" customHeight="false" outlineLevel="0" collapsed="false">
      <c r="A72" s="287"/>
      <c r="B72" s="297"/>
      <c r="C72" s="298"/>
      <c r="D72" s="298"/>
      <c r="E72" s="298"/>
      <c r="F72" s="299"/>
      <c r="G72" s="299"/>
      <c r="H72" s="299"/>
      <c r="I72" s="299"/>
      <c r="J72" s="298"/>
      <c r="K72" s="299"/>
      <c r="L72" s="299"/>
      <c r="M72" s="299"/>
      <c r="N72" s="300"/>
      <c r="O72" s="299"/>
      <c r="P72" s="300"/>
      <c r="Q72" s="299"/>
      <c r="R72" s="300"/>
      <c r="S72" s="301"/>
      <c r="T72" s="299"/>
      <c r="U72" s="299"/>
      <c r="V72" s="7"/>
      <c r="W72" s="7"/>
      <c r="X72" s="7"/>
      <c r="Y72" s="7"/>
    </row>
    <row r="73" customFormat="false" ht="12.75" hidden="false" customHeight="false" outlineLevel="0" collapsed="false">
      <c r="A73" s="287"/>
      <c r="B73" s="9"/>
      <c r="C73" s="290"/>
      <c r="D73" s="290"/>
      <c r="E73" s="290"/>
      <c r="F73" s="302"/>
      <c r="G73" s="302"/>
      <c r="H73" s="302"/>
      <c r="I73" s="302"/>
      <c r="J73" s="290"/>
      <c r="K73" s="303"/>
      <c r="L73" s="303"/>
      <c r="M73" s="303"/>
      <c r="N73" s="303"/>
      <c r="O73" s="303"/>
      <c r="P73" s="303"/>
      <c r="Q73" s="303"/>
      <c r="R73" s="303"/>
      <c r="S73" s="303"/>
      <c r="T73" s="303"/>
      <c r="U73" s="304"/>
      <c r="V73" s="7"/>
      <c r="W73" s="7"/>
      <c r="X73" s="7"/>
      <c r="Y73" s="7"/>
    </row>
    <row r="74" customFormat="false" ht="12.75" hidden="false" customHeight="false" outlineLevel="0" collapsed="false">
      <c r="A74" s="287"/>
      <c r="B74" s="9"/>
      <c r="C74" s="290"/>
      <c r="D74" s="290"/>
      <c r="E74" s="290"/>
      <c r="F74" s="302"/>
      <c r="G74" s="302"/>
      <c r="H74" s="302"/>
      <c r="I74" s="302"/>
      <c r="J74" s="290"/>
      <c r="K74" s="303"/>
      <c r="L74" s="303"/>
      <c r="M74" s="303"/>
      <c r="N74" s="303"/>
      <c r="O74" s="303"/>
      <c r="P74" s="303"/>
      <c r="Q74" s="303"/>
      <c r="R74" s="303"/>
      <c r="S74" s="303"/>
      <c r="T74" s="303"/>
      <c r="U74" s="304"/>
      <c r="V74" s="7"/>
      <c r="W74" s="7"/>
      <c r="X74" s="7"/>
      <c r="Y74" s="7"/>
    </row>
    <row r="75" customFormat="false" ht="12.75" hidden="false" customHeight="false" outlineLevel="0" collapsed="false">
      <c r="A75" s="305"/>
      <c r="B75" s="9"/>
      <c r="C75" s="290"/>
      <c r="D75" s="290"/>
      <c r="E75" s="290"/>
      <c r="F75" s="302"/>
      <c r="G75" s="302"/>
      <c r="H75" s="302"/>
      <c r="I75" s="302"/>
      <c r="J75" s="290"/>
      <c r="K75" s="303"/>
      <c r="L75" s="303"/>
      <c r="M75" s="303"/>
      <c r="N75" s="303"/>
      <c r="O75" s="303"/>
      <c r="P75" s="303"/>
      <c r="Q75" s="303"/>
      <c r="R75" s="303"/>
      <c r="S75" s="303"/>
      <c r="T75" s="303"/>
      <c r="U75" s="304"/>
      <c r="V75" s="7"/>
      <c r="W75" s="7"/>
      <c r="X75" s="7"/>
      <c r="Y75" s="7"/>
    </row>
    <row r="76" customFormat="false" ht="12.75" hidden="false" customHeight="false" outlineLevel="0" collapsed="false">
      <c r="A76" s="287"/>
      <c r="B76" s="9"/>
      <c r="C76" s="290"/>
      <c r="D76" s="290"/>
      <c r="E76" s="290"/>
      <c r="F76" s="302"/>
      <c r="G76" s="302"/>
      <c r="H76" s="302"/>
      <c r="I76" s="302"/>
      <c r="J76" s="290"/>
      <c r="K76" s="303"/>
      <c r="L76" s="303"/>
      <c r="M76" s="303"/>
      <c r="N76" s="303"/>
      <c r="O76" s="303"/>
      <c r="P76" s="303"/>
      <c r="Q76" s="303"/>
      <c r="R76" s="303"/>
      <c r="S76" s="303"/>
      <c r="T76" s="303"/>
      <c r="U76" s="304"/>
      <c r="V76" s="7"/>
      <c r="W76" s="7"/>
      <c r="X76" s="7"/>
      <c r="Y76" s="7"/>
    </row>
    <row r="77" customFormat="false" ht="12.75" hidden="false" customHeight="false" outlineLevel="0" collapsed="false">
      <c r="A77" s="287"/>
      <c r="B77" s="9"/>
      <c r="C77" s="290"/>
      <c r="D77" s="290"/>
      <c r="E77" s="290"/>
      <c r="F77" s="302"/>
      <c r="G77" s="302"/>
      <c r="H77" s="302"/>
      <c r="I77" s="302"/>
      <c r="J77" s="290"/>
      <c r="K77" s="303"/>
      <c r="L77" s="303"/>
      <c r="M77" s="303"/>
      <c r="N77" s="303"/>
      <c r="O77" s="303"/>
      <c r="P77" s="303"/>
      <c r="Q77" s="303"/>
      <c r="R77" s="303"/>
      <c r="S77" s="303"/>
      <c r="T77" s="303"/>
      <c r="U77" s="304"/>
      <c r="V77" s="7"/>
      <c r="W77" s="7"/>
      <c r="X77" s="7"/>
      <c r="Y77" s="7"/>
    </row>
    <row r="78" customFormat="false" ht="12.75" hidden="false" customHeight="false" outlineLevel="0" collapsed="false">
      <c r="A78" s="287"/>
      <c r="B78" s="9"/>
      <c r="C78" s="290"/>
      <c r="D78" s="290"/>
      <c r="E78" s="290"/>
      <c r="F78" s="302"/>
      <c r="G78" s="302"/>
      <c r="H78" s="302"/>
      <c r="I78" s="302"/>
      <c r="J78" s="290"/>
      <c r="K78" s="303"/>
      <c r="L78" s="303"/>
      <c r="M78" s="303"/>
      <c r="N78" s="303"/>
      <c r="O78" s="303"/>
      <c r="P78" s="303"/>
      <c r="Q78" s="303"/>
      <c r="R78" s="303"/>
      <c r="S78" s="303"/>
      <c r="T78" s="303"/>
      <c r="U78" s="304"/>
      <c r="V78" s="7"/>
      <c r="W78" s="7"/>
      <c r="X78" s="7"/>
      <c r="Y78" s="7"/>
    </row>
    <row r="79" customFormat="false" ht="12.75" hidden="false" customHeight="false" outlineLevel="0" collapsed="false">
      <c r="A79" s="287"/>
      <c r="B79" s="9"/>
      <c r="C79" s="290"/>
      <c r="D79" s="290"/>
      <c r="E79" s="290"/>
      <c r="F79" s="302"/>
      <c r="G79" s="302"/>
      <c r="H79" s="302"/>
      <c r="I79" s="302"/>
      <c r="J79" s="290"/>
      <c r="K79" s="303"/>
      <c r="L79" s="303"/>
      <c r="M79" s="303"/>
      <c r="N79" s="303"/>
      <c r="O79" s="303"/>
      <c r="P79" s="303"/>
      <c r="Q79" s="303"/>
      <c r="R79" s="303"/>
      <c r="S79" s="303"/>
      <c r="T79" s="303"/>
      <c r="U79" s="304"/>
      <c r="V79" s="7"/>
      <c r="W79" s="7"/>
      <c r="X79" s="7"/>
      <c r="Y79" s="7"/>
    </row>
    <row r="80" customFormat="false" ht="12.75" hidden="false" customHeight="false" outlineLevel="0" collapsed="false">
      <c r="A80" s="287"/>
      <c r="B80" s="9"/>
      <c r="C80" s="290"/>
      <c r="D80" s="290"/>
      <c r="E80" s="290"/>
      <c r="F80" s="302"/>
      <c r="G80" s="302"/>
      <c r="H80" s="302"/>
      <c r="I80" s="302"/>
      <c r="J80" s="290"/>
      <c r="K80" s="303"/>
      <c r="L80" s="303"/>
      <c r="M80" s="303"/>
      <c r="N80" s="303"/>
      <c r="O80" s="303"/>
      <c r="P80" s="303"/>
      <c r="Q80" s="303"/>
      <c r="R80" s="303"/>
      <c r="S80" s="303"/>
      <c r="T80" s="303"/>
      <c r="U80" s="304"/>
      <c r="V80" s="7"/>
      <c r="W80" s="7"/>
      <c r="X80" s="7"/>
      <c r="Y80" s="7"/>
    </row>
    <row r="81" customFormat="false" ht="12.75" hidden="false" customHeight="false" outlineLevel="0" collapsed="false">
      <c r="A81" s="287"/>
      <c r="B81" s="9"/>
      <c r="C81" s="290"/>
      <c r="D81" s="290"/>
      <c r="E81" s="290"/>
      <c r="F81" s="302"/>
      <c r="G81" s="302"/>
      <c r="H81" s="302"/>
      <c r="I81" s="302"/>
      <c r="J81" s="290"/>
      <c r="K81" s="303"/>
      <c r="L81" s="303"/>
      <c r="M81" s="303"/>
      <c r="N81" s="303"/>
      <c r="O81" s="303"/>
      <c r="P81" s="303"/>
      <c r="Q81" s="303"/>
      <c r="R81" s="303"/>
      <c r="S81" s="303"/>
      <c r="T81" s="303"/>
      <c r="U81" s="304"/>
      <c r="V81" s="7"/>
      <c r="W81" s="7"/>
      <c r="X81" s="7"/>
      <c r="Y81" s="7"/>
    </row>
    <row r="82" customFormat="false" ht="12.75" hidden="false" customHeight="false" outlineLevel="0" collapsed="false">
      <c r="A82" s="287"/>
      <c r="B82" s="9"/>
      <c r="C82" s="290"/>
      <c r="D82" s="290"/>
      <c r="E82" s="290"/>
      <c r="F82" s="302"/>
      <c r="G82" s="302"/>
      <c r="H82" s="302"/>
      <c r="I82" s="302"/>
      <c r="J82" s="290"/>
      <c r="K82" s="303"/>
      <c r="L82" s="303"/>
      <c r="M82" s="303"/>
      <c r="N82" s="303"/>
      <c r="O82" s="303"/>
      <c r="P82" s="303"/>
      <c r="Q82" s="303"/>
      <c r="R82" s="303"/>
      <c r="S82" s="303"/>
      <c r="T82" s="303"/>
      <c r="U82" s="304"/>
      <c r="V82" s="7"/>
      <c r="W82" s="8"/>
      <c r="X82" s="7"/>
      <c r="Y82" s="8"/>
    </row>
    <row r="83" customFormat="false" ht="12.75" hidden="false" customHeight="false" outlineLevel="0" collapsed="false">
      <c r="A83" s="287"/>
      <c r="B83" s="9"/>
      <c r="C83" s="290"/>
      <c r="D83" s="290"/>
      <c r="E83" s="290"/>
      <c r="F83" s="302"/>
      <c r="G83" s="302"/>
      <c r="H83" s="302"/>
      <c r="I83" s="302"/>
      <c r="J83" s="290"/>
      <c r="K83" s="303"/>
      <c r="L83" s="303"/>
      <c r="M83" s="303"/>
      <c r="N83" s="303"/>
      <c r="O83" s="303"/>
      <c r="P83" s="303"/>
      <c r="Q83" s="303"/>
      <c r="R83" s="303"/>
      <c r="S83" s="303"/>
      <c r="T83" s="303"/>
      <c r="U83" s="304"/>
      <c r="V83" s="7"/>
      <c r="W83" s="7"/>
      <c r="X83" s="7"/>
      <c r="Y83" s="7"/>
    </row>
    <row r="84" customFormat="false" ht="12.75" hidden="false" customHeight="false" outlineLevel="0" collapsed="false">
      <c r="A84" s="287"/>
      <c r="B84" s="9"/>
      <c r="C84" s="290"/>
      <c r="D84" s="290"/>
      <c r="E84" s="290"/>
      <c r="F84" s="302"/>
      <c r="G84" s="302"/>
      <c r="H84" s="302"/>
      <c r="I84" s="302"/>
      <c r="J84" s="290"/>
      <c r="K84" s="303"/>
      <c r="L84" s="303"/>
      <c r="M84" s="303"/>
      <c r="N84" s="303"/>
      <c r="O84" s="303"/>
      <c r="P84" s="303"/>
      <c r="Q84" s="303"/>
      <c r="R84" s="303"/>
      <c r="S84" s="303"/>
      <c r="T84" s="303"/>
      <c r="U84" s="304"/>
      <c r="V84" s="7"/>
      <c r="W84" s="7"/>
      <c r="X84" s="7"/>
      <c r="Y84" s="7"/>
    </row>
    <row r="85" customFormat="false" ht="12.75" hidden="false" customHeight="false" outlineLevel="0" collapsed="false">
      <c r="A85" s="287"/>
      <c r="B85" s="9"/>
      <c r="C85" s="290"/>
      <c r="D85" s="290"/>
      <c r="E85" s="290"/>
      <c r="F85" s="302"/>
      <c r="G85" s="302"/>
      <c r="H85" s="302"/>
      <c r="I85" s="302"/>
      <c r="J85" s="290"/>
      <c r="K85" s="303"/>
      <c r="L85" s="303"/>
      <c r="M85" s="303"/>
      <c r="N85" s="303"/>
      <c r="O85" s="303"/>
      <c r="P85" s="303"/>
      <c r="Q85" s="303"/>
      <c r="R85" s="303"/>
      <c r="S85" s="303"/>
      <c r="T85" s="303"/>
      <c r="U85" s="304"/>
      <c r="V85" s="7"/>
      <c r="W85" s="7"/>
      <c r="X85" s="7"/>
      <c r="Y85" s="7"/>
    </row>
    <row r="86" customFormat="false" ht="12.75" hidden="false" customHeight="false" outlineLevel="0" collapsed="false">
      <c r="A86" s="287"/>
      <c r="B86" s="9"/>
      <c r="C86" s="290"/>
      <c r="D86" s="290"/>
      <c r="E86" s="290"/>
      <c r="F86" s="302"/>
      <c r="G86" s="302"/>
      <c r="H86" s="302"/>
      <c r="I86" s="302"/>
      <c r="J86" s="290"/>
      <c r="K86" s="303"/>
      <c r="L86" s="303"/>
      <c r="M86" s="303"/>
      <c r="N86" s="303"/>
      <c r="O86" s="303"/>
      <c r="P86" s="303"/>
      <c r="Q86" s="303"/>
      <c r="R86" s="303"/>
      <c r="S86" s="303"/>
      <c r="T86" s="303"/>
      <c r="U86" s="304"/>
      <c r="V86" s="7"/>
      <c r="W86" s="7"/>
      <c r="X86" s="7"/>
      <c r="Y86" s="7"/>
    </row>
    <row r="87" customFormat="false" ht="12.75" hidden="false" customHeight="false" outlineLevel="0" collapsed="false">
      <c r="A87" s="287"/>
      <c r="B87" s="9"/>
      <c r="C87" s="290"/>
      <c r="D87" s="290"/>
      <c r="E87" s="290"/>
      <c r="F87" s="302"/>
      <c r="G87" s="302"/>
      <c r="H87" s="302"/>
      <c r="I87" s="302"/>
      <c r="J87" s="290"/>
      <c r="K87" s="303"/>
      <c r="L87" s="303"/>
      <c r="M87" s="303"/>
      <c r="N87" s="303"/>
      <c r="O87" s="303"/>
      <c r="P87" s="303"/>
      <c r="Q87" s="303"/>
      <c r="R87" s="303"/>
      <c r="S87" s="303"/>
      <c r="T87" s="303"/>
      <c r="U87" s="304"/>
      <c r="V87" s="7"/>
      <c r="W87" s="7"/>
      <c r="X87" s="7"/>
      <c r="Y87" s="7"/>
      <c r="AH87" s="6"/>
    </row>
    <row r="88" customFormat="false" ht="12.75" hidden="false" customHeight="false" outlineLevel="0" collapsed="false">
      <c r="A88" s="287"/>
      <c r="B88" s="9"/>
      <c r="C88" s="290"/>
      <c r="D88" s="290"/>
      <c r="E88" s="290"/>
      <c r="F88" s="302"/>
      <c r="G88" s="302"/>
      <c r="H88" s="302"/>
      <c r="I88" s="302"/>
      <c r="J88" s="290"/>
      <c r="K88" s="303"/>
      <c r="L88" s="303"/>
      <c r="M88" s="303"/>
      <c r="N88" s="303"/>
      <c r="O88" s="303"/>
      <c r="P88" s="303"/>
      <c r="Q88" s="303"/>
      <c r="R88" s="303"/>
      <c r="S88" s="303"/>
      <c r="T88" s="303"/>
      <c r="U88" s="304"/>
      <c r="V88" s="7"/>
      <c r="W88" s="7"/>
      <c r="X88" s="7"/>
      <c r="Y88" s="7"/>
    </row>
    <row r="89" customFormat="false" ht="12.75" hidden="false" customHeight="false" outlineLevel="0" collapsed="false">
      <c r="A89" s="287"/>
      <c r="B89" s="9"/>
      <c r="C89" s="290"/>
      <c r="D89" s="290"/>
      <c r="E89" s="290"/>
      <c r="F89" s="302"/>
      <c r="G89" s="302"/>
      <c r="H89" s="302"/>
      <c r="I89" s="302"/>
      <c r="J89" s="290"/>
      <c r="K89" s="303"/>
      <c r="L89" s="303"/>
      <c r="M89" s="303"/>
      <c r="N89" s="303"/>
      <c r="O89" s="303"/>
      <c r="P89" s="303"/>
      <c r="Q89" s="303"/>
      <c r="R89" s="303"/>
      <c r="S89" s="303"/>
      <c r="T89" s="303"/>
      <c r="U89" s="304"/>
      <c r="V89" s="7"/>
      <c r="W89" s="7"/>
      <c r="X89" s="7"/>
      <c r="Y89" s="7"/>
    </row>
    <row r="90" customFormat="false" ht="12.75" hidden="false" customHeight="false" outlineLevel="0" collapsed="false">
      <c r="A90" s="287"/>
      <c r="B90" s="9"/>
      <c r="C90" s="290"/>
      <c r="D90" s="290"/>
      <c r="E90" s="290"/>
      <c r="F90" s="302"/>
      <c r="G90" s="302"/>
      <c r="H90" s="302"/>
      <c r="I90" s="302"/>
      <c r="J90" s="290"/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4"/>
      <c r="V90" s="7"/>
      <c r="W90" s="7"/>
      <c r="X90" s="7"/>
      <c r="Y90" s="7"/>
    </row>
    <row r="91" customFormat="false" ht="12.75" hidden="false" customHeight="false" outlineLevel="0" collapsed="false">
      <c r="A91" s="287"/>
      <c r="B91" s="9"/>
      <c r="C91" s="290"/>
      <c r="D91" s="290"/>
      <c r="E91" s="290"/>
      <c r="F91" s="302"/>
      <c r="G91" s="302"/>
      <c r="H91" s="302"/>
      <c r="I91" s="302"/>
      <c r="J91" s="290"/>
      <c r="K91" s="303"/>
      <c r="L91" s="303"/>
      <c r="M91" s="303"/>
      <c r="N91" s="303"/>
      <c r="O91" s="303"/>
      <c r="P91" s="303"/>
      <c r="Q91" s="303"/>
      <c r="R91" s="303"/>
      <c r="S91" s="303"/>
      <c r="T91" s="303"/>
      <c r="U91" s="304"/>
      <c r="V91" s="7"/>
      <c r="W91" s="7"/>
      <c r="X91" s="7"/>
      <c r="Y91" s="7"/>
    </row>
    <row r="92" customFormat="false" ht="12.75" hidden="false" customHeight="false" outlineLevel="0" collapsed="false">
      <c r="A92" s="287"/>
      <c r="B92" s="9"/>
      <c r="C92" s="290"/>
      <c r="D92" s="290"/>
      <c r="E92" s="290"/>
      <c r="F92" s="302"/>
      <c r="G92" s="302"/>
      <c r="H92" s="302"/>
      <c r="I92" s="302"/>
      <c r="J92" s="290"/>
      <c r="K92" s="303"/>
      <c r="L92" s="303"/>
      <c r="M92" s="303"/>
      <c r="N92" s="303"/>
      <c r="O92" s="303"/>
      <c r="P92" s="303"/>
      <c r="Q92" s="303"/>
      <c r="R92" s="303"/>
      <c r="S92" s="303"/>
      <c r="T92" s="303"/>
      <c r="U92" s="304"/>
      <c r="V92" s="7"/>
      <c r="W92" s="7"/>
      <c r="X92" s="7"/>
      <c r="Y92" s="7"/>
    </row>
    <row r="93" customFormat="false" ht="12.75" hidden="false" customHeight="false" outlineLevel="0" collapsed="false">
      <c r="A93" s="287"/>
      <c r="B93" s="9"/>
      <c r="C93" s="290"/>
      <c r="D93" s="290"/>
      <c r="E93" s="290"/>
      <c r="F93" s="302"/>
      <c r="G93" s="302"/>
      <c r="H93" s="302"/>
      <c r="I93" s="302"/>
      <c r="J93" s="290"/>
      <c r="K93" s="303"/>
      <c r="L93" s="303"/>
      <c r="M93" s="303"/>
      <c r="N93" s="303"/>
      <c r="O93" s="303"/>
      <c r="P93" s="303"/>
      <c r="Q93" s="303"/>
      <c r="R93" s="303"/>
      <c r="S93" s="303"/>
      <c r="T93" s="303"/>
      <c r="U93" s="304"/>
      <c r="V93" s="7"/>
      <c r="W93" s="7"/>
      <c r="X93" s="7"/>
      <c r="Y93" s="7"/>
    </row>
    <row r="94" customFormat="false" ht="12.75" hidden="false" customHeight="false" outlineLevel="0" collapsed="false">
      <c r="A94" s="287"/>
      <c r="B94" s="9"/>
      <c r="C94" s="290"/>
      <c r="D94" s="290"/>
      <c r="E94" s="290"/>
      <c r="F94" s="302"/>
      <c r="G94" s="302"/>
      <c r="H94" s="302"/>
      <c r="I94" s="302"/>
      <c r="J94" s="290"/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304"/>
      <c r="V94" s="7"/>
      <c r="W94" s="7"/>
      <c r="X94" s="7"/>
      <c r="Y94" s="7"/>
    </row>
    <row r="95" customFormat="false" ht="12.75" hidden="false" customHeight="false" outlineLevel="0" collapsed="false">
      <c r="A95" s="287"/>
      <c r="B95" s="9"/>
      <c r="C95" s="290"/>
      <c r="D95" s="290"/>
      <c r="E95" s="290"/>
      <c r="F95" s="302"/>
      <c r="G95" s="302"/>
      <c r="H95" s="302"/>
      <c r="I95" s="302"/>
      <c r="J95" s="290"/>
      <c r="K95" s="303"/>
      <c r="L95" s="303"/>
      <c r="M95" s="303"/>
      <c r="N95" s="303"/>
      <c r="O95" s="303"/>
      <c r="P95" s="303"/>
      <c r="Q95" s="303"/>
      <c r="R95" s="303"/>
      <c r="S95" s="303"/>
      <c r="T95" s="303"/>
      <c r="U95" s="304"/>
      <c r="V95" s="7"/>
      <c r="W95" s="7"/>
      <c r="X95" s="7"/>
      <c r="Y95" s="7"/>
    </row>
    <row r="96" customFormat="false" ht="12.75" hidden="false" customHeight="false" outlineLevel="0" collapsed="false">
      <c r="A96" s="287"/>
      <c r="B96" s="9"/>
      <c r="C96" s="290"/>
      <c r="D96" s="290"/>
      <c r="E96" s="290"/>
      <c r="F96" s="302"/>
      <c r="G96" s="302"/>
      <c r="H96" s="302"/>
      <c r="I96" s="302"/>
      <c r="J96" s="290"/>
      <c r="K96" s="303"/>
      <c r="L96" s="303"/>
      <c r="M96" s="303"/>
      <c r="N96" s="303"/>
      <c r="O96" s="303"/>
      <c r="P96" s="303"/>
      <c r="Q96" s="303"/>
      <c r="R96" s="303"/>
      <c r="S96" s="303"/>
      <c r="T96" s="303"/>
      <c r="U96" s="304"/>
      <c r="V96" s="7"/>
      <c r="W96" s="7"/>
      <c r="X96" s="7"/>
      <c r="Y96" s="7"/>
    </row>
    <row r="97" customFormat="false" ht="12.75" hidden="false" customHeight="false" outlineLevel="0" collapsed="false">
      <c r="A97" s="287"/>
      <c r="B97" s="9"/>
      <c r="C97" s="290"/>
      <c r="D97" s="290"/>
      <c r="E97" s="291"/>
      <c r="F97" s="287"/>
      <c r="G97" s="287"/>
      <c r="H97" s="287"/>
      <c r="I97" s="287"/>
      <c r="J97" s="287"/>
      <c r="K97" s="287"/>
      <c r="L97" s="287"/>
      <c r="M97" s="287"/>
      <c r="N97" s="287"/>
      <c r="O97" s="287"/>
      <c r="P97" s="287"/>
      <c r="Q97" s="287"/>
      <c r="R97" s="287"/>
      <c r="S97" s="287"/>
      <c r="T97" s="287"/>
      <c r="U97" s="287"/>
      <c r="V97" s="7"/>
      <c r="W97" s="7"/>
      <c r="X97" s="7"/>
      <c r="Y97" s="7"/>
    </row>
    <row r="98" customFormat="false" ht="12.75" hidden="false" customHeight="false" outlineLevel="0" collapsed="false">
      <c r="A98" s="287"/>
      <c r="B98" s="287"/>
      <c r="C98" s="287"/>
      <c r="D98" s="287"/>
      <c r="E98" s="287"/>
      <c r="F98" s="287"/>
      <c r="G98" s="287"/>
      <c r="H98" s="287"/>
      <c r="I98" s="287"/>
      <c r="J98" s="287"/>
      <c r="K98" s="287"/>
      <c r="L98" s="287"/>
      <c r="M98" s="287"/>
      <c r="N98" s="287"/>
      <c r="O98" s="287"/>
      <c r="P98" s="287"/>
      <c r="Q98" s="287"/>
      <c r="R98" s="287"/>
      <c r="S98" s="287"/>
      <c r="T98" s="287"/>
      <c r="U98" s="287"/>
      <c r="V98" s="7"/>
      <c r="W98" s="7"/>
      <c r="X98" s="7"/>
      <c r="Y98" s="7"/>
    </row>
    <row r="99" customFormat="false" ht="12.75" hidden="false" customHeight="false" outlineLevel="0" collapsed="false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customFormat="false" ht="12.75" hidden="false" customHeight="false" outlineLevel="0" collapsed="false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customFormat="false" ht="12.75" hidden="false" customHeight="false" outlineLevel="0" collapsed="false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customFormat="false" ht="12.75" hidden="false" customHeight="false" outlineLevel="0" collapsed="false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customFormat="false" ht="12.75" hidden="false" customHeight="false" outlineLevel="0" collapsed="false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customFormat="false" ht="12.75" hidden="false" customHeight="false" outlineLevel="0" collapsed="false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customFormat="false" ht="12.75" hidden="false" customHeight="false" outlineLevel="0" collapsed="false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customFormat="false" ht="12.75" hidden="false" customHeight="false" outlineLevel="0" collapsed="false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customFormat="false" ht="12.75" hidden="false" customHeight="false" outlineLevel="0" collapsed="false">
      <c r="A107" s="7"/>
      <c r="B107" s="7"/>
      <c r="C107" s="7"/>
      <c r="D107" s="7"/>
      <c r="E107" s="287"/>
      <c r="F107" s="287"/>
      <c r="G107" s="287"/>
      <c r="H107" s="287"/>
      <c r="I107" s="287"/>
      <c r="J107" s="287"/>
      <c r="K107" s="287"/>
      <c r="L107" s="287"/>
      <c r="M107" s="287"/>
      <c r="N107" s="287"/>
      <c r="O107" s="287"/>
      <c r="P107" s="287"/>
      <c r="Q107" s="287"/>
      <c r="R107" s="287"/>
      <c r="S107" s="287"/>
      <c r="T107" s="287"/>
      <c r="U107" s="287"/>
      <c r="V107" s="287"/>
      <c r="W107" s="287"/>
      <c r="X107" s="287"/>
      <c r="Y107" s="7"/>
    </row>
    <row r="108" customFormat="false" ht="12.75" hidden="false" customHeight="false" outlineLevel="0" collapsed="false">
      <c r="A108" s="7"/>
      <c r="B108" s="7"/>
      <c r="C108" s="7"/>
      <c r="D108" s="7"/>
      <c r="E108" s="9"/>
      <c r="F108" s="10"/>
      <c r="G108" s="10"/>
      <c r="H108" s="10"/>
      <c r="I108" s="288"/>
      <c r="J108" s="288"/>
      <c r="K108" s="12"/>
      <c r="L108" s="12"/>
      <c r="M108" s="288"/>
      <c r="N108" s="288"/>
      <c r="O108" s="288"/>
      <c r="P108" s="289"/>
      <c r="Q108" s="288"/>
      <c r="R108" s="289"/>
      <c r="S108" s="287"/>
      <c r="T108" s="289"/>
      <c r="U108" s="289"/>
      <c r="V108" s="289"/>
      <c r="W108" s="289"/>
      <c r="X108" s="287"/>
      <c r="Y108" s="7"/>
    </row>
    <row r="109" customFormat="false" ht="12.75" hidden="false" customHeight="false" outlineLevel="0" collapsed="false">
      <c r="A109" s="7"/>
      <c r="B109" s="7"/>
      <c r="C109" s="7"/>
      <c r="D109" s="7"/>
      <c r="E109" s="9"/>
      <c r="F109" s="290"/>
      <c r="G109" s="291"/>
      <c r="H109" s="290"/>
      <c r="I109" s="289"/>
      <c r="J109" s="289"/>
      <c r="K109" s="289"/>
      <c r="L109" s="289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7"/>
    </row>
    <row r="110" customFormat="false" ht="12.75" hidden="false" customHeight="false" outlineLevel="0" collapsed="false">
      <c r="A110" s="7"/>
      <c r="B110" s="7"/>
      <c r="C110" s="7"/>
      <c r="D110" s="7"/>
      <c r="E110" s="9"/>
      <c r="F110" s="291"/>
      <c r="G110" s="291"/>
      <c r="H110" s="290"/>
      <c r="I110" s="289"/>
      <c r="J110" s="289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89"/>
      <c r="Y110" s="7"/>
    </row>
    <row r="111" customFormat="false" ht="12.75" hidden="false" customHeight="false" outlineLevel="0" collapsed="false">
      <c r="A111" s="7"/>
      <c r="B111" s="7"/>
      <c r="C111" s="7"/>
      <c r="D111" s="7"/>
      <c r="E111" s="9"/>
      <c r="F111" s="291"/>
      <c r="G111" s="291"/>
      <c r="H111" s="10"/>
      <c r="I111" s="206"/>
      <c r="J111" s="294"/>
      <c r="K111" s="294"/>
      <c r="L111" s="289"/>
      <c r="M111" s="289"/>
      <c r="N111" s="294"/>
      <c r="O111" s="294"/>
      <c r="P111" s="294"/>
      <c r="Q111" s="295"/>
      <c r="R111" s="294"/>
      <c r="S111" s="296"/>
      <c r="T111" s="294"/>
      <c r="U111" s="294"/>
      <c r="V111" s="294"/>
      <c r="W111" s="294"/>
      <c r="X111" s="289"/>
      <c r="Y111" s="7"/>
    </row>
    <row r="112" customFormat="false" ht="12.75" hidden="false" customHeight="false" outlineLevel="0" collapsed="false">
      <c r="A112" s="7"/>
      <c r="B112" s="7"/>
      <c r="C112" s="7"/>
      <c r="D112" s="7"/>
      <c r="E112" s="297"/>
      <c r="F112" s="298"/>
      <c r="G112" s="298"/>
      <c r="H112" s="298"/>
      <c r="I112" s="299"/>
      <c r="J112" s="299"/>
      <c r="K112" s="299"/>
      <c r="L112" s="299"/>
      <c r="M112" s="298"/>
      <c r="N112" s="299"/>
      <c r="O112" s="299"/>
      <c r="P112" s="299"/>
      <c r="Q112" s="300"/>
      <c r="R112" s="299"/>
      <c r="S112" s="300"/>
      <c r="T112" s="299"/>
      <c r="U112" s="300"/>
      <c r="V112" s="301"/>
      <c r="W112" s="299"/>
      <c r="X112" s="299"/>
      <c r="Y112" s="7"/>
    </row>
    <row r="113" customFormat="false" ht="12.75" hidden="false" customHeight="false" outlineLevel="0" collapsed="false">
      <c r="A113" s="7"/>
      <c r="B113" s="7"/>
      <c r="C113" s="7"/>
      <c r="D113" s="7"/>
      <c r="E113" s="9"/>
      <c r="F113" s="290"/>
      <c r="G113" s="290"/>
      <c r="H113" s="290"/>
      <c r="I113" s="302"/>
      <c r="J113" s="302"/>
      <c r="K113" s="302"/>
      <c r="L113" s="302"/>
      <c r="M113" s="290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  <c r="X113" s="304"/>
      <c r="Y113" s="7"/>
    </row>
    <row r="114" customFormat="false" ht="12.75" hidden="false" customHeight="false" outlineLevel="0" collapsed="false">
      <c r="A114" s="7"/>
      <c r="B114" s="7"/>
      <c r="C114" s="7"/>
      <c r="D114" s="7"/>
      <c r="E114" s="9"/>
      <c r="F114" s="290"/>
      <c r="G114" s="290"/>
      <c r="H114" s="290"/>
      <c r="I114" s="302"/>
      <c r="J114" s="302"/>
      <c r="K114" s="302"/>
      <c r="L114" s="302"/>
      <c r="M114" s="290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  <c r="X114" s="304"/>
      <c r="Y114" s="7"/>
    </row>
    <row r="115" customFormat="false" ht="12.75" hidden="false" customHeight="false" outlineLevel="0" collapsed="false">
      <c r="A115" s="7"/>
      <c r="B115" s="7"/>
      <c r="C115" s="7"/>
      <c r="D115" s="7"/>
      <c r="E115" s="9"/>
      <c r="F115" s="290"/>
      <c r="G115" s="290"/>
      <c r="H115" s="290"/>
      <c r="I115" s="302"/>
      <c r="J115" s="302"/>
      <c r="K115" s="302"/>
      <c r="L115" s="302"/>
      <c r="M115" s="290"/>
      <c r="N115" s="303"/>
      <c r="O115" s="303"/>
      <c r="P115" s="303"/>
      <c r="Q115" s="303"/>
      <c r="R115" s="303"/>
      <c r="S115" s="303"/>
      <c r="T115" s="303"/>
      <c r="U115" s="303"/>
      <c r="V115" s="303"/>
      <c r="W115" s="303"/>
      <c r="X115" s="304"/>
      <c r="Y115" s="7"/>
    </row>
    <row r="116" customFormat="false" ht="12.75" hidden="false" customHeight="false" outlineLevel="0" collapsed="false">
      <c r="A116" s="7"/>
      <c r="B116" s="7"/>
      <c r="C116" s="7"/>
      <c r="D116" s="7"/>
      <c r="E116" s="9"/>
      <c r="F116" s="290"/>
      <c r="G116" s="290"/>
      <c r="H116" s="290"/>
      <c r="I116" s="302"/>
      <c r="J116" s="302"/>
      <c r="K116" s="302"/>
      <c r="L116" s="302"/>
      <c r="M116" s="290"/>
      <c r="N116" s="303"/>
      <c r="O116" s="303"/>
      <c r="P116" s="303"/>
      <c r="Q116" s="303"/>
      <c r="R116" s="303"/>
      <c r="S116" s="303"/>
      <c r="T116" s="303"/>
      <c r="U116" s="303"/>
      <c r="V116" s="303"/>
      <c r="W116" s="303"/>
      <c r="X116" s="304"/>
      <c r="Y116" s="7"/>
    </row>
    <row r="117" customFormat="false" ht="12.75" hidden="false" customHeight="false" outlineLevel="0" collapsed="false">
      <c r="A117" s="7"/>
      <c r="B117" s="7"/>
      <c r="C117" s="7"/>
      <c r="D117" s="7"/>
      <c r="E117" s="9"/>
      <c r="F117" s="290"/>
      <c r="G117" s="290"/>
      <c r="H117" s="290"/>
      <c r="I117" s="302"/>
      <c r="J117" s="302"/>
      <c r="K117" s="302"/>
      <c r="L117" s="302"/>
      <c r="M117" s="290"/>
      <c r="N117" s="303"/>
      <c r="O117" s="303"/>
      <c r="P117" s="303"/>
      <c r="Q117" s="303"/>
      <c r="R117" s="303"/>
      <c r="S117" s="303"/>
      <c r="T117" s="303"/>
      <c r="U117" s="303"/>
      <c r="V117" s="303"/>
      <c r="W117" s="303"/>
      <c r="X117" s="304"/>
      <c r="Y117" s="7"/>
    </row>
    <row r="118" customFormat="false" ht="12.75" hidden="false" customHeight="false" outlineLevel="0" collapsed="false">
      <c r="A118" s="7"/>
      <c r="B118" s="7"/>
      <c r="C118" s="7"/>
      <c r="D118" s="7"/>
      <c r="E118" s="9"/>
      <c r="F118" s="290"/>
      <c r="G118" s="290"/>
      <c r="H118" s="290"/>
      <c r="I118" s="302"/>
      <c r="J118" s="302"/>
      <c r="K118" s="302"/>
      <c r="L118" s="302"/>
      <c r="M118" s="290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  <c r="X118" s="304"/>
      <c r="Y118" s="7"/>
    </row>
    <row r="119" customFormat="false" ht="12.75" hidden="false" customHeight="false" outlineLevel="0" collapsed="false">
      <c r="A119" s="7"/>
      <c r="B119" s="7"/>
      <c r="C119" s="7"/>
      <c r="D119" s="7"/>
      <c r="E119" s="9"/>
      <c r="F119" s="290"/>
      <c r="G119" s="290"/>
      <c r="H119" s="290"/>
      <c r="I119" s="302"/>
      <c r="J119" s="302"/>
      <c r="K119" s="302"/>
      <c r="L119" s="302"/>
      <c r="M119" s="290"/>
      <c r="N119" s="303"/>
      <c r="O119" s="303"/>
      <c r="P119" s="303"/>
      <c r="Q119" s="303"/>
      <c r="R119" s="303"/>
      <c r="S119" s="303"/>
      <c r="T119" s="303"/>
      <c r="U119" s="303"/>
      <c r="V119" s="303"/>
      <c r="W119" s="303"/>
      <c r="X119" s="304"/>
      <c r="Y119" s="7"/>
    </row>
    <row r="120" customFormat="false" ht="12.75" hidden="false" customHeight="false" outlineLevel="0" collapsed="false">
      <c r="A120" s="7"/>
      <c r="B120" s="7"/>
      <c r="C120" s="7"/>
      <c r="D120" s="7"/>
      <c r="E120" s="9"/>
      <c r="F120" s="290"/>
      <c r="G120" s="290"/>
      <c r="H120" s="290"/>
      <c r="I120" s="302"/>
      <c r="J120" s="302"/>
      <c r="K120" s="302"/>
      <c r="L120" s="302"/>
      <c r="M120" s="290"/>
      <c r="N120" s="303"/>
      <c r="O120" s="303"/>
      <c r="P120" s="303"/>
      <c r="Q120" s="303"/>
      <c r="R120" s="303"/>
      <c r="S120" s="303"/>
      <c r="T120" s="303"/>
      <c r="U120" s="303"/>
      <c r="V120" s="303"/>
      <c r="W120" s="303"/>
      <c r="X120" s="304"/>
      <c r="Y120" s="7"/>
    </row>
    <row r="121" customFormat="false" ht="12.75" hidden="false" customHeight="false" outlineLevel="0" collapsed="false">
      <c r="A121" s="7"/>
      <c r="B121" s="7"/>
      <c r="C121" s="7"/>
      <c r="D121" s="7"/>
      <c r="E121" s="9"/>
      <c r="F121" s="290"/>
      <c r="G121" s="290"/>
      <c r="H121" s="290"/>
      <c r="I121" s="302"/>
      <c r="J121" s="302"/>
      <c r="K121" s="302"/>
      <c r="L121" s="302"/>
      <c r="M121" s="290"/>
      <c r="N121" s="303"/>
      <c r="O121" s="303"/>
      <c r="P121" s="303"/>
      <c r="Q121" s="303"/>
      <c r="R121" s="303"/>
      <c r="S121" s="303"/>
      <c r="T121" s="303"/>
      <c r="U121" s="303"/>
      <c r="V121" s="303"/>
      <c r="W121" s="303"/>
      <c r="X121" s="304"/>
      <c r="Y121" s="7"/>
    </row>
    <row r="122" customFormat="false" ht="12.75" hidden="false" customHeight="false" outlineLevel="0" collapsed="false">
      <c r="A122" s="7"/>
      <c r="B122" s="7"/>
      <c r="C122" s="7"/>
      <c r="D122" s="7"/>
      <c r="E122" s="9"/>
      <c r="F122" s="290"/>
      <c r="G122" s="290"/>
      <c r="H122" s="290"/>
      <c r="I122" s="302"/>
      <c r="J122" s="302"/>
      <c r="K122" s="302"/>
      <c r="L122" s="302"/>
      <c r="M122" s="290"/>
      <c r="N122" s="303"/>
      <c r="O122" s="303"/>
      <c r="P122" s="303"/>
      <c r="Q122" s="303"/>
      <c r="R122" s="303"/>
      <c r="S122" s="303"/>
      <c r="T122" s="303"/>
      <c r="U122" s="303"/>
      <c r="V122" s="303"/>
      <c r="W122" s="303"/>
      <c r="X122" s="304"/>
      <c r="Y122" s="7"/>
    </row>
    <row r="123" customFormat="false" ht="12.75" hidden="false" customHeight="false" outlineLevel="0" collapsed="false">
      <c r="A123" s="7"/>
      <c r="B123" s="7"/>
      <c r="C123" s="7"/>
      <c r="D123" s="7"/>
      <c r="E123" s="9"/>
      <c r="F123" s="290"/>
      <c r="G123" s="290"/>
      <c r="H123" s="290"/>
      <c r="I123" s="302"/>
      <c r="J123" s="302"/>
      <c r="K123" s="302"/>
      <c r="L123" s="302"/>
      <c r="M123" s="290"/>
      <c r="N123" s="303"/>
      <c r="O123" s="303"/>
      <c r="P123" s="303"/>
      <c r="Q123" s="303"/>
      <c r="R123" s="303"/>
      <c r="S123" s="303"/>
      <c r="T123" s="303"/>
      <c r="U123" s="303"/>
      <c r="V123" s="303"/>
      <c r="W123" s="303"/>
      <c r="X123" s="304"/>
      <c r="Y123" s="7"/>
    </row>
    <row r="124" customFormat="false" ht="12.75" hidden="false" customHeight="false" outlineLevel="0" collapsed="false">
      <c r="A124" s="7"/>
      <c r="B124" s="7"/>
      <c r="C124" s="7"/>
      <c r="D124" s="7"/>
      <c r="E124" s="9"/>
      <c r="F124" s="290"/>
      <c r="G124" s="290"/>
      <c r="H124" s="290"/>
      <c r="I124" s="302"/>
      <c r="J124" s="302"/>
      <c r="K124" s="302"/>
      <c r="L124" s="302"/>
      <c r="M124" s="290"/>
      <c r="N124" s="303"/>
      <c r="O124" s="303"/>
      <c r="P124" s="303"/>
      <c r="Q124" s="303"/>
      <c r="R124" s="303"/>
      <c r="S124" s="303"/>
      <c r="T124" s="303"/>
      <c r="U124" s="303"/>
      <c r="V124" s="303"/>
      <c r="W124" s="303"/>
      <c r="X124" s="304"/>
      <c r="Y124" s="7"/>
    </row>
    <row r="125" customFormat="false" ht="12.75" hidden="false" customHeight="false" outlineLevel="0" collapsed="false">
      <c r="A125" s="7"/>
      <c r="B125" s="7"/>
      <c r="C125" s="7"/>
      <c r="D125" s="7"/>
      <c r="E125" s="9"/>
      <c r="F125" s="290"/>
      <c r="G125" s="290"/>
      <c r="H125" s="290"/>
      <c r="I125" s="302"/>
      <c r="J125" s="302"/>
      <c r="K125" s="302"/>
      <c r="L125" s="302"/>
      <c r="M125" s="290"/>
      <c r="N125" s="303"/>
      <c r="O125" s="303"/>
      <c r="P125" s="303"/>
      <c r="Q125" s="303"/>
      <c r="R125" s="303"/>
      <c r="S125" s="303"/>
      <c r="T125" s="303"/>
      <c r="U125" s="303"/>
      <c r="V125" s="303"/>
      <c r="W125" s="303"/>
      <c r="X125" s="304"/>
      <c r="Y125" s="7"/>
    </row>
    <row r="126" customFormat="false" ht="12.75" hidden="false" customHeight="false" outlineLevel="0" collapsed="false">
      <c r="A126" s="7"/>
      <c r="B126" s="7"/>
      <c r="C126" s="7"/>
      <c r="D126" s="7"/>
      <c r="E126" s="9"/>
      <c r="F126" s="290"/>
      <c r="G126" s="290"/>
      <c r="H126" s="290"/>
      <c r="I126" s="302"/>
      <c r="J126" s="302"/>
      <c r="K126" s="302"/>
      <c r="L126" s="302"/>
      <c r="M126" s="290"/>
      <c r="N126" s="303"/>
      <c r="O126" s="303"/>
      <c r="P126" s="303"/>
      <c r="Q126" s="303"/>
      <c r="R126" s="303"/>
      <c r="S126" s="303"/>
      <c r="T126" s="303"/>
      <c r="U126" s="303"/>
      <c r="V126" s="303"/>
      <c r="W126" s="303"/>
      <c r="X126" s="304"/>
      <c r="Y126" s="7"/>
    </row>
    <row r="127" customFormat="false" ht="12.75" hidden="false" customHeight="false" outlineLevel="0" collapsed="false">
      <c r="A127" s="7"/>
      <c r="B127" s="7"/>
      <c r="C127" s="7"/>
      <c r="D127" s="7"/>
      <c r="E127" s="9"/>
      <c r="F127" s="290"/>
      <c r="G127" s="290"/>
      <c r="H127" s="290"/>
      <c r="I127" s="302"/>
      <c r="J127" s="302"/>
      <c r="K127" s="302"/>
      <c r="L127" s="302"/>
      <c r="M127" s="290"/>
      <c r="N127" s="303"/>
      <c r="O127" s="303"/>
      <c r="P127" s="303"/>
      <c r="Q127" s="303"/>
      <c r="R127" s="303"/>
      <c r="S127" s="303"/>
      <c r="T127" s="303"/>
      <c r="U127" s="303"/>
      <c r="V127" s="303"/>
      <c r="W127" s="303"/>
      <c r="X127" s="304"/>
      <c r="Y127" s="7"/>
    </row>
    <row r="128" customFormat="false" ht="12.75" hidden="false" customHeight="false" outlineLevel="0" collapsed="false">
      <c r="A128" s="7"/>
      <c r="B128" s="7"/>
      <c r="C128" s="7"/>
      <c r="D128" s="7"/>
      <c r="E128" s="9"/>
      <c r="F128" s="290"/>
      <c r="G128" s="290"/>
      <c r="H128" s="290"/>
      <c r="I128" s="302"/>
      <c r="J128" s="302"/>
      <c r="K128" s="302"/>
      <c r="L128" s="302"/>
      <c r="M128" s="290"/>
      <c r="N128" s="303"/>
      <c r="O128" s="303"/>
      <c r="P128" s="303"/>
      <c r="Q128" s="303"/>
      <c r="R128" s="303"/>
      <c r="S128" s="303"/>
      <c r="T128" s="303"/>
      <c r="U128" s="303"/>
      <c r="V128" s="303"/>
      <c r="W128" s="303"/>
      <c r="X128" s="304"/>
      <c r="Y128" s="7"/>
    </row>
    <row r="129" customFormat="false" ht="12.75" hidden="false" customHeight="false" outlineLevel="0" collapsed="false">
      <c r="A129" s="7"/>
      <c r="B129" s="7"/>
      <c r="C129" s="7"/>
      <c r="D129" s="7"/>
      <c r="E129" s="9"/>
      <c r="F129" s="290"/>
      <c r="G129" s="290"/>
      <c r="H129" s="290"/>
      <c r="I129" s="302"/>
      <c r="J129" s="302"/>
      <c r="K129" s="302"/>
      <c r="L129" s="302"/>
      <c r="M129" s="290"/>
      <c r="N129" s="303"/>
      <c r="O129" s="303"/>
      <c r="P129" s="303"/>
      <c r="Q129" s="303"/>
      <c r="R129" s="303"/>
      <c r="S129" s="303"/>
      <c r="T129" s="303"/>
      <c r="U129" s="303"/>
      <c r="V129" s="303"/>
      <c r="W129" s="303"/>
      <c r="X129" s="304"/>
      <c r="Y129" s="7"/>
    </row>
    <row r="130" customFormat="false" ht="12.75" hidden="false" customHeight="false" outlineLevel="0" collapsed="false">
      <c r="A130" s="7"/>
      <c r="B130" s="7"/>
      <c r="C130" s="7"/>
      <c r="D130" s="7"/>
      <c r="E130" s="9"/>
      <c r="F130" s="290"/>
      <c r="G130" s="290"/>
      <c r="H130" s="290"/>
      <c r="I130" s="302"/>
      <c r="J130" s="302"/>
      <c r="K130" s="302"/>
      <c r="L130" s="302"/>
      <c r="M130" s="290"/>
      <c r="N130" s="303"/>
      <c r="O130" s="303"/>
      <c r="P130" s="303"/>
      <c r="Q130" s="303"/>
      <c r="R130" s="303"/>
      <c r="S130" s="303"/>
      <c r="T130" s="303"/>
      <c r="U130" s="303"/>
      <c r="V130" s="303"/>
      <c r="W130" s="303"/>
      <c r="X130" s="304"/>
      <c r="Y130" s="7"/>
    </row>
    <row r="131" customFormat="false" ht="12.75" hidden="false" customHeight="false" outlineLevel="0" collapsed="false">
      <c r="A131" s="7"/>
      <c r="B131" s="7"/>
      <c r="C131" s="7"/>
      <c r="D131" s="7"/>
      <c r="E131" s="9"/>
      <c r="F131" s="290"/>
      <c r="G131" s="290"/>
      <c r="H131" s="290"/>
      <c r="I131" s="302"/>
      <c r="J131" s="302"/>
      <c r="K131" s="302"/>
      <c r="L131" s="302"/>
      <c r="M131" s="290"/>
      <c r="N131" s="303"/>
      <c r="O131" s="303"/>
      <c r="P131" s="303"/>
      <c r="Q131" s="303"/>
      <c r="R131" s="303"/>
      <c r="S131" s="303"/>
      <c r="T131" s="303"/>
      <c r="U131" s="303"/>
      <c r="V131" s="303"/>
      <c r="W131" s="303"/>
      <c r="X131" s="304"/>
      <c r="Y131" s="7"/>
    </row>
    <row r="132" customFormat="false" ht="12.75" hidden="false" customHeight="false" outlineLevel="0" collapsed="false">
      <c r="A132" s="7"/>
      <c r="B132" s="7"/>
      <c r="C132" s="7"/>
      <c r="D132" s="7"/>
      <c r="E132" s="9"/>
      <c r="F132" s="290"/>
      <c r="G132" s="290"/>
      <c r="H132" s="290"/>
      <c r="I132" s="302"/>
      <c r="J132" s="302"/>
      <c r="K132" s="302"/>
      <c r="L132" s="302"/>
      <c r="M132" s="290"/>
      <c r="N132" s="303"/>
      <c r="O132" s="303"/>
      <c r="P132" s="303"/>
      <c r="Q132" s="303"/>
      <c r="R132" s="303"/>
      <c r="S132" s="303"/>
      <c r="T132" s="303"/>
      <c r="U132" s="303"/>
      <c r="V132" s="303"/>
      <c r="W132" s="303"/>
      <c r="X132" s="304"/>
      <c r="Y132" s="7"/>
    </row>
    <row r="133" customFormat="false" ht="12.75" hidden="false" customHeight="false" outlineLevel="0" collapsed="false">
      <c r="A133" s="7"/>
      <c r="B133" s="7"/>
      <c r="C133" s="7"/>
      <c r="D133" s="7"/>
      <c r="E133" s="9"/>
      <c r="F133" s="290"/>
      <c r="G133" s="290"/>
      <c r="H133" s="290"/>
      <c r="I133" s="302"/>
      <c r="J133" s="302"/>
      <c r="K133" s="302"/>
      <c r="L133" s="302"/>
      <c r="M133" s="290"/>
      <c r="N133" s="303"/>
      <c r="O133" s="303"/>
      <c r="P133" s="303"/>
      <c r="Q133" s="303"/>
      <c r="R133" s="303"/>
      <c r="S133" s="303"/>
      <c r="T133" s="303"/>
      <c r="U133" s="303"/>
      <c r="V133" s="303"/>
      <c r="W133" s="303"/>
      <c r="X133" s="304"/>
      <c r="Y133" s="7"/>
    </row>
    <row r="134" customFormat="false" ht="12.75" hidden="false" customHeight="false" outlineLevel="0" collapsed="false">
      <c r="A134" s="7"/>
      <c r="B134" s="7"/>
      <c r="C134" s="7"/>
      <c r="D134" s="7"/>
      <c r="E134" s="9"/>
      <c r="F134" s="290"/>
      <c r="G134" s="290"/>
      <c r="H134" s="290"/>
      <c r="I134" s="302"/>
      <c r="J134" s="302"/>
      <c r="K134" s="302"/>
      <c r="L134" s="302"/>
      <c r="M134" s="290"/>
      <c r="N134" s="303"/>
      <c r="O134" s="303"/>
      <c r="P134" s="303"/>
      <c r="Q134" s="303"/>
      <c r="R134" s="303"/>
      <c r="S134" s="303"/>
      <c r="T134" s="303"/>
      <c r="U134" s="303"/>
      <c r="V134" s="303"/>
      <c r="W134" s="303"/>
      <c r="X134" s="304"/>
      <c r="Y134" s="7"/>
    </row>
    <row r="135" customFormat="false" ht="12.75" hidden="false" customHeight="false" outlineLevel="0" collapsed="false">
      <c r="A135" s="7"/>
      <c r="B135" s="7"/>
      <c r="C135" s="7"/>
      <c r="D135" s="7"/>
      <c r="E135" s="9"/>
      <c r="F135" s="290"/>
      <c r="G135" s="290"/>
      <c r="H135" s="290"/>
      <c r="I135" s="302"/>
      <c r="J135" s="302"/>
      <c r="K135" s="302"/>
      <c r="L135" s="302"/>
      <c r="M135" s="290"/>
      <c r="N135" s="303"/>
      <c r="O135" s="303"/>
      <c r="P135" s="303"/>
      <c r="Q135" s="303"/>
      <c r="R135" s="303"/>
      <c r="S135" s="303"/>
      <c r="T135" s="303"/>
      <c r="U135" s="303"/>
      <c r="V135" s="303"/>
      <c r="W135" s="303"/>
      <c r="X135" s="304"/>
      <c r="Y135" s="7"/>
    </row>
    <row r="136" customFormat="false" ht="12.75" hidden="false" customHeight="false" outlineLevel="0" collapsed="false">
      <c r="A136" s="7"/>
      <c r="B136" s="7"/>
      <c r="C136" s="7"/>
      <c r="D136" s="7"/>
      <c r="E136" s="9"/>
      <c r="F136" s="290"/>
      <c r="G136" s="290"/>
      <c r="H136" s="290"/>
      <c r="I136" s="302"/>
      <c r="J136" s="302"/>
      <c r="K136" s="302"/>
      <c r="L136" s="302"/>
      <c r="M136" s="290"/>
      <c r="N136" s="303"/>
      <c r="O136" s="303"/>
      <c r="P136" s="303"/>
      <c r="Q136" s="303"/>
      <c r="R136" s="303"/>
      <c r="S136" s="303"/>
      <c r="T136" s="303"/>
      <c r="U136" s="303"/>
      <c r="V136" s="303"/>
      <c r="W136" s="303"/>
      <c r="X136" s="304"/>
      <c r="Y136" s="7"/>
    </row>
    <row r="137" customFormat="false" ht="12.75" hidden="false" customHeight="false" outlineLevel="0" collapsed="false">
      <c r="A137" s="7"/>
      <c r="B137" s="7"/>
      <c r="C137" s="7"/>
      <c r="D137" s="7"/>
      <c r="E137" s="9"/>
      <c r="F137" s="290"/>
      <c r="G137" s="290"/>
      <c r="H137" s="291"/>
      <c r="I137" s="287"/>
      <c r="J137" s="287"/>
      <c r="K137" s="287"/>
      <c r="L137" s="287"/>
      <c r="M137" s="287"/>
      <c r="N137" s="287"/>
      <c r="O137" s="287"/>
      <c r="P137" s="287"/>
      <c r="Q137" s="287"/>
      <c r="R137" s="287"/>
      <c r="S137" s="287"/>
      <c r="T137" s="287"/>
      <c r="U137" s="287"/>
      <c r="V137" s="287"/>
      <c r="W137" s="287"/>
      <c r="X137" s="287"/>
      <c r="Y137" s="7"/>
    </row>
    <row r="138" customFormat="false" ht="12.75" hidden="false" customHeight="false" outlineLevel="0" collapsed="false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customFormat="false" ht="12.75" hidden="false" customHeight="false" outlineLevel="0" collapsed="false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customFormat="false" ht="12.75" hidden="false" customHeight="false" outlineLevel="0" collapsed="false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customFormat="false" ht="12.75" hidden="false" customHeight="false" outlineLevel="0" collapsed="false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customFormat="false" ht="12.75" hidden="false" customHeight="false" outlineLevel="0" collapsed="false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customFormat="false" ht="12.75" hidden="false" customHeight="false" outlineLevel="0" collapsed="false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customFormat="false" ht="12.75" hidden="false" customHeight="false" outlineLevel="0" collapsed="false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customFormat="false" ht="12.75" hidden="false" customHeight="false" outlineLevel="0" collapsed="false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</sheetData>
  <mergeCells count="13">
    <mergeCell ref="AQ1:AR1"/>
    <mergeCell ref="BC1:BD1"/>
    <mergeCell ref="W3:AB3"/>
    <mergeCell ref="AD3:AL3"/>
    <mergeCell ref="BF3:BH3"/>
    <mergeCell ref="CE3:CG3"/>
    <mergeCell ref="F4:I4"/>
    <mergeCell ref="AK4:AM4"/>
    <mergeCell ref="AN4:AP4"/>
    <mergeCell ref="AK5:AM5"/>
    <mergeCell ref="AN5:AP5"/>
    <mergeCell ref="F69:I69"/>
    <mergeCell ref="I109:L109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Q145"/>
  <sheetViews>
    <sheetView showFormulas="false" showGridLines="true" showRowColHeaders="true" showZeros="true" rightToLeft="false" tabSelected="false" showOutlineSymbols="true" defaultGridColor="true" view="normal" topLeftCell="AF1" colorId="64" zoomScale="75" zoomScaleNormal="75" zoomScalePageLayoutView="100" workbookViewId="0">
      <selection pane="topLeft" activeCell="X7" activeCellId="0" sqref="X7:X3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9.99"/>
    <col collapsed="false" customWidth="true" hidden="false" outlineLevel="0" max="4" min="4" style="0" width="10.56"/>
    <col collapsed="false" customWidth="true" hidden="false" outlineLevel="0" max="5" min="5" style="0" width="13.85"/>
    <col collapsed="false" customWidth="true" hidden="false" outlineLevel="0" max="6" min="6" style="0" width="13.41"/>
    <col collapsed="false" customWidth="true" hidden="false" outlineLevel="0" max="7" min="7" style="0" width="11.99"/>
    <col collapsed="false" customWidth="true" hidden="false" outlineLevel="0" max="8" min="8" style="0" width="14.28"/>
    <col collapsed="false" customWidth="true" hidden="false" outlineLevel="0" max="9" min="9" style="0" width="15.85"/>
    <col collapsed="false" customWidth="true" hidden="false" outlineLevel="0" max="10" min="10" style="0" width="11.56"/>
    <col collapsed="false" customWidth="true" hidden="false" outlineLevel="0" max="11" min="11" style="0" width="19.56"/>
    <col collapsed="false" customWidth="true" hidden="false" outlineLevel="0" max="12" min="12" style="0" width="16.56"/>
    <col collapsed="false" customWidth="true" hidden="false" outlineLevel="0" max="13" min="13" style="0" width="18.41"/>
    <col collapsed="false" customWidth="true" hidden="false" outlineLevel="0" max="14" min="14" style="0" width="19.99"/>
    <col collapsed="false" customWidth="true" hidden="false" outlineLevel="0" max="15" min="15" style="0" width="14.56"/>
    <col collapsed="false" customWidth="true" hidden="false" outlineLevel="0" max="16" min="16" style="0" width="11.56"/>
    <col collapsed="false" customWidth="true" hidden="false" outlineLevel="0" max="17" min="17" style="0" width="12.14"/>
    <col collapsed="false" customWidth="true" hidden="false" outlineLevel="0" max="19" min="18" style="0" width="12.85"/>
    <col collapsed="false" customWidth="true" hidden="false" outlineLevel="0" max="20" min="20" style="0" width="13.56"/>
    <col collapsed="false" customWidth="true" hidden="false" outlineLevel="0" max="21" min="21" style="0" width="15.13"/>
    <col collapsed="false" customWidth="true" hidden="false" outlineLevel="0" max="22" min="22" style="0" width="13.14"/>
    <col collapsed="false" customWidth="true" hidden="false" outlineLevel="0" max="23" min="23" style="0" width="12.56"/>
    <col collapsed="false" customWidth="true" hidden="false" outlineLevel="0" max="24" min="24" style="0" width="12.28"/>
    <col collapsed="false" customWidth="true" hidden="false" outlineLevel="0" max="25" min="25" style="0" width="13.85"/>
    <col collapsed="false" customWidth="true" hidden="false" outlineLevel="0" max="26" min="26" style="0" width="12.56"/>
    <col collapsed="false" customWidth="true" hidden="false" outlineLevel="0" max="27" min="27" style="0" width="13.99"/>
    <col collapsed="false" customWidth="true" hidden="false" outlineLevel="0" max="28" min="28" style="0" width="14.14"/>
    <col collapsed="false" customWidth="true" hidden="false" outlineLevel="0" max="29" min="29" style="0" width="14.28"/>
    <col collapsed="false" customWidth="true" hidden="false" outlineLevel="0" max="30" min="30" style="0" width="15.13"/>
    <col collapsed="false" customWidth="true" hidden="false" outlineLevel="0" max="31" min="31" style="0" width="13.14"/>
    <col collapsed="false" customWidth="true" hidden="false" outlineLevel="0" max="32" min="32" style="0" width="12.56"/>
    <col collapsed="false" customWidth="true" hidden="false" outlineLevel="0" max="33" min="33" style="0" width="12.28"/>
    <col collapsed="false" customWidth="true" hidden="false" outlineLevel="0" max="34" min="34" style="0" width="12.7"/>
    <col collapsed="false" customWidth="true" hidden="false" outlineLevel="0" max="35" min="35" style="0" width="10.99"/>
    <col collapsed="false" customWidth="true" hidden="false" outlineLevel="0" max="36" min="36" style="0" width="15.41"/>
    <col collapsed="false" customWidth="true" hidden="false" outlineLevel="0" max="37" min="37" style="0" width="13.14"/>
    <col collapsed="false" customWidth="true" hidden="false" outlineLevel="0" max="38" min="38" style="0" width="14.56"/>
    <col collapsed="false" customWidth="true" hidden="false" outlineLevel="0" max="39" min="39" style="0" width="14.85"/>
    <col collapsed="false" customWidth="true" hidden="false" outlineLevel="0" max="40" min="40" style="0" width="11.13"/>
    <col collapsed="false" customWidth="true" hidden="false" outlineLevel="0" max="41" min="41" style="0" width="14.28"/>
    <col collapsed="false" customWidth="true" hidden="false" outlineLevel="0" max="42" min="42" style="0" width="14.41"/>
    <col collapsed="false" customWidth="true" hidden="false" outlineLevel="0" max="43" min="43" style="0" width="13.99"/>
    <col collapsed="false" customWidth="true" hidden="false" outlineLevel="0" max="44" min="44" style="0" width="14.28"/>
    <col collapsed="false" customWidth="true" hidden="false" outlineLevel="0" max="45" min="45" style="0" width="16.84"/>
    <col collapsed="false" customWidth="true" hidden="false" outlineLevel="0" max="46" min="46" style="0" width="17.28"/>
    <col collapsed="false" customWidth="true" hidden="false" outlineLevel="0" max="47" min="47" style="0" width="16.56"/>
    <col collapsed="false" customWidth="true" hidden="false" outlineLevel="0" max="48" min="48" style="0" width="17.14"/>
    <col collapsed="false" customWidth="true" hidden="false" outlineLevel="0" max="49" min="49" style="0" width="14.28"/>
    <col collapsed="false" customWidth="true" hidden="false" outlineLevel="0" max="50" min="50" style="0" width="14.85"/>
    <col collapsed="false" customWidth="true" hidden="false" outlineLevel="0" max="51" min="51" style="0" width="17.7"/>
    <col collapsed="false" customWidth="true" hidden="false" outlineLevel="0" max="52" min="52" style="0" width="13.99"/>
    <col collapsed="false" customWidth="true" hidden="false" outlineLevel="0" max="53" min="53" style="0" width="15.13"/>
    <col collapsed="false" customWidth="true" hidden="false" outlineLevel="0" max="54" min="54" style="0" width="14.99"/>
    <col collapsed="false" customWidth="true" hidden="false" outlineLevel="0" max="55" min="55" style="0" width="15.7"/>
    <col collapsed="false" customWidth="true" hidden="false" outlineLevel="0" max="56" min="56" style="0" width="15.85"/>
    <col collapsed="false" customWidth="true" hidden="false" outlineLevel="0" max="58" min="57" style="0" width="14.99"/>
    <col collapsed="false" customWidth="true" hidden="false" outlineLevel="0" max="59" min="59" style="0" width="13.28"/>
    <col collapsed="false" customWidth="true" hidden="false" outlineLevel="0" max="60" min="60" style="0" width="14.14"/>
    <col collapsed="false" customWidth="true" hidden="false" outlineLevel="0" max="61" min="61" style="0" width="16.84"/>
    <col collapsed="false" customWidth="true" hidden="false" outlineLevel="0" max="62" min="62" style="0" width="16.42"/>
    <col collapsed="false" customWidth="true" hidden="false" outlineLevel="0" max="63" min="63" style="0" width="16.7"/>
    <col collapsed="false" customWidth="true" hidden="false" outlineLevel="0" max="64" min="64" style="0" width="14.99"/>
    <col collapsed="false" customWidth="true" hidden="false" outlineLevel="0" max="66" min="66" style="0" width="10.99"/>
    <col collapsed="false" customWidth="true" hidden="false" outlineLevel="0" max="67" min="67" style="0" width="16.99"/>
    <col collapsed="false" customWidth="true" hidden="false" outlineLevel="0" max="69" min="69" style="0" width="15.99"/>
  </cols>
  <sheetData>
    <row r="1" customFormat="false" ht="20.25" hidden="false" customHeight="false" outlineLevel="0" collapsed="false">
      <c r="A1" s="1" t="n">
        <f aca="true">DATE(YEAR($A$4),MONTH($A$4),DAY(RIGHT(CELL("filename",A2),1)))</f>
        <v>36957</v>
      </c>
      <c r="K1" s="2" t="s">
        <v>0</v>
      </c>
      <c r="L1" s="2"/>
      <c r="N1" s="2"/>
      <c r="AQ1" s="3" t="n">
        <f aca="false">A1</f>
        <v>36957</v>
      </c>
      <c r="AR1" s="3"/>
      <c r="BC1" s="3" t="n">
        <f aca="false">A1</f>
        <v>36957</v>
      </c>
      <c r="BD1" s="3"/>
    </row>
    <row r="2" customFormat="false" ht="13.5" hidden="false" customHeight="false" outlineLevel="0" collapsed="false"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 t="s">
        <v>1</v>
      </c>
      <c r="N2" s="4"/>
      <c r="O2" s="4" t="s">
        <v>1</v>
      </c>
      <c r="P2" s="4"/>
      <c r="Q2" s="4" t="s">
        <v>1</v>
      </c>
      <c r="R2" s="4" t="s">
        <v>1</v>
      </c>
      <c r="S2" s="4" t="s">
        <v>1</v>
      </c>
      <c r="T2" s="4" t="s">
        <v>1</v>
      </c>
      <c r="U2" s="4"/>
      <c r="AB2" s="5"/>
      <c r="BH2" s="6"/>
      <c r="BJ2" s="6" t="s">
        <v>2</v>
      </c>
      <c r="BO2" s="6" t="s">
        <v>3</v>
      </c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8"/>
      <c r="CJ2" s="7"/>
      <c r="CK2" s="7"/>
      <c r="CL2" s="7"/>
      <c r="CM2" s="7"/>
      <c r="CN2" s="8"/>
      <c r="CO2" s="7"/>
      <c r="CP2" s="7"/>
      <c r="CQ2" s="7"/>
    </row>
    <row r="3" customFormat="false" ht="13.5" hidden="false" customHeight="false" outlineLevel="0" collapsed="false">
      <c r="B3" s="9" t="s">
        <v>4</v>
      </c>
      <c r="C3" s="10"/>
      <c r="D3" s="10"/>
      <c r="E3" s="10"/>
      <c r="F3" s="11"/>
      <c r="G3" s="11"/>
      <c r="H3" s="12"/>
      <c r="I3" s="12"/>
      <c r="J3" s="11"/>
      <c r="K3" s="11"/>
      <c r="L3" s="11"/>
      <c r="M3" s="13" t="n">
        <v>2.52</v>
      </c>
      <c r="N3" s="11"/>
      <c r="O3" s="13" t="n">
        <v>0</v>
      </c>
      <c r="P3" s="14" t="n">
        <v>22.8</v>
      </c>
      <c r="Q3" s="13" t="n">
        <v>0</v>
      </c>
      <c r="R3" s="13" t="n">
        <v>0</v>
      </c>
      <c r="S3" s="13" t="n">
        <v>0</v>
      </c>
      <c r="T3" s="13" t="n">
        <v>0</v>
      </c>
      <c r="U3" s="4"/>
      <c r="W3" s="15" t="s">
        <v>5</v>
      </c>
      <c r="X3" s="15"/>
      <c r="Y3" s="15"/>
      <c r="Z3" s="15"/>
      <c r="AA3" s="15"/>
      <c r="AB3" s="15"/>
      <c r="AD3" s="16" t="s">
        <v>6</v>
      </c>
      <c r="AE3" s="16"/>
      <c r="AF3" s="16"/>
      <c r="AG3" s="16"/>
      <c r="AH3" s="16"/>
      <c r="AI3" s="16"/>
      <c r="AJ3" s="16"/>
      <c r="AK3" s="16"/>
      <c r="AL3" s="16"/>
      <c r="AM3" s="17"/>
      <c r="AN3" s="17"/>
      <c r="AO3" s="17"/>
      <c r="AP3" s="18"/>
      <c r="AQ3" s="19"/>
      <c r="AR3" s="20"/>
      <c r="AS3" s="21" t="s">
        <v>7</v>
      </c>
      <c r="AT3" s="22"/>
      <c r="AU3" s="22"/>
      <c r="AV3" s="22"/>
      <c r="AW3" s="22"/>
      <c r="AX3" s="22"/>
      <c r="AY3" s="22"/>
      <c r="AZ3" s="22"/>
      <c r="BA3" s="22"/>
      <c r="BB3" s="22"/>
      <c r="BC3" s="23"/>
      <c r="BF3" s="24" t="s">
        <v>8</v>
      </c>
      <c r="BG3" s="24"/>
      <c r="BH3" s="24"/>
      <c r="BJ3" s="25" t="s">
        <v>9</v>
      </c>
      <c r="BK3" s="26"/>
      <c r="BL3" s="27" t="n">
        <f aca="false">BD31</f>
        <v>22756.4928</v>
      </c>
      <c r="BM3" s="6"/>
      <c r="BO3" s="25" t="s">
        <v>9</v>
      </c>
      <c r="BP3" s="26"/>
      <c r="BQ3" s="27" t="e">
        <f aca="true">(INDIRECT(TEXT((DAY($A$1)-1),"0")&amp;"!Bq3"))+BL3</f>
        <v>#REF!</v>
      </c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7"/>
      <c r="CD3" s="7"/>
      <c r="CE3" s="28"/>
      <c r="CF3" s="28"/>
      <c r="CG3" s="28"/>
      <c r="CH3" s="7"/>
      <c r="CI3" s="8"/>
      <c r="CJ3" s="7"/>
      <c r="CK3" s="29"/>
      <c r="CL3" s="8"/>
      <c r="CM3" s="7"/>
      <c r="CN3" s="8"/>
      <c r="CO3" s="7"/>
      <c r="CP3" s="29"/>
      <c r="CQ3" s="7"/>
    </row>
    <row r="4" customFormat="false" ht="13.5" hidden="false" customHeight="false" outlineLevel="0" collapsed="false">
      <c r="A4" s="30" t="n">
        <f aca="false">'1'!A4</f>
        <v>36951</v>
      </c>
      <c r="B4" s="31"/>
      <c r="C4" s="32"/>
      <c r="D4" s="33" t="s">
        <v>10</v>
      </c>
      <c r="E4" s="34"/>
      <c r="F4" s="35" t="s">
        <v>11</v>
      </c>
      <c r="G4" s="35"/>
      <c r="H4" s="35"/>
      <c r="I4" s="35"/>
      <c r="J4" s="36" t="s">
        <v>12</v>
      </c>
      <c r="K4" s="37"/>
      <c r="L4" s="38"/>
      <c r="M4" s="36" t="s">
        <v>13</v>
      </c>
      <c r="N4" s="37"/>
      <c r="O4" s="37"/>
      <c r="P4" s="39"/>
      <c r="Q4" s="37"/>
      <c r="R4" s="37"/>
      <c r="S4" s="38"/>
      <c r="T4" s="36"/>
      <c r="U4" s="38"/>
      <c r="W4" s="40" t="s">
        <v>14</v>
      </c>
      <c r="X4" s="40"/>
      <c r="Y4" s="40" t="s">
        <v>14</v>
      </c>
      <c r="Z4" s="41"/>
      <c r="AA4" s="42" t="s">
        <v>15</v>
      </c>
      <c r="AB4" s="40"/>
      <c r="AC4" s="43" t="s">
        <v>16</v>
      </c>
      <c r="AE4" s="44" t="s">
        <v>17</v>
      </c>
      <c r="AF4" s="44" t="s">
        <v>17</v>
      </c>
      <c r="AG4" s="44"/>
      <c r="AH4" s="45"/>
      <c r="AI4" s="26" t="s">
        <v>18</v>
      </c>
      <c r="AJ4" s="46"/>
      <c r="AK4" s="47" t="s">
        <v>18</v>
      </c>
      <c r="AL4" s="47"/>
      <c r="AM4" s="47"/>
      <c r="AN4" s="47" t="s">
        <v>19</v>
      </c>
      <c r="AO4" s="47"/>
      <c r="AP4" s="47"/>
      <c r="AQ4" s="48" t="s">
        <v>20</v>
      </c>
      <c r="AR4" s="48" t="s">
        <v>21</v>
      </c>
      <c r="AS4" s="49"/>
      <c r="AT4" s="50" t="s">
        <v>21</v>
      </c>
      <c r="AU4" s="50" t="s">
        <v>22</v>
      </c>
      <c r="AV4" s="50" t="s">
        <v>21</v>
      </c>
      <c r="AW4" s="50" t="s">
        <v>11</v>
      </c>
      <c r="AX4" s="50" t="s">
        <v>23</v>
      </c>
      <c r="AY4" s="50" t="s">
        <v>24</v>
      </c>
      <c r="AZ4" s="50" t="s">
        <v>25</v>
      </c>
      <c r="BA4" s="50" t="s">
        <v>16</v>
      </c>
      <c r="BB4" s="50" t="s">
        <v>26</v>
      </c>
      <c r="BC4" s="50" t="s">
        <v>27</v>
      </c>
      <c r="BD4" s="50" t="s">
        <v>28</v>
      </c>
      <c r="BE4" s="51"/>
      <c r="BF4" s="40" t="s">
        <v>29</v>
      </c>
      <c r="BG4" s="40" t="s">
        <v>30</v>
      </c>
      <c r="BH4" s="40" t="s">
        <v>31</v>
      </c>
      <c r="BI4" s="52"/>
      <c r="BJ4" s="53" t="s">
        <v>32</v>
      </c>
      <c r="BK4" s="52"/>
      <c r="BL4" s="54"/>
      <c r="BO4" s="53" t="s">
        <v>32</v>
      </c>
      <c r="BP4" s="52"/>
      <c r="BQ4" s="54" t="e">
        <f aca="true">(INDIRECT(TEXT((DAY($A$1)-1),"0")&amp;"!BK4"))+BL4</f>
        <v>#REF!</v>
      </c>
      <c r="BR4" s="55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55"/>
      <c r="CE4" s="28"/>
      <c r="CF4" s="28"/>
      <c r="CG4" s="28"/>
      <c r="CH4" s="7"/>
      <c r="CI4" s="8"/>
      <c r="CJ4" s="7"/>
      <c r="CK4" s="29"/>
      <c r="CL4" s="7"/>
      <c r="CM4" s="7"/>
      <c r="CN4" s="8"/>
      <c r="CO4" s="7"/>
      <c r="CP4" s="29"/>
      <c r="CQ4" s="7"/>
    </row>
    <row r="5" customFormat="false" ht="12.75" hidden="false" customHeight="false" outlineLevel="0" collapsed="false">
      <c r="B5" s="56"/>
      <c r="C5" s="57" t="s">
        <v>33</v>
      </c>
      <c r="D5" s="57" t="s">
        <v>34</v>
      </c>
      <c r="E5" s="58"/>
      <c r="F5" s="59" t="s">
        <v>35</v>
      </c>
      <c r="G5" s="60" t="s">
        <v>36</v>
      </c>
      <c r="H5" s="60" t="s">
        <v>37</v>
      </c>
      <c r="I5" s="61" t="s">
        <v>38</v>
      </c>
      <c r="J5" s="59" t="s">
        <v>39</v>
      </c>
      <c r="K5" s="60" t="s">
        <v>23</v>
      </c>
      <c r="L5" s="61" t="s">
        <v>40</v>
      </c>
      <c r="M5" s="59" t="s">
        <v>25</v>
      </c>
      <c r="N5" s="60" t="s">
        <v>25</v>
      </c>
      <c r="O5" s="60" t="s">
        <v>41</v>
      </c>
      <c r="P5" s="60" t="s">
        <v>42</v>
      </c>
      <c r="Q5" s="60" t="s">
        <v>43</v>
      </c>
      <c r="R5" s="60" t="s">
        <v>43</v>
      </c>
      <c r="S5" s="61" t="s">
        <v>44</v>
      </c>
      <c r="T5" s="59" t="s">
        <v>45</v>
      </c>
      <c r="U5" s="62" t="s">
        <v>46</v>
      </c>
      <c r="W5" s="50" t="s">
        <v>24</v>
      </c>
      <c r="X5" s="50"/>
      <c r="Y5" s="50" t="s">
        <v>24</v>
      </c>
      <c r="Z5" s="63"/>
      <c r="AA5" s="64" t="s">
        <v>24</v>
      </c>
      <c r="AB5" s="65"/>
      <c r="AC5" s="66" t="s">
        <v>47</v>
      </c>
      <c r="AE5" s="67" t="s">
        <v>48</v>
      </c>
      <c r="AF5" s="67" t="s">
        <v>48</v>
      </c>
      <c r="AG5" s="67"/>
      <c r="AH5" s="68"/>
      <c r="AI5" s="52" t="s">
        <v>49</v>
      </c>
      <c r="AJ5" s="69"/>
      <c r="AK5" s="70" t="s">
        <v>49</v>
      </c>
      <c r="AL5" s="70"/>
      <c r="AM5" s="70"/>
      <c r="AN5" s="70" t="s">
        <v>49</v>
      </c>
      <c r="AO5" s="70"/>
      <c r="AP5" s="70"/>
      <c r="AQ5" s="71" t="s">
        <v>50</v>
      </c>
      <c r="AR5" s="71" t="s">
        <v>51</v>
      </c>
      <c r="AS5" s="49"/>
      <c r="AT5" s="50" t="s">
        <v>52</v>
      </c>
      <c r="AU5" s="50" t="s">
        <v>53</v>
      </c>
      <c r="AV5" s="50" t="s">
        <v>54</v>
      </c>
      <c r="AW5" s="50" t="s">
        <v>55</v>
      </c>
      <c r="AX5" s="50"/>
      <c r="AY5" s="50" t="s">
        <v>56</v>
      </c>
      <c r="AZ5" s="50" t="s">
        <v>57</v>
      </c>
      <c r="BA5" s="50" t="s">
        <v>47</v>
      </c>
      <c r="BB5" s="50" t="s">
        <v>58</v>
      </c>
      <c r="BC5" s="50"/>
      <c r="BD5" s="50" t="s">
        <v>59</v>
      </c>
      <c r="BE5" s="51"/>
      <c r="BF5" s="72" t="s">
        <v>60</v>
      </c>
      <c r="BG5" s="72" t="n">
        <v>0.8</v>
      </c>
      <c r="BH5" s="72" t="n">
        <v>0.2</v>
      </c>
      <c r="BI5" s="52"/>
      <c r="BJ5" s="53" t="s">
        <v>61</v>
      </c>
      <c r="BK5" s="52"/>
      <c r="BL5" s="73" t="n">
        <f aca="false">BL3-BL4</f>
        <v>22756.4928</v>
      </c>
      <c r="BO5" s="53" t="s">
        <v>61</v>
      </c>
      <c r="BP5" s="52"/>
      <c r="BQ5" s="73" t="e">
        <f aca="false">BQ3-BQ4</f>
        <v>#REF!</v>
      </c>
      <c r="BR5" s="55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55"/>
      <c r="CE5" s="74"/>
      <c r="CF5" s="74"/>
      <c r="CG5" s="74"/>
      <c r="CH5" s="7"/>
      <c r="CI5" s="8"/>
      <c r="CJ5" s="7"/>
      <c r="CK5" s="29"/>
      <c r="CL5" s="7"/>
      <c r="CM5" s="7"/>
      <c r="CN5" s="8"/>
      <c r="CO5" s="7"/>
      <c r="CP5" s="29"/>
      <c r="CQ5" s="7"/>
    </row>
    <row r="6" customFormat="false" ht="17.25" hidden="false" customHeight="true" outlineLevel="0" collapsed="false">
      <c r="B6" s="75"/>
      <c r="C6" s="76" t="s">
        <v>62</v>
      </c>
      <c r="D6" s="76" t="s">
        <v>63</v>
      </c>
      <c r="E6" s="77" t="s">
        <v>64</v>
      </c>
      <c r="F6" s="78" t="n">
        <f aca="false">Variables!C2</f>
        <v>0</v>
      </c>
      <c r="G6" s="79" t="n">
        <v>0</v>
      </c>
      <c r="H6" s="79" t="n">
        <v>0</v>
      </c>
      <c r="I6" s="80" t="s">
        <v>65</v>
      </c>
      <c r="J6" s="81" t="s">
        <v>66</v>
      </c>
      <c r="K6" s="79" t="n">
        <v>0</v>
      </c>
      <c r="L6" s="82" t="s">
        <v>65</v>
      </c>
      <c r="M6" s="83" t="n">
        <v>0</v>
      </c>
      <c r="N6" s="84" t="s">
        <v>67</v>
      </c>
      <c r="O6" s="85" t="n">
        <v>0</v>
      </c>
      <c r="P6" s="84" t="n">
        <v>0.019</v>
      </c>
      <c r="Q6" s="85" t="n">
        <v>0</v>
      </c>
      <c r="R6" s="85" t="s">
        <v>67</v>
      </c>
      <c r="S6" s="82" t="s">
        <v>68</v>
      </c>
      <c r="T6" s="86" t="n">
        <v>0</v>
      </c>
      <c r="U6" s="87" t="s">
        <v>69</v>
      </c>
      <c r="W6" s="88" t="s">
        <v>62</v>
      </c>
      <c r="X6" s="89"/>
      <c r="Y6" s="88" t="s">
        <v>62</v>
      </c>
      <c r="Z6" s="90"/>
      <c r="AA6" s="91" t="s">
        <v>62</v>
      </c>
      <c r="AB6" s="92"/>
      <c r="AC6" s="93" t="s">
        <v>70</v>
      </c>
      <c r="AD6" s="94" t="s">
        <v>71</v>
      </c>
      <c r="AE6" s="67" t="s">
        <v>72</v>
      </c>
      <c r="AF6" s="67" t="s">
        <v>73</v>
      </c>
      <c r="AG6" s="67"/>
      <c r="AH6" s="95" t="s">
        <v>72</v>
      </c>
      <c r="AI6" s="309" t="s">
        <v>50</v>
      </c>
      <c r="AJ6" s="310" t="s">
        <v>74</v>
      </c>
      <c r="AK6" s="67" t="s">
        <v>72</v>
      </c>
      <c r="AL6" s="51" t="s">
        <v>50</v>
      </c>
      <c r="AM6" s="49" t="s">
        <v>74</v>
      </c>
      <c r="AN6" s="311" t="s">
        <v>72</v>
      </c>
      <c r="AO6" s="312" t="s">
        <v>50</v>
      </c>
      <c r="AP6" s="49" t="s">
        <v>74</v>
      </c>
      <c r="AQ6" s="96" t="s">
        <v>75</v>
      </c>
      <c r="AR6" s="96" t="s">
        <v>76</v>
      </c>
      <c r="AS6" s="49"/>
      <c r="AT6" s="97" t="s">
        <v>76</v>
      </c>
      <c r="AU6" s="97" t="s">
        <v>77</v>
      </c>
      <c r="AV6" s="97" t="s">
        <v>70</v>
      </c>
      <c r="AW6" s="97" t="s">
        <v>78</v>
      </c>
      <c r="AX6" s="97" t="s">
        <v>70</v>
      </c>
      <c r="AY6" s="97" t="s">
        <v>70</v>
      </c>
      <c r="AZ6" s="97" t="s">
        <v>70</v>
      </c>
      <c r="BA6" s="97" t="s">
        <v>70</v>
      </c>
      <c r="BB6" s="97" t="s">
        <v>70</v>
      </c>
      <c r="BC6" s="97" t="s">
        <v>70</v>
      </c>
      <c r="BD6" s="97" t="s">
        <v>79</v>
      </c>
      <c r="BE6" s="52"/>
      <c r="BF6" s="92" t="s">
        <v>70</v>
      </c>
      <c r="BG6" s="92" t="s">
        <v>80</v>
      </c>
      <c r="BH6" s="92" t="s">
        <v>80</v>
      </c>
      <c r="BI6" s="98"/>
      <c r="BJ6" s="53" t="s">
        <v>32</v>
      </c>
      <c r="BK6" s="52"/>
      <c r="BL6" s="99"/>
      <c r="BM6" s="6"/>
      <c r="BN6" s="6"/>
      <c r="BO6" s="53" t="s">
        <v>32</v>
      </c>
      <c r="BP6" s="52"/>
      <c r="BQ6" s="99" t="e">
        <f aca="true">-ABS(INDIRECT(TEXT((DAY($A$1)-1),"0")&amp;"!BK6"))+BL6</f>
        <v>#REF!</v>
      </c>
      <c r="BR6" s="55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7"/>
      <c r="CE6" s="100"/>
      <c r="CF6" s="100"/>
      <c r="CG6" s="100"/>
      <c r="CH6" s="8"/>
      <c r="CI6" s="8"/>
      <c r="CJ6" s="7"/>
      <c r="CK6" s="101"/>
      <c r="CL6" s="8"/>
      <c r="CM6" s="8"/>
      <c r="CN6" s="8"/>
      <c r="CO6" s="7"/>
      <c r="CP6" s="101"/>
      <c r="CQ6" s="7"/>
    </row>
    <row r="7" customFormat="false" ht="13.5" hidden="false" customHeight="false" outlineLevel="0" collapsed="false">
      <c r="B7" s="102" t="s">
        <v>71</v>
      </c>
      <c r="C7" s="103" t="n">
        <v>4</v>
      </c>
      <c r="D7" s="104" t="n">
        <v>0</v>
      </c>
      <c r="E7" s="105" t="s">
        <v>62</v>
      </c>
      <c r="F7" s="106" t="s">
        <v>81</v>
      </c>
      <c r="G7" s="107" t="s">
        <v>81</v>
      </c>
      <c r="H7" s="107" t="s">
        <v>81</v>
      </c>
      <c r="I7" s="108" t="s">
        <v>81</v>
      </c>
      <c r="J7" s="109" t="n">
        <v>0</v>
      </c>
      <c r="K7" s="110" t="s">
        <v>82</v>
      </c>
      <c r="L7" s="111" t="s">
        <v>83</v>
      </c>
      <c r="M7" s="112" t="s">
        <v>82</v>
      </c>
      <c r="N7" s="113" t="n">
        <v>0.03</v>
      </c>
      <c r="O7" s="114" t="s">
        <v>83</v>
      </c>
      <c r="P7" s="113" t="s">
        <v>83</v>
      </c>
      <c r="Q7" s="114" t="s">
        <v>83</v>
      </c>
      <c r="R7" s="113" t="n">
        <v>0</v>
      </c>
      <c r="S7" s="115" t="n">
        <v>0</v>
      </c>
      <c r="T7" s="106" t="s">
        <v>82</v>
      </c>
      <c r="U7" s="111" t="s">
        <v>82</v>
      </c>
      <c r="W7" s="116" t="n">
        <v>4</v>
      </c>
      <c r="X7" s="117" t="n">
        <v>2.52</v>
      </c>
      <c r="Y7" s="118"/>
      <c r="Z7" s="41"/>
      <c r="AA7" s="119"/>
      <c r="AB7" s="120"/>
      <c r="AC7" s="121" t="n">
        <f aca="false">(W7*X7)+(Y7*Z7)+(AA7*AB7)</f>
        <v>10.08</v>
      </c>
      <c r="AD7" s="122" t="n">
        <v>100</v>
      </c>
      <c r="AE7" s="123" t="n">
        <v>0</v>
      </c>
      <c r="AF7" s="124" t="n">
        <v>0</v>
      </c>
      <c r="AG7" s="125"/>
      <c r="AH7" s="126"/>
      <c r="AI7" s="127"/>
      <c r="AJ7" s="128"/>
      <c r="AK7" s="129" t="n">
        <v>4</v>
      </c>
      <c r="AL7" s="41" t="n">
        <v>240</v>
      </c>
      <c r="AM7" s="46" t="s">
        <v>158</v>
      </c>
      <c r="AN7" s="130"/>
      <c r="AO7" s="131"/>
      <c r="AP7" s="132"/>
      <c r="AQ7" s="132" t="n">
        <f aca="false" t="array" ref="AQ7:AQ7">SUM(IF(AND(AJ7&lt;&gt;"pac",AJ7&lt;&gt;""),AI7),IF(AND(AM7&lt;&gt;"pac",AM7&lt;&gt;""),AL7),IF(AND(AN7&lt;&gt;"pac",AN7&lt;&gt;""),AO7))/SUM(IF(AND(AJ7&lt;&gt;"pac",AJ7&lt;&gt;""),1),IF(AND(AM7&lt;&gt;"pac",AM7&lt;&gt;""),1),IF(AND(AN7&lt;&gt;"pac",AN7&lt;&gt;""),1))</f>
        <v>240</v>
      </c>
      <c r="AR7" s="132" t="n">
        <f aca="false" t="array" ref="AR7:AR7">SUM(IF(AND(AJ7&lt;&gt;"pac",AJ7&lt;&gt;""),AH7),IF(AND(AM7&lt;&gt;"pac",AM7&lt;&gt;""),AK7),IF(AND(AP7&lt;&gt;"pac",AP7&lt;&gt;""),AN7))</f>
        <v>4</v>
      </c>
      <c r="AS7" s="133"/>
      <c r="AT7" s="134" t="n">
        <f aca="false">SUM(AE7,AG7,AH7,AN7,AK7)</f>
        <v>4</v>
      </c>
      <c r="AU7" s="135" t="n">
        <f aca="false">AV7/AT7</f>
        <v>240</v>
      </c>
      <c r="AV7" s="136" t="n">
        <f aca="false">SUM(AE7*AF7)+(AH7*AI7)+(AN7*AO7)+(AK7*AL7)</f>
        <v>960</v>
      </c>
      <c r="AW7" s="137" t="n">
        <f aca="false">AT7*(F8+G8+H8)*J8/1000</f>
        <v>0</v>
      </c>
      <c r="AX7" s="137" t="n">
        <f aca="false">K8*AT7</f>
        <v>0</v>
      </c>
      <c r="AY7" s="137" t="n">
        <f aca="false">L8*(AE8+AG8)</f>
        <v>0</v>
      </c>
      <c r="AZ7" s="136" t="n">
        <f aca="false">P8</f>
        <v>1.7328</v>
      </c>
      <c r="BA7" s="137" t="n">
        <f aca="false">AC7</f>
        <v>10.08</v>
      </c>
      <c r="BB7" s="137" t="n">
        <f aca="false">T8*AT8</f>
        <v>0</v>
      </c>
      <c r="BC7" s="137"/>
      <c r="BD7" s="137" t="n">
        <f aca="false">AV7-SUM(AW7:BC7)</f>
        <v>948.1872</v>
      </c>
      <c r="BE7" s="138"/>
      <c r="BF7" s="139" t="n">
        <f aca="false">BD7</f>
        <v>948.1872</v>
      </c>
      <c r="BG7" s="139" t="n">
        <f aca="false">BF7*$BG$5</f>
        <v>758.54976</v>
      </c>
      <c r="BH7" s="139" t="n">
        <f aca="false">BF7*$BH$5</f>
        <v>189.63744</v>
      </c>
      <c r="BI7" s="52"/>
      <c r="BJ7" s="140" t="s">
        <v>84</v>
      </c>
      <c r="BK7" s="141"/>
      <c r="BL7" s="54" t="n">
        <f aca="false">BL5+BL6</f>
        <v>22756.4928</v>
      </c>
      <c r="BO7" s="140" t="s">
        <v>84</v>
      </c>
      <c r="BP7" s="141"/>
      <c r="BQ7" s="54" t="e">
        <f aca="false">BQ5+BQ6</f>
        <v>#REF!</v>
      </c>
      <c r="BR7" s="55"/>
      <c r="BS7" s="142"/>
      <c r="BT7" s="143"/>
      <c r="BU7" s="144"/>
      <c r="BV7" s="138"/>
      <c r="BW7" s="138"/>
      <c r="BX7" s="138"/>
      <c r="BY7" s="144"/>
      <c r="BZ7" s="138"/>
      <c r="CA7" s="138"/>
      <c r="CB7" s="138"/>
      <c r="CC7" s="138"/>
      <c r="CD7" s="138"/>
      <c r="CE7" s="145"/>
      <c r="CF7" s="145"/>
      <c r="CG7" s="145"/>
      <c r="CH7" s="7"/>
      <c r="CI7" s="8"/>
      <c r="CJ7" s="7"/>
      <c r="CK7" s="29"/>
      <c r="CL7" s="7"/>
      <c r="CM7" s="7"/>
      <c r="CN7" s="8"/>
      <c r="CO7" s="7"/>
      <c r="CP7" s="29"/>
      <c r="CQ7" s="7"/>
    </row>
    <row r="8" customFormat="false" ht="12.75" hidden="false" customHeight="false" outlineLevel="0" collapsed="false">
      <c r="B8" s="75" t="n">
        <v>100</v>
      </c>
      <c r="C8" s="146" t="n">
        <f aca="false">C7</f>
        <v>4</v>
      </c>
      <c r="D8" s="147" t="n">
        <f aca="false">D7</f>
        <v>0</v>
      </c>
      <c r="E8" s="148" t="n">
        <f aca="false">C8-D7</f>
        <v>4</v>
      </c>
      <c r="F8" s="149" t="n">
        <f aca="false">$F$6</f>
        <v>0</v>
      </c>
      <c r="G8" s="150" t="n">
        <f aca="false">$G$6</f>
        <v>0</v>
      </c>
      <c r="H8" s="151" t="n">
        <f aca="false">$H$6</f>
        <v>0</v>
      </c>
      <c r="I8" s="152" t="n">
        <f aca="false">F8+G8+H8</f>
        <v>0</v>
      </c>
      <c r="J8" s="153" t="n">
        <f aca="false">$J$7</f>
        <v>0</v>
      </c>
      <c r="K8" s="154" t="n">
        <f aca="false">$K$6</f>
        <v>0</v>
      </c>
      <c r="L8" s="155" t="n">
        <f aca="false">((I8*J8/1000)+K8)</f>
        <v>0</v>
      </c>
      <c r="M8" s="156" t="n">
        <f aca="false">$M$68</f>
        <v>0</v>
      </c>
      <c r="N8" s="157" t="n">
        <f aca="false">$N$7*AQ7*AR7</f>
        <v>28.8</v>
      </c>
      <c r="O8" s="156" t="n">
        <f aca="false">$O$68</f>
        <v>0</v>
      </c>
      <c r="P8" s="158" t="n">
        <f aca="false">(AT7*$P$6)*$P$3</f>
        <v>1.7328</v>
      </c>
      <c r="Q8" s="154" t="n">
        <f aca="false">$Q$68</f>
        <v>0</v>
      </c>
      <c r="R8" s="154" t="n">
        <v>0</v>
      </c>
      <c r="S8" s="155" t="n">
        <v>0</v>
      </c>
      <c r="T8" s="156" t="n">
        <f aca="false">$T$6</f>
        <v>0</v>
      </c>
      <c r="U8" s="159" t="n">
        <f aca="false">(N8/E8)+SUM(L8:M8)</f>
        <v>7.2</v>
      </c>
      <c r="W8" s="116" t="n">
        <v>4</v>
      </c>
      <c r="X8" s="117" t="n">
        <v>2.52</v>
      </c>
      <c r="Y8" s="160"/>
      <c r="Z8" s="63"/>
      <c r="AA8" s="161"/>
      <c r="AB8" s="120"/>
      <c r="AC8" s="162" t="n">
        <f aca="false">(W8*X8)+(Y8*Z8)+(AA8*AB8)</f>
        <v>10.08</v>
      </c>
      <c r="AD8" s="163" t="n">
        <v>200</v>
      </c>
      <c r="AE8" s="164" t="n">
        <v>0</v>
      </c>
      <c r="AF8" s="165" t="n">
        <v>0</v>
      </c>
      <c r="AG8" s="166"/>
      <c r="AH8" s="167"/>
      <c r="AI8" s="168"/>
      <c r="AJ8" s="169"/>
      <c r="AK8" s="170" t="n">
        <v>4</v>
      </c>
      <c r="AL8" s="63" t="n">
        <v>240</v>
      </c>
      <c r="AM8" s="171" t="s">
        <v>158</v>
      </c>
      <c r="AN8" s="172"/>
      <c r="AO8" s="173"/>
      <c r="AP8" s="133"/>
      <c r="AQ8" s="133" t="n">
        <f aca="false" t="array" ref="AQ8:AQ8">SUM(IF(AND(AJ8&lt;&gt;"pac",AJ8&lt;&gt;""),AI8),IF(AND(AM8&lt;&gt;"pac",AM8&lt;&gt;""),AL8),IF(AND(AN8&lt;&gt;"pac",AN8&lt;&gt;""),AO8))/SUM(IF(AND(AJ8&lt;&gt;"pac",AJ8&lt;&gt;""),1),IF(AND(AM8&lt;&gt;"pac",AM8&lt;&gt;""),1),IF(AND(AN8&lt;&gt;"pac",AN8&lt;&gt;""),1))</f>
        <v>240</v>
      </c>
      <c r="AR8" s="133" t="n">
        <f aca="false" t="array" ref="AR8:AR8">SUM(IF(AND(AJ8&lt;&gt;"pac",AJ8&lt;&gt;""),AH8),IF(AND(AM8&lt;&gt;"pac",AM8&lt;&gt;""),AK8),IF(AND(AP8&lt;&gt;"pac",AP8&lt;&gt;""),AN8))</f>
        <v>4</v>
      </c>
      <c r="AS8" s="133"/>
      <c r="AT8" s="134" t="n">
        <f aca="false">SUM(AE8,AG8,AH8,AN8,AK8)</f>
        <v>4</v>
      </c>
      <c r="AU8" s="135" t="n">
        <f aca="false">AV8/AT8</f>
        <v>240</v>
      </c>
      <c r="AV8" s="136" t="n">
        <f aca="false">SUM(AE8*AF8)+(AH8*AI8)+(AN8*AO8)+(AK8*AL8)</f>
        <v>960</v>
      </c>
      <c r="AW8" s="137" t="n">
        <f aca="false">AT8*(F9+G9+H9)*J9/1000</f>
        <v>0</v>
      </c>
      <c r="AX8" s="137" t="n">
        <f aca="false">K9*AT8</f>
        <v>0</v>
      </c>
      <c r="AY8" s="137" t="n">
        <f aca="false">L9*(AE9+AG9)</f>
        <v>0</v>
      </c>
      <c r="AZ8" s="136" t="n">
        <f aca="false">P9</f>
        <v>1.7328</v>
      </c>
      <c r="BA8" s="137" t="n">
        <f aca="false">AC8</f>
        <v>10.08</v>
      </c>
      <c r="BB8" s="137" t="n">
        <f aca="false">T9*AT9</f>
        <v>0</v>
      </c>
      <c r="BC8" s="137"/>
      <c r="BD8" s="137" t="n">
        <f aca="false">AV8-SUM(AW8:BC8)</f>
        <v>948.1872</v>
      </c>
      <c r="BE8" s="138"/>
      <c r="BF8" s="139" t="n">
        <f aca="false">BD8</f>
        <v>948.1872</v>
      </c>
      <c r="BG8" s="139" t="n">
        <f aca="false">BF8*$BG$5</f>
        <v>758.54976</v>
      </c>
      <c r="BH8" s="139" t="n">
        <f aca="false">BF8*$BH$5</f>
        <v>189.63744</v>
      </c>
      <c r="BI8" s="52"/>
      <c r="BR8" s="55"/>
      <c r="BS8" s="142"/>
      <c r="BT8" s="143"/>
      <c r="BU8" s="144"/>
      <c r="BV8" s="138"/>
      <c r="BW8" s="138"/>
      <c r="BX8" s="138"/>
      <c r="BY8" s="144"/>
      <c r="BZ8" s="138"/>
      <c r="CA8" s="138"/>
      <c r="CB8" s="138"/>
      <c r="CC8" s="138"/>
      <c r="CD8" s="138"/>
      <c r="CE8" s="145"/>
      <c r="CF8" s="145"/>
      <c r="CG8" s="145"/>
      <c r="CH8" s="7"/>
      <c r="CI8" s="7"/>
      <c r="CJ8" s="7"/>
      <c r="CK8" s="7"/>
      <c r="CL8" s="7"/>
      <c r="CM8" s="7"/>
      <c r="CN8" s="7"/>
      <c r="CO8" s="7"/>
      <c r="CP8" s="7"/>
      <c r="CQ8" s="7"/>
    </row>
    <row r="9" customFormat="false" ht="12.75" hidden="false" customHeight="false" outlineLevel="0" collapsed="false">
      <c r="B9" s="75" t="n">
        <v>200</v>
      </c>
      <c r="C9" s="146" t="n">
        <f aca="false">C8</f>
        <v>4</v>
      </c>
      <c r="D9" s="147" t="n">
        <f aca="false">D8</f>
        <v>0</v>
      </c>
      <c r="E9" s="174" t="n">
        <f aca="false">C9-D8</f>
        <v>4</v>
      </c>
      <c r="F9" s="149" t="n">
        <f aca="false">$F$6</f>
        <v>0</v>
      </c>
      <c r="G9" s="175" t="n">
        <f aca="false">$G$6</f>
        <v>0</v>
      </c>
      <c r="H9" s="151" t="n">
        <f aca="false">$H$6</f>
        <v>0</v>
      </c>
      <c r="I9" s="152" t="n">
        <f aca="false">F9+G9+H9</f>
        <v>0</v>
      </c>
      <c r="J9" s="153" t="n">
        <f aca="false">$J$7</f>
        <v>0</v>
      </c>
      <c r="K9" s="154" t="n">
        <f aca="false">$K$6</f>
        <v>0</v>
      </c>
      <c r="L9" s="155" t="n">
        <f aca="false">((I9*J9/1000)+K9)</f>
        <v>0</v>
      </c>
      <c r="M9" s="156" t="n">
        <f aca="false">$M$68</f>
        <v>0</v>
      </c>
      <c r="N9" s="157" t="n">
        <f aca="false">$N$7*AQ8*AR8</f>
        <v>28.8</v>
      </c>
      <c r="O9" s="156" t="n">
        <f aca="false">$O$68</f>
        <v>0</v>
      </c>
      <c r="P9" s="158" t="n">
        <f aca="false">(AT8*$P$6)*$P$3</f>
        <v>1.7328</v>
      </c>
      <c r="Q9" s="154" t="n">
        <f aca="false">$Q$68</f>
        <v>0</v>
      </c>
      <c r="R9" s="154" t="n">
        <v>0</v>
      </c>
      <c r="S9" s="155" t="n">
        <v>0</v>
      </c>
      <c r="T9" s="156" t="n">
        <f aca="false">$T$6</f>
        <v>0</v>
      </c>
      <c r="U9" s="159" t="n">
        <f aca="false">(N9/E9)+SUM(L9:M9)</f>
        <v>7.2</v>
      </c>
      <c r="W9" s="116" t="n">
        <v>4</v>
      </c>
      <c r="X9" s="117" t="n">
        <v>2.52</v>
      </c>
      <c r="Y9" s="160"/>
      <c r="Z9" s="63"/>
      <c r="AA9" s="161"/>
      <c r="AB9" s="120"/>
      <c r="AC9" s="162" t="n">
        <f aca="false">(W9*X9)+(Y9*Z9)+(AA9*AB9)</f>
        <v>10.08</v>
      </c>
      <c r="AD9" s="163" t="n">
        <v>300</v>
      </c>
      <c r="AE9" s="164" t="n">
        <v>0</v>
      </c>
      <c r="AF9" s="165" t="n">
        <v>0</v>
      </c>
      <c r="AG9" s="166"/>
      <c r="AH9" s="167"/>
      <c r="AI9" s="168"/>
      <c r="AJ9" s="169"/>
      <c r="AK9" s="170" t="n">
        <v>4</v>
      </c>
      <c r="AL9" s="63" t="n">
        <v>240</v>
      </c>
      <c r="AM9" s="171" t="s">
        <v>158</v>
      </c>
      <c r="AN9" s="172"/>
      <c r="AO9" s="173"/>
      <c r="AP9" s="133"/>
      <c r="AQ9" s="133" t="n">
        <f aca="false" t="array" ref="AQ9:AQ9">SUM(IF(AND(AJ9&lt;&gt;"pac",AJ9&lt;&gt;""),AI9),IF(AND(AM9&lt;&gt;"pac",AM9&lt;&gt;""),AL9),IF(AND(AN9&lt;&gt;"pac",AN9&lt;&gt;""),AO9))/SUM(IF(AND(AJ9&lt;&gt;"pac",AJ9&lt;&gt;""),1),IF(AND(AM9&lt;&gt;"pac",AM9&lt;&gt;""),1),IF(AND(AN9&lt;&gt;"pac",AN9&lt;&gt;""),1))</f>
        <v>240</v>
      </c>
      <c r="AR9" s="133" t="n">
        <f aca="false" t="array" ref="AR9:AR9">SUM(IF(AND(AJ9&lt;&gt;"pac",AJ9&lt;&gt;""),AH9),IF(AND(AM9&lt;&gt;"pac",AM9&lt;&gt;""),AK9),IF(AND(AP9&lt;&gt;"pac",AP9&lt;&gt;""),AN9))</f>
        <v>4</v>
      </c>
      <c r="AS9" s="133"/>
      <c r="AT9" s="134" t="n">
        <f aca="false">SUM(AE9,AG9,AH9,AN9,AK9)</f>
        <v>4</v>
      </c>
      <c r="AU9" s="135" t="n">
        <f aca="false">AV9/AT9</f>
        <v>240</v>
      </c>
      <c r="AV9" s="136" t="n">
        <f aca="false">SUM(AE9*AF9)+(AH9*AI9)+(AN9*AO9)+(AK9*AL9)</f>
        <v>960</v>
      </c>
      <c r="AW9" s="137" t="n">
        <f aca="false">AT9*(F10+G10+H10)*J10/1000</f>
        <v>0</v>
      </c>
      <c r="AX9" s="137" t="n">
        <f aca="false">K10*AT9</f>
        <v>0</v>
      </c>
      <c r="AY9" s="137" t="n">
        <f aca="false">L10*(AE10+AG10)</f>
        <v>0</v>
      </c>
      <c r="AZ9" s="136" t="n">
        <f aca="false">P10</f>
        <v>1.7328</v>
      </c>
      <c r="BA9" s="137" t="n">
        <f aca="false">AC9</f>
        <v>10.08</v>
      </c>
      <c r="BB9" s="137" t="n">
        <f aca="false">T10*AT10</f>
        <v>0</v>
      </c>
      <c r="BC9" s="137"/>
      <c r="BD9" s="137" t="n">
        <f aca="false">AV9-SUM(AW9:BC9)</f>
        <v>948.1872</v>
      </c>
      <c r="BE9" s="138"/>
      <c r="BF9" s="139" t="n">
        <f aca="false">BD9</f>
        <v>948.1872</v>
      </c>
      <c r="BG9" s="139" t="n">
        <f aca="false">BF9*$BG$5</f>
        <v>758.54976</v>
      </c>
      <c r="BH9" s="139" t="n">
        <f aca="false">BF9*$BH$5</f>
        <v>189.63744</v>
      </c>
      <c r="BI9" s="52"/>
      <c r="BR9" s="55"/>
      <c r="BS9" s="142"/>
      <c r="BT9" s="143"/>
      <c r="BU9" s="144"/>
      <c r="BV9" s="138"/>
      <c r="BW9" s="138"/>
      <c r="BX9" s="138"/>
      <c r="BY9" s="144"/>
      <c r="BZ9" s="138"/>
      <c r="CA9" s="138"/>
      <c r="CB9" s="138"/>
      <c r="CC9" s="138"/>
      <c r="CD9" s="138"/>
      <c r="CE9" s="145"/>
      <c r="CF9" s="145"/>
      <c r="CG9" s="145"/>
      <c r="CH9" s="7"/>
      <c r="CI9" s="7"/>
      <c r="CJ9" s="7"/>
      <c r="CK9" s="7"/>
      <c r="CL9" s="7"/>
      <c r="CM9" s="7"/>
      <c r="CN9" s="7"/>
      <c r="CO9" s="7"/>
      <c r="CP9" s="7"/>
      <c r="CQ9" s="7"/>
    </row>
    <row r="10" customFormat="false" ht="12.75" hidden="false" customHeight="false" outlineLevel="0" collapsed="false">
      <c r="B10" s="75" t="n">
        <v>300</v>
      </c>
      <c r="C10" s="146" t="n">
        <f aca="false">C9</f>
        <v>4</v>
      </c>
      <c r="D10" s="147" t="n">
        <f aca="false">D9</f>
        <v>0</v>
      </c>
      <c r="E10" s="174" t="n">
        <f aca="false">C10-D9</f>
        <v>4</v>
      </c>
      <c r="F10" s="149" t="n">
        <f aca="false">$F$6</f>
        <v>0</v>
      </c>
      <c r="G10" s="175" t="n">
        <f aca="false">$G$6</f>
        <v>0</v>
      </c>
      <c r="H10" s="151" t="n">
        <f aca="false">$H$6</f>
        <v>0</v>
      </c>
      <c r="I10" s="152" t="n">
        <f aca="false">F10+G10+H10</f>
        <v>0</v>
      </c>
      <c r="J10" s="153" t="n">
        <f aca="false">$J$7</f>
        <v>0</v>
      </c>
      <c r="K10" s="154" t="n">
        <f aca="false">$K$6</f>
        <v>0</v>
      </c>
      <c r="L10" s="155" t="n">
        <f aca="false">((I10*J10/1000)+K10)</f>
        <v>0</v>
      </c>
      <c r="M10" s="156" t="n">
        <f aca="false">$M$68</f>
        <v>0</v>
      </c>
      <c r="N10" s="157" t="n">
        <f aca="false">$N$7*AQ9*AR9</f>
        <v>28.8</v>
      </c>
      <c r="O10" s="156" t="n">
        <f aca="false">$O$68</f>
        <v>0</v>
      </c>
      <c r="P10" s="158" t="n">
        <f aca="false">(AT9*$P$6)*$P$3</f>
        <v>1.7328</v>
      </c>
      <c r="Q10" s="154" t="n">
        <f aca="false">$Q$68</f>
        <v>0</v>
      </c>
      <c r="R10" s="154" t="n">
        <v>0</v>
      </c>
      <c r="S10" s="155" t="n">
        <v>0</v>
      </c>
      <c r="T10" s="156" t="n">
        <f aca="false">$T$6</f>
        <v>0</v>
      </c>
      <c r="U10" s="159" t="n">
        <f aca="false">(N10/E10)+SUM(L10:M10)</f>
        <v>7.2</v>
      </c>
      <c r="W10" s="116" t="n">
        <v>4</v>
      </c>
      <c r="X10" s="117" t="n">
        <v>2.52</v>
      </c>
      <c r="Y10" s="160"/>
      <c r="Z10" s="63"/>
      <c r="AA10" s="161"/>
      <c r="AB10" s="120"/>
      <c r="AC10" s="162" t="n">
        <f aca="false">(W10*X10)+(Y10*Z10)+(AA10*AB10)</f>
        <v>10.08</v>
      </c>
      <c r="AD10" s="163" t="n">
        <v>400</v>
      </c>
      <c r="AE10" s="164" t="n">
        <v>0</v>
      </c>
      <c r="AF10" s="165" t="n">
        <v>0</v>
      </c>
      <c r="AG10" s="166"/>
      <c r="AH10" s="167"/>
      <c r="AI10" s="168"/>
      <c r="AJ10" s="169"/>
      <c r="AK10" s="170" t="n">
        <v>4</v>
      </c>
      <c r="AL10" s="63" t="n">
        <v>240</v>
      </c>
      <c r="AM10" s="171" t="s">
        <v>158</v>
      </c>
      <c r="AN10" s="172"/>
      <c r="AO10" s="173"/>
      <c r="AP10" s="133"/>
      <c r="AQ10" s="133" t="n">
        <f aca="false" t="array" ref="AQ10:AQ10">SUM(IF(AND(AJ10&lt;&gt;"pac",AJ10&lt;&gt;""),AI10),IF(AND(AM10&lt;&gt;"pac",AM10&lt;&gt;""),AL10),IF(AND(AN10&lt;&gt;"pac",AN10&lt;&gt;""),AO10))/SUM(IF(AND(AJ10&lt;&gt;"pac",AJ10&lt;&gt;""),1),IF(AND(AM10&lt;&gt;"pac",AM10&lt;&gt;""),1),IF(AND(AN10&lt;&gt;"pac",AN10&lt;&gt;""),1))</f>
        <v>240</v>
      </c>
      <c r="AR10" s="133" t="n">
        <f aca="false" t="array" ref="AR10:AR10">SUM(IF(AND(AJ10&lt;&gt;"pac",AJ10&lt;&gt;""),AH10),IF(AND(AM10&lt;&gt;"pac",AM10&lt;&gt;""),AK10),IF(AND(AP10&lt;&gt;"pac",AP10&lt;&gt;""),AN10))</f>
        <v>4</v>
      </c>
      <c r="AS10" s="133"/>
      <c r="AT10" s="134" t="n">
        <f aca="false">SUM(AE10,AG10,AH10,AN10,AK10)</f>
        <v>4</v>
      </c>
      <c r="AU10" s="135" t="n">
        <f aca="false">AV10/AT10</f>
        <v>240</v>
      </c>
      <c r="AV10" s="136" t="n">
        <f aca="false">SUM(AE10*AF10)+(AH10*AI10)+(AN10*AO10)+(AK10*AL10)</f>
        <v>960</v>
      </c>
      <c r="AW10" s="137" t="n">
        <f aca="false">AT10*(F11+G11+H11)*J11/1000</f>
        <v>0</v>
      </c>
      <c r="AX10" s="137" t="n">
        <f aca="false">K11*AT10</f>
        <v>0</v>
      </c>
      <c r="AY10" s="137" t="n">
        <f aca="false">L11*(AE11+AG11)</f>
        <v>0</v>
      </c>
      <c r="AZ10" s="136" t="n">
        <f aca="false">P11</f>
        <v>1.7328</v>
      </c>
      <c r="BA10" s="137" t="n">
        <f aca="false">AC10</f>
        <v>10.08</v>
      </c>
      <c r="BB10" s="137" t="n">
        <f aca="false">T11*AT11</f>
        <v>0</v>
      </c>
      <c r="BC10" s="137"/>
      <c r="BD10" s="137" t="n">
        <f aca="false">AV10-SUM(AW10:BC10)</f>
        <v>948.1872</v>
      </c>
      <c r="BE10" s="138"/>
      <c r="BF10" s="139" t="n">
        <f aca="false">BD10</f>
        <v>948.1872</v>
      </c>
      <c r="BG10" s="139" t="n">
        <f aca="false">BF10*$BG$5</f>
        <v>758.54976</v>
      </c>
      <c r="BH10" s="139" t="n">
        <f aca="false">BF10*$BH$5</f>
        <v>189.63744</v>
      </c>
      <c r="BI10" s="52"/>
      <c r="BJ10" s="6" t="s">
        <v>86</v>
      </c>
      <c r="BO10" s="6" t="s">
        <v>87</v>
      </c>
      <c r="BR10" s="55"/>
      <c r="BS10" s="142"/>
      <c r="BT10" s="143"/>
      <c r="BU10" s="144"/>
      <c r="BV10" s="138"/>
      <c r="BW10" s="138"/>
      <c r="BX10" s="138"/>
      <c r="BY10" s="144"/>
      <c r="BZ10" s="138"/>
      <c r="CA10" s="138"/>
      <c r="CB10" s="138"/>
      <c r="CC10" s="138"/>
      <c r="CD10" s="138"/>
      <c r="CE10" s="145"/>
      <c r="CF10" s="145"/>
      <c r="CG10" s="145"/>
      <c r="CH10" s="7"/>
      <c r="CI10" s="8"/>
      <c r="CJ10" s="7"/>
      <c r="CK10" s="7"/>
      <c r="CL10" s="7"/>
      <c r="CM10" s="7"/>
      <c r="CN10" s="8"/>
      <c r="CO10" s="7"/>
      <c r="CP10" s="7"/>
      <c r="CQ10" s="7"/>
    </row>
    <row r="11" customFormat="false" ht="12.75" hidden="false" customHeight="false" outlineLevel="0" collapsed="false">
      <c r="B11" s="75" t="n">
        <v>400</v>
      </c>
      <c r="C11" s="146" t="n">
        <f aca="false">C10</f>
        <v>4</v>
      </c>
      <c r="D11" s="147" t="n">
        <f aca="false">D10</f>
        <v>0</v>
      </c>
      <c r="E11" s="174" t="n">
        <f aca="false">C11-D10</f>
        <v>4</v>
      </c>
      <c r="F11" s="149" t="n">
        <f aca="false">$F$6</f>
        <v>0</v>
      </c>
      <c r="G11" s="175" t="n">
        <f aca="false">$G$6</f>
        <v>0</v>
      </c>
      <c r="H11" s="151" t="n">
        <f aca="false">$H$6</f>
        <v>0</v>
      </c>
      <c r="I11" s="152" t="n">
        <f aca="false">F11+G11+H11</f>
        <v>0</v>
      </c>
      <c r="J11" s="153" t="n">
        <f aca="false">$J$7</f>
        <v>0</v>
      </c>
      <c r="K11" s="154" t="n">
        <f aca="false">$K$6</f>
        <v>0</v>
      </c>
      <c r="L11" s="155" t="n">
        <f aca="false">((I11*J11/1000)+K11)</f>
        <v>0</v>
      </c>
      <c r="M11" s="156" t="n">
        <f aca="false">$M$68</f>
        <v>0</v>
      </c>
      <c r="N11" s="157" t="n">
        <f aca="false">$N$7*AQ10*AR10</f>
        <v>28.8</v>
      </c>
      <c r="O11" s="156" t="n">
        <f aca="false">$O$68</f>
        <v>0</v>
      </c>
      <c r="P11" s="158" t="n">
        <f aca="false">(AT10*$P$6)*$P$3</f>
        <v>1.7328</v>
      </c>
      <c r="Q11" s="154" t="n">
        <f aca="false">$Q$68</f>
        <v>0</v>
      </c>
      <c r="R11" s="154" t="n">
        <v>0</v>
      </c>
      <c r="S11" s="155" t="n">
        <v>0</v>
      </c>
      <c r="T11" s="156" t="n">
        <f aca="false">$T$6</f>
        <v>0</v>
      </c>
      <c r="U11" s="159" t="n">
        <f aca="false">(N11/E11)+SUM(L11:M11)</f>
        <v>7.2</v>
      </c>
      <c r="W11" s="116" t="n">
        <v>4</v>
      </c>
      <c r="X11" s="117" t="n">
        <v>2.52</v>
      </c>
      <c r="Y11" s="160"/>
      <c r="Z11" s="63"/>
      <c r="AA11" s="161"/>
      <c r="AB11" s="120"/>
      <c r="AC11" s="162" t="n">
        <f aca="false">(W11*X11)+(Y11*Z11)+(AA11*AB11)</f>
        <v>10.08</v>
      </c>
      <c r="AD11" s="163" t="n">
        <v>500</v>
      </c>
      <c r="AE11" s="164" t="n">
        <v>0</v>
      </c>
      <c r="AF11" s="165" t="n">
        <v>0</v>
      </c>
      <c r="AG11" s="166"/>
      <c r="AH11" s="167"/>
      <c r="AI11" s="168"/>
      <c r="AJ11" s="169"/>
      <c r="AK11" s="170" t="n">
        <v>4</v>
      </c>
      <c r="AL11" s="63" t="n">
        <v>240</v>
      </c>
      <c r="AM11" s="171" t="s">
        <v>158</v>
      </c>
      <c r="AN11" s="172"/>
      <c r="AO11" s="173"/>
      <c r="AP11" s="133"/>
      <c r="AQ11" s="133" t="n">
        <f aca="false" t="array" ref="AQ11:AQ11">SUM(IF(AND(AJ11&lt;&gt;"pac",AJ11&lt;&gt;""),AI11),IF(AND(AM11&lt;&gt;"pac",AM11&lt;&gt;""),AL11),IF(AND(AN11&lt;&gt;"pac",AN11&lt;&gt;""),AO11))/SUM(IF(AND(AJ11&lt;&gt;"pac",AJ11&lt;&gt;""),1),IF(AND(AM11&lt;&gt;"pac",AM11&lt;&gt;""),1),IF(AND(AN11&lt;&gt;"pac",AN11&lt;&gt;""),1))</f>
        <v>240</v>
      </c>
      <c r="AR11" s="133" t="n">
        <f aca="false" t="array" ref="AR11:AR11">SUM(IF(AND(AJ11&lt;&gt;"pac",AJ11&lt;&gt;""),AH11),IF(AND(AM11&lt;&gt;"pac",AM11&lt;&gt;""),AK11),IF(AND(AP11&lt;&gt;"pac",AP11&lt;&gt;""),AN11))</f>
        <v>4</v>
      </c>
      <c r="AS11" s="133"/>
      <c r="AT11" s="134" t="n">
        <f aca="false">SUM(AE11,AG11,AH11,AN11,AK11)</f>
        <v>4</v>
      </c>
      <c r="AU11" s="135" t="n">
        <f aca="false">AV11/AT11</f>
        <v>240</v>
      </c>
      <c r="AV11" s="136" t="n">
        <f aca="false">SUM(AE11*AF11)+(AH11*AI11)+(AN11*AO11)+(AK11*AL11)</f>
        <v>960</v>
      </c>
      <c r="AW11" s="137" t="n">
        <f aca="false">AT11*(F12+G12+H12)*J12/1000</f>
        <v>0</v>
      </c>
      <c r="AX11" s="137" t="n">
        <f aca="false">K12*AT11</f>
        <v>0</v>
      </c>
      <c r="AY11" s="137" t="n">
        <f aca="false">L12*(AE12+AG12)</f>
        <v>0</v>
      </c>
      <c r="AZ11" s="136" t="n">
        <f aca="false">P12</f>
        <v>1.7328</v>
      </c>
      <c r="BA11" s="137" t="n">
        <f aca="false">AC11</f>
        <v>10.08</v>
      </c>
      <c r="BB11" s="137" t="n">
        <f aca="false">T12*AT12</f>
        <v>0</v>
      </c>
      <c r="BC11" s="137"/>
      <c r="BD11" s="137" t="n">
        <f aca="false">AV11-SUM(AW11:BC11)</f>
        <v>948.1872</v>
      </c>
      <c r="BE11" s="138"/>
      <c r="BF11" s="139" t="n">
        <f aca="false">BD11</f>
        <v>948.1872</v>
      </c>
      <c r="BG11" s="139" t="n">
        <f aca="false">BF11*$BG$5</f>
        <v>758.54976</v>
      </c>
      <c r="BH11" s="139" t="n">
        <f aca="false">BF11*$BH$5</f>
        <v>189.63744</v>
      </c>
      <c r="BI11" s="52"/>
      <c r="BJ11" s="25" t="s">
        <v>88</v>
      </c>
      <c r="BK11" s="26"/>
      <c r="BL11" s="27" t="n">
        <f aca="false">AV31</f>
        <v>23040</v>
      </c>
      <c r="BO11" s="25" t="s">
        <v>88</v>
      </c>
      <c r="BP11" s="26"/>
      <c r="BQ11" s="27" t="e">
        <f aca="true">(INDIRECT(TEXT((DAY($A$1)-1),"0")&amp;"!Bq11"))+BL11</f>
        <v>#REF!</v>
      </c>
      <c r="BR11" s="55"/>
      <c r="BS11" s="142"/>
      <c r="BT11" s="143"/>
      <c r="BU11" s="144"/>
      <c r="BV11" s="138"/>
      <c r="BW11" s="138"/>
      <c r="BX11" s="138"/>
      <c r="BY11" s="144"/>
      <c r="BZ11" s="138"/>
      <c r="CA11" s="138"/>
      <c r="CB11" s="138"/>
      <c r="CC11" s="138"/>
      <c r="CD11" s="138"/>
      <c r="CE11" s="145"/>
      <c r="CF11" s="145"/>
      <c r="CG11" s="145"/>
      <c r="CH11" s="7"/>
      <c r="CI11" s="8"/>
      <c r="CJ11" s="7"/>
      <c r="CK11" s="29"/>
      <c r="CL11" s="7"/>
      <c r="CM11" s="7"/>
      <c r="CN11" s="8"/>
      <c r="CO11" s="7"/>
      <c r="CP11" s="29"/>
      <c r="CQ11" s="7"/>
    </row>
    <row r="12" customFormat="false" ht="12.75" hidden="false" customHeight="false" outlineLevel="0" collapsed="false">
      <c r="B12" s="75" t="n">
        <v>500</v>
      </c>
      <c r="C12" s="146" t="n">
        <f aca="false">C11</f>
        <v>4</v>
      </c>
      <c r="D12" s="147" t="n">
        <f aca="false">D11</f>
        <v>0</v>
      </c>
      <c r="E12" s="174" t="n">
        <f aca="false">C12-D11</f>
        <v>4</v>
      </c>
      <c r="F12" s="149" t="n">
        <f aca="false">$F$6</f>
        <v>0</v>
      </c>
      <c r="G12" s="175" t="n">
        <f aca="false">$G$6</f>
        <v>0</v>
      </c>
      <c r="H12" s="151" t="n">
        <f aca="false">$H$6</f>
        <v>0</v>
      </c>
      <c r="I12" s="152" t="n">
        <f aca="false">F12+G12+H12</f>
        <v>0</v>
      </c>
      <c r="J12" s="153" t="n">
        <f aca="false">$J$7</f>
        <v>0</v>
      </c>
      <c r="K12" s="154" t="n">
        <f aca="false">$K$6</f>
        <v>0</v>
      </c>
      <c r="L12" s="155" t="n">
        <f aca="false">((I12*J12/1000)+K12)</f>
        <v>0</v>
      </c>
      <c r="M12" s="156" t="n">
        <f aca="false">$M$68</f>
        <v>0</v>
      </c>
      <c r="N12" s="157" t="n">
        <f aca="false">$N$7*AQ11*AR11</f>
        <v>28.8</v>
      </c>
      <c r="O12" s="156" t="n">
        <f aca="false">$O$68</f>
        <v>0</v>
      </c>
      <c r="P12" s="158" t="n">
        <f aca="false">(AT11*$P$6)*$P$3</f>
        <v>1.7328</v>
      </c>
      <c r="Q12" s="154" t="n">
        <f aca="false">$Q$68</f>
        <v>0</v>
      </c>
      <c r="R12" s="154" t="n">
        <v>0</v>
      </c>
      <c r="S12" s="155" t="n">
        <v>0</v>
      </c>
      <c r="T12" s="156" t="n">
        <f aca="false">$T$6</f>
        <v>0</v>
      </c>
      <c r="U12" s="159" t="n">
        <f aca="false">(N12/E12)+SUM(L12:M12)</f>
        <v>7.2</v>
      </c>
      <c r="W12" s="116" t="n">
        <v>4</v>
      </c>
      <c r="X12" s="117" t="n">
        <v>2.52</v>
      </c>
      <c r="Y12" s="160"/>
      <c r="Z12" s="63"/>
      <c r="AA12" s="161"/>
      <c r="AB12" s="120"/>
      <c r="AC12" s="162" t="n">
        <f aca="false">(W12*X12)+(Y12*Z12)+(AA12*AB12)</f>
        <v>10.08</v>
      </c>
      <c r="AD12" s="163" t="n">
        <v>600</v>
      </c>
      <c r="AE12" s="164" t="n">
        <v>0</v>
      </c>
      <c r="AF12" s="165" t="n">
        <v>0</v>
      </c>
      <c r="AG12" s="166"/>
      <c r="AH12" s="167"/>
      <c r="AI12" s="168"/>
      <c r="AJ12" s="169"/>
      <c r="AK12" s="170" t="n">
        <v>4</v>
      </c>
      <c r="AL12" s="63" t="n">
        <v>240</v>
      </c>
      <c r="AM12" s="171" t="s">
        <v>158</v>
      </c>
      <c r="AN12" s="172"/>
      <c r="AO12" s="173"/>
      <c r="AP12" s="133"/>
      <c r="AQ12" s="133" t="n">
        <f aca="false" t="array" ref="AQ12:AQ12">SUM(IF(AND(AJ12&lt;&gt;"pac",AJ12&lt;&gt;""),AI12),IF(AND(AM12&lt;&gt;"pac",AM12&lt;&gt;""),AL12),IF(AND(AN12&lt;&gt;"pac",AN12&lt;&gt;""),AO12))/SUM(IF(AND(AJ12&lt;&gt;"pac",AJ12&lt;&gt;""),1),IF(AND(AM12&lt;&gt;"pac",AM12&lt;&gt;""),1),IF(AND(AN12&lt;&gt;"pac",AN12&lt;&gt;""),1))</f>
        <v>240</v>
      </c>
      <c r="AR12" s="133" t="n">
        <f aca="false" t="array" ref="AR12:AR12">SUM(IF(AND(AJ12&lt;&gt;"pac",AJ12&lt;&gt;""),AH12),IF(AND(AM12&lt;&gt;"pac",AM12&lt;&gt;""),AK12),IF(AND(AP12&lt;&gt;"pac",AP12&lt;&gt;""),AN12))</f>
        <v>4</v>
      </c>
      <c r="AS12" s="133"/>
      <c r="AT12" s="134" t="n">
        <f aca="false">SUM(AE12,AG12,AH12,AN12,AK12)</f>
        <v>4</v>
      </c>
      <c r="AU12" s="135" t="n">
        <f aca="false">AV12/AT12</f>
        <v>240</v>
      </c>
      <c r="AV12" s="136" t="n">
        <f aca="false">SUM(AE12*AF12)+(AH12*AI12)+(AN12*AO12)+(AK12*AL12)</f>
        <v>960</v>
      </c>
      <c r="AW12" s="137" t="n">
        <f aca="false">AT12*(F13+G13+H13)*J13/1000</f>
        <v>0</v>
      </c>
      <c r="AX12" s="137" t="n">
        <f aca="false">K13*AT12</f>
        <v>0</v>
      </c>
      <c r="AY12" s="137" t="n">
        <f aca="false">L13*(AE13+AG13)</f>
        <v>0</v>
      </c>
      <c r="AZ12" s="136" t="n">
        <f aca="false">P13</f>
        <v>1.7328</v>
      </c>
      <c r="BA12" s="137" t="n">
        <f aca="false">AC12</f>
        <v>10.08</v>
      </c>
      <c r="BB12" s="137" t="n">
        <f aca="false">T13*AT13</f>
        <v>0</v>
      </c>
      <c r="BC12" s="137"/>
      <c r="BD12" s="137" t="n">
        <f aca="false">AV12-SUM(AW12:BC12)</f>
        <v>948.1872</v>
      </c>
      <c r="BE12" s="138"/>
      <c r="BF12" s="139" t="n">
        <f aca="false">BD12</f>
        <v>948.1872</v>
      </c>
      <c r="BG12" s="139" t="n">
        <f aca="false">BF12*$BG$5</f>
        <v>758.54976</v>
      </c>
      <c r="BH12" s="139" t="n">
        <f aca="false">BF12*$BH$5</f>
        <v>189.63744</v>
      </c>
      <c r="BI12" s="52"/>
      <c r="BJ12" s="53" t="s">
        <v>92</v>
      </c>
      <c r="BK12" s="52"/>
      <c r="BL12" s="73"/>
      <c r="BO12" s="53" t="s">
        <v>92</v>
      </c>
      <c r="BP12" s="52"/>
      <c r="BQ12" s="73"/>
      <c r="BR12" s="55"/>
      <c r="BS12" s="142"/>
      <c r="BT12" s="143"/>
      <c r="BU12" s="144"/>
      <c r="BV12" s="138"/>
      <c r="BW12" s="138"/>
      <c r="BX12" s="138"/>
      <c r="BY12" s="144"/>
      <c r="BZ12" s="138"/>
      <c r="CA12" s="138"/>
      <c r="CB12" s="138"/>
      <c r="CC12" s="138"/>
      <c r="CD12" s="138"/>
      <c r="CE12" s="145"/>
      <c r="CF12" s="145"/>
      <c r="CG12" s="145"/>
      <c r="CH12" s="7"/>
      <c r="CI12" s="8"/>
      <c r="CJ12" s="7"/>
      <c r="CK12" s="29"/>
      <c r="CL12" s="7"/>
      <c r="CM12" s="7"/>
      <c r="CN12" s="8"/>
      <c r="CO12" s="7"/>
      <c r="CP12" s="29"/>
      <c r="CQ12" s="7"/>
    </row>
    <row r="13" customFormat="false" ht="12.75" hidden="false" customHeight="false" outlineLevel="0" collapsed="false">
      <c r="B13" s="75" t="n">
        <v>600</v>
      </c>
      <c r="C13" s="146" t="n">
        <f aca="false">C12</f>
        <v>4</v>
      </c>
      <c r="D13" s="147" t="n">
        <f aca="false">D12</f>
        <v>0</v>
      </c>
      <c r="E13" s="174" t="n">
        <f aca="false">C13-D12</f>
        <v>4</v>
      </c>
      <c r="F13" s="149" t="n">
        <f aca="false">$F$6</f>
        <v>0</v>
      </c>
      <c r="G13" s="175" t="n">
        <f aca="false">$G$6</f>
        <v>0</v>
      </c>
      <c r="H13" s="151" t="n">
        <f aca="false">$H$6</f>
        <v>0</v>
      </c>
      <c r="I13" s="152" t="n">
        <f aca="false">F13+G13+H13</f>
        <v>0</v>
      </c>
      <c r="J13" s="153" t="n">
        <f aca="false">$J$7</f>
        <v>0</v>
      </c>
      <c r="K13" s="154" t="n">
        <f aca="false">$K$6</f>
        <v>0</v>
      </c>
      <c r="L13" s="155" t="n">
        <f aca="false">((I13*J13/1000)+K13)</f>
        <v>0</v>
      </c>
      <c r="M13" s="156" t="n">
        <f aca="false">$M$68</f>
        <v>0</v>
      </c>
      <c r="N13" s="157" t="n">
        <f aca="false">$N$7*AQ12*AR12</f>
        <v>28.8</v>
      </c>
      <c r="O13" s="156" t="n">
        <f aca="false">$O$68</f>
        <v>0</v>
      </c>
      <c r="P13" s="158" t="n">
        <f aca="false">(AT12*$P$6)*$P$3</f>
        <v>1.7328</v>
      </c>
      <c r="Q13" s="154" t="n">
        <f aca="false">$Q$68</f>
        <v>0</v>
      </c>
      <c r="R13" s="154" t="n">
        <v>0</v>
      </c>
      <c r="S13" s="155" t="n">
        <v>0</v>
      </c>
      <c r="T13" s="156" t="n">
        <f aca="false">$T$6</f>
        <v>0</v>
      </c>
      <c r="U13" s="159" t="n">
        <f aca="false">(N13/E13)+SUM(L13:M13)</f>
        <v>7.2</v>
      </c>
      <c r="W13" s="116" t="n">
        <v>4</v>
      </c>
      <c r="X13" s="117" t="n">
        <v>2.52</v>
      </c>
      <c r="Y13" s="160"/>
      <c r="Z13" s="63"/>
      <c r="AA13" s="161"/>
      <c r="AB13" s="120"/>
      <c r="AC13" s="162" t="n">
        <f aca="false">(W13*X13)+(Y13*Z13)+(AA13*AB13)</f>
        <v>10.08</v>
      </c>
      <c r="AD13" s="163" t="n">
        <v>700</v>
      </c>
      <c r="AE13" s="164" t="n">
        <v>0</v>
      </c>
      <c r="AF13" s="165" t="n">
        <v>0</v>
      </c>
      <c r="AG13" s="166"/>
      <c r="AH13" s="167"/>
      <c r="AI13" s="168"/>
      <c r="AJ13" s="169"/>
      <c r="AK13" s="170" t="n">
        <v>4</v>
      </c>
      <c r="AL13" s="63" t="n">
        <v>240</v>
      </c>
      <c r="AM13" s="171" t="s">
        <v>158</v>
      </c>
      <c r="AN13" s="172"/>
      <c r="AO13" s="173"/>
      <c r="AP13" s="133"/>
      <c r="AQ13" s="133" t="n">
        <f aca="false" t="array" ref="AQ13:AQ13">SUM(IF(AND(AJ13&lt;&gt;"pac",AJ13&lt;&gt;""),AI13),IF(AND(AM13&lt;&gt;"pac",AM13&lt;&gt;""),AL13),IF(AND(AN13&lt;&gt;"pac",AN13&lt;&gt;""),AO13))/SUM(IF(AND(AJ13&lt;&gt;"pac",AJ13&lt;&gt;""),1),IF(AND(AM13&lt;&gt;"pac",AM13&lt;&gt;""),1),IF(AND(AN13&lt;&gt;"pac",AN13&lt;&gt;""),1))</f>
        <v>240</v>
      </c>
      <c r="AR13" s="133" t="n">
        <f aca="false" t="array" ref="AR13:AR13">SUM(IF(AND(AJ13&lt;&gt;"pac",AJ13&lt;&gt;""),AH13),IF(AND(AM13&lt;&gt;"pac",AM13&lt;&gt;""),AK13),IF(AND(AP13&lt;&gt;"pac",AP13&lt;&gt;""),AN13))</f>
        <v>4</v>
      </c>
      <c r="AS13" s="133"/>
      <c r="AT13" s="134" t="n">
        <f aca="false">SUM(AE13,AG13,AH13,AN13,AK13)</f>
        <v>4</v>
      </c>
      <c r="AU13" s="135" t="n">
        <f aca="false">AV13/AT13</f>
        <v>240</v>
      </c>
      <c r="AV13" s="136" t="n">
        <f aca="false">SUM(AE13*AF13)+(AH13*AI13)+(AN13*AO13)+(AK13*AL13)</f>
        <v>960</v>
      </c>
      <c r="AW13" s="137" t="n">
        <f aca="false">AT13*(F14+G14+H14)*J14/1000</f>
        <v>0</v>
      </c>
      <c r="AX13" s="137" t="n">
        <f aca="false">K14*AT13</f>
        <v>0</v>
      </c>
      <c r="AY13" s="137" t="n">
        <f aca="false">L14*(AE14+AG14)</f>
        <v>0</v>
      </c>
      <c r="AZ13" s="136" t="n">
        <f aca="false">P14</f>
        <v>1.7328</v>
      </c>
      <c r="BA13" s="137" t="n">
        <f aca="false">AC13</f>
        <v>10.08</v>
      </c>
      <c r="BB13" s="137" t="n">
        <f aca="false">T14*AT14</f>
        <v>0</v>
      </c>
      <c r="BC13" s="137"/>
      <c r="BD13" s="137" t="n">
        <f aca="false">AV13-SUM(AW13:BC13)</f>
        <v>948.1872</v>
      </c>
      <c r="BE13" s="138"/>
      <c r="BF13" s="139" t="n">
        <f aca="false">BD13</f>
        <v>948.1872</v>
      </c>
      <c r="BG13" s="139" t="n">
        <f aca="false">BF13*$BG$5</f>
        <v>758.54976</v>
      </c>
      <c r="BH13" s="139" t="n">
        <f aca="false">BF13*$BH$5</f>
        <v>189.63744</v>
      </c>
      <c r="BI13" s="52"/>
      <c r="BJ13" s="53" t="s">
        <v>93</v>
      </c>
      <c r="BK13" s="52"/>
      <c r="BL13" s="73" t="n">
        <f aca="false">AY31+BA31</f>
        <v>241.92</v>
      </c>
      <c r="BO13" s="53" t="s">
        <v>93</v>
      </c>
      <c r="BP13" s="52"/>
      <c r="BQ13" s="73" t="e">
        <f aca="true">(INDIRECT(TEXT((DAY($A$1)-1),"0")&amp;"!Bq13"))+BL13</f>
        <v>#REF!</v>
      </c>
      <c r="BR13" s="55"/>
      <c r="BS13" s="142"/>
      <c r="BT13" s="143"/>
      <c r="BU13" s="144"/>
      <c r="BV13" s="138"/>
      <c r="BW13" s="138"/>
      <c r="BX13" s="138"/>
      <c r="BY13" s="144"/>
      <c r="BZ13" s="138"/>
      <c r="CA13" s="138"/>
      <c r="CB13" s="138"/>
      <c r="CC13" s="138"/>
      <c r="CD13" s="138"/>
      <c r="CE13" s="145"/>
      <c r="CF13" s="145"/>
      <c r="CG13" s="145"/>
      <c r="CH13" s="7"/>
      <c r="CI13" s="8"/>
      <c r="CJ13" s="7"/>
      <c r="CK13" s="29"/>
      <c r="CL13" s="7"/>
      <c r="CM13" s="7"/>
      <c r="CN13" s="8"/>
      <c r="CO13" s="7"/>
      <c r="CP13" s="29"/>
      <c r="CQ13" s="7"/>
    </row>
    <row r="14" customFormat="false" ht="12.75" hidden="false" customHeight="false" outlineLevel="0" collapsed="false">
      <c r="B14" s="75" t="n">
        <v>700</v>
      </c>
      <c r="C14" s="146" t="n">
        <f aca="false">C13</f>
        <v>4</v>
      </c>
      <c r="D14" s="147" t="n">
        <f aca="false">D13</f>
        <v>0</v>
      </c>
      <c r="E14" s="174" t="n">
        <f aca="false">C14-D13</f>
        <v>4</v>
      </c>
      <c r="F14" s="149" t="n">
        <f aca="false">$F$6</f>
        <v>0</v>
      </c>
      <c r="G14" s="175" t="n">
        <f aca="false">$G$6</f>
        <v>0</v>
      </c>
      <c r="H14" s="151" t="n">
        <f aca="false">$H$6</f>
        <v>0</v>
      </c>
      <c r="I14" s="152" t="n">
        <f aca="false">F14+G14+H14</f>
        <v>0</v>
      </c>
      <c r="J14" s="153" t="n">
        <f aca="false">$J$7</f>
        <v>0</v>
      </c>
      <c r="K14" s="154" t="n">
        <f aca="false">$K$6</f>
        <v>0</v>
      </c>
      <c r="L14" s="155" t="n">
        <f aca="false">((I14*J14/1000)+K14)</f>
        <v>0</v>
      </c>
      <c r="M14" s="156" t="n">
        <f aca="false">$M$68</f>
        <v>0</v>
      </c>
      <c r="N14" s="157" t="n">
        <f aca="false">$N$7*AQ13*AR13</f>
        <v>28.8</v>
      </c>
      <c r="O14" s="156" t="n">
        <f aca="false">$O$68</f>
        <v>0</v>
      </c>
      <c r="P14" s="158" t="n">
        <f aca="false">(AT13*$P$6)*$P$3</f>
        <v>1.7328</v>
      </c>
      <c r="Q14" s="154" t="n">
        <f aca="false">$Q$68</f>
        <v>0</v>
      </c>
      <c r="R14" s="154" t="n">
        <v>0</v>
      </c>
      <c r="S14" s="155" t="n">
        <v>0</v>
      </c>
      <c r="T14" s="156" t="n">
        <f aca="false">$T$6</f>
        <v>0</v>
      </c>
      <c r="U14" s="159" t="n">
        <f aca="false">(N14/E14)+SUM(L14:M14)</f>
        <v>7.2</v>
      </c>
      <c r="W14" s="116" t="n">
        <v>4</v>
      </c>
      <c r="X14" s="117" t="n">
        <v>2.52</v>
      </c>
      <c r="Y14" s="160"/>
      <c r="Z14" s="63"/>
      <c r="AA14" s="161"/>
      <c r="AB14" s="120"/>
      <c r="AC14" s="162" t="n">
        <f aca="false">(W14*X14)+(Y14*Z14)+(AA14*AB14)</f>
        <v>10.08</v>
      </c>
      <c r="AD14" s="163" t="n">
        <v>800</v>
      </c>
      <c r="AE14" s="164" t="n">
        <v>0</v>
      </c>
      <c r="AF14" s="165" t="n">
        <v>0</v>
      </c>
      <c r="AG14" s="166"/>
      <c r="AH14" s="167"/>
      <c r="AI14" s="168"/>
      <c r="AJ14" s="169"/>
      <c r="AK14" s="170" t="n">
        <v>4</v>
      </c>
      <c r="AL14" s="63" t="n">
        <v>240</v>
      </c>
      <c r="AM14" s="171" t="s">
        <v>158</v>
      </c>
      <c r="AN14" s="172"/>
      <c r="AO14" s="173"/>
      <c r="AP14" s="133"/>
      <c r="AQ14" s="133" t="n">
        <f aca="false" t="array" ref="AQ14:AQ14">SUM(IF(AND(AJ14&lt;&gt;"pac",AJ14&lt;&gt;""),AI14),IF(AND(AM14&lt;&gt;"pac",AM14&lt;&gt;""),AL14),IF(AND(AN14&lt;&gt;"pac",AN14&lt;&gt;""),AO14))/SUM(IF(AND(AJ14&lt;&gt;"pac",AJ14&lt;&gt;""),1),IF(AND(AM14&lt;&gt;"pac",AM14&lt;&gt;""),1),IF(AND(AN14&lt;&gt;"pac",AN14&lt;&gt;""),1))</f>
        <v>240</v>
      </c>
      <c r="AR14" s="133" t="n">
        <f aca="false" t="array" ref="AR14:AR14">SUM(IF(AND(AJ14&lt;&gt;"pac",AJ14&lt;&gt;""),AH14),IF(AND(AM14&lt;&gt;"pac",AM14&lt;&gt;""),AK14),IF(AND(AP14&lt;&gt;"pac",AP14&lt;&gt;""),AN14))</f>
        <v>4</v>
      </c>
      <c r="AS14" s="133"/>
      <c r="AT14" s="134" t="n">
        <f aca="false">SUM(AE14,AG14,AH14,AN14,AK14)</f>
        <v>4</v>
      </c>
      <c r="AU14" s="135" t="n">
        <f aca="false">AV14/AT14</f>
        <v>240</v>
      </c>
      <c r="AV14" s="136" t="n">
        <f aca="false">SUM(AE14*AF14)+(AH14*AI14)+(AN14*AO14)+(AK14*AL14)</f>
        <v>960</v>
      </c>
      <c r="AW14" s="137" t="n">
        <f aca="false">AT14*(F15+G15+H15)*J15/1000</f>
        <v>0</v>
      </c>
      <c r="AX14" s="137" t="n">
        <f aca="false">K15*AT14</f>
        <v>0</v>
      </c>
      <c r="AY14" s="137" t="n">
        <f aca="false">L15*(AE15+AG15)</f>
        <v>0</v>
      </c>
      <c r="AZ14" s="136" t="n">
        <f aca="false">P15</f>
        <v>1.7328</v>
      </c>
      <c r="BA14" s="137" t="n">
        <f aca="false">AC14</f>
        <v>10.08</v>
      </c>
      <c r="BB14" s="137" t="n">
        <f aca="false">T15*AT15</f>
        <v>0</v>
      </c>
      <c r="BC14" s="137"/>
      <c r="BD14" s="137" t="n">
        <f aca="false">AV14-SUM(AW14:BC14)</f>
        <v>948.1872</v>
      </c>
      <c r="BE14" s="138"/>
      <c r="BF14" s="139" t="n">
        <f aca="false">BD14</f>
        <v>948.1872</v>
      </c>
      <c r="BG14" s="139" t="n">
        <f aca="false">BF14*$BG$5</f>
        <v>758.54976</v>
      </c>
      <c r="BH14" s="139" t="n">
        <f aca="false">BF14*$BH$5</f>
        <v>189.63744</v>
      </c>
      <c r="BI14" s="52"/>
      <c r="BJ14" s="53" t="s">
        <v>67</v>
      </c>
      <c r="BK14" s="52"/>
      <c r="BL14" s="73" t="n">
        <f aca="false">AZ31</f>
        <v>41.5872</v>
      </c>
      <c r="BO14" s="53" t="s">
        <v>67</v>
      </c>
      <c r="BP14" s="52"/>
      <c r="BQ14" s="73" t="e">
        <f aca="true">(INDIRECT(TEXT((DAY($A$1)-1),"0")&amp;"!BQ14"))+BL14</f>
        <v>#REF!</v>
      </c>
      <c r="BR14" s="55"/>
      <c r="BS14" s="142"/>
      <c r="BT14" s="143"/>
      <c r="BU14" s="144"/>
      <c r="BV14" s="138"/>
      <c r="BW14" s="138"/>
      <c r="BX14" s="138"/>
      <c r="BY14" s="144"/>
      <c r="BZ14" s="138"/>
      <c r="CA14" s="138"/>
      <c r="CB14" s="138"/>
      <c r="CC14" s="138"/>
      <c r="CD14" s="138"/>
      <c r="CE14" s="145"/>
      <c r="CF14" s="145"/>
      <c r="CG14" s="145"/>
      <c r="CH14" s="7"/>
      <c r="CI14" s="8"/>
      <c r="CJ14" s="7"/>
      <c r="CK14" s="29"/>
      <c r="CL14" s="7"/>
      <c r="CM14" s="7"/>
      <c r="CN14" s="8"/>
      <c r="CO14" s="7"/>
      <c r="CP14" s="29"/>
      <c r="CQ14" s="7"/>
    </row>
    <row r="15" customFormat="false" ht="15" hidden="false" customHeight="false" outlineLevel="0" collapsed="false">
      <c r="B15" s="75" t="n">
        <v>800</v>
      </c>
      <c r="C15" s="146" t="n">
        <f aca="false">C14</f>
        <v>4</v>
      </c>
      <c r="D15" s="147" t="n">
        <f aca="false">D14</f>
        <v>0</v>
      </c>
      <c r="E15" s="174" t="n">
        <f aca="false">C15-D14</f>
        <v>4</v>
      </c>
      <c r="F15" s="149" t="n">
        <f aca="false">$F$6</f>
        <v>0</v>
      </c>
      <c r="G15" s="175" t="n">
        <f aca="false">$G$6</f>
        <v>0</v>
      </c>
      <c r="H15" s="151" t="n">
        <f aca="false">$H$6</f>
        <v>0</v>
      </c>
      <c r="I15" s="152" t="n">
        <f aca="false">F15+G15+H15</f>
        <v>0</v>
      </c>
      <c r="J15" s="153" t="n">
        <f aca="false">$J$7</f>
        <v>0</v>
      </c>
      <c r="K15" s="154" t="n">
        <f aca="false">$K$6</f>
        <v>0</v>
      </c>
      <c r="L15" s="155" t="n">
        <f aca="false">((I15*J15/1000)+K15)</f>
        <v>0</v>
      </c>
      <c r="M15" s="156" t="n">
        <f aca="false">$M$68</f>
        <v>0</v>
      </c>
      <c r="N15" s="157" t="n">
        <f aca="false">$N$7*AQ14*AR14</f>
        <v>28.8</v>
      </c>
      <c r="O15" s="156" t="n">
        <f aca="false">$O$68</f>
        <v>0</v>
      </c>
      <c r="P15" s="158" t="n">
        <f aca="false">(AT14*$P$6)*$P$3</f>
        <v>1.7328</v>
      </c>
      <c r="Q15" s="154" t="n">
        <f aca="false">$Q$68</f>
        <v>0</v>
      </c>
      <c r="R15" s="154" t="n">
        <v>0</v>
      </c>
      <c r="S15" s="155" t="n">
        <v>0</v>
      </c>
      <c r="T15" s="156" t="n">
        <f aca="false">$T$6</f>
        <v>0</v>
      </c>
      <c r="U15" s="159" t="n">
        <f aca="false">(N15/E15)+SUM(L15:M15)</f>
        <v>7.2</v>
      </c>
      <c r="W15" s="116" t="n">
        <v>4</v>
      </c>
      <c r="X15" s="117" t="n">
        <v>2.52</v>
      </c>
      <c r="Y15" s="160"/>
      <c r="Z15" s="63"/>
      <c r="AA15" s="161"/>
      <c r="AB15" s="120"/>
      <c r="AC15" s="162" t="n">
        <f aca="false">(W15*X15)+(Y15*Z15)+(AA15*AB15)</f>
        <v>10.08</v>
      </c>
      <c r="AD15" s="163" t="n">
        <v>900</v>
      </c>
      <c r="AE15" s="164" t="n">
        <v>0</v>
      </c>
      <c r="AF15" s="165" t="n">
        <v>0</v>
      </c>
      <c r="AG15" s="166"/>
      <c r="AH15" s="167"/>
      <c r="AI15" s="168"/>
      <c r="AJ15" s="169"/>
      <c r="AK15" s="170" t="n">
        <v>4</v>
      </c>
      <c r="AL15" s="63" t="n">
        <v>240</v>
      </c>
      <c r="AM15" s="171" t="s">
        <v>158</v>
      </c>
      <c r="AN15" s="172"/>
      <c r="AO15" s="173"/>
      <c r="AP15" s="133"/>
      <c r="AQ15" s="133" t="n">
        <f aca="false" t="array" ref="AQ15:AQ15">SUM(IF(AND(AJ15&lt;&gt;"pac",AJ15&lt;&gt;""),AI15),IF(AND(AM15&lt;&gt;"pac",AM15&lt;&gt;""),AL15),IF(AND(AN15&lt;&gt;"pac",AN15&lt;&gt;""),AO15))/SUM(IF(AND(AJ15&lt;&gt;"pac",AJ15&lt;&gt;""),1),IF(AND(AM15&lt;&gt;"pac",AM15&lt;&gt;""),1),IF(AND(AN15&lt;&gt;"pac",AN15&lt;&gt;""),1))</f>
        <v>240</v>
      </c>
      <c r="AR15" s="133" t="n">
        <f aca="false" t="array" ref="AR15:AR15">SUM(IF(AND(AJ15&lt;&gt;"pac",AJ15&lt;&gt;""),AH15),IF(AND(AM15&lt;&gt;"pac",AM15&lt;&gt;""),AK15),IF(AND(AP15&lt;&gt;"pac",AP15&lt;&gt;""),AN15))</f>
        <v>4</v>
      </c>
      <c r="AS15" s="133"/>
      <c r="AT15" s="134" t="n">
        <f aca="false">SUM(AE15,AG15,AH15,AN15,AK15)</f>
        <v>4</v>
      </c>
      <c r="AU15" s="135" t="n">
        <f aca="false">AV15/AT15</f>
        <v>240</v>
      </c>
      <c r="AV15" s="136" t="n">
        <f aca="false">SUM(AE15*AF15)+(AH15*AI15)+(AN15*AO15)+(AK15*AL15)</f>
        <v>960</v>
      </c>
      <c r="AW15" s="137" t="n">
        <f aca="false">AT15*(F16+G16+H16)*J16/1000</f>
        <v>0</v>
      </c>
      <c r="AX15" s="137" t="n">
        <f aca="false">K16*AT15</f>
        <v>0</v>
      </c>
      <c r="AY15" s="137" t="n">
        <f aca="false">L16*(AE16+AG16)</f>
        <v>0</v>
      </c>
      <c r="AZ15" s="136" t="n">
        <f aca="false">P16</f>
        <v>1.7328</v>
      </c>
      <c r="BA15" s="137" t="n">
        <f aca="false">AC15</f>
        <v>10.08</v>
      </c>
      <c r="BB15" s="137" t="n">
        <f aca="false">T16*AT16</f>
        <v>0</v>
      </c>
      <c r="BC15" s="137"/>
      <c r="BD15" s="137" t="n">
        <f aca="false">AV15-SUM(AW15:BC15)</f>
        <v>948.1872</v>
      </c>
      <c r="BE15" s="138"/>
      <c r="BF15" s="139" t="n">
        <f aca="false">BD15</f>
        <v>948.1872</v>
      </c>
      <c r="BG15" s="139" t="n">
        <f aca="false">BF15*$BG$5</f>
        <v>758.54976</v>
      </c>
      <c r="BH15" s="139" t="n">
        <f aca="false">BF15*$BH$5</f>
        <v>189.63744</v>
      </c>
      <c r="BI15" s="52"/>
      <c r="BJ15" s="53" t="s">
        <v>96</v>
      </c>
      <c r="BK15" s="52"/>
      <c r="BL15" s="181" t="n">
        <f aca="false">BC31</f>
        <v>0</v>
      </c>
      <c r="BO15" s="53" t="s">
        <v>96</v>
      </c>
      <c r="BP15" s="52"/>
      <c r="BQ15" s="181" t="e">
        <f aca="true">(INDIRECT(TEXT((DAY($A$1)-1),"0")&amp;"!BK15"))+BL15</f>
        <v>#REF!</v>
      </c>
      <c r="BR15" s="55"/>
      <c r="BS15" s="142"/>
      <c r="BT15" s="143"/>
      <c r="BU15" s="144"/>
      <c r="BV15" s="138"/>
      <c r="BW15" s="138"/>
      <c r="BX15" s="138"/>
      <c r="BY15" s="144"/>
      <c r="BZ15" s="138"/>
      <c r="CA15" s="138"/>
      <c r="CB15" s="138"/>
      <c r="CC15" s="138"/>
      <c r="CD15" s="138"/>
      <c r="CE15" s="145"/>
      <c r="CF15" s="145"/>
      <c r="CG15" s="145"/>
      <c r="CH15" s="7"/>
      <c r="CI15" s="8"/>
      <c r="CJ15" s="7"/>
      <c r="CK15" s="182"/>
      <c r="CL15" s="7"/>
      <c r="CM15" s="7"/>
      <c r="CN15" s="8"/>
      <c r="CO15" s="7"/>
      <c r="CP15" s="182"/>
      <c r="CQ15" s="7"/>
    </row>
    <row r="16" customFormat="false" ht="12.75" hidden="false" customHeight="false" outlineLevel="0" collapsed="false">
      <c r="B16" s="75" t="n">
        <v>900</v>
      </c>
      <c r="C16" s="146" t="n">
        <f aca="false">C15</f>
        <v>4</v>
      </c>
      <c r="D16" s="147" t="n">
        <f aca="false">D15</f>
        <v>0</v>
      </c>
      <c r="E16" s="174" t="n">
        <f aca="false">C16-D15</f>
        <v>4</v>
      </c>
      <c r="F16" s="149" t="n">
        <f aca="false">$F$6</f>
        <v>0</v>
      </c>
      <c r="G16" s="175" t="n">
        <f aca="false">$G$6</f>
        <v>0</v>
      </c>
      <c r="H16" s="151" t="n">
        <f aca="false">$H$6</f>
        <v>0</v>
      </c>
      <c r="I16" s="152" t="n">
        <f aca="false">F16+G16+H16</f>
        <v>0</v>
      </c>
      <c r="J16" s="153" t="n">
        <f aca="false">$J$7</f>
        <v>0</v>
      </c>
      <c r="K16" s="154" t="n">
        <f aca="false">$K$6</f>
        <v>0</v>
      </c>
      <c r="L16" s="155" t="n">
        <f aca="false">((I16*J16/1000)+K16)</f>
        <v>0</v>
      </c>
      <c r="M16" s="156" t="n">
        <f aca="false">$M$68</f>
        <v>0</v>
      </c>
      <c r="N16" s="157" t="n">
        <f aca="false">$N$7*AQ15*AR15</f>
        <v>28.8</v>
      </c>
      <c r="O16" s="156" t="n">
        <f aca="false">$O$68</f>
        <v>0</v>
      </c>
      <c r="P16" s="158" t="n">
        <f aca="false">(AT15*$P$6)*$P$3</f>
        <v>1.7328</v>
      </c>
      <c r="Q16" s="154" t="n">
        <f aca="false">$Q$68</f>
        <v>0</v>
      </c>
      <c r="R16" s="154" t="n">
        <v>0</v>
      </c>
      <c r="S16" s="155" t="n">
        <v>0</v>
      </c>
      <c r="T16" s="156" t="n">
        <f aca="false">$T$6</f>
        <v>0</v>
      </c>
      <c r="U16" s="159" t="n">
        <f aca="false">(N16/E16)+SUM(L16:M16)</f>
        <v>7.2</v>
      </c>
      <c r="W16" s="116" t="n">
        <v>4</v>
      </c>
      <c r="X16" s="117" t="n">
        <v>2.52</v>
      </c>
      <c r="Y16" s="160"/>
      <c r="Z16" s="63"/>
      <c r="AA16" s="161"/>
      <c r="AB16" s="120"/>
      <c r="AC16" s="162" t="n">
        <f aca="false">(W16*X16)+(Y16*Z16)+(AA16*AB16)</f>
        <v>10.08</v>
      </c>
      <c r="AD16" s="163" t="n">
        <v>1000</v>
      </c>
      <c r="AE16" s="164" t="n">
        <v>0</v>
      </c>
      <c r="AF16" s="165" t="n">
        <v>0</v>
      </c>
      <c r="AG16" s="166"/>
      <c r="AH16" s="167"/>
      <c r="AI16" s="168"/>
      <c r="AJ16" s="169"/>
      <c r="AK16" s="170" t="n">
        <v>4</v>
      </c>
      <c r="AL16" s="63" t="n">
        <v>240</v>
      </c>
      <c r="AM16" s="171" t="s">
        <v>158</v>
      </c>
      <c r="AN16" s="172"/>
      <c r="AO16" s="173"/>
      <c r="AP16" s="133"/>
      <c r="AQ16" s="133" t="n">
        <f aca="false" t="array" ref="AQ16:AQ16">SUM(IF(AND(AJ16&lt;&gt;"pac",AJ16&lt;&gt;""),AI16),IF(AND(AM16&lt;&gt;"pac",AM16&lt;&gt;""),AL16),IF(AND(AN16&lt;&gt;"pac",AN16&lt;&gt;""),AO16))/SUM(IF(AND(AJ16&lt;&gt;"pac",AJ16&lt;&gt;""),1),IF(AND(AM16&lt;&gt;"pac",AM16&lt;&gt;""),1),IF(AND(AN16&lt;&gt;"pac",AN16&lt;&gt;""),1))</f>
        <v>240</v>
      </c>
      <c r="AR16" s="133" t="n">
        <f aca="false" t="array" ref="AR16:AR16">SUM(IF(AND(AJ16&lt;&gt;"pac",AJ16&lt;&gt;""),AH16),IF(AND(AM16&lt;&gt;"pac",AM16&lt;&gt;""),AK16),IF(AND(AP16&lt;&gt;"pac",AP16&lt;&gt;""),AN16))</f>
        <v>4</v>
      </c>
      <c r="AS16" s="133"/>
      <c r="AT16" s="134" t="n">
        <f aca="false">SUM(AE16,AG16,AH16,AN16,AK16)</f>
        <v>4</v>
      </c>
      <c r="AU16" s="135" t="n">
        <f aca="false">AV16/AT16</f>
        <v>240</v>
      </c>
      <c r="AV16" s="136" t="n">
        <f aca="false">SUM(AE16*AF16)+(AH16*AI16)+(AN16*AO16)+(AK16*AL16)</f>
        <v>960</v>
      </c>
      <c r="AW16" s="137" t="n">
        <f aca="false">AT16*(F17+G17+H17)*J17/1000</f>
        <v>0</v>
      </c>
      <c r="AX16" s="137" t="n">
        <f aca="false">K17*AT16</f>
        <v>0</v>
      </c>
      <c r="AY16" s="137" t="n">
        <f aca="false">L17*(AE17+AG17)</f>
        <v>0</v>
      </c>
      <c r="AZ16" s="136" t="n">
        <f aca="false">P17</f>
        <v>1.7328</v>
      </c>
      <c r="BA16" s="137" t="n">
        <f aca="false">AC16</f>
        <v>10.08</v>
      </c>
      <c r="BB16" s="137" t="n">
        <f aca="false">T17*AT17</f>
        <v>0</v>
      </c>
      <c r="BC16" s="137"/>
      <c r="BD16" s="137" t="n">
        <f aca="false">AV16-SUM(AW16:BC16)</f>
        <v>948.1872</v>
      </c>
      <c r="BE16" s="138"/>
      <c r="BF16" s="139" t="n">
        <f aca="false">BD16</f>
        <v>948.1872</v>
      </c>
      <c r="BG16" s="139" t="n">
        <f aca="false">BF16*$BG$5</f>
        <v>758.54976</v>
      </c>
      <c r="BH16" s="139" t="n">
        <f aca="false">BF16*$BH$5</f>
        <v>189.63744</v>
      </c>
      <c r="BI16" s="52"/>
      <c r="BJ16" s="53" t="s">
        <v>98</v>
      </c>
      <c r="BK16" s="52"/>
      <c r="BL16" s="73" t="n">
        <f aca="false">SUM(BL13:BL15)</f>
        <v>283.5072</v>
      </c>
      <c r="BO16" s="53" t="s">
        <v>98</v>
      </c>
      <c r="BP16" s="52"/>
      <c r="BQ16" s="73" t="e">
        <f aca="true">(INDIRECT(TEXT((DAY($A$1)-1),"0")&amp;"!Bq16"))+BL16</f>
        <v>#REF!</v>
      </c>
      <c r="BR16" s="55"/>
      <c r="BS16" s="142"/>
      <c r="BT16" s="143"/>
      <c r="BU16" s="144"/>
      <c r="BV16" s="138"/>
      <c r="BW16" s="138"/>
      <c r="BX16" s="138"/>
      <c r="BY16" s="144"/>
      <c r="BZ16" s="138"/>
      <c r="CA16" s="138"/>
      <c r="CB16" s="138"/>
      <c r="CC16" s="138"/>
      <c r="CD16" s="138"/>
      <c r="CE16" s="145"/>
      <c r="CF16" s="145"/>
      <c r="CG16" s="145"/>
      <c r="CH16" s="7"/>
      <c r="CI16" s="8"/>
      <c r="CJ16" s="7"/>
      <c r="CK16" s="29"/>
      <c r="CL16" s="7"/>
      <c r="CM16" s="7"/>
      <c r="CN16" s="8"/>
      <c r="CO16" s="7"/>
      <c r="CP16" s="29"/>
      <c r="CQ16" s="7"/>
    </row>
    <row r="17" customFormat="false" ht="12.75" hidden="false" customHeight="false" outlineLevel="0" collapsed="false">
      <c r="B17" s="75" t="n">
        <v>1000</v>
      </c>
      <c r="C17" s="146" t="n">
        <f aca="false">C16</f>
        <v>4</v>
      </c>
      <c r="D17" s="147" t="n">
        <f aca="false">D16</f>
        <v>0</v>
      </c>
      <c r="E17" s="174" t="n">
        <f aca="false">C17-D16</f>
        <v>4</v>
      </c>
      <c r="F17" s="149" t="n">
        <f aca="false">$F$6</f>
        <v>0</v>
      </c>
      <c r="G17" s="175" t="n">
        <f aca="false">$G$6</f>
        <v>0</v>
      </c>
      <c r="H17" s="151" t="n">
        <f aca="false">$H$6</f>
        <v>0</v>
      </c>
      <c r="I17" s="152" t="n">
        <f aca="false">F17+G17+H17</f>
        <v>0</v>
      </c>
      <c r="J17" s="153" t="n">
        <f aca="false">$J$7</f>
        <v>0</v>
      </c>
      <c r="K17" s="154" t="n">
        <f aca="false">$K$6</f>
        <v>0</v>
      </c>
      <c r="L17" s="155" t="n">
        <f aca="false">((I17*J17/1000)+K17)</f>
        <v>0</v>
      </c>
      <c r="M17" s="156" t="n">
        <f aca="false">$M$68</f>
        <v>0</v>
      </c>
      <c r="N17" s="157" t="n">
        <f aca="false">$N$7*AQ16*AR16</f>
        <v>28.8</v>
      </c>
      <c r="O17" s="156" t="n">
        <f aca="false">$O$68</f>
        <v>0</v>
      </c>
      <c r="P17" s="158" t="n">
        <f aca="false">(AT16*$P$6)*$P$3</f>
        <v>1.7328</v>
      </c>
      <c r="Q17" s="154" t="n">
        <f aca="false">$Q$68</f>
        <v>0</v>
      </c>
      <c r="R17" s="154" t="n">
        <v>0</v>
      </c>
      <c r="S17" s="155" t="n">
        <v>0</v>
      </c>
      <c r="T17" s="156" t="n">
        <f aca="false">$T$6</f>
        <v>0</v>
      </c>
      <c r="U17" s="159" t="n">
        <f aca="false">(N17/E17)+SUM(L17:M17)</f>
        <v>7.2</v>
      </c>
      <c r="W17" s="116" t="n">
        <v>4</v>
      </c>
      <c r="X17" s="117" t="n">
        <v>2.52</v>
      </c>
      <c r="Y17" s="160"/>
      <c r="Z17" s="63"/>
      <c r="AA17" s="161"/>
      <c r="AB17" s="120"/>
      <c r="AC17" s="162" t="n">
        <f aca="false">(W17*X17)+(Y17*Z17)+(AA17*AB17)</f>
        <v>10.08</v>
      </c>
      <c r="AD17" s="163" t="n">
        <v>1100</v>
      </c>
      <c r="AE17" s="164" t="n">
        <v>0</v>
      </c>
      <c r="AF17" s="165" t="n">
        <v>0</v>
      </c>
      <c r="AG17" s="166"/>
      <c r="AH17" s="167"/>
      <c r="AI17" s="168"/>
      <c r="AJ17" s="169"/>
      <c r="AK17" s="170" t="n">
        <v>4</v>
      </c>
      <c r="AL17" s="63" t="n">
        <v>240</v>
      </c>
      <c r="AM17" s="171" t="s">
        <v>158</v>
      </c>
      <c r="AN17" s="172"/>
      <c r="AO17" s="173"/>
      <c r="AP17" s="133"/>
      <c r="AQ17" s="133" t="n">
        <f aca="false" t="array" ref="AQ17:AQ17">SUM(IF(AND(AJ17&lt;&gt;"pac",AJ17&lt;&gt;""),AI17),IF(AND(AM17&lt;&gt;"pac",AM17&lt;&gt;""),AL17),IF(AND(AN17&lt;&gt;"pac",AN17&lt;&gt;""),AO17))/SUM(IF(AND(AJ17&lt;&gt;"pac",AJ17&lt;&gt;""),1),IF(AND(AM17&lt;&gt;"pac",AM17&lt;&gt;""),1),IF(AND(AN17&lt;&gt;"pac",AN17&lt;&gt;""),1))</f>
        <v>240</v>
      </c>
      <c r="AR17" s="133" t="n">
        <f aca="false" t="array" ref="AR17:AR17">SUM(IF(AND(AJ17&lt;&gt;"pac",AJ17&lt;&gt;""),AH17),IF(AND(AM17&lt;&gt;"pac",AM17&lt;&gt;""),AK17),IF(AND(AP17&lt;&gt;"pac",AP17&lt;&gt;""),AN17))</f>
        <v>4</v>
      </c>
      <c r="AS17" s="133"/>
      <c r="AT17" s="134" t="n">
        <f aca="false">SUM(AE17,AG17,AH17,AN17,AK17)</f>
        <v>4</v>
      </c>
      <c r="AU17" s="135" t="n">
        <f aca="false">AV17/AT17</f>
        <v>240</v>
      </c>
      <c r="AV17" s="136" t="n">
        <f aca="false">SUM(AE17*AF17)+(AH17*AI17)+(AN17*AO17)+(AK17*AL17)</f>
        <v>960</v>
      </c>
      <c r="AW17" s="137" t="n">
        <f aca="false">AT17*(F18+G18+H18)*J18/1000</f>
        <v>0</v>
      </c>
      <c r="AX17" s="137" t="n">
        <f aca="false">K18*AT17</f>
        <v>0</v>
      </c>
      <c r="AY17" s="137" t="n">
        <f aca="false">L18*(AE18+AG18)</f>
        <v>0</v>
      </c>
      <c r="AZ17" s="136" t="n">
        <f aca="false">P18</f>
        <v>1.7328</v>
      </c>
      <c r="BA17" s="137" t="n">
        <f aca="false">AC17</f>
        <v>10.08</v>
      </c>
      <c r="BB17" s="137" t="n">
        <f aca="false">T18*AT18</f>
        <v>0</v>
      </c>
      <c r="BC17" s="137"/>
      <c r="BD17" s="137" t="n">
        <f aca="false">AV17-SUM(AW17:BC17)</f>
        <v>948.1872</v>
      </c>
      <c r="BE17" s="138"/>
      <c r="BF17" s="139" t="n">
        <f aca="false">BD17</f>
        <v>948.1872</v>
      </c>
      <c r="BG17" s="139" t="n">
        <f aca="false">BF17*$BG$5</f>
        <v>758.54976</v>
      </c>
      <c r="BH17" s="139" t="n">
        <f aca="false">BF17*$BH$5</f>
        <v>189.63744</v>
      </c>
      <c r="BI17" s="52"/>
      <c r="BJ17" s="183"/>
      <c r="BK17" s="52"/>
      <c r="BL17" s="171"/>
      <c r="BO17" s="183"/>
      <c r="BP17" s="52"/>
      <c r="BQ17" s="171"/>
      <c r="BR17" s="55"/>
      <c r="BS17" s="142"/>
      <c r="BT17" s="143"/>
      <c r="BU17" s="144"/>
      <c r="BV17" s="138"/>
      <c r="BW17" s="138"/>
      <c r="BX17" s="138"/>
      <c r="BY17" s="144"/>
      <c r="BZ17" s="138"/>
      <c r="CA17" s="138"/>
      <c r="CB17" s="138"/>
      <c r="CC17" s="138"/>
      <c r="CD17" s="138"/>
      <c r="CE17" s="145"/>
      <c r="CF17" s="145"/>
      <c r="CG17" s="145"/>
      <c r="CH17" s="7"/>
      <c r="CI17" s="7"/>
      <c r="CJ17" s="7"/>
      <c r="CK17" s="7"/>
      <c r="CL17" s="7"/>
      <c r="CM17" s="7"/>
      <c r="CN17" s="7"/>
      <c r="CO17" s="7"/>
      <c r="CP17" s="7"/>
      <c r="CQ17" s="7"/>
    </row>
    <row r="18" customFormat="false" ht="12.75" hidden="false" customHeight="false" outlineLevel="0" collapsed="false">
      <c r="B18" s="75" t="n">
        <v>1100</v>
      </c>
      <c r="C18" s="146" t="n">
        <f aca="false">C17</f>
        <v>4</v>
      </c>
      <c r="D18" s="147" t="n">
        <f aca="false">D17</f>
        <v>0</v>
      </c>
      <c r="E18" s="174" t="n">
        <f aca="false">C18-D17</f>
        <v>4</v>
      </c>
      <c r="F18" s="149" t="n">
        <f aca="false">$F$6</f>
        <v>0</v>
      </c>
      <c r="G18" s="175" t="n">
        <f aca="false">$G$6</f>
        <v>0</v>
      </c>
      <c r="H18" s="151" t="n">
        <f aca="false">$H$6</f>
        <v>0</v>
      </c>
      <c r="I18" s="152" t="n">
        <f aca="false">F18+G18+H18</f>
        <v>0</v>
      </c>
      <c r="J18" s="153" t="n">
        <f aca="false">$J$7</f>
        <v>0</v>
      </c>
      <c r="K18" s="154" t="n">
        <f aca="false">$K$6</f>
        <v>0</v>
      </c>
      <c r="L18" s="155" t="n">
        <f aca="false">((I18*J18/1000)+K18)</f>
        <v>0</v>
      </c>
      <c r="M18" s="156" t="n">
        <f aca="false">$M$68</f>
        <v>0</v>
      </c>
      <c r="N18" s="157" t="n">
        <f aca="false">$N$7*AQ17*AR17</f>
        <v>28.8</v>
      </c>
      <c r="O18" s="156" t="n">
        <f aca="false">$O$68</f>
        <v>0</v>
      </c>
      <c r="P18" s="158" t="n">
        <f aca="false">(AT17*$P$6)*$P$3</f>
        <v>1.7328</v>
      </c>
      <c r="Q18" s="154" t="n">
        <f aca="false">$Q$68</f>
        <v>0</v>
      </c>
      <c r="R18" s="154" t="n">
        <v>0</v>
      </c>
      <c r="S18" s="155" t="n">
        <v>0</v>
      </c>
      <c r="T18" s="156" t="n">
        <f aca="false">$T$6</f>
        <v>0</v>
      </c>
      <c r="U18" s="159" t="n">
        <f aca="false">(N18/E18)+SUM(L18:M18)</f>
        <v>7.2</v>
      </c>
      <c r="W18" s="116" t="n">
        <v>4</v>
      </c>
      <c r="X18" s="117" t="n">
        <v>2.52</v>
      </c>
      <c r="Y18" s="160"/>
      <c r="Z18" s="63"/>
      <c r="AA18" s="161"/>
      <c r="AB18" s="120"/>
      <c r="AC18" s="162" t="n">
        <f aca="false">(W18*X18)+(Y18*Z18)+(AA18*AB18)</f>
        <v>10.08</v>
      </c>
      <c r="AD18" s="163" t="n">
        <v>1200</v>
      </c>
      <c r="AE18" s="164" t="n">
        <v>0</v>
      </c>
      <c r="AF18" s="165" t="n">
        <v>0</v>
      </c>
      <c r="AG18" s="166"/>
      <c r="AH18" s="167"/>
      <c r="AI18" s="168"/>
      <c r="AJ18" s="169"/>
      <c r="AK18" s="170" t="n">
        <v>4</v>
      </c>
      <c r="AL18" s="63" t="n">
        <v>240</v>
      </c>
      <c r="AM18" s="171" t="s">
        <v>158</v>
      </c>
      <c r="AN18" s="172"/>
      <c r="AO18" s="173"/>
      <c r="AP18" s="133"/>
      <c r="AQ18" s="133" t="n">
        <f aca="false" t="array" ref="AQ18:AQ18">SUM(IF(AND(AJ18&lt;&gt;"pac",AJ18&lt;&gt;""),AI18),IF(AND(AM18&lt;&gt;"pac",AM18&lt;&gt;""),AL18),IF(AND(AN18&lt;&gt;"pac",AN18&lt;&gt;""),AO18))/SUM(IF(AND(AJ18&lt;&gt;"pac",AJ18&lt;&gt;""),1),IF(AND(AM18&lt;&gt;"pac",AM18&lt;&gt;""),1),IF(AND(AN18&lt;&gt;"pac",AN18&lt;&gt;""),1))</f>
        <v>240</v>
      </c>
      <c r="AR18" s="133" t="n">
        <f aca="false" t="array" ref="AR18:AR18">SUM(IF(AND(AJ18&lt;&gt;"pac",AJ18&lt;&gt;""),AH18),IF(AND(AM18&lt;&gt;"pac",AM18&lt;&gt;""),AK18),IF(AND(AP18&lt;&gt;"pac",AP18&lt;&gt;""),AN18))</f>
        <v>4</v>
      </c>
      <c r="AS18" s="133"/>
      <c r="AT18" s="134" t="n">
        <f aca="false">SUM(AE18,AG18,AH18,AN18,AK18)</f>
        <v>4</v>
      </c>
      <c r="AU18" s="135" t="n">
        <f aca="false">AV18/AT18</f>
        <v>240</v>
      </c>
      <c r="AV18" s="136" t="n">
        <f aca="false">SUM(AE18*AF18)+(AH18*AI18)+(AN18*AO18)+(AK18*AL18)</f>
        <v>960</v>
      </c>
      <c r="AW18" s="137" t="n">
        <f aca="false">AT18*(F19+G19+H19)*J19/1000</f>
        <v>0</v>
      </c>
      <c r="AX18" s="137" t="n">
        <f aca="false">K19*AT18</f>
        <v>0</v>
      </c>
      <c r="AY18" s="137" t="n">
        <f aca="false">L19*(AE19+AG19)</f>
        <v>0</v>
      </c>
      <c r="AZ18" s="136" t="n">
        <f aca="false">P19</f>
        <v>1.7328</v>
      </c>
      <c r="BA18" s="137" t="n">
        <f aca="false">AC18</f>
        <v>10.08</v>
      </c>
      <c r="BB18" s="137" t="n">
        <f aca="false">T19*AT19</f>
        <v>0</v>
      </c>
      <c r="BC18" s="137"/>
      <c r="BD18" s="137" t="n">
        <f aca="false">AV18-SUM(AW18:BC18)</f>
        <v>948.1872</v>
      </c>
      <c r="BE18" s="138"/>
      <c r="BF18" s="139" t="n">
        <f aca="false">BD18</f>
        <v>948.1872</v>
      </c>
      <c r="BG18" s="139" t="n">
        <f aca="false">BF18*$BG$5</f>
        <v>758.54976</v>
      </c>
      <c r="BH18" s="139" t="n">
        <f aca="false">BF18*$BH$5</f>
        <v>189.63744</v>
      </c>
      <c r="BI18" s="52"/>
      <c r="BJ18" s="53" t="s">
        <v>99</v>
      </c>
      <c r="BK18" s="52"/>
      <c r="BL18" s="73" t="n">
        <f aca="false">BH31</f>
        <v>4551.29856</v>
      </c>
      <c r="BO18" s="53" t="s">
        <v>99</v>
      </c>
      <c r="BP18" s="52"/>
      <c r="BQ18" s="73" t="e">
        <f aca="false">BQ7*$BH$5</f>
        <v>#REF!</v>
      </c>
      <c r="BR18" s="55"/>
      <c r="BS18" s="142"/>
      <c r="BT18" s="143"/>
      <c r="BU18" s="144"/>
      <c r="BV18" s="138"/>
      <c r="BW18" s="138"/>
      <c r="BX18" s="138"/>
      <c r="BY18" s="144"/>
      <c r="BZ18" s="138"/>
      <c r="CA18" s="138"/>
      <c r="CB18" s="138"/>
      <c r="CC18" s="138"/>
      <c r="CD18" s="138"/>
      <c r="CE18" s="145"/>
      <c r="CF18" s="145"/>
      <c r="CG18" s="145"/>
      <c r="CH18" s="7"/>
      <c r="CI18" s="8"/>
      <c r="CJ18" s="7"/>
      <c r="CK18" s="29"/>
      <c r="CL18" s="7"/>
      <c r="CM18" s="7"/>
      <c r="CN18" s="8"/>
      <c r="CO18" s="7"/>
      <c r="CP18" s="29"/>
      <c r="CQ18" s="7"/>
    </row>
    <row r="19" customFormat="false" ht="12.75" hidden="false" customHeight="false" outlineLevel="0" collapsed="false">
      <c r="B19" s="75" t="n">
        <v>1200</v>
      </c>
      <c r="C19" s="146" t="n">
        <f aca="false">C18</f>
        <v>4</v>
      </c>
      <c r="D19" s="147" t="n">
        <f aca="false">D18</f>
        <v>0</v>
      </c>
      <c r="E19" s="174" t="n">
        <f aca="false">C19-D18</f>
        <v>4</v>
      </c>
      <c r="F19" s="149" t="n">
        <f aca="false">$F$6</f>
        <v>0</v>
      </c>
      <c r="G19" s="175" t="n">
        <f aca="false">$G$6</f>
        <v>0</v>
      </c>
      <c r="H19" s="151" t="n">
        <f aca="false">$H$6</f>
        <v>0</v>
      </c>
      <c r="I19" s="152" t="n">
        <f aca="false">F19+G19+H19</f>
        <v>0</v>
      </c>
      <c r="J19" s="153" t="n">
        <f aca="false">$J$7</f>
        <v>0</v>
      </c>
      <c r="K19" s="154" t="n">
        <f aca="false">$K$6</f>
        <v>0</v>
      </c>
      <c r="L19" s="155" t="n">
        <f aca="false">((I19*J19/1000)+K19)</f>
        <v>0</v>
      </c>
      <c r="M19" s="156" t="n">
        <f aca="false">$M$68</f>
        <v>0</v>
      </c>
      <c r="N19" s="157" t="n">
        <f aca="false">$N$7*AQ18*AR18</f>
        <v>28.8</v>
      </c>
      <c r="O19" s="156" t="n">
        <f aca="false">$O$68</f>
        <v>0</v>
      </c>
      <c r="P19" s="158" t="n">
        <f aca="false">(AT18*$P$6)*$P$3</f>
        <v>1.7328</v>
      </c>
      <c r="Q19" s="154" t="n">
        <f aca="false">$Q$68</f>
        <v>0</v>
      </c>
      <c r="R19" s="154" t="n">
        <v>0</v>
      </c>
      <c r="S19" s="155" t="n">
        <v>0</v>
      </c>
      <c r="T19" s="156" t="n">
        <f aca="false">$T$6</f>
        <v>0</v>
      </c>
      <c r="U19" s="159" t="n">
        <f aca="false">(N19/E19)+SUM(L19:M19)</f>
        <v>7.2</v>
      </c>
      <c r="W19" s="116" t="n">
        <v>4</v>
      </c>
      <c r="X19" s="117" t="n">
        <v>2.52</v>
      </c>
      <c r="Y19" s="160"/>
      <c r="Z19" s="63"/>
      <c r="AA19" s="161"/>
      <c r="AB19" s="120"/>
      <c r="AC19" s="162" t="n">
        <f aca="false">(W19*X19)+(Y19*Z19)+(AA19*AB19)</f>
        <v>10.08</v>
      </c>
      <c r="AD19" s="163" t="n">
        <v>1300</v>
      </c>
      <c r="AE19" s="164" t="n">
        <v>0</v>
      </c>
      <c r="AF19" s="165" t="n">
        <v>0</v>
      </c>
      <c r="AG19" s="166"/>
      <c r="AH19" s="167"/>
      <c r="AI19" s="168"/>
      <c r="AJ19" s="169"/>
      <c r="AK19" s="170" t="n">
        <v>4</v>
      </c>
      <c r="AL19" s="63" t="n">
        <v>240</v>
      </c>
      <c r="AM19" s="171" t="s">
        <v>158</v>
      </c>
      <c r="AN19" s="172"/>
      <c r="AO19" s="173"/>
      <c r="AP19" s="133"/>
      <c r="AQ19" s="133" t="n">
        <f aca="false" t="array" ref="AQ19:AQ19">SUM(IF(AND(AJ19&lt;&gt;"pac",AJ19&lt;&gt;""),AI19),IF(AND(AM19&lt;&gt;"pac",AM19&lt;&gt;""),AL19),IF(AND(AN19&lt;&gt;"pac",AN19&lt;&gt;""),AO19))/SUM(IF(AND(AJ19&lt;&gt;"pac",AJ19&lt;&gt;""),1),IF(AND(AM19&lt;&gt;"pac",AM19&lt;&gt;""),1),IF(AND(AN19&lt;&gt;"pac",AN19&lt;&gt;""),1))</f>
        <v>240</v>
      </c>
      <c r="AR19" s="133" t="n">
        <f aca="false" t="array" ref="AR19:AR19">SUM(IF(AND(AJ19&lt;&gt;"pac",AJ19&lt;&gt;""),AH19),IF(AND(AM19&lt;&gt;"pac",AM19&lt;&gt;""),AK19),IF(AND(AP19&lt;&gt;"pac",AP19&lt;&gt;""),AN19))</f>
        <v>4</v>
      </c>
      <c r="AS19" s="133"/>
      <c r="AT19" s="134" t="n">
        <f aca="false">SUM(AE19,AG19,AH19,AN19,AK19)</f>
        <v>4</v>
      </c>
      <c r="AU19" s="135" t="n">
        <f aca="false">AV19/AT19</f>
        <v>240</v>
      </c>
      <c r="AV19" s="136" t="n">
        <f aca="false">SUM(AE19*AF19)+(AH19*AI19)+(AN19*AO19)+(AK19*AL19)</f>
        <v>960</v>
      </c>
      <c r="AW19" s="137" t="n">
        <f aca="false">AT19*(F20+G20+H20)*J20/1000</f>
        <v>0</v>
      </c>
      <c r="AX19" s="137" t="n">
        <f aca="false">K20*AT19</f>
        <v>0</v>
      </c>
      <c r="AY19" s="137" t="n">
        <f aca="false">L20*(AE20+AG20)</f>
        <v>0</v>
      </c>
      <c r="AZ19" s="136" t="n">
        <f aca="false">P20</f>
        <v>1.7328</v>
      </c>
      <c r="BA19" s="137" t="n">
        <f aca="false">AC19</f>
        <v>10.08</v>
      </c>
      <c r="BB19" s="137" t="n">
        <f aca="false">T20*AT20</f>
        <v>0</v>
      </c>
      <c r="BC19" s="137"/>
      <c r="BD19" s="137" t="n">
        <f aca="false">AV19-SUM(AW19:BC19)</f>
        <v>948.1872</v>
      </c>
      <c r="BE19" s="138"/>
      <c r="BF19" s="139" t="n">
        <f aca="false">BD19</f>
        <v>948.1872</v>
      </c>
      <c r="BG19" s="139" t="n">
        <f aca="false">BF19*$BG$5</f>
        <v>758.54976</v>
      </c>
      <c r="BH19" s="139" t="n">
        <f aca="false">BF19*$BH$5</f>
        <v>189.63744</v>
      </c>
      <c r="BI19" s="52"/>
      <c r="BJ19" s="53" t="s">
        <v>101</v>
      </c>
      <c r="BK19" s="52"/>
      <c r="BL19" s="73" t="n">
        <f aca="false">BB31</f>
        <v>0</v>
      </c>
      <c r="BO19" s="53" t="s">
        <v>101</v>
      </c>
      <c r="BP19" s="52"/>
      <c r="BQ19" s="73" t="e">
        <f aca="true">(INDIRECT(TEXT((DAY($A$1)-1),"0")&amp;"!BK19"))+BL19</f>
        <v>#REF!</v>
      </c>
      <c r="BR19" s="55"/>
      <c r="BS19" s="142"/>
      <c r="BT19" s="143"/>
      <c r="BU19" s="144"/>
      <c r="BV19" s="138"/>
      <c r="BW19" s="138"/>
      <c r="BX19" s="138"/>
      <c r="BY19" s="144"/>
      <c r="BZ19" s="138"/>
      <c r="CA19" s="138"/>
      <c r="CB19" s="138"/>
      <c r="CC19" s="138"/>
      <c r="CD19" s="138"/>
      <c r="CE19" s="145"/>
      <c r="CF19" s="145"/>
      <c r="CG19" s="145"/>
      <c r="CH19" s="7"/>
      <c r="CI19" s="8"/>
      <c r="CJ19" s="7"/>
      <c r="CK19" s="29"/>
      <c r="CL19" s="7"/>
      <c r="CM19" s="7"/>
      <c r="CN19" s="8"/>
      <c r="CO19" s="7"/>
      <c r="CP19" s="29"/>
      <c r="CQ19" s="7"/>
    </row>
    <row r="20" customFormat="false" ht="12.75" hidden="false" customHeight="false" outlineLevel="0" collapsed="false">
      <c r="B20" s="75" t="n">
        <v>1300</v>
      </c>
      <c r="C20" s="146" t="n">
        <f aca="false">C19</f>
        <v>4</v>
      </c>
      <c r="D20" s="147" t="n">
        <f aca="false">D19</f>
        <v>0</v>
      </c>
      <c r="E20" s="174" t="n">
        <f aca="false">C20-D19</f>
        <v>4</v>
      </c>
      <c r="F20" s="149" t="n">
        <f aca="false">$F$6</f>
        <v>0</v>
      </c>
      <c r="G20" s="175" t="n">
        <f aca="false">$G$6</f>
        <v>0</v>
      </c>
      <c r="H20" s="151" t="n">
        <f aca="false">$H$6</f>
        <v>0</v>
      </c>
      <c r="I20" s="152" t="n">
        <f aca="false">F20+G20+H20</f>
        <v>0</v>
      </c>
      <c r="J20" s="153" t="n">
        <f aca="false">$J$7</f>
        <v>0</v>
      </c>
      <c r="K20" s="154" t="n">
        <f aca="false">$K$6</f>
        <v>0</v>
      </c>
      <c r="L20" s="155" t="n">
        <f aca="false">((I20*J20/1000)+K20)</f>
        <v>0</v>
      </c>
      <c r="M20" s="156" t="n">
        <f aca="false">$M$68</f>
        <v>0</v>
      </c>
      <c r="N20" s="157" t="n">
        <f aca="false">$N$7*AQ19*AR19</f>
        <v>28.8</v>
      </c>
      <c r="O20" s="156" t="n">
        <f aca="false">$O$68</f>
        <v>0</v>
      </c>
      <c r="P20" s="158" t="n">
        <f aca="false">(AT19*$P$6)*$P$3</f>
        <v>1.7328</v>
      </c>
      <c r="Q20" s="154" t="n">
        <f aca="false">$Q$68</f>
        <v>0</v>
      </c>
      <c r="R20" s="154" t="n">
        <v>0</v>
      </c>
      <c r="S20" s="155" t="n">
        <v>0</v>
      </c>
      <c r="T20" s="156" t="n">
        <f aca="false">$T$6</f>
        <v>0</v>
      </c>
      <c r="U20" s="159" t="n">
        <f aca="false">(N20/E20)+SUM(L20:M20)</f>
        <v>7.2</v>
      </c>
      <c r="W20" s="116" t="n">
        <v>4</v>
      </c>
      <c r="X20" s="117" t="n">
        <v>2.52</v>
      </c>
      <c r="Y20" s="160"/>
      <c r="Z20" s="63"/>
      <c r="AA20" s="161"/>
      <c r="AB20" s="120"/>
      <c r="AC20" s="162" t="n">
        <f aca="false">(W20*X20)+(Y20*Z20)+(AA20*AB20)</f>
        <v>10.08</v>
      </c>
      <c r="AD20" s="163" t="n">
        <v>1400</v>
      </c>
      <c r="AE20" s="164" t="n">
        <v>0</v>
      </c>
      <c r="AF20" s="165" t="n">
        <v>0</v>
      </c>
      <c r="AG20" s="166"/>
      <c r="AH20" s="167"/>
      <c r="AI20" s="168"/>
      <c r="AJ20" s="169"/>
      <c r="AK20" s="170" t="n">
        <v>4</v>
      </c>
      <c r="AL20" s="63" t="n">
        <v>240</v>
      </c>
      <c r="AM20" s="171" t="s">
        <v>158</v>
      </c>
      <c r="AN20" s="172"/>
      <c r="AO20" s="173"/>
      <c r="AP20" s="133"/>
      <c r="AQ20" s="133" t="n">
        <f aca="false" t="array" ref="AQ20:AQ20">SUM(IF(AND(AJ20&lt;&gt;"pac",AJ20&lt;&gt;""),AI20),IF(AND(AM20&lt;&gt;"pac",AM20&lt;&gt;""),AL20),IF(AND(AN20&lt;&gt;"pac",AN20&lt;&gt;""),AO20))/SUM(IF(AND(AJ20&lt;&gt;"pac",AJ20&lt;&gt;""),1),IF(AND(AM20&lt;&gt;"pac",AM20&lt;&gt;""),1),IF(AND(AN20&lt;&gt;"pac",AN20&lt;&gt;""),1))</f>
        <v>240</v>
      </c>
      <c r="AR20" s="133" t="n">
        <f aca="false" t="array" ref="AR20:AR20">SUM(IF(AND(AJ20&lt;&gt;"pac",AJ20&lt;&gt;""),AH20),IF(AND(AM20&lt;&gt;"pac",AM20&lt;&gt;""),AK20),IF(AND(AP20&lt;&gt;"pac",AP20&lt;&gt;""),AN20))</f>
        <v>4</v>
      </c>
      <c r="AS20" s="133"/>
      <c r="AT20" s="134" t="n">
        <f aca="false">SUM(AE20,AG20,AH20,AN20,AK20)</f>
        <v>4</v>
      </c>
      <c r="AU20" s="135" t="n">
        <f aca="false">AV20/AT20</f>
        <v>240</v>
      </c>
      <c r="AV20" s="136" t="n">
        <f aca="false">SUM(AE20*AF20)+(AH20*AI20)+(AN20*AO20)+(AK20*AL20)</f>
        <v>960</v>
      </c>
      <c r="AW20" s="137" t="n">
        <f aca="false">AT20*(F21+G21+H21)*J21/1000</f>
        <v>0</v>
      </c>
      <c r="AX20" s="137" t="n">
        <f aca="false">K21*AT20</f>
        <v>0</v>
      </c>
      <c r="AY20" s="137" t="n">
        <f aca="false">L21*(AE21+AG21)</f>
        <v>0</v>
      </c>
      <c r="AZ20" s="136" t="n">
        <f aca="false">P21</f>
        <v>1.7328</v>
      </c>
      <c r="BA20" s="137" t="n">
        <f aca="false">AC20</f>
        <v>10.08</v>
      </c>
      <c r="BB20" s="137" t="n">
        <f aca="false">T21*AT21</f>
        <v>0</v>
      </c>
      <c r="BC20" s="137"/>
      <c r="BD20" s="137" t="n">
        <f aca="false">AV20-SUM(AW20:BC20)</f>
        <v>948.1872</v>
      </c>
      <c r="BE20" s="138"/>
      <c r="BF20" s="139" t="n">
        <f aca="false">BD20</f>
        <v>948.1872</v>
      </c>
      <c r="BG20" s="139" t="n">
        <f aca="false">BF20*$BG$5</f>
        <v>758.54976</v>
      </c>
      <c r="BH20" s="139" t="n">
        <f aca="false">BF20*$BH$5</f>
        <v>189.63744</v>
      </c>
      <c r="BI20" s="52"/>
      <c r="BJ20" s="53" t="s">
        <v>32</v>
      </c>
      <c r="BK20" s="52"/>
      <c r="BL20" s="73" t="n">
        <f aca="false">BL6</f>
        <v>0</v>
      </c>
      <c r="BO20" s="183"/>
      <c r="BP20" s="52"/>
      <c r="BQ20" s="171"/>
      <c r="BR20" s="55"/>
      <c r="BS20" s="142"/>
      <c r="BT20" s="143"/>
      <c r="BU20" s="144"/>
      <c r="BV20" s="138"/>
      <c r="BW20" s="138"/>
      <c r="BX20" s="138"/>
      <c r="BY20" s="144"/>
      <c r="BZ20" s="138"/>
      <c r="CA20" s="138"/>
      <c r="CB20" s="138"/>
      <c r="CC20" s="138"/>
      <c r="CD20" s="138"/>
      <c r="CE20" s="145"/>
      <c r="CF20" s="145"/>
      <c r="CG20" s="145"/>
      <c r="CH20" s="7"/>
      <c r="CI20" s="8"/>
      <c r="CJ20" s="7"/>
      <c r="CK20" s="29"/>
      <c r="CL20" s="7"/>
      <c r="CM20" s="7"/>
      <c r="CN20" s="7"/>
      <c r="CO20" s="7"/>
      <c r="CP20" s="7"/>
      <c r="CQ20" s="7"/>
    </row>
    <row r="21" customFormat="false" ht="12.75" hidden="false" customHeight="false" outlineLevel="0" collapsed="false">
      <c r="B21" s="75" t="n">
        <v>1400</v>
      </c>
      <c r="C21" s="146" t="n">
        <f aca="false">C20</f>
        <v>4</v>
      </c>
      <c r="D21" s="147" t="n">
        <f aca="false">D20</f>
        <v>0</v>
      </c>
      <c r="E21" s="174" t="n">
        <f aca="false">C21-D20</f>
        <v>4</v>
      </c>
      <c r="F21" s="149" t="n">
        <f aca="false">$F$6</f>
        <v>0</v>
      </c>
      <c r="G21" s="175" t="n">
        <f aca="false">$G$6</f>
        <v>0</v>
      </c>
      <c r="H21" s="151" t="n">
        <f aca="false">$H$6</f>
        <v>0</v>
      </c>
      <c r="I21" s="152" t="n">
        <f aca="false">F21+G21+H21</f>
        <v>0</v>
      </c>
      <c r="J21" s="153" t="n">
        <f aca="false">$J$7</f>
        <v>0</v>
      </c>
      <c r="K21" s="154" t="n">
        <f aca="false">$K$6</f>
        <v>0</v>
      </c>
      <c r="L21" s="155" t="n">
        <f aca="false">((I21*J21/1000)+K21)</f>
        <v>0</v>
      </c>
      <c r="M21" s="156" t="n">
        <f aca="false">$M$68</f>
        <v>0</v>
      </c>
      <c r="N21" s="157" t="n">
        <f aca="false">$N$7*AQ20*AR20</f>
        <v>28.8</v>
      </c>
      <c r="O21" s="156" t="n">
        <f aca="false">$O$68</f>
        <v>0</v>
      </c>
      <c r="P21" s="158" t="n">
        <f aca="false">(AT20*$P$6)*$P$3</f>
        <v>1.7328</v>
      </c>
      <c r="Q21" s="154" t="n">
        <f aca="false">$Q$68</f>
        <v>0</v>
      </c>
      <c r="R21" s="154" t="n">
        <v>0</v>
      </c>
      <c r="S21" s="155" t="n">
        <v>0</v>
      </c>
      <c r="T21" s="156" t="n">
        <f aca="false">$T$6</f>
        <v>0</v>
      </c>
      <c r="U21" s="159" t="n">
        <f aca="false">(N21/E21)+SUM(L21:M21)</f>
        <v>7.2</v>
      </c>
      <c r="W21" s="116" t="n">
        <v>4</v>
      </c>
      <c r="X21" s="117" t="n">
        <v>2.52</v>
      </c>
      <c r="Y21" s="160"/>
      <c r="Z21" s="63"/>
      <c r="AA21" s="161"/>
      <c r="AB21" s="120"/>
      <c r="AC21" s="162" t="n">
        <f aca="false">(W21*X21)+(Y21*Z21)+(AA21*AB21)</f>
        <v>10.08</v>
      </c>
      <c r="AD21" s="163" t="n">
        <v>1500</v>
      </c>
      <c r="AE21" s="164" t="n">
        <v>0</v>
      </c>
      <c r="AF21" s="165" t="n">
        <v>0</v>
      </c>
      <c r="AG21" s="166"/>
      <c r="AH21" s="167"/>
      <c r="AI21" s="168"/>
      <c r="AJ21" s="169"/>
      <c r="AK21" s="170" t="n">
        <v>4</v>
      </c>
      <c r="AL21" s="63" t="n">
        <v>240</v>
      </c>
      <c r="AM21" s="171" t="s">
        <v>158</v>
      </c>
      <c r="AN21" s="172"/>
      <c r="AO21" s="173"/>
      <c r="AP21" s="133"/>
      <c r="AQ21" s="133" t="n">
        <f aca="false" t="array" ref="AQ21:AQ21">SUM(IF(AND(AJ21&lt;&gt;"pac",AJ21&lt;&gt;""),AI21),IF(AND(AM21&lt;&gt;"pac",AM21&lt;&gt;""),AL21),IF(AND(AN21&lt;&gt;"pac",AN21&lt;&gt;""),AO21))/SUM(IF(AND(AJ21&lt;&gt;"pac",AJ21&lt;&gt;""),1),IF(AND(AM21&lt;&gt;"pac",AM21&lt;&gt;""),1),IF(AND(AN21&lt;&gt;"pac",AN21&lt;&gt;""),1))</f>
        <v>240</v>
      </c>
      <c r="AR21" s="133" t="n">
        <f aca="false" t="array" ref="AR21:AR21">SUM(IF(AND(AJ21&lt;&gt;"pac",AJ21&lt;&gt;""),AH21),IF(AND(AM21&lt;&gt;"pac",AM21&lt;&gt;""),AK21),IF(AND(AP21&lt;&gt;"pac",AP21&lt;&gt;""),AN21))</f>
        <v>4</v>
      </c>
      <c r="AS21" s="133"/>
      <c r="AT21" s="134" t="n">
        <f aca="false">SUM(AE21,AG21,AH21,AN21,AK21)</f>
        <v>4</v>
      </c>
      <c r="AU21" s="135" t="n">
        <f aca="false">AV21/AT21</f>
        <v>240</v>
      </c>
      <c r="AV21" s="136" t="n">
        <f aca="false">SUM(AE21*AF21)+(AH21*AI21)+(AN21*AO21)+(AK21*AL21)</f>
        <v>960</v>
      </c>
      <c r="AW21" s="137" t="n">
        <f aca="false">AT21*(F22+G22+H22)*J22/1000</f>
        <v>0</v>
      </c>
      <c r="AX21" s="137" t="n">
        <f aca="false">K22*AT21</f>
        <v>0</v>
      </c>
      <c r="AY21" s="137" t="n">
        <f aca="false">L22*(AE22+AG22)</f>
        <v>0</v>
      </c>
      <c r="AZ21" s="136" t="n">
        <f aca="false">P22</f>
        <v>1.7328</v>
      </c>
      <c r="BA21" s="137" t="n">
        <f aca="false">AC21</f>
        <v>10.08</v>
      </c>
      <c r="BB21" s="137" t="n">
        <f aca="false">T22*AT22</f>
        <v>0</v>
      </c>
      <c r="BC21" s="137"/>
      <c r="BD21" s="137" t="n">
        <f aca="false">AV21-SUM(AW21:BC21)</f>
        <v>948.1872</v>
      </c>
      <c r="BE21" s="138"/>
      <c r="BF21" s="139" t="n">
        <f aca="false">BD21</f>
        <v>948.1872</v>
      </c>
      <c r="BG21" s="139" t="n">
        <f aca="false">BF21*$BG$5</f>
        <v>758.54976</v>
      </c>
      <c r="BH21" s="139" t="n">
        <f aca="false">BF21*$BH$5</f>
        <v>189.63744</v>
      </c>
      <c r="BI21" s="52"/>
      <c r="BJ21" s="140" t="s">
        <v>103</v>
      </c>
      <c r="BK21" s="141"/>
      <c r="BL21" s="54" t="n">
        <f aca="false">BL11-BL16-BL18-BL19+BL20</f>
        <v>18205.19424</v>
      </c>
      <c r="BO21" s="140" t="s">
        <v>104</v>
      </c>
      <c r="BP21" s="141"/>
      <c r="BQ21" s="54" t="e">
        <f aca="false">BQ11-BQ16-BQ18-BQ19</f>
        <v>#REF!</v>
      </c>
      <c r="BR21" s="55"/>
      <c r="BS21" s="142"/>
      <c r="BT21" s="143"/>
      <c r="BU21" s="144"/>
      <c r="BV21" s="138"/>
      <c r="BW21" s="138"/>
      <c r="BX21" s="138"/>
      <c r="BY21" s="144"/>
      <c r="BZ21" s="138"/>
      <c r="CA21" s="138"/>
      <c r="CB21" s="138"/>
      <c r="CC21" s="138"/>
      <c r="CD21" s="138"/>
      <c r="CE21" s="145"/>
      <c r="CF21" s="145"/>
      <c r="CG21" s="145"/>
      <c r="CH21" s="7"/>
      <c r="CI21" s="8"/>
      <c r="CJ21" s="7"/>
      <c r="CK21" s="29"/>
      <c r="CL21" s="7"/>
      <c r="CM21" s="7"/>
      <c r="CN21" s="8"/>
      <c r="CO21" s="7"/>
      <c r="CP21" s="29"/>
      <c r="CQ21" s="7"/>
    </row>
    <row r="22" customFormat="false" ht="12.75" hidden="false" customHeight="false" outlineLevel="0" collapsed="false">
      <c r="B22" s="75" t="n">
        <v>1500</v>
      </c>
      <c r="C22" s="146" t="n">
        <f aca="false">C21</f>
        <v>4</v>
      </c>
      <c r="D22" s="147" t="n">
        <f aca="false">D21</f>
        <v>0</v>
      </c>
      <c r="E22" s="174" t="n">
        <f aca="false">C22-D21</f>
        <v>4</v>
      </c>
      <c r="F22" s="149" t="n">
        <f aca="false">$F$6</f>
        <v>0</v>
      </c>
      <c r="G22" s="175" t="n">
        <f aca="false">$G$6</f>
        <v>0</v>
      </c>
      <c r="H22" s="151" t="n">
        <f aca="false">$H$6</f>
        <v>0</v>
      </c>
      <c r="I22" s="152" t="n">
        <f aca="false">F22+G22+H22</f>
        <v>0</v>
      </c>
      <c r="J22" s="153" t="n">
        <f aca="false">$J$7</f>
        <v>0</v>
      </c>
      <c r="K22" s="154" t="n">
        <f aca="false">$K$6</f>
        <v>0</v>
      </c>
      <c r="L22" s="155" t="n">
        <f aca="false">((I22*J22/1000)+K22)</f>
        <v>0</v>
      </c>
      <c r="M22" s="156" t="n">
        <f aca="false">$M$68</f>
        <v>0</v>
      </c>
      <c r="N22" s="157" t="n">
        <f aca="false">$N$7*AQ21*AR21</f>
        <v>28.8</v>
      </c>
      <c r="O22" s="156" t="n">
        <f aca="false">$O$68</f>
        <v>0</v>
      </c>
      <c r="P22" s="158" t="n">
        <f aca="false">(AT21*$P$6)*$P$3</f>
        <v>1.7328</v>
      </c>
      <c r="Q22" s="154" t="n">
        <f aca="false">$Q$68</f>
        <v>0</v>
      </c>
      <c r="R22" s="154" t="n">
        <v>0</v>
      </c>
      <c r="S22" s="155" t="n">
        <v>0</v>
      </c>
      <c r="T22" s="156" t="n">
        <f aca="false">$T$6</f>
        <v>0</v>
      </c>
      <c r="U22" s="159" t="n">
        <f aca="false">(N22/E22)+SUM(L22:M22)</f>
        <v>7.2</v>
      </c>
      <c r="W22" s="116" t="n">
        <v>4</v>
      </c>
      <c r="X22" s="117" t="n">
        <v>2.52</v>
      </c>
      <c r="Y22" s="160"/>
      <c r="Z22" s="63"/>
      <c r="AA22" s="161"/>
      <c r="AB22" s="120"/>
      <c r="AC22" s="162" t="n">
        <f aca="false">(W22*X22)+(Y22*Z22)+(AA22*AB22)</f>
        <v>10.08</v>
      </c>
      <c r="AD22" s="163" t="n">
        <v>1600</v>
      </c>
      <c r="AE22" s="164" t="n">
        <v>0</v>
      </c>
      <c r="AF22" s="165" t="n">
        <v>0</v>
      </c>
      <c r="AG22" s="166"/>
      <c r="AH22" s="167"/>
      <c r="AI22" s="168"/>
      <c r="AJ22" s="169"/>
      <c r="AK22" s="170" t="n">
        <v>4</v>
      </c>
      <c r="AL22" s="63" t="n">
        <v>240</v>
      </c>
      <c r="AM22" s="171" t="s">
        <v>158</v>
      </c>
      <c r="AN22" s="172"/>
      <c r="AO22" s="173"/>
      <c r="AP22" s="133"/>
      <c r="AQ22" s="133" t="n">
        <f aca="false" t="array" ref="AQ22:AQ22">SUM(IF(AND(AJ22&lt;&gt;"pac",AJ22&lt;&gt;""),AI22),IF(AND(AM22&lt;&gt;"pac",AM22&lt;&gt;""),AL22),IF(AND(AN22&lt;&gt;"pac",AN22&lt;&gt;""),AO22))/SUM(IF(AND(AJ22&lt;&gt;"pac",AJ22&lt;&gt;""),1),IF(AND(AM22&lt;&gt;"pac",AM22&lt;&gt;""),1),IF(AND(AN22&lt;&gt;"pac",AN22&lt;&gt;""),1))</f>
        <v>240</v>
      </c>
      <c r="AR22" s="133" t="n">
        <f aca="false" t="array" ref="AR22:AR22">SUM(IF(AND(AJ22&lt;&gt;"pac",AJ22&lt;&gt;""),AH22),IF(AND(AM22&lt;&gt;"pac",AM22&lt;&gt;""),AK22),IF(AND(AP22&lt;&gt;"pac",AP22&lt;&gt;""),AN22))</f>
        <v>4</v>
      </c>
      <c r="AS22" s="133"/>
      <c r="AT22" s="134" t="n">
        <f aca="false">SUM(AE22,AG22,AH22,AN22,AK22)</f>
        <v>4</v>
      </c>
      <c r="AU22" s="135" t="n">
        <f aca="false">AV22/AT22</f>
        <v>240</v>
      </c>
      <c r="AV22" s="136" t="n">
        <f aca="false">SUM(AE22*AF22)+(AH22*AI22)+(AN22*AO22)+(AK22*AL22)</f>
        <v>960</v>
      </c>
      <c r="AW22" s="137" t="n">
        <f aca="false">AT22*(F23+G23+H23)*J23/1000</f>
        <v>0</v>
      </c>
      <c r="AX22" s="137" t="n">
        <f aca="false">K23*AT22</f>
        <v>0</v>
      </c>
      <c r="AY22" s="137" t="n">
        <f aca="false">L23*(AE23+AG23)</f>
        <v>0</v>
      </c>
      <c r="AZ22" s="136" t="n">
        <f aca="false">P23</f>
        <v>1.7328</v>
      </c>
      <c r="BA22" s="137" t="n">
        <f aca="false">AC22</f>
        <v>10.08</v>
      </c>
      <c r="BB22" s="137" t="n">
        <f aca="false">T23*AT23</f>
        <v>0</v>
      </c>
      <c r="BC22" s="137"/>
      <c r="BD22" s="137" t="n">
        <f aca="false">AV22-SUM(AW22:BC22)</f>
        <v>948.1872</v>
      </c>
      <c r="BE22" s="138"/>
      <c r="BF22" s="139" t="n">
        <f aca="false">BD22</f>
        <v>948.1872</v>
      </c>
      <c r="BG22" s="139" t="n">
        <f aca="false">BF22*$BG$5</f>
        <v>758.54976</v>
      </c>
      <c r="BH22" s="139" t="n">
        <f aca="false">BF22*$BH$5</f>
        <v>189.63744</v>
      </c>
      <c r="BI22" s="52"/>
      <c r="BR22" s="55"/>
      <c r="BS22" s="142"/>
      <c r="BT22" s="143"/>
      <c r="BU22" s="144"/>
      <c r="BV22" s="138"/>
      <c r="BW22" s="138"/>
      <c r="BX22" s="138"/>
      <c r="BY22" s="144"/>
      <c r="BZ22" s="138"/>
      <c r="CA22" s="138"/>
      <c r="CB22" s="138"/>
      <c r="CC22" s="138"/>
      <c r="CD22" s="138"/>
      <c r="CE22" s="145"/>
      <c r="CF22" s="145"/>
      <c r="CG22" s="145"/>
      <c r="CH22" s="7"/>
      <c r="CI22" s="7"/>
      <c r="CJ22" s="7"/>
      <c r="CK22" s="7"/>
      <c r="CL22" s="7"/>
      <c r="CM22" s="7"/>
      <c r="CN22" s="7"/>
      <c r="CO22" s="7"/>
      <c r="CP22" s="7"/>
      <c r="CQ22" s="7"/>
    </row>
    <row r="23" customFormat="false" ht="12.75" hidden="false" customHeight="false" outlineLevel="0" collapsed="false">
      <c r="B23" s="75" t="n">
        <v>1600</v>
      </c>
      <c r="C23" s="146" t="n">
        <f aca="false">C22</f>
        <v>4</v>
      </c>
      <c r="D23" s="147" t="n">
        <f aca="false">D22</f>
        <v>0</v>
      </c>
      <c r="E23" s="174" t="n">
        <f aca="false">C23-D22</f>
        <v>4</v>
      </c>
      <c r="F23" s="149" t="n">
        <f aca="false">$F$6</f>
        <v>0</v>
      </c>
      <c r="G23" s="175" t="n">
        <f aca="false">$G$6</f>
        <v>0</v>
      </c>
      <c r="H23" s="151" t="n">
        <f aca="false">$H$6</f>
        <v>0</v>
      </c>
      <c r="I23" s="152" t="n">
        <f aca="false">F23+G23+H23</f>
        <v>0</v>
      </c>
      <c r="J23" s="153" t="n">
        <f aca="false">$J$7</f>
        <v>0</v>
      </c>
      <c r="K23" s="154" t="n">
        <f aca="false">$K$6</f>
        <v>0</v>
      </c>
      <c r="L23" s="155" t="n">
        <f aca="false">((I23*J23/1000)+K23)</f>
        <v>0</v>
      </c>
      <c r="M23" s="156" t="n">
        <f aca="false">$M$68</f>
        <v>0</v>
      </c>
      <c r="N23" s="157" t="n">
        <f aca="false">$N$7*AQ22*AR22</f>
        <v>28.8</v>
      </c>
      <c r="O23" s="156" t="n">
        <f aca="false">$O$68</f>
        <v>0</v>
      </c>
      <c r="P23" s="158" t="n">
        <f aca="false">(AT22*$P$6)*$P$3</f>
        <v>1.7328</v>
      </c>
      <c r="Q23" s="154" t="n">
        <f aca="false">$Q$68</f>
        <v>0</v>
      </c>
      <c r="R23" s="154" t="n">
        <v>0</v>
      </c>
      <c r="S23" s="155" t="n">
        <v>0</v>
      </c>
      <c r="T23" s="156" t="n">
        <f aca="false">$T$6</f>
        <v>0</v>
      </c>
      <c r="U23" s="159" t="n">
        <f aca="false">(N23/E23)+SUM(L23:M23)</f>
        <v>7.2</v>
      </c>
      <c r="W23" s="116" t="n">
        <v>4</v>
      </c>
      <c r="X23" s="117" t="n">
        <v>2.52</v>
      </c>
      <c r="Y23" s="160"/>
      <c r="Z23" s="63"/>
      <c r="AA23" s="161"/>
      <c r="AB23" s="120"/>
      <c r="AC23" s="162" t="n">
        <f aca="false">(W23*X23)+(Y23*Z23)+(AA23*AB23)</f>
        <v>10.08</v>
      </c>
      <c r="AD23" s="163" t="n">
        <v>1700</v>
      </c>
      <c r="AE23" s="164" t="n">
        <v>0</v>
      </c>
      <c r="AF23" s="165" t="n">
        <v>0</v>
      </c>
      <c r="AG23" s="166"/>
      <c r="AH23" s="167"/>
      <c r="AI23" s="168"/>
      <c r="AJ23" s="169"/>
      <c r="AK23" s="170" t="n">
        <v>4</v>
      </c>
      <c r="AL23" s="63" t="n">
        <v>240</v>
      </c>
      <c r="AM23" s="171" t="s">
        <v>158</v>
      </c>
      <c r="AN23" s="172"/>
      <c r="AO23" s="173"/>
      <c r="AP23" s="133"/>
      <c r="AQ23" s="133" t="n">
        <f aca="false" t="array" ref="AQ23:AQ23">SUM(IF(AND(AJ23&lt;&gt;"pac",AJ23&lt;&gt;""),AI23),IF(AND(AM23&lt;&gt;"pac",AM23&lt;&gt;""),AL23),IF(AND(AN23&lt;&gt;"pac",AN23&lt;&gt;""),AO23))/SUM(IF(AND(AJ23&lt;&gt;"pac",AJ23&lt;&gt;""),1),IF(AND(AM23&lt;&gt;"pac",AM23&lt;&gt;""),1),IF(AND(AN23&lt;&gt;"pac",AN23&lt;&gt;""),1))</f>
        <v>240</v>
      </c>
      <c r="AR23" s="133" t="n">
        <f aca="false" t="array" ref="AR23:AR23">SUM(IF(AND(AJ23&lt;&gt;"pac",AJ23&lt;&gt;""),AH23),IF(AND(AM23&lt;&gt;"pac",AM23&lt;&gt;""),AK23),IF(AND(AP23&lt;&gt;"pac",AP23&lt;&gt;""),AN23))</f>
        <v>4</v>
      </c>
      <c r="AS23" s="133"/>
      <c r="AT23" s="134" t="n">
        <f aca="false">SUM(AE23,AG23,AH23,AN23,AK23)</f>
        <v>4</v>
      </c>
      <c r="AU23" s="135" t="n">
        <f aca="false">AV23/AT23</f>
        <v>240</v>
      </c>
      <c r="AV23" s="136" t="n">
        <f aca="false">SUM(AE23*AF23)+(AH23*AI23)+(AN23*AO23)+(AK23*AL23)</f>
        <v>960</v>
      </c>
      <c r="AW23" s="137" t="n">
        <f aca="false">AT23*(F24+G24+H24)*J24/1000</f>
        <v>0</v>
      </c>
      <c r="AX23" s="137" t="n">
        <f aca="false">K24*AT23</f>
        <v>0</v>
      </c>
      <c r="AY23" s="137" t="n">
        <f aca="false">L24*(AE24+AG24)</f>
        <v>0</v>
      </c>
      <c r="AZ23" s="136" t="n">
        <f aca="false">P24</f>
        <v>1.7328</v>
      </c>
      <c r="BA23" s="137" t="n">
        <f aca="false">AC23</f>
        <v>10.08</v>
      </c>
      <c r="BB23" s="137" t="n">
        <f aca="false">T24*AT24</f>
        <v>0</v>
      </c>
      <c r="BC23" s="137"/>
      <c r="BD23" s="137" t="n">
        <f aca="false">AV23-SUM(AW23:BC23)</f>
        <v>948.1872</v>
      </c>
      <c r="BE23" s="138"/>
      <c r="BF23" s="139" t="n">
        <f aca="false">BD23</f>
        <v>948.1872</v>
      </c>
      <c r="BG23" s="139" t="n">
        <f aca="false">BF23*$BG$5</f>
        <v>758.54976</v>
      </c>
      <c r="BH23" s="139" t="n">
        <f aca="false">BF23*$BH$5</f>
        <v>189.63744</v>
      </c>
      <c r="BI23" s="52"/>
      <c r="BR23" s="55"/>
      <c r="BS23" s="142"/>
      <c r="BT23" s="143"/>
      <c r="BU23" s="144"/>
      <c r="BV23" s="138"/>
      <c r="BW23" s="138"/>
      <c r="BX23" s="138"/>
      <c r="BY23" s="144"/>
      <c r="BZ23" s="138"/>
      <c r="CA23" s="138"/>
      <c r="CB23" s="138"/>
      <c r="CC23" s="138"/>
      <c r="CD23" s="138"/>
      <c r="CE23" s="145"/>
      <c r="CF23" s="145"/>
      <c r="CG23" s="145"/>
      <c r="CH23" s="7"/>
      <c r="CI23" s="7"/>
      <c r="CJ23" s="7"/>
      <c r="CK23" s="7"/>
      <c r="CL23" s="7"/>
      <c r="CM23" s="7"/>
      <c r="CN23" s="7"/>
      <c r="CO23" s="7"/>
      <c r="CP23" s="7"/>
      <c r="CQ23" s="7"/>
    </row>
    <row r="24" customFormat="false" ht="12.75" hidden="false" customHeight="false" outlineLevel="0" collapsed="false">
      <c r="B24" s="75" t="n">
        <v>1700</v>
      </c>
      <c r="C24" s="146" t="n">
        <f aca="false">C23</f>
        <v>4</v>
      </c>
      <c r="D24" s="147" t="n">
        <f aca="false">D23</f>
        <v>0</v>
      </c>
      <c r="E24" s="174" t="n">
        <f aca="false">C24-D23</f>
        <v>4</v>
      </c>
      <c r="F24" s="149" t="n">
        <f aca="false">$F$6</f>
        <v>0</v>
      </c>
      <c r="G24" s="175" t="n">
        <f aca="false">$G$6</f>
        <v>0</v>
      </c>
      <c r="H24" s="151" t="n">
        <f aca="false">$H$6</f>
        <v>0</v>
      </c>
      <c r="I24" s="152" t="n">
        <f aca="false">F24+G24+H24</f>
        <v>0</v>
      </c>
      <c r="J24" s="153" t="n">
        <f aca="false">$J$7</f>
        <v>0</v>
      </c>
      <c r="K24" s="154" t="n">
        <f aca="false">$K$6</f>
        <v>0</v>
      </c>
      <c r="L24" s="155" t="n">
        <f aca="false">((I24*J24/1000)+K24)</f>
        <v>0</v>
      </c>
      <c r="M24" s="156" t="n">
        <f aca="false">$M$68</f>
        <v>0</v>
      </c>
      <c r="N24" s="157" t="n">
        <f aca="false">$N$7*AQ23*AR23</f>
        <v>28.8</v>
      </c>
      <c r="O24" s="156" t="n">
        <f aca="false">$O$68</f>
        <v>0</v>
      </c>
      <c r="P24" s="158" t="n">
        <f aca="false">(AT23*$P$6)*$P$3</f>
        <v>1.7328</v>
      </c>
      <c r="Q24" s="154" t="n">
        <f aca="false">$Q$68</f>
        <v>0</v>
      </c>
      <c r="R24" s="154" t="n">
        <v>0</v>
      </c>
      <c r="S24" s="155" t="n">
        <v>0</v>
      </c>
      <c r="T24" s="156" t="n">
        <f aca="false">$T$6</f>
        <v>0</v>
      </c>
      <c r="U24" s="159" t="n">
        <f aca="false">(N24/E24)+SUM(L24:M24)</f>
        <v>7.2</v>
      </c>
      <c r="W24" s="116" t="n">
        <v>4</v>
      </c>
      <c r="X24" s="117" t="n">
        <v>2.52</v>
      </c>
      <c r="Y24" s="160"/>
      <c r="Z24" s="63"/>
      <c r="AA24" s="161"/>
      <c r="AB24" s="120"/>
      <c r="AC24" s="162" t="n">
        <f aca="false">(W24*X24)+(Y24*Z24)+(AA24*AB24)</f>
        <v>10.08</v>
      </c>
      <c r="AD24" s="163" t="n">
        <v>1800</v>
      </c>
      <c r="AE24" s="164" t="n">
        <v>0</v>
      </c>
      <c r="AF24" s="165" t="n">
        <v>0</v>
      </c>
      <c r="AG24" s="166"/>
      <c r="AH24" s="167"/>
      <c r="AI24" s="168"/>
      <c r="AJ24" s="169"/>
      <c r="AK24" s="170" t="n">
        <v>4</v>
      </c>
      <c r="AL24" s="63" t="n">
        <v>240</v>
      </c>
      <c r="AM24" s="171" t="s">
        <v>158</v>
      </c>
      <c r="AN24" s="172"/>
      <c r="AO24" s="173"/>
      <c r="AP24" s="133"/>
      <c r="AQ24" s="133" t="n">
        <f aca="false" t="array" ref="AQ24:AQ24">SUM(IF(AND(AJ24&lt;&gt;"pac",AJ24&lt;&gt;""),AI24),IF(AND(AM24&lt;&gt;"pac",AM24&lt;&gt;""),AL24),IF(AND(AN24&lt;&gt;"pac",AN24&lt;&gt;""),AO24))/SUM(IF(AND(AJ24&lt;&gt;"pac",AJ24&lt;&gt;""),1),IF(AND(AM24&lt;&gt;"pac",AM24&lt;&gt;""),1),IF(AND(AN24&lt;&gt;"pac",AN24&lt;&gt;""),1))</f>
        <v>240</v>
      </c>
      <c r="AR24" s="133" t="n">
        <f aca="false" t="array" ref="AR24:AR24">SUM(IF(AND(AJ24&lt;&gt;"pac",AJ24&lt;&gt;""),AH24),IF(AND(AM24&lt;&gt;"pac",AM24&lt;&gt;""),AK24),IF(AND(AP24&lt;&gt;"pac",AP24&lt;&gt;""),AN24))</f>
        <v>4</v>
      </c>
      <c r="AS24" s="133"/>
      <c r="AT24" s="134" t="n">
        <f aca="false">SUM(AE24,AG24,AH24,AN24,AK24)</f>
        <v>4</v>
      </c>
      <c r="AU24" s="135" t="n">
        <f aca="false">AV24/AT24</f>
        <v>240</v>
      </c>
      <c r="AV24" s="136" t="n">
        <f aca="false">SUM(AE24*AF24)+(AH24*AI24)+(AN24*AO24)+(AK24*AL24)</f>
        <v>960</v>
      </c>
      <c r="AW24" s="137" t="n">
        <f aca="false">AT24*(F25+G25+H25)*J25/1000</f>
        <v>0</v>
      </c>
      <c r="AX24" s="137" t="n">
        <f aca="false">K25*AT24</f>
        <v>0</v>
      </c>
      <c r="AY24" s="137" t="n">
        <f aca="false">L25*(AE25+AG25)</f>
        <v>0</v>
      </c>
      <c r="AZ24" s="136" t="n">
        <f aca="false">P25</f>
        <v>1.7328</v>
      </c>
      <c r="BA24" s="137" t="n">
        <f aca="false">AC24</f>
        <v>10.08</v>
      </c>
      <c r="BB24" s="137" t="n">
        <f aca="false">T25*AT25</f>
        <v>0</v>
      </c>
      <c r="BC24" s="137"/>
      <c r="BD24" s="137" t="n">
        <f aca="false">AV24-SUM(AW24:BC24)</f>
        <v>948.1872</v>
      </c>
      <c r="BE24" s="138"/>
      <c r="BF24" s="139" t="n">
        <f aca="false">BD24</f>
        <v>948.1872</v>
      </c>
      <c r="BG24" s="139" t="n">
        <f aca="false">BF24*$BG$5</f>
        <v>758.54976</v>
      </c>
      <c r="BH24" s="139" t="n">
        <f aca="false">BF24*$BH$5</f>
        <v>189.63744</v>
      </c>
      <c r="BI24" s="52"/>
      <c r="BJ24" s="6" t="s">
        <v>105</v>
      </c>
      <c r="BO24" s="6" t="s">
        <v>106</v>
      </c>
      <c r="BR24" s="55"/>
      <c r="BS24" s="142"/>
      <c r="BT24" s="143"/>
      <c r="BU24" s="144"/>
      <c r="BV24" s="138"/>
      <c r="BW24" s="138"/>
      <c r="BX24" s="138"/>
      <c r="BY24" s="144"/>
      <c r="BZ24" s="138"/>
      <c r="CA24" s="138"/>
      <c r="CB24" s="138"/>
      <c r="CC24" s="138"/>
      <c r="CD24" s="138"/>
      <c r="CE24" s="145"/>
      <c r="CF24" s="145"/>
      <c r="CG24" s="145"/>
      <c r="CH24" s="7"/>
      <c r="CI24" s="8"/>
      <c r="CJ24" s="7"/>
      <c r="CK24" s="7"/>
      <c r="CL24" s="7"/>
      <c r="CM24" s="7"/>
      <c r="CN24" s="8"/>
      <c r="CO24" s="7"/>
      <c r="CP24" s="7"/>
      <c r="CQ24" s="7"/>
    </row>
    <row r="25" customFormat="false" ht="12.75" hidden="false" customHeight="false" outlineLevel="0" collapsed="false">
      <c r="B25" s="75" t="n">
        <v>1800</v>
      </c>
      <c r="C25" s="146" t="n">
        <f aca="false">C24</f>
        <v>4</v>
      </c>
      <c r="D25" s="147" t="n">
        <f aca="false">D24</f>
        <v>0</v>
      </c>
      <c r="E25" s="174" t="n">
        <f aca="false">C25-D24</f>
        <v>4</v>
      </c>
      <c r="F25" s="149" t="n">
        <f aca="false">$F$6</f>
        <v>0</v>
      </c>
      <c r="G25" s="175" t="n">
        <f aca="false">$G$6</f>
        <v>0</v>
      </c>
      <c r="H25" s="151" t="n">
        <f aca="false">$H$6</f>
        <v>0</v>
      </c>
      <c r="I25" s="152" t="n">
        <f aca="false">F25+G25+H25</f>
        <v>0</v>
      </c>
      <c r="J25" s="153" t="n">
        <f aca="false">$J$7</f>
        <v>0</v>
      </c>
      <c r="K25" s="154" t="n">
        <f aca="false">$K$6</f>
        <v>0</v>
      </c>
      <c r="L25" s="155" t="n">
        <f aca="false">((I25*J25/1000)+K25)</f>
        <v>0</v>
      </c>
      <c r="M25" s="156" t="n">
        <f aca="false">$M$68</f>
        <v>0</v>
      </c>
      <c r="N25" s="157" t="n">
        <f aca="false">$N$7*AQ24*AR24</f>
        <v>28.8</v>
      </c>
      <c r="O25" s="156" t="n">
        <f aca="false">$O$68</f>
        <v>0</v>
      </c>
      <c r="P25" s="158" t="n">
        <f aca="false">(AT24*$P$6)*$P$3</f>
        <v>1.7328</v>
      </c>
      <c r="Q25" s="154" t="n">
        <f aca="false">$Q$68</f>
        <v>0</v>
      </c>
      <c r="R25" s="154" t="n">
        <v>0</v>
      </c>
      <c r="S25" s="155" t="n">
        <v>0</v>
      </c>
      <c r="T25" s="156" t="n">
        <f aca="false">$T$6</f>
        <v>0</v>
      </c>
      <c r="U25" s="159" t="n">
        <f aca="false">(N25/E25)+SUM(L25:M25)</f>
        <v>7.2</v>
      </c>
      <c r="W25" s="116" t="n">
        <v>4</v>
      </c>
      <c r="X25" s="117" t="n">
        <v>2.52</v>
      </c>
      <c r="Y25" s="160"/>
      <c r="Z25" s="63"/>
      <c r="AA25" s="161"/>
      <c r="AB25" s="120"/>
      <c r="AC25" s="162" t="n">
        <f aca="false">(W25*X25)+(Y25*Z25)+(AA25*AB25)</f>
        <v>10.08</v>
      </c>
      <c r="AD25" s="163" t="n">
        <v>1900</v>
      </c>
      <c r="AE25" s="164" t="n">
        <v>0</v>
      </c>
      <c r="AF25" s="165" t="n">
        <v>0</v>
      </c>
      <c r="AG25" s="166"/>
      <c r="AH25" s="167"/>
      <c r="AI25" s="168"/>
      <c r="AJ25" s="169"/>
      <c r="AK25" s="170" t="n">
        <v>4</v>
      </c>
      <c r="AL25" s="63" t="n">
        <v>240</v>
      </c>
      <c r="AM25" s="171" t="s">
        <v>158</v>
      </c>
      <c r="AN25" s="172"/>
      <c r="AO25" s="173"/>
      <c r="AP25" s="133"/>
      <c r="AQ25" s="133" t="n">
        <f aca="false" t="array" ref="AQ25:AQ25">SUM(IF(AND(AJ25&lt;&gt;"pac",AJ25&lt;&gt;""),AI25),IF(AND(AM25&lt;&gt;"pac",AM25&lt;&gt;""),AL25),IF(AND(AN25&lt;&gt;"pac",AN25&lt;&gt;""),AO25))/SUM(IF(AND(AJ25&lt;&gt;"pac",AJ25&lt;&gt;""),1),IF(AND(AM25&lt;&gt;"pac",AM25&lt;&gt;""),1),IF(AND(AN25&lt;&gt;"pac",AN25&lt;&gt;""),1))</f>
        <v>240</v>
      </c>
      <c r="AR25" s="133" t="n">
        <f aca="false" t="array" ref="AR25:AR25">SUM(IF(AND(AJ25&lt;&gt;"pac",AJ25&lt;&gt;""),AH25),IF(AND(AM25&lt;&gt;"pac",AM25&lt;&gt;""),AK25),IF(AND(AP25&lt;&gt;"pac",AP25&lt;&gt;""),AN25))</f>
        <v>4</v>
      </c>
      <c r="AS25" s="133"/>
      <c r="AT25" s="134" t="n">
        <f aca="false">SUM(AE25,AG25,AH25,AN25,AK25)</f>
        <v>4</v>
      </c>
      <c r="AU25" s="135" t="n">
        <f aca="false">AV25/AT25</f>
        <v>240</v>
      </c>
      <c r="AV25" s="136" t="n">
        <f aca="false">SUM(AE25*AF25)+(AH25*AI25)+(AN25*AO25)+(AK25*AL25)</f>
        <v>960</v>
      </c>
      <c r="AW25" s="137" t="n">
        <f aca="false">AT25*(F26+G26+H26)*J26/1000</f>
        <v>0</v>
      </c>
      <c r="AX25" s="137" t="n">
        <f aca="false">K26*AT25</f>
        <v>0</v>
      </c>
      <c r="AY25" s="137" t="n">
        <f aca="false">L26*(AE26+AG26)</f>
        <v>0</v>
      </c>
      <c r="AZ25" s="136" t="n">
        <f aca="false">P26</f>
        <v>1.7328</v>
      </c>
      <c r="BA25" s="137" t="n">
        <f aca="false">AC25</f>
        <v>10.08</v>
      </c>
      <c r="BB25" s="137" t="n">
        <f aca="false">T26*AT26</f>
        <v>0</v>
      </c>
      <c r="BC25" s="137"/>
      <c r="BD25" s="137" t="n">
        <f aca="false">AV25-SUM(AW25:BC25)</f>
        <v>948.1872</v>
      </c>
      <c r="BE25" s="138"/>
      <c r="BF25" s="139" t="n">
        <f aca="false">BD25</f>
        <v>948.1872</v>
      </c>
      <c r="BG25" s="139" t="n">
        <f aca="false">BF25*$BG$5</f>
        <v>758.54976</v>
      </c>
      <c r="BH25" s="139" t="n">
        <f aca="false">BF25*$BH$5</f>
        <v>189.63744</v>
      </c>
      <c r="BI25" s="52"/>
      <c r="BJ25" s="25" t="s">
        <v>107</v>
      </c>
      <c r="BK25" s="26"/>
      <c r="BL25" s="27" t="n">
        <f aca="false">BL21</f>
        <v>18205.19424</v>
      </c>
      <c r="BO25" s="25" t="s">
        <v>107</v>
      </c>
      <c r="BP25" s="26"/>
      <c r="BQ25" s="27" t="e">
        <f aca="true">(INDIRECT(TEXT((DAY($A$1)-1),"0")&amp;"!Bq25"))+BL25</f>
        <v>#REF!</v>
      </c>
      <c r="BR25" s="55"/>
      <c r="BS25" s="142"/>
      <c r="BT25" s="143"/>
      <c r="BU25" s="144"/>
      <c r="BV25" s="138"/>
      <c r="BW25" s="138"/>
      <c r="BX25" s="138"/>
      <c r="BY25" s="144"/>
      <c r="BZ25" s="138"/>
      <c r="CA25" s="138"/>
      <c r="CB25" s="138"/>
      <c r="CC25" s="138"/>
      <c r="CD25" s="138"/>
      <c r="CE25" s="145"/>
      <c r="CF25" s="145"/>
      <c r="CG25" s="145"/>
      <c r="CH25" s="7"/>
      <c r="CI25" s="8"/>
      <c r="CJ25" s="7"/>
      <c r="CK25" s="29"/>
      <c r="CL25" s="7"/>
      <c r="CM25" s="7"/>
      <c r="CN25" s="8"/>
      <c r="CO25" s="7"/>
      <c r="CP25" s="29"/>
      <c r="CQ25" s="7"/>
    </row>
    <row r="26" customFormat="false" ht="12.75" hidden="false" customHeight="false" outlineLevel="0" collapsed="false">
      <c r="B26" s="75" t="n">
        <v>1900</v>
      </c>
      <c r="C26" s="146" t="n">
        <f aca="false">C25</f>
        <v>4</v>
      </c>
      <c r="D26" s="147" t="n">
        <f aca="false">D25</f>
        <v>0</v>
      </c>
      <c r="E26" s="174" t="n">
        <f aca="false">C26-D25</f>
        <v>4</v>
      </c>
      <c r="F26" s="149" t="n">
        <f aca="false">$F$6</f>
        <v>0</v>
      </c>
      <c r="G26" s="175" t="n">
        <f aca="false">$G$6</f>
        <v>0</v>
      </c>
      <c r="H26" s="151" t="n">
        <f aca="false">$H$6</f>
        <v>0</v>
      </c>
      <c r="I26" s="152" t="n">
        <f aca="false">F26+G26+H26</f>
        <v>0</v>
      </c>
      <c r="J26" s="153" t="n">
        <f aca="false">$J$7</f>
        <v>0</v>
      </c>
      <c r="K26" s="154" t="n">
        <f aca="false">$K$6</f>
        <v>0</v>
      </c>
      <c r="L26" s="155" t="n">
        <f aca="false">((I26*J26/1000)+K26)</f>
        <v>0</v>
      </c>
      <c r="M26" s="156" t="n">
        <f aca="false">$M$68</f>
        <v>0</v>
      </c>
      <c r="N26" s="157" t="n">
        <f aca="false">$N$7*AQ25*AR25</f>
        <v>28.8</v>
      </c>
      <c r="O26" s="156" t="n">
        <f aca="false">$O$68</f>
        <v>0</v>
      </c>
      <c r="P26" s="158" t="n">
        <f aca="false">(AT25*$P$6)*$P$3</f>
        <v>1.7328</v>
      </c>
      <c r="Q26" s="154" t="n">
        <f aca="false">$Q$68</f>
        <v>0</v>
      </c>
      <c r="R26" s="154" t="n">
        <v>0</v>
      </c>
      <c r="S26" s="155" t="n">
        <v>0</v>
      </c>
      <c r="T26" s="156" t="n">
        <f aca="false">$T$6</f>
        <v>0</v>
      </c>
      <c r="U26" s="159" t="n">
        <f aca="false">(N26/E26)+SUM(L26:M26)</f>
        <v>7.2</v>
      </c>
      <c r="W26" s="116" t="n">
        <v>4</v>
      </c>
      <c r="X26" s="117" t="n">
        <v>2.52</v>
      </c>
      <c r="Y26" s="160"/>
      <c r="Z26" s="63"/>
      <c r="AA26" s="161"/>
      <c r="AB26" s="120"/>
      <c r="AC26" s="162" t="n">
        <f aca="false">(W26*X26)+(Y26*Z26)+(AA26*AB26)</f>
        <v>10.08</v>
      </c>
      <c r="AD26" s="163" t="n">
        <v>2000</v>
      </c>
      <c r="AE26" s="164" t="n">
        <v>0</v>
      </c>
      <c r="AF26" s="165" t="n">
        <v>0</v>
      </c>
      <c r="AG26" s="166"/>
      <c r="AH26" s="167"/>
      <c r="AI26" s="168"/>
      <c r="AJ26" s="169"/>
      <c r="AK26" s="170" t="n">
        <v>4</v>
      </c>
      <c r="AL26" s="63" t="n">
        <v>240</v>
      </c>
      <c r="AM26" s="171" t="s">
        <v>158</v>
      </c>
      <c r="AN26" s="172"/>
      <c r="AO26" s="173"/>
      <c r="AP26" s="133"/>
      <c r="AQ26" s="133" t="n">
        <f aca="false" t="array" ref="AQ26:AQ26">SUM(IF(AND(AJ26&lt;&gt;"pac",AJ26&lt;&gt;""),AI26),IF(AND(AM26&lt;&gt;"pac",AM26&lt;&gt;""),AL26),IF(AND(AN26&lt;&gt;"pac",AN26&lt;&gt;""),AO26))/SUM(IF(AND(AJ26&lt;&gt;"pac",AJ26&lt;&gt;""),1),IF(AND(AM26&lt;&gt;"pac",AM26&lt;&gt;""),1),IF(AND(AN26&lt;&gt;"pac",AN26&lt;&gt;""),1))</f>
        <v>240</v>
      </c>
      <c r="AR26" s="133" t="n">
        <f aca="false" t="array" ref="AR26:AR26">SUM(IF(AND(AJ26&lt;&gt;"pac",AJ26&lt;&gt;""),AH26),IF(AND(AM26&lt;&gt;"pac",AM26&lt;&gt;""),AK26),IF(AND(AP26&lt;&gt;"pac",AP26&lt;&gt;""),AN26))</f>
        <v>4</v>
      </c>
      <c r="AS26" s="133"/>
      <c r="AT26" s="134" t="n">
        <f aca="false">SUM(AE26,AG26,AH26,AN26,AK26)</f>
        <v>4</v>
      </c>
      <c r="AU26" s="135" t="n">
        <f aca="false">AV26/AT26</f>
        <v>240</v>
      </c>
      <c r="AV26" s="136" t="n">
        <f aca="false">SUM(AE26*AF26)+(AH26*AI26)+(AN26*AO26)+(AK26*AL26)</f>
        <v>960</v>
      </c>
      <c r="AW26" s="137" t="n">
        <f aca="false">AT26*(F27+G27+H27)*J27/1000</f>
        <v>0</v>
      </c>
      <c r="AX26" s="137" t="n">
        <f aca="false">K27*AT26</f>
        <v>0</v>
      </c>
      <c r="AY26" s="137" t="n">
        <f aca="false">L27*(AE27+AG27)</f>
        <v>0</v>
      </c>
      <c r="AZ26" s="136" t="n">
        <f aca="false">P27</f>
        <v>1.7328</v>
      </c>
      <c r="BA26" s="137" t="n">
        <f aca="false">AC26</f>
        <v>10.08</v>
      </c>
      <c r="BB26" s="137" t="n">
        <f aca="false">T27*AT27</f>
        <v>0</v>
      </c>
      <c r="BC26" s="137"/>
      <c r="BD26" s="137" t="n">
        <f aca="false">AV26-SUM(AW26:BC26)</f>
        <v>948.1872</v>
      </c>
      <c r="BE26" s="138"/>
      <c r="BF26" s="139" t="n">
        <f aca="false">BD26</f>
        <v>948.1872</v>
      </c>
      <c r="BG26" s="139" t="n">
        <f aca="false">BF26*$BG$5</f>
        <v>758.54976</v>
      </c>
      <c r="BH26" s="139" t="n">
        <f aca="false">BF26*$BH$5</f>
        <v>189.63744</v>
      </c>
      <c r="BI26" s="52"/>
      <c r="BJ26" s="183"/>
      <c r="BK26" s="52"/>
      <c r="BL26" s="171"/>
      <c r="BO26" s="183"/>
      <c r="BP26" s="52"/>
      <c r="BQ26" s="171"/>
      <c r="BR26" s="55"/>
      <c r="BS26" s="142"/>
      <c r="BT26" s="143"/>
      <c r="BU26" s="144"/>
      <c r="BV26" s="138"/>
      <c r="BW26" s="138"/>
      <c r="BX26" s="138"/>
      <c r="BY26" s="144"/>
      <c r="BZ26" s="138"/>
      <c r="CA26" s="138"/>
      <c r="CB26" s="138"/>
      <c r="CC26" s="138"/>
      <c r="CD26" s="138"/>
      <c r="CE26" s="145"/>
      <c r="CF26" s="145"/>
      <c r="CG26" s="145"/>
      <c r="CH26" s="7"/>
      <c r="CI26" s="7"/>
      <c r="CJ26" s="7"/>
      <c r="CK26" s="7"/>
      <c r="CL26" s="7"/>
      <c r="CM26" s="7"/>
      <c r="CN26" s="7"/>
      <c r="CO26" s="7"/>
      <c r="CP26" s="7"/>
      <c r="CQ26" s="7"/>
    </row>
    <row r="27" customFormat="false" ht="12.75" hidden="false" customHeight="false" outlineLevel="0" collapsed="false">
      <c r="B27" s="75" t="n">
        <v>2000</v>
      </c>
      <c r="C27" s="146" t="n">
        <f aca="false">C26</f>
        <v>4</v>
      </c>
      <c r="D27" s="147" t="n">
        <f aca="false">D26</f>
        <v>0</v>
      </c>
      <c r="E27" s="174" t="n">
        <f aca="false">C27-D26</f>
        <v>4</v>
      </c>
      <c r="F27" s="149" t="n">
        <f aca="false">$F$6</f>
        <v>0</v>
      </c>
      <c r="G27" s="175" t="n">
        <f aca="false">$G$6</f>
        <v>0</v>
      </c>
      <c r="H27" s="151" t="n">
        <f aca="false">$H$6</f>
        <v>0</v>
      </c>
      <c r="I27" s="152" t="n">
        <f aca="false">F27+G27+H27</f>
        <v>0</v>
      </c>
      <c r="J27" s="153" t="n">
        <f aca="false">$J$7</f>
        <v>0</v>
      </c>
      <c r="K27" s="154" t="n">
        <f aca="false">$K$6</f>
        <v>0</v>
      </c>
      <c r="L27" s="155" t="n">
        <f aca="false">((I27*J27/1000)+K27)</f>
        <v>0</v>
      </c>
      <c r="M27" s="156" t="n">
        <f aca="false">$M$68</f>
        <v>0</v>
      </c>
      <c r="N27" s="157" t="n">
        <f aca="false">$N$7*AQ26*AR26</f>
        <v>28.8</v>
      </c>
      <c r="O27" s="156" t="n">
        <f aca="false">$O$68</f>
        <v>0</v>
      </c>
      <c r="P27" s="158" t="n">
        <f aca="false">(AT26*$P$6)*$P$3</f>
        <v>1.7328</v>
      </c>
      <c r="Q27" s="154" t="n">
        <f aca="false">$Q$68</f>
        <v>0</v>
      </c>
      <c r="R27" s="154" t="n">
        <v>0</v>
      </c>
      <c r="S27" s="155" t="n">
        <v>0</v>
      </c>
      <c r="T27" s="156" t="n">
        <f aca="false">$T$6</f>
        <v>0</v>
      </c>
      <c r="U27" s="159" t="n">
        <f aca="false">(N27/E27)+SUM(L27:M27)</f>
        <v>7.2</v>
      </c>
      <c r="W27" s="116" t="n">
        <v>4</v>
      </c>
      <c r="X27" s="117" t="n">
        <v>2.52</v>
      </c>
      <c r="Y27" s="160"/>
      <c r="Z27" s="63"/>
      <c r="AA27" s="161"/>
      <c r="AB27" s="120"/>
      <c r="AC27" s="162" t="n">
        <f aca="false">(W27*X27)+(Y27*Z27)+(AA27*AB27)</f>
        <v>10.08</v>
      </c>
      <c r="AD27" s="163" t="n">
        <v>2100</v>
      </c>
      <c r="AE27" s="164" t="n">
        <v>0</v>
      </c>
      <c r="AF27" s="165" t="n">
        <v>0</v>
      </c>
      <c r="AG27" s="166"/>
      <c r="AH27" s="167"/>
      <c r="AI27" s="168"/>
      <c r="AJ27" s="169"/>
      <c r="AK27" s="170" t="n">
        <v>4</v>
      </c>
      <c r="AL27" s="63" t="n">
        <v>240</v>
      </c>
      <c r="AM27" s="171" t="s">
        <v>158</v>
      </c>
      <c r="AN27" s="172"/>
      <c r="AO27" s="173"/>
      <c r="AP27" s="133"/>
      <c r="AQ27" s="133" t="n">
        <f aca="false" t="array" ref="AQ27:AQ27">SUM(IF(AND(AJ27&lt;&gt;"pac",AJ27&lt;&gt;""),AI27),IF(AND(AM27&lt;&gt;"pac",AM27&lt;&gt;""),AL27),IF(AND(AN27&lt;&gt;"pac",AN27&lt;&gt;""),AO27))/SUM(IF(AND(AJ27&lt;&gt;"pac",AJ27&lt;&gt;""),1),IF(AND(AM27&lt;&gt;"pac",AM27&lt;&gt;""),1),IF(AND(AN27&lt;&gt;"pac",AN27&lt;&gt;""),1))</f>
        <v>240</v>
      </c>
      <c r="AR27" s="133" t="n">
        <f aca="false" t="array" ref="AR27:AR27">SUM(IF(AND(AJ27&lt;&gt;"pac",AJ27&lt;&gt;""),AH27),IF(AND(AM27&lt;&gt;"pac",AM27&lt;&gt;""),AK27),IF(AND(AP27&lt;&gt;"pac",AP27&lt;&gt;""),AN27))</f>
        <v>4</v>
      </c>
      <c r="AS27" s="133"/>
      <c r="AT27" s="134" t="n">
        <f aca="false">SUM(AE27,AG27,AH27,AN27,AK27)</f>
        <v>4</v>
      </c>
      <c r="AU27" s="135" t="n">
        <f aca="false">AV27/AT27</f>
        <v>240</v>
      </c>
      <c r="AV27" s="136" t="n">
        <f aca="false">SUM(AE27*AF27)+(AH27*AI27)+(AN27*AO27)+(AK27*AL27)</f>
        <v>960</v>
      </c>
      <c r="AW27" s="137" t="n">
        <f aca="false">AT27*(F28+G28+H28)*J28/1000</f>
        <v>0</v>
      </c>
      <c r="AX27" s="137" t="n">
        <f aca="false">K28*AT27</f>
        <v>0</v>
      </c>
      <c r="AY27" s="137" t="n">
        <f aca="false">L28*(AE28+AG28)</f>
        <v>0</v>
      </c>
      <c r="AZ27" s="136" t="n">
        <f aca="false">P28</f>
        <v>1.7328</v>
      </c>
      <c r="BA27" s="137" t="n">
        <f aca="false">AC27</f>
        <v>10.08</v>
      </c>
      <c r="BB27" s="137" t="n">
        <f aca="false">T28*AT28</f>
        <v>0</v>
      </c>
      <c r="BC27" s="137"/>
      <c r="BD27" s="137" t="n">
        <f aca="false">AV27-SUM(AW27:BC27)</f>
        <v>948.1872</v>
      </c>
      <c r="BE27" s="138"/>
      <c r="BF27" s="139" t="n">
        <f aca="false">BD27</f>
        <v>948.1872</v>
      </c>
      <c r="BG27" s="139" t="n">
        <f aca="false">BF27*$BG$5</f>
        <v>758.54976</v>
      </c>
      <c r="BH27" s="139" t="n">
        <f aca="false">BF27*$BH$5</f>
        <v>189.63744</v>
      </c>
      <c r="BI27" s="52"/>
      <c r="BJ27" s="53" t="s">
        <v>32</v>
      </c>
      <c r="BK27" s="52"/>
      <c r="BL27" s="73" t="n">
        <f aca="false">BL4</f>
        <v>0</v>
      </c>
      <c r="BO27" s="53" t="s">
        <v>32</v>
      </c>
      <c r="BP27" s="52"/>
      <c r="BQ27" s="73" t="e">
        <f aca="true">(INDIRECT(TEXT((DAY($A$1)-1),"0")&amp;"!BK27"))+BL27</f>
        <v>#REF!</v>
      </c>
      <c r="BR27" s="55"/>
      <c r="BS27" s="142"/>
      <c r="BT27" s="143"/>
      <c r="BU27" s="144"/>
      <c r="BV27" s="138"/>
      <c r="BW27" s="138"/>
      <c r="BX27" s="138"/>
      <c r="BY27" s="144"/>
      <c r="BZ27" s="138"/>
      <c r="CA27" s="138"/>
      <c r="CB27" s="138"/>
      <c r="CC27" s="138"/>
      <c r="CD27" s="138"/>
      <c r="CE27" s="145"/>
      <c r="CF27" s="145"/>
      <c r="CG27" s="145"/>
      <c r="CH27" s="7"/>
      <c r="CI27" s="8"/>
      <c r="CJ27" s="7"/>
      <c r="CK27" s="29"/>
      <c r="CL27" s="7"/>
      <c r="CM27" s="7"/>
      <c r="CN27" s="8"/>
      <c r="CO27" s="7"/>
      <c r="CP27" s="29"/>
      <c r="CQ27" s="7"/>
    </row>
    <row r="28" customFormat="false" ht="12.75" hidden="false" customHeight="false" outlineLevel="0" collapsed="false">
      <c r="B28" s="75" t="n">
        <v>2100</v>
      </c>
      <c r="C28" s="146" t="n">
        <f aca="false">C27</f>
        <v>4</v>
      </c>
      <c r="D28" s="147" t="n">
        <f aca="false">D27</f>
        <v>0</v>
      </c>
      <c r="E28" s="174" t="n">
        <f aca="false">C28-D27</f>
        <v>4</v>
      </c>
      <c r="F28" s="149" t="n">
        <f aca="false">$F$6</f>
        <v>0</v>
      </c>
      <c r="G28" s="175" t="n">
        <f aca="false">$G$6</f>
        <v>0</v>
      </c>
      <c r="H28" s="151" t="n">
        <f aca="false">$H$6</f>
        <v>0</v>
      </c>
      <c r="I28" s="152" t="n">
        <f aca="false">F28+G28+H28</f>
        <v>0</v>
      </c>
      <c r="J28" s="153" t="n">
        <f aca="false">$J$7</f>
        <v>0</v>
      </c>
      <c r="K28" s="154" t="n">
        <f aca="false">$K$6</f>
        <v>0</v>
      </c>
      <c r="L28" s="155" t="n">
        <f aca="false">((I28*J28/1000)+K28)</f>
        <v>0</v>
      </c>
      <c r="M28" s="156" t="n">
        <f aca="false">$M$68</f>
        <v>0</v>
      </c>
      <c r="N28" s="157" t="n">
        <f aca="false">$N$7*AQ27*AR27</f>
        <v>28.8</v>
      </c>
      <c r="O28" s="156" t="n">
        <f aca="false">$O$68</f>
        <v>0</v>
      </c>
      <c r="P28" s="158" t="n">
        <f aca="false">(AT27*$P$6)*$P$3</f>
        <v>1.7328</v>
      </c>
      <c r="Q28" s="154" t="n">
        <f aca="false">$Q$68</f>
        <v>0</v>
      </c>
      <c r="R28" s="154" t="n">
        <v>0</v>
      </c>
      <c r="S28" s="155" t="n">
        <v>0</v>
      </c>
      <c r="T28" s="156" t="n">
        <v>0</v>
      </c>
      <c r="U28" s="159" t="n">
        <f aca="false">(N28/E28)+SUM(L28:M28)</f>
        <v>7.2</v>
      </c>
      <c r="W28" s="116" t="n">
        <v>4</v>
      </c>
      <c r="X28" s="117" t="n">
        <v>2.52</v>
      </c>
      <c r="Y28" s="160"/>
      <c r="Z28" s="63"/>
      <c r="AA28" s="161"/>
      <c r="AB28" s="120"/>
      <c r="AC28" s="162" t="n">
        <f aca="false">(W28*X28)+(Y28*Z28)+(AA28*AB28)</f>
        <v>10.08</v>
      </c>
      <c r="AD28" s="163" t="n">
        <v>2200</v>
      </c>
      <c r="AE28" s="164" t="n">
        <v>0</v>
      </c>
      <c r="AF28" s="165" t="n">
        <v>0</v>
      </c>
      <c r="AG28" s="166"/>
      <c r="AH28" s="167"/>
      <c r="AI28" s="168"/>
      <c r="AJ28" s="169"/>
      <c r="AK28" s="170" t="n">
        <v>4</v>
      </c>
      <c r="AL28" s="63" t="n">
        <v>240</v>
      </c>
      <c r="AM28" s="171" t="s">
        <v>158</v>
      </c>
      <c r="AN28" s="172"/>
      <c r="AO28" s="173"/>
      <c r="AP28" s="133"/>
      <c r="AQ28" s="133" t="n">
        <f aca="false" t="array" ref="AQ28:AQ28">SUM(IF(AND(AJ28&lt;&gt;"pac",AJ28&lt;&gt;""),AI28),IF(AND(AM28&lt;&gt;"pac",AM28&lt;&gt;""),AL28),IF(AND(AN28&lt;&gt;"pac",AN28&lt;&gt;""),AO28))/SUM(IF(AND(AJ28&lt;&gt;"pac",AJ28&lt;&gt;""),1),IF(AND(AM28&lt;&gt;"pac",AM28&lt;&gt;""),1),IF(AND(AN28&lt;&gt;"pac",AN28&lt;&gt;""),1))</f>
        <v>240</v>
      </c>
      <c r="AR28" s="133" t="n">
        <f aca="false" t="array" ref="AR28:AR28">SUM(IF(AND(AJ28&lt;&gt;"pac",AJ28&lt;&gt;""),AH28),IF(AND(AM28&lt;&gt;"pac",AM28&lt;&gt;""),AK28),IF(AND(AP28&lt;&gt;"pac",AP28&lt;&gt;""),AN28))</f>
        <v>4</v>
      </c>
      <c r="AS28" s="133"/>
      <c r="AT28" s="134" t="n">
        <f aca="false">SUM(AE28,AG28,AH28,AN28,AK28)</f>
        <v>4</v>
      </c>
      <c r="AU28" s="135" t="n">
        <f aca="false">AV28/AT28</f>
        <v>240</v>
      </c>
      <c r="AV28" s="136" t="n">
        <f aca="false">SUM(AE28*AF28)+(AH28*AI28)+(AN28*AO28)+(AK28*AL28)</f>
        <v>960</v>
      </c>
      <c r="AW28" s="137" t="n">
        <f aca="false">AT28*(F29+G29+H29)*J29/1000</f>
        <v>0</v>
      </c>
      <c r="AX28" s="137" t="n">
        <f aca="false">K29*AT28</f>
        <v>0</v>
      </c>
      <c r="AY28" s="137" t="n">
        <f aca="false">L29*(AE29+AG29)</f>
        <v>0</v>
      </c>
      <c r="AZ28" s="136" t="n">
        <f aca="false">P29</f>
        <v>1.7328</v>
      </c>
      <c r="BA28" s="137" t="n">
        <f aca="false">AC28</f>
        <v>10.08</v>
      </c>
      <c r="BB28" s="137" t="n">
        <f aca="false">T29*AT29</f>
        <v>0</v>
      </c>
      <c r="BC28" s="137"/>
      <c r="BD28" s="137" t="n">
        <f aca="false">AV28-SUM(AW28:BC28)</f>
        <v>948.1872</v>
      </c>
      <c r="BE28" s="138"/>
      <c r="BF28" s="139" t="n">
        <f aca="false">BD28</f>
        <v>948.1872</v>
      </c>
      <c r="BG28" s="139" t="n">
        <f aca="false">BF28*$BG$5</f>
        <v>758.54976</v>
      </c>
      <c r="BH28" s="139" t="n">
        <f aca="false">BF28*$BH$5</f>
        <v>189.63744</v>
      </c>
      <c r="BI28" s="52"/>
      <c r="BJ28" s="53"/>
      <c r="BK28" s="52"/>
      <c r="BL28" s="73"/>
      <c r="BO28" s="53"/>
      <c r="BP28" s="52"/>
      <c r="BQ28" s="73"/>
      <c r="BR28" s="55"/>
      <c r="BS28" s="142"/>
      <c r="BT28" s="143"/>
      <c r="BU28" s="144"/>
      <c r="BV28" s="138"/>
      <c r="BW28" s="138"/>
      <c r="BX28" s="138"/>
      <c r="BY28" s="144"/>
      <c r="BZ28" s="138"/>
      <c r="CA28" s="138"/>
      <c r="CB28" s="138"/>
      <c r="CC28" s="138"/>
      <c r="CD28" s="138"/>
      <c r="CE28" s="145"/>
      <c r="CF28" s="145"/>
      <c r="CG28" s="145"/>
      <c r="CH28" s="7"/>
      <c r="CI28" s="8"/>
      <c r="CJ28" s="7"/>
      <c r="CK28" s="29"/>
      <c r="CL28" s="7"/>
      <c r="CM28" s="7"/>
      <c r="CN28" s="8"/>
      <c r="CO28" s="7"/>
      <c r="CP28" s="29"/>
      <c r="CQ28" s="7"/>
    </row>
    <row r="29" customFormat="false" ht="12.75" hidden="false" customHeight="false" outlineLevel="0" collapsed="false">
      <c r="B29" s="75" t="n">
        <v>2200</v>
      </c>
      <c r="C29" s="146" t="n">
        <f aca="false">C28</f>
        <v>4</v>
      </c>
      <c r="D29" s="147" t="n">
        <f aca="false">D28</f>
        <v>0</v>
      </c>
      <c r="E29" s="174" t="n">
        <f aca="false">C29-D28</f>
        <v>4</v>
      </c>
      <c r="F29" s="149" t="n">
        <f aca="false">$F$6</f>
        <v>0</v>
      </c>
      <c r="G29" s="175" t="n">
        <f aca="false">$G$6</f>
        <v>0</v>
      </c>
      <c r="H29" s="151" t="n">
        <f aca="false">$H$6</f>
        <v>0</v>
      </c>
      <c r="I29" s="152" t="n">
        <f aca="false">F29+G29+H29</f>
        <v>0</v>
      </c>
      <c r="J29" s="153" t="n">
        <f aca="false">$J$7</f>
        <v>0</v>
      </c>
      <c r="K29" s="154" t="n">
        <f aca="false">$K$6</f>
        <v>0</v>
      </c>
      <c r="L29" s="155" t="n">
        <f aca="false">((I29*J29/1000)+K29)</f>
        <v>0</v>
      </c>
      <c r="M29" s="156" t="n">
        <f aca="false">$M$68</f>
        <v>0</v>
      </c>
      <c r="N29" s="157" t="n">
        <f aca="false">$N$7*AQ28*AR28</f>
        <v>28.8</v>
      </c>
      <c r="O29" s="156" t="n">
        <f aca="false">$O$68</f>
        <v>0</v>
      </c>
      <c r="P29" s="158" t="n">
        <f aca="false">(AT28*$P$6)*$P$3</f>
        <v>1.7328</v>
      </c>
      <c r="Q29" s="154" t="n">
        <f aca="false">$Q$68</f>
        <v>0</v>
      </c>
      <c r="R29" s="154" t="n">
        <v>0</v>
      </c>
      <c r="S29" s="155" t="n">
        <v>0</v>
      </c>
      <c r="T29" s="156" t="n">
        <v>0</v>
      </c>
      <c r="U29" s="159" t="n">
        <f aca="false">(N29/E29)+SUM(L29:M29)</f>
        <v>7.2</v>
      </c>
      <c r="W29" s="116" t="n">
        <v>4</v>
      </c>
      <c r="X29" s="117" t="n">
        <v>2.52</v>
      </c>
      <c r="Y29" s="160"/>
      <c r="Z29" s="63"/>
      <c r="AA29" s="161"/>
      <c r="AB29" s="120"/>
      <c r="AC29" s="162" t="n">
        <f aca="false">(W29*X29)+(Y29*Z29)+(AA29*AB29)</f>
        <v>10.08</v>
      </c>
      <c r="AD29" s="163" t="n">
        <v>2300</v>
      </c>
      <c r="AE29" s="164" t="n">
        <v>0</v>
      </c>
      <c r="AF29" s="165" t="n">
        <v>0</v>
      </c>
      <c r="AG29" s="166"/>
      <c r="AH29" s="167"/>
      <c r="AI29" s="168"/>
      <c r="AJ29" s="169"/>
      <c r="AK29" s="170" t="n">
        <v>4</v>
      </c>
      <c r="AL29" s="63" t="n">
        <v>240</v>
      </c>
      <c r="AM29" s="171" t="s">
        <v>158</v>
      </c>
      <c r="AN29" s="172"/>
      <c r="AO29" s="173"/>
      <c r="AP29" s="133"/>
      <c r="AQ29" s="133" t="n">
        <f aca="false" t="array" ref="AQ29:AQ29">SUM(IF(AND(AJ29&lt;&gt;"pac",AJ29&lt;&gt;""),AI29),IF(AND(AM29&lt;&gt;"pac",AM29&lt;&gt;""),AL29),IF(AND(AN29&lt;&gt;"pac",AN29&lt;&gt;""),AO29))/SUM(IF(AND(AJ29&lt;&gt;"pac",AJ29&lt;&gt;""),1),IF(AND(AM29&lt;&gt;"pac",AM29&lt;&gt;""),1),IF(AND(AN29&lt;&gt;"pac",AN29&lt;&gt;""),1))</f>
        <v>240</v>
      </c>
      <c r="AR29" s="133" t="n">
        <f aca="false" t="array" ref="AR29:AR29">SUM(IF(AND(AJ29&lt;&gt;"pac",AJ29&lt;&gt;""),AH29),IF(AND(AM29&lt;&gt;"pac",AM29&lt;&gt;""),AK29),IF(AND(AP29&lt;&gt;"pac",AP29&lt;&gt;""),AN29))</f>
        <v>4</v>
      </c>
      <c r="AS29" s="133"/>
      <c r="AT29" s="134" t="n">
        <f aca="false">SUM(AE29,AG29,AH29,AN29,AK29)</f>
        <v>4</v>
      </c>
      <c r="AU29" s="135" t="n">
        <f aca="false">AV29/AT29</f>
        <v>240</v>
      </c>
      <c r="AV29" s="136" t="n">
        <f aca="false">SUM(AE29*AF29)+(AH29*AI29)+(AN29*AO29)+(AK29*AL29)</f>
        <v>960</v>
      </c>
      <c r="AW29" s="137" t="n">
        <f aca="false">AT29*(F30+G30+H30)*J30/1000</f>
        <v>0</v>
      </c>
      <c r="AX29" s="137" t="n">
        <f aca="false">K30*AT29</f>
        <v>0</v>
      </c>
      <c r="AY29" s="137" t="n">
        <f aca="false">L30*(AE30+AG30)</f>
        <v>0</v>
      </c>
      <c r="AZ29" s="136" t="n">
        <f aca="false">P30</f>
        <v>1.7328</v>
      </c>
      <c r="BA29" s="137" t="n">
        <f aca="false">AC29</f>
        <v>10.08</v>
      </c>
      <c r="BB29" s="137" t="n">
        <f aca="false">T30*AT30</f>
        <v>0</v>
      </c>
      <c r="BC29" s="137"/>
      <c r="BD29" s="137" t="n">
        <f aca="false">AV29-SUM(AW29:BC29)</f>
        <v>948.1872</v>
      </c>
      <c r="BE29" s="138"/>
      <c r="BF29" s="139" t="n">
        <f aca="false">BD29</f>
        <v>948.1872</v>
      </c>
      <c r="BG29" s="139" t="n">
        <f aca="false">BF29*$BG$5</f>
        <v>758.54976</v>
      </c>
      <c r="BH29" s="139" t="n">
        <f aca="false">BF29*$BH$5</f>
        <v>189.63744</v>
      </c>
      <c r="BI29" s="52"/>
      <c r="BJ29" s="53" t="s">
        <v>109</v>
      </c>
      <c r="BK29" s="52"/>
      <c r="BL29" s="73" t="n">
        <f aca="false">BL25-BL27</f>
        <v>18205.19424</v>
      </c>
      <c r="BO29" s="53" t="s">
        <v>109</v>
      </c>
      <c r="BP29" s="52"/>
      <c r="BQ29" s="73" t="e">
        <f aca="false">BQ25-BQ27</f>
        <v>#REF!</v>
      </c>
      <c r="BR29" s="55"/>
      <c r="BS29" s="142"/>
      <c r="BT29" s="143"/>
      <c r="BU29" s="144"/>
      <c r="BV29" s="138"/>
      <c r="BW29" s="138"/>
      <c r="BX29" s="138"/>
      <c r="BY29" s="144"/>
      <c r="BZ29" s="138"/>
      <c r="CA29" s="138"/>
      <c r="CB29" s="138"/>
      <c r="CC29" s="138"/>
      <c r="CD29" s="138"/>
      <c r="CE29" s="145"/>
      <c r="CF29" s="145"/>
      <c r="CG29" s="145"/>
      <c r="CH29" s="7"/>
      <c r="CI29" s="8"/>
      <c r="CJ29" s="7"/>
      <c r="CK29" s="29"/>
      <c r="CL29" s="7"/>
      <c r="CM29" s="7"/>
      <c r="CN29" s="8"/>
      <c r="CO29" s="7"/>
      <c r="CP29" s="29"/>
      <c r="CQ29" s="7"/>
    </row>
    <row r="30" customFormat="false" ht="12.75" hidden="false" customHeight="false" outlineLevel="0" collapsed="false">
      <c r="B30" s="75" t="n">
        <v>2300</v>
      </c>
      <c r="C30" s="146" t="n">
        <f aca="false">C29</f>
        <v>4</v>
      </c>
      <c r="D30" s="147" t="n">
        <f aca="false">D29</f>
        <v>0</v>
      </c>
      <c r="E30" s="174" t="n">
        <f aca="false">C30-D29</f>
        <v>4</v>
      </c>
      <c r="F30" s="149" t="n">
        <f aca="false">$F$6</f>
        <v>0</v>
      </c>
      <c r="G30" s="175" t="n">
        <f aca="false">$G$6</f>
        <v>0</v>
      </c>
      <c r="H30" s="151" t="n">
        <f aca="false">$H$6</f>
        <v>0</v>
      </c>
      <c r="I30" s="152" t="n">
        <f aca="false">F30+G30+H30</f>
        <v>0</v>
      </c>
      <c r="J30" s="153" t="n">
        <f aca="false">$J$7</f>
        <v>0</v>
      </c>
      <c r="K30" s="154" t="n">
        <f aca="false">$K$6</f>
        <v>0</v>
      </c>
      <c r="L30" s="155" t="n">
        <f aca="false">((I30*J30/1000)+K30)</f>
        <v>0</v>
      </c>
      <c r="M30" s="156" t="n">
        <f aca="false">$M$68</f>
        <v>0</v>
      </c>
      <c r="N30" s="157" t="n">
        <f aca="false">$N$7*AQ29*AR29</f>
        <v>28.8</v>
      </c>
      <c r="O30" s="156" t="n">
        <f aca="false">$O$68</f>
        <v>0</v>
      </c>
      <c r="P30" s="158" t="n">
        <f aca="false">(AT29*$P$6)*$P$3</f>
        <v>1.7328</v>
      </c>
      <c r="Q30" s="154" t="n">
        <f aca="false">$Q$68</f>
        <v>0</v>
      </c>
      <c r="R30" s="154" t="n">
        <v>0</v>
      </c>
      <c r="S30" s="155" t="n">
        <v>0</v>
      </c>
      <c r="T30" s="156" t="n">
        <f aca="false">$T$6</f>
        <v>0</v>
      </c>
      <c r="U30" s="159" t="n">
        <f aca="false">(N30/E30)+SUM(L30:M30)</f>
        <v>7.2</v>
      </c>
      <c r="W30" s="116" t="n">
        <v>4</v>
      </c>
      <c r="X30" s="117" t="n">
        <v>2.52</v>
      </c>
      <c r="Y30" s="160"/>
      <c r="Z30" s="90"/>
      <c r="AA30" s="186"/>
      <c r="AB30" s="187"/>
      <c r="AC30" s="188" t="n">
        <f aca="false">(W30*X30)+(Y30*Z30)+(AA30*AB30)</f>
        <v>10.08</v>
      </c>
      <c r="AD30" s="189" t="n">
        <v>2400</v>
      </c>
      <c r="AE30" s="190" t="n">
        <v>0</v>
      </c>
      <c r="AF30" s="191" t="n">
        <v>0</v>
      </c>
      <c r="AG30" s="192"/>
      <c r="AH30" s="167"/>
      <c r="AI30" s="314"/>
      <c r="AJ30" s="201"/>
      <c r="AK30" s="193" t="n">
        <v>4</v>
      </c>
      <c r="AL30" s="90" t="n">
        <v>240</v>
      </c>
      <c r="AM30" s="194" t="s">
        <v>158</v>
      </c>
      <c r="AN30" s="172"/>
      <c r="AO30" s="173"/>
      <c r="AP30" s="195"/>
      <c r="AQ30" s="195" t="n">
        <f aca="false" t="array" ref="AQ30:AQ30">SUM(IF(AND(AJ30&lt;&gt;"pac",AJ30&lt;&gt;""),AI30),IF(AND(AM30&lt;&gt;"pac",AM30&lt;&gt;""),AL30),IF(AND(AN30&lt;&gt;"pac",AN30&lt;&gt;""),AO30))/SUM(IF(AND(AJ30&lt;&gt;"pac",AJ30&lt;&gt;""),1),IF(AND(AM30&lt;&gt;"pac",AM30&lt;&gt;""),1),IF(AND(AN30&lt;&gt;"pac",AN30&lt;&gt;""),1))</f>
        <v>240</v>
      </c>
      <c r="AR30" s="195" t="n">
        <f aca="false" t="array" ref="AR30:AR30">SUM(IF(AND(AJ30&lt;&gt;"pac",AJ30&lt;&gt;""),AH30),IF(AND(AM30&lt;&gt;"pac",AM30&lt;&gt;""),AK30),IF(AND(AP30&lt;&gt;"pac",AP30&lt;&gt;""),AN30))</f>
        <v>4</v>
      </c>
      <c r="AS30" s="55"/>
      <c r="AT30" s="134" t="n">
        <f aca="false">SUM(AE30,AG30,AH30,AN30,AK30)</f>
        <v>4</v>
      </c>
      <c r="AU30" s="135" t="n">
        <f aca="false">AV30/AT30</f>
        <v>240</v>
      </c>
      <c r="AV30" s="136" t="n">
        <f aca="false">SUM(AE30*AF30)+(AH30*AI30)+(AN30*AO30)+(AK30*AL30)</f>
        <v>960</v>
      </c>
      <c r="AW30" s="137" t="n">
        <f aca="false">AT30*(F31+G31+H31)*J31/1000</f>
        <v>0</v>
      </c>
      <c r="AX30" s="137" t="n">
        <f aca="false">K31*AT30</f>
        <v>0</v>
      </c>
      <c r="AY30" s="137" t="n">
        <f aca="false">L31*(AE31+AG31)</f>
        <v>0</v>
      </c>
      <c r="AZ30" s="136" t="n">
        <f aca="false">P31</f>
        <v>1.7328</v>
      </c>
      <c r="BA30" s="137" t="n">
        <f aca="false">AC30</f>
        <v>10.08</v>
      </c>
      <c r="BB30" s="137" t="n">
        <f aca="false">T31*AT31</f>
        <v>0</v>
      </c>
      <c r="BC30" s="137"/>
      <c r="BD30" s="137" t="n">
        <f aca="false">AV30-SUM(AW30:BC30)</f>
        <v>948.1872</v>
      </c>
      <c r="BE30" s="138"/>
      <c r="BF30" s="139" t="n">
        <f aca="false">BD30</f>
        <v>948.1872</v>
      </c>
      <c r="BG30" s="139" t="n">
        <f aca="false">BF30*$BG$5</f>
        <v>758.54976</v>
      </c>
      <c r="BH30" s="139" t="n">
        <f aca="false">BF30*$BH$5</f>
        <v>189.63744</v>
      </c>
      <c r="BI30" s="52"/>
      <c r="BJ30" s="53"/>
      <c r="BK30" s="52"/>
      <c r="BL30" s="73"/>
      <c r="BO30" s="53"/>
      <c r="BP30" s="52"/>
      <c r="BQ30" s="73"/>
      <c r="BR30" s="55"/>
      <c r="BS30" s="142"/>
      <c r="BT30" s="143"/>
      <c r="BU30" s="144"/>
      <c r="BV30" s="138"/>
      <c r="BW30" s="138"/>
      <c r="BX30" s="138"/>
      <c r="BY30" s="144"/>
      <c r="BZ30" s="138"/>
      <c r="CA30" s="138"/>
      <c r="CB30" s="138"/>
      <c r="CC30" s="138"/>
      <c r="CD30" s="138"/>
      <c r="CE30" s="145"/>
      <c r="CF30" s="145"/>
      <c r="CG30" s="145"/>
      <c r="CH30" s="7"/>
      <c r="CI30" s="8"/>
      <c r="CJ30" s="7"/>
      <c r="CK30" s="29"/>
      <c r="CL30" s="7"/>
      <c r="CM30" s="7"/>
      <c r="CN30" s="8"/>
      <c r="CO30" s="7"/>
      <c r="CP30" s="29"/>
      <c r="CQ30" s="7"/>
    </row>
    <row r="31" customFormat="false" ht="13.5" hidden="false" customHeight="false" outlineLevel="0" collapsed="false">
      <c r="B31" s="75" t="n">
        <v>2400</v>
      </c>
      <c r="C31" s="146" t="n">
        <f aca="false">C30</f>
        <v>4</v>
      </c>
      <c r="D31" s="147" t="n">
        <f aca="false">D30</f>
        <v>0</v>
      </c>
      <c r="E31" s="174" t="n">
        <f aca="false">C31-D30</f>
        <v>4</v>
      </c>
      <c r="F31" s="149" t="n">
        <f aca="false">$F$6</f>
        <v>0</v>
      </c>
      <c r="G31" s="196" t="n">
        <f aca="false">$G$6</f>
        <v>0</v>
      </c>
      <c r="H31" s="151" t="n">
        <f aca="false">$H$6</f>
        <v>0</v>
      </c>
      <c r="I31" s="152" t="n">
        <f aca="false">F31+G31+H31</f>
        <v>0</v>
      </c>
      <c r="J31" s="153" t="n">
        <f aca="false">$J$7</f>
        <v>0</v>
      </c>
      <c r="K31" s="154" t="n">
        <f aca="false">$K$6</f>
        <v>0</v>
      </c>
      <c r="L31" s="155" t="n">
        <f aca="false">((I31*J31/1000)+K31)</f>
        <v>0</v>
      </c>
      <c r="M31" s="156" t="n">
        <f aca="false">$M$68</f>
        <v>0</v>
      </c>
      <c r="N31" s="157" t="n">
        <f aca="false">$N$7*AQ30*AR30</f>
        <v>28.8</v>
      </c>
      <c r="O31" s="156" t="n">
        <f aca="false">$O$68</f>
        <v>0</v>
      </c>
      <c r="P31" s="158" t="n">
        <f aca="false">(AT30*$P$6)*$P$3</f>
        <v>1.7328</v>
      </c>
      <c r="Q31" s="154" t="n">
        <f aca="false">$Q$68</f>
        <v>0</v>
      </c>
      <c r="R31" s="154" t="n">
        <v>0</v>
      </c>
      <c r="S31" s="155" t="n">
        <v>0</v>
      </c>
      <c r="T31" s="156" t="n">
        <f aca="false">$T$6</f>
        <v>0</v>
      </c>
      <c r="U31" s="159" t="n">
        <f aca="false">(N31/E31)+SUM(L31:M31)</f>
        <v>7.2</v>
      </c>
      <c r="W31" s="197" t="n">
        <f aca="false">SUM(W7:W30)</f>
        <v>96</v>
      </c>
      <c r="X31" s="26"/>
      <c r="Y31" s="197" t="n">
        <f aca="false">SUM(Y7:Y30)</f>
        <v>0</v>
      </c>
      <c r="AA31" s="195" t="n">
        <f aca="false">SUM(AA7:AA30)</f>
        <v>0</v>
      </c>
      <c r="AB31" s="176"/>
      <c r="AD31" s="51"/>
      <c r="AE31" s="198" t="n">
        <f aca="false">SUM(AE7:AE30)</f>
        <v>0</v>
      </c>
      <c r="AF31" s="51"/>
      <c r="AG31" s="199"/>
      <c r="AH31" s="200" t="n">
        <f aca="false">SUM(AH7:AH30)</f>
        <v>0</v>
      </c>
      <c r="AI31" s="199"/>
      <c r="AJ31" s="51"/>
      <c r="AK31" s="201" t="n">
        <f aca="false">SUM(AK7:AK30)</f>
        <v>96</v>
      </c>
      <c r="AL31" s="52"/>
      <c r="AM31" s="51"/>
      <c r="AN31" s="313" t="n">
        <f aca="false">SUM(AN7:AN30)</f>
        <v>0</v>
      </c>
      <c r="AO31" s="26"/>
      <c r="AP31" s="52"/>
      <c r="AT31" s="202" t="n">
        <f aca="false">SUM(AT7:AT30)</f>
        <v>96</v>
      </c>
      <c r="AU31" s="203" t="n">
        <f aca="false">AV31/AT31</f>
        <v>240</v>
      </c>
      <c r="AV31" s="203" t="n">
        <f aca="false">SUM(AV7:AV30)</f>
        <v>23040</v>
      </c>
      <c r="AW31" s="203" t="n">
        <f aca="false">SUM(AW7:AW30)</f>
        <v>0</v>
      </c>
      <c r="AX31" s="203" t="n">
        <f aca="false">SUM(AX7:AX30)</f>
        <v>0</v>
      </c>
      <c r="AY31" s="203" t="n">
        <f aca="false">SUM(AY7:AY30)</f>
        <v>0</v>
      </c>
      <c r="AZ31" s="203" t="n">
        <f aca="false">SUM(AZ7:AZ30)</f>
        <v>41.5872</v>
      </c>
      <c r="BA31" s="204" t="n">
        <f aca="false">SUM(BA7:BA30)</f>
        <v>241.92</v>
      </c>
      <c r="BB31" s="204" t="n">
        <f aca="false">SUM(BB7:BB30)</f>
        <v>0</v>
      </c>
      <c r="BC31" s="204" t="n">
        <f aca="false">SUM(BC7:BC30)</f>
        <v>0</v>
      </c>
      <c r="BD31" s="204" t="n">
        <f aca="false">SUM(BD7:BD30)</f>
        <v>22756.4928</v>
      </c>
      <c r="BF31" s="205" t="n">
        <f aca="false">SUM(BF7:BF30)</f>
        <v>22756.4928</v>
      </c>
      <c r="BG31" s="205" t="n">
        <f aca="false">SUM(BG7:BG30)</f>
        <v>18205.19424</v>
      </c>
      <c r="BH31" s="205" t="n">
        <f aca="false">SUM(BH7:BH30)</f>
        <v>4551.29856</v>
      </c>
      <c r="BJ31" s="53" t="s">
        <v>110</v>
      </c>
      <c r="BK31" s="52"/>
      <c r="BL31" s="171"/>
      <c r="BO31" s="53" t="s">
        <v>110</v>
      </c>
      <c r="BP31" s="52"/>
      <c r="BQ31" s="171"/>
      <c r="BR31" s="7"/>
      <c r="BS31" s="28"/>
      <c r="BT31" s="206"/>
      <c r="BU31" s="206"/>
      <c r="BV31" s="206"/>
      <c r="BW31" s="206"/>
      <c r="BX31" s="206"/>
      <c r="BY31" s="206"/>
      <c r="BZ31" s="101"/>
      <c r="CA31" s="101"/>
      <c r="CB31" s="101"/>
      <c r="CC31" s="101"/>
      <c r="CD31" s="7"/>
      <c r="CE31" s="29"/>
      <c r="CF31" s="29"/>
      <c r="CG31" s="29"/>
      <c r="CH31" s="7"/>
      <c r="CI31" s="8"/>
      <c r="CJ31" s="7"/>
      <c r="CK31" s="7"/>
      <c r="CL31" s="7"/>
      <c r="CM31" s="7"/>
      <c r="CN31" s="8"/>
      <c r="CO31" s="7"/>
      <c r="CP31" s="7"/>
      <c r="CQ31" s="7"/>
    </row>
    <row r="32" customFormat="false" ht="13.5" hidden="false" customHeight="false" outlineLevel="0" collapsed="false">
      <c r="B32" s="207"/>
      <c r="C32" s="208"/>
      <c r="D32" s="208"/>
      <c r="E32" s="209" t="n">
        <f aca="false">SUM(E8:E31)</f>
        <v>96</v>
      </c>
      <c r="F32" s="210"/>
      <c r="G32" s="211"/>
      <c r="H32" s="210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BJ32" s="53" t="s">
        <v>111</v>
      </c>
      <c r="BK32" s="52"/>
      <c r="BL32" s="212" t="n">
        <f aca="false">AW31</f>
        <v>0</v>
      </c>
      <c r="BO32" s="53" t="s">
        <v>111</v>
      </c>
      <c r="BP32" s="52"/>
      <c r="BQ32" s="213" t="e">
        <f aca="true">(INDIRECT(TEXT((DAY($A$1)-1),"0")&amp;"!BQ32"))+BL32</f>
        <v>#REF!</v>
      </c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8"/>
      <c r="CJ32" s="7"/>
      <c r="CK32" s="214"/>
      <c r="CL32" s="7"/>
      <c r="CM32" s="7"/>
      <c r="CN32" s="8"/>
      <c r="CO32" s="7"/>
      <c r="CP32" s="215"/>
      <c r="CQ32" s="7"/>
    </row>
    <row r="33" customFormat="false" ht="12.75" hidden="false" customHeight="false" outlineLevel="0" collapsed="false">
      <c r="P33" s="52"/>
      <c r="V33" s="52"/>
      <c r="AI33" s="216"/>
      <c r="AJ33" s="216"/>
      <c r="AK33" s="218"/>
      <c r="BJ33" s="53" t="s">
        <v>112</v>
      </c>
      <c r="BK33" s="52"/>
      <c r="BL33" s="213" t="n">
        <f aca="false">AX31</f>
        <v>0</v>
      </c>
      <c r="BO33" s="53" t="s">
        <v>112</v>
      </c>
      <c r="BP33" s="52"/>
      <c r="BQ33" s="213" t="e">
        <f aca="true">(INDIRECT(TEXT((DAY($A$1)-1),"0")&amp;"!BQ33"))+BL33</f>
        <v>#REF!</v>
      </c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8"/>
      <c r="CJ33" s="7"/>
      <c r="CK33" s="215"/>
      <c r="CL33" s="7"/>
      <c r="CM33" s="7"/>
      <c r="CN33" s="8"/>
      <c r="CO33" s="7"/>
      <c r="CP33" s="215"/>
      <c r="CQ33" s="7"/>
    </row>
    <row r="34" customFormat="false" ht="13.5" hidden="false" customHeight="false" outlineLevel="0" collapsed="false">
      <c r="P34" s="52"/>
      <c r="AC34" s="217"/>
      <c r="AI34" s="218"/>
      <c r="AJ34" s="218"/>
      <c r="AK34" s="218"/>
      <c r="BJ34" s="53"/>
      <c r="BK34" s="52"/>
      <c r="BL34" s="171"/>
      <c r="BO34" s="183"/>
      <c r="BP34" s="52"/>
      <c r="BQ34" s="219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8"/>
      <c r="CJ34" s="7"/>
      <c r="CK34" s="7"/>
      <c r="CL34" s="7"/>
      <c r="CM34" s="7"/>
      <c r="CN34" s="7"/>
      <c r="CO34" s="7"/>
      <c r="CP34" s="8"/>
      <c r="CQ34" s="7"/>
    </row>
    <row r="35" customFormat="false" ht="12.75" hidden="false" customHeight="false" outlineLevel="0" collapsed="false">
      <c r="P35" s="52"/>
      <c r="AE35" s="220" t="s">
        <v>113</v>
      </c>
      <c r="AF35" s="221" t="s">
        <v>114</v>
      </c>
      <c r="AG35" s="221"/>
      <c r="AH35" s="222"/>
      <c r="AJ35" s="220" t="s">
        <v>113</v>
      </c>
      <c r="AK35" s="221" t="s">
        <v>115</v>
      </c>
      <c r="AL35" s="221"/>
      <c r="AM35" s="222"/>
      <c r="BJ35" s="140" t="s">
        <v>116</v>
      </c>
      <c r="BK35" s="141"/>
      <c r="BL35" s="223" t="n">
        <f aca="false">BL25-BL27-BL32-BL33</f>
        <v>18205.19424</v>
      </c>
      <c r="BO35" s="140" t="s">
        <v>117</v>
      </c>
      <c r="BP35" s="141"/>
      <c r="BQ35" s="223" t="e">
        <f aca="false">BQ29-SUM(BQ32:BQ33)</f>
        <v>#REF!</v>
      </c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8"/>
      <c r="CJ35" s="7"/>
      <c r="CK35" s="215"/>
      <c r="CL35" s="7"/>
      <c r="CM35" s="7"/>
      <c r="CN35" s="8"/>
      <c r="CO35" s="7"/>
      <c r="CP35" s="215"/>
      <c r="CQ35" s="7"/>
    </row>
    <row r="36" customFormat="false" ht="12.75" hidden="false" customHeight="false" outlineLevel="0" collapsed="false">
      <c r="P36" s="52"/>
      <c r="AE36" s="224"/>
      <c r="AF36" s="52"/>
      <c r="AG36" s="52" t="s">
        <v>118</v>
      </c>
      <c r="AH36" s="225" t="s">
        <v>119</v>
      </c>
      <c r="AJ36" s="224"/>
      <c r="AK36" s="52"/>
      <c r="AL36" s="52" t="s">
        <v>118</v>
      </c>
      <c r="AM36" s="225" t="s">
        <v>119</v>
      </c>
      <c r="AV36" s="226" t="s">
        <v>120</v>
      </c>
      <c r="AW36" s="226" t="s">
        <v>121</v>
      </c>
      <c r="AX36" s="226" t="s">
        <v>122</v>
      </c>
      <c r="AY36" s="226" t="s">
        <v>123</v>
      </c>
      <c r="AZ36" s="226" t="s">
        <v>124</v>
      </c>
      <c r="BA36" s="226" t="s">
        <v>46</v>
      </c>
      <c r="BF36" s="98"/>
      <c r="BG36" s="52"/>
      <c r="BH36" s="176"/>
      <c r="BJ36" s="98"/>
      <c r="BK36" s="52"/>
      <c r="BL36" s="176"/>
      <c r="BO36" s="98"/>
      <c r="BP36" s="52"/>
      <c r="BQ36" s="176"/>
      <c r="BR36" s="7"/>
      <c r="BS36" s="7"/>
      <c r="BT36" s="7"/>
      <c r="BU36" s="55"/>
      <c r="BV36" s="55"/>
      <c r="BW36" s="55"/>
      <c r="BX36" s="55"/>
      <c r="BY36" s="55"/>
      <c r="BZ36" s="55"/>
      <c r="CA36" s="7"/>
      <c r="CB36" s="7"/>
      <c r="CC36" s="7"/>
      <c r="CD36" s="7"/>
      <c r="CE36" s="8"/>
      <c r="CF36" s="7"/>
      <c r="CG36" s="29"/>
      <c r="CH36" s="7"/>
      <c r="CI36" s="8"/>
      <c r="CJ36" s="7"/>
      <c r="CK36" s="29"/>
      <c r="CL36" s="7"/>
      <c r="CM36" s="7"/>
      <c r="CN36" s="8"/>
      <c r="CO36" s="7"/>
      <c r="CP36" s="29"/>
      <c r="CQ36" s="7"/>
    </row>
    <row r="37" customFormat="false" ht="16.5" hidden="false" customHeight="false" outlineLevel="0" collapsed="false">
      <c r="A37" s="7"/>
      <c r="B37" s="7"/>
      <c r="C37" s="7"/>
      <c r="D37" s="7"/>
      <c r="E37" s="7"/>
      <c r="F37" s="7"/>
      <c r="G37" s="7"/>
      <c r="H37" s="227"/>
      <c r="I37" s="227"/>
      <c r="J37" s="227"/>
      <c r="K37" s="227"/>
      <c r="L37" s="7"/>
      <c r="M37" s="7"/>
      <c r="N37" s="7"/>
      <c r="O37" s="7"/>
      <c r="P37" s="100"/>
      <c r="Q37" s="7"/>
      <c r="R37" s="7"/>
      <c r="S37" s="7"/>
      <c r="T37" s="7"/>
      <c r="U37" s="7"/>
      <c r="V37" s="7"/>
      <c r="W37" s="7"/>
      <c r="X37" s="7"/>
      <c r="Y37" s="7"/>
      <c r="AE37" s="224" t="s">
        <v>125</v>
      </c>
      <c r="AF37" s="52"/>
      <c r="AG37" s="52" t="s">
        <v>126</v>
      </c>
      <c r="AH37" s="225" t="s">
        <v>127</v>
      </c>
      <c r="AJ37" s="224" t="s">
        <v>125</v>
      </c>
      <c r="AK37" s="52"/>
      <c r="AL37" s="52" t="s">
        <v>128</v>
      </c>
      <c r="AM37" s="225" t="s">
        <v>129</v>
      </c>
      <c r="AS37" s="226" t="s">
        <v>130</v>
      </c>
      <c r="AT37" s="226" t="s">
        <v>131</v>
      </c>
      <c r="AU37" s="226" t="s">
        <v>132</v>
      </c>
      <c r="AV37" s="226" t="s">
        <v>133</v>
      </c>
      <c r="AW37" s="226" t="s">
        <v>133</v>
      </c>
      <c r="AX37" s="226" t="s">
        <v>134</v>
      </c>
      <c r="AY37" s="226" t="s">
        <v>134</v>
      </c>
      <c r="AZ37" s="226" t="s">
        <v>135</v>
      </c>
      <c r="BA37" s="0" t="s">
        <v>136</v>
      </c>
      <c r="BR37" s="55"/>
      <c r="BS37" s="55"/>
      <c r="BT37" s="55"/>
      <c r="BU37" s="55"/>
      <c r="BV37" s="55"/>
      <c r="BW37" s="55"/>
      <c r="BX37" s="55"/>
      <c r="BY37" s="55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</row>
    <row r="38" customFormat="false" ht="12.75" hidden="false" customHeight="false" outlineLevel="0" collapsed="false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AE38" s="224" t="s">
        <v>137</v>
      </c>
      <c r="AF38" s="52"/>
      <c r="AG38" s="52" t="s">
        <v>138</v>
      </c>
      <c r="AH38" s="225" t="s">
        <v>138</v>
      </c>
      <c r="AJ38" s="224" t="s">
        <v>137</v>
      </c>
      <c r="AK38" s="52"/>
      <c r="AL38" s="52" t="s">
        <v>83</v>
      </c>
      <c r="AM38" s="225" t="s">
        <v>82</v>
      </c>
      <c r="AS38" s="228" t="n">
        <v>2</v>
      </c>
      <c r="AT38" s="229" t="n">
        <f aca="false">AT7</f>
        <v>4</v>
      </c>
      <c r="AU38" s="229" t="n">
        <f aca="false">AS38-AT38</f>
        <v>-2</v>
      </c>
      <c r="AV38" s="230" t="n">
        <f aca="false">IF(AND(AU38&lt;=0,AU38&gt;=-2),AU38,IF(AU38&lt;-2,-2,0))</f>
        <v>-2</v>
      </c>
      <c r="AW38" s="231" t="n">
        <f aca="false">IF(AND(AU38&gt;=0,AU38&lt;=2),AU38,IF(AU38&gt;2,2,0))</f>
        <v>0</v>
      </c>
      <c r="AX38" s="232" t="n">
        <f aca="false">IF(AU38&gt;2,(AU38-2)*13.66,0)</f>
        <v>0</v>
      </c>
      <c r="AY38" s="232" t="n">
        <f aca="false">IF(AU38&lt;-2,(ABS(AU38)-2)*100,0)</f>
        <v>0</v>
      </c>
      <c r="AZ38" s="233" t="n">
        <f aca="false">AV38+AW38</f>
        <v>-2</v>
      </c>
      <c r="BA38" s="234" t="n">
        <f aca="false">AX38+AY38</f>
        <v>0</v>
      </c>
      <c r="BB38" s="142"/>
      <c r="BJ38" s="6" t="s">
        <v>139</v>
      </c>
      <c r="BP38" s="6" t="s">
        <v>140</v>
      </c>
      <c r="BR38" s="235"/>
      <c r="BS38" s="142"/>
      <c r="BT38" s="142"/>
      <c r="BU38" s="272"/>
      <c r="BV38" s="272"/>
      <c r="BW38" s="270"/>
      <c r="BX38" s="270"/>
      <c r="BY38" s="273"/>
      <c r="BZ38" s="269"/>
      <c r="CA38" s="142"/>
      <c r="CB38" s="7"/>
      <c r="CC38" s="7"/>
      <c r="CD38" s="7"/>
      <c r="CE38" s="7"/>
      <c r="CF38" s="7"/>
      <c r="CG38" s="7"/>
      <c r="CH38" s="7"/>
      <c r="CI38" s="7"/>
      <c r="CJ38" s="8"/>
      <c r="CK38" s="7"/>
      <c r="CL38" s="7"/>
      <c r="CM38" s="7"/>
      <c r="CN38" s="7"/>
      <c r="CO38" s="8"/>
      <c r="CP38" s="7"/>
      <c r="CQ38" s="7"/>
    </row>
    <row r="39" customFormat="false" ht="13.5" hidden="false" customHeight="false" outlineLevel="0" collapsed="false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AE39" s="236" t="n">
        <f aca="false">AE31</f>
        <v>0</v>
      </c>
      <c r="AF39" s="237" t="n">
        <f aca="false">AG31</f>
        <v>0</v>
      </c>
      <c r="AG39" s="237" t="n">
        <f aca="false">AH31+AK31</f>
        <v>96</v>
      </c>
      <c r="AH39" s="238" t="n">
        <f aca="false">AN31</f>
        <v>0</v>
      </c>
      <c r="AJ39" s="236" t="n">
        <f aca="false">AJ31</f>
        <v>0</v>
      </c>
      <c r="AK39" s="237" t="n">
        <f aca="false">AL31</f>
        <v>0</v>
      </c>
      <c r="AL39" s="239" t="n">
        <f aca="false">AVERAGE(AL7:AL30,AI7:AI30)</f>
        <v>240</v>
      </c>
      <c r="AM39" s="240" t="e">
        <f aca="false">AVERAGE(AO7:AO30)</f>
        <v>#DIV/0!</v>
      </c>
      <c r="AS39" s="241" t="n">
        <v>9</v>
      </c>
      <c r="AT39" s="242" t="n">
        <f aca="false">AT8</f>
        <v>4</v>
      </c>
      <c r="AU39" s="242" t="n">
        <f aca="false">AS39-AT39</f>
        <v>5</v>
      </c>
      <c r="AV39" s="243" t="n">
        <f aca="false">IF(AND(AU39&lt;=0,AU39&gt;=-2),AU39,IF(AU39&lt;-2,-2,0))</f>
        <v>0</v>
      </c>
      <c r="AW39" s="244" t="n">
        <f aca="false">IF(AND(AU39&gt;=0,AU39&lt;=2),AU39,IF(AU39&gt;2,2,0))</f>
        <v>2</v>
      </c>
      <c r="AX39" s="245" t="n">
        <f aca="false">IF(AU39&gt;2,(AU39-2)*13.66,0)</f>
        <v>40.98</v>
      </c>
      <c r="AY39" s="245" t="n">
        <f aca="false">IF(AU39&lt;-2,(ABS(AU39)-2)*100,0)</f>
        <v>0</v>
      </c>
      <c r="AZ39" s="246" t="n">
        <f aca="false">AV39+AW39</f>
        <v>2</v>
      </c>
      <c r="BA39" s="247" t="n">
        <f aca="false">AX39+AY39</f>
        <v>40.98</v>
      </c>
      <c r="BJ39" s="25" t="s">
        <v>141</v>
      </c>
      <c r="BK39" s="26"/>
      <c r="BL39" s="248" t="n">
        <v>0</v>
      </c>
      <c r="BM39" s="249"/>
      <c r="BR39" s="235"/>
      <c r="BS39" s="142"/>
      <c r="BT39" s="142"/>
      <c r="BU39" s="272"/>
      <c r="BV39" s="272"/>
      <c r="BW39" s="270"/>
      <c r="BX39" s="270"/>
      <c r="BY39" s="273"/>
      <c r="BZ39" s="269"/>
      <c r="CA39" s="7"/>
      <c r="CB39" s="7"/>
      <c r="CC39" s="7"/>
      <c r="CD39" s="7"/>
      <c r="CE39" s="7"/>
      <c r="CF39" s="7"/>
      <c r="CG39" s="7"/>
      <c r="CH39" s="7"/>
      <c r="CI39" s="7"/>
      <c r="CJ39" s="8"/>
      <c r="CK39" s="7"/>
      <c r="CL39" s="249"/>
      <c r="CM39" s="7"/>
      <c r="CN39" s="7"/>
      <c r="CO39" s="7"/>
      <c r="CP39" s="7"/>
      <c r="CQ39" s="7"/>
    </row>
    <row r="40" customFormat="false" ht="15.75" hidden="false" customHeight="false" outlineLevel="0" collapsed="false">
      <c r="A40" s="7"/>
      <c r="B40" s="7"/>
      <c r="C40" s="7"/>
      <c r="D40" s="7"/>
      <c r="E40" s="227"/>
      <c r="F40" s="227"/>
      <c r="G40" s="227"/>
      <c r="H40" s="227"/>
      <c r="I40" s="227"/>
      <c r="J40" s="227"/>
      <c r="K40" s="227"/>
      <c r="L40" s="227"/>
      <c r="M40" s="227"/>
      <c r="N40" s="227"/>
      <c r="O40" s="227"/>
      <c r="P40" s="7"/>
      <c r="Q40" s="7"/>
      <c r="R40" s="7"/>
      <c r="S40" s="7"/>
      <c r="T40" s="7"/>
      <c r="U40" s="7"/>
      <c r="V40" s="7"/>
      <c r="W40" s="7"/>
      <c r="X40" s="7"/>
      <c r="Y40" s="7"/>
      <c r="AS40" s="241" t="n">
        <v>17</v>
      </c>
      <c r="AT40" s="242" t="n">
        <f aca="false">AT9</f>
        <v>4</v>
      </c>
      <c r="AU40" s="242" t="n">
        <f aca="false">AS40-AT40</f>
        <v>13</v>
      </c>
      <c r="AV40" s="243" t="n">
        <f aca="false">IF(AND(AU40&lt;=0,AU40&gt;=-2),AU40,IF(AU40&lt;-2,-2,0))</f>
        <v>0</v>
      </c>
      <c r="AW40" s="244" t="n">
        <f aca="false">IF(AND(AU40&gt;=0,AU40&lt;=2),AU40,IF(AU40&gt;2,2,0))</f>
        <v>2</v>
      </c>
      <c r="AX40" s="245" t="n">
        <f aca="false">IF(AU40&gt;2,(AU40-2)*13.66,0)</f>
        <v>150.26</v>
      </c>
      <c r="AY40" s="245" t="n">
        <f aca="false">IF(AU40&lt;-2,(ABS(AU40)-2)*100,0)</f>
        <v>0</v>
      </c>
      <c r="AZ40" s="246" t="n">
        <f aca="false">AV40+AW40</f>
        <v>2</v>
      </c>
      <c r="BA40" s="247" t="n">
        <f aca="false">AX40+AY40</f>
        <v>150.26</v>
      </c>
      <c r="BJ40" s="183"/>
      <c r="BK40" s="52"/>
      <c r="BL40" s="251"/>
      <c r="BM40" s="252"/>
      <c r="BR40" s="235"/>
      <c r="BS40" s="142"/>
      <c r="BT40" s="142"/>
      <c r="BU40" s="272"/>
      <c r="BV40" s="272"/>
      <c r="BW40" s="270"/>
      <c r="BX40" s="270"/>
      <c r="BY40" s="273"/>
      <c r="BZ40" s="269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252"/>
      <c r="CM40" s="7"/>
      <c r="CN40" s="7"/>
      <c r="CO40" s="7"/>
      <c r="CP40" s="7"/>
      <c r="CQ40" s="7"/>
    </row>
    <row r="41" customFormat="false" ht="15.75" hidden="false" customHeight="false" outlineLevel="0" collapsed="false">
      <c r="A41" s="7"/>
      <c r="B41" s="7"/>
      <c r="C41" s="7"/>
      <c r="D41" s="7"/>
      <c r="E41" s="253"/>
      <c r="F41" s="253"/>
      <c r="G41" s="254"/>
      <c r="H41" s="253"/>
      <c r="I41" s="254"/>
      <c r="J41" s="253"/>
      <c r="K41" s="254"/>
      <c r="L41" s="253"/>
      <c r="M41" s="254"/>
      <c r="N41" s="253"/>
      <c r="O41" s="253"/>
      <c r="P41" s="7"/>
      <c r="Q41" s="7"/>
      <c r="R41" s="7"/>
      <c r="S41" s="7"/>
      <c r="T41" s="7"/>
      <c r="U41" s="7"/>
      <c r="V41" s="7"/>
      <c r="W41" s="7"/>
      <c r="X41" s="7"/>
      <c r="Y41" s="7"/>
      <c r="AS41" s="241" t="n">
        <v>11</v>
      </c>
      <c r="AT41" s="242" t="n">
        <f aca="false">AT10</f>
        <v>4</v>
      </c>
      <c r="AU41" s="242" t="n">
        <f aca="false">AS41-AT41</f>
        <v>7</v>
      </c>
      <c r="AV41" s="243" t="n">
        <f aca="false">IF(AND(AU41&lt;=0,AU41&gt;=-2),AU41,IF(AU41&lt;-2,-2,0))</f>
        <v>0</v>
      </c>
      <c r="AW41" s="244" t="n">
        <f aca="false">IF(AND(AU41&gt;=0,AU41&lt;=2),AU41,IF(AU41&gt;2,2,0))</f>
        <v>2</v>
      </c>
      <c r="AX41" s="245" t="n">
        <f aca="false">IF(AU41&gt;2,(AU41-2)*13.66,0)</f>
        <v>68.3</v>
      </c>
      <c r="AY41" s="245" t="n">
        <f aca="false">IF(AU41&lt;-2,(ABS(AU41)-2)*100,0)</f>
        <v>0</v>
      </c>
      <c r="AZ41" s="246" t="n">
        <f aca="false">AV41+AW41</f>
        <v>2</v>
      </c>
      <c r="BA41" s="247" t="n">
        <f aca="false">AX41+AY41</f>
        <v>68.3</v>
      </c>
      <c r="BJ41" s="53" t="s">
        <v>142</v>
      </c>
      <c r="BK41" s="98"/>
      <c r="BL41" s="255" t="n">
        <v>0</v>
      </c>
      <c r="BM41" s="249"/>
      <c r="BR41" s="235"/>
      <c r="BS41" s="142"/>
      <c r="BT41" s="142"/>
      <c r="BU41" s="272"/>
      <c r="BV41" s="272"/>
      <c r="BW41" s="270"/>
      <c r="BX41" s="270"/>
      <c r="BY41" s="273"/>
      <c r="BZ41" s="269"/>
      <c r="CA41" s="7"/>
      <c r="CB41" s="7"/>
      <c r="CC41" s="7"/>
      <c r="CD41" s="7"/>
      <c r="CE41" s="7"/>
      <c r="CF41" s="7"/>
      <c r="CG41" s="7"/>
      <c r="CH41" s="7"/>
      <c r="CI41" s="7"/>
      <c r="CJ41" s="8"/>
      <c r="CK41" s="8"/>
      <c r="CL41" s="249"/>
      <c r="CM41" s="7"/>
      <c r="CN41" s="7"/>
      <c r="CO41" s="7"/>
      <c r="CP41" s="7"/>
      <c r="CQ41" s="7"/>
    </row>
    <row r="42" customFormat="false" ht="15" hidden="false" customHeight="false" outlineLevel="0" collapsed="false">
      <c r="A42" s="7"/>
      <c r="B42" s="7"/>
      <c r="C42" s="7"/>
      <c r="D42" s="7"/>
      <c r="E42" s="253"/>
      <c r="F42" s="253"/>
      <c r="G42" s="254"/>
      <c r="H42" s="253"/>
      <c r="I42" s="254"/>
      <c r="J42" s="253"/>
      <c r="K42" s="254"/>
      <c r="L42" s="253"/>
      <c r="M42" s="254"/>
      <c r="N42" s="253"/>
      <c r="O42" s="253"/>
      <c r="P42" s="7"/>
      <c r="Q42" s="7"/>
      <c r="R42" s="7"/>
      <c r="S42" s="7"/>
      <c r="T42" s="7"/>
      <c r="U42" s="7"/>
      <c r="V42" s="7"/>
      <c r="W42" s="7"/>
      <c r="X42" s="7"/>
      <c r="Y42" s="7"/>
      <c r="AE42" s="220" t="s">
        <v>143</v>
      </c>
      <c r="AF42" s="221" t="s">
        <v>114</v>
      </c>
      <c r="AG42" s="221"/>
      <c r="AH42" s="222"/>
      <c r="AJ42" s="220" t="s">
        <v>143</v>
      </c>
      <c r="AK42" s="221" t="s">
        <v>115</v>
      </c>
      <c r="AL42" s="221"/>
      <c r="AM42" s="222"/>
      <c r="AS42" s="241" t="n">
        <v>11</v>
      </c>
      <c r="AT42" s="242" t="n">
        <f aca="false">AT11</f>
        <v>4</v>
      </c>
      <c r="AU42" s="242" t="n">
        <f aca="false">AS42-AT42</f>
        <v>7</v>
      </c>
      <c r="AV42" s="243" t="n">
        <f aca="false">IF(AND(AU42&lt;=0,AU42&gt;=-2),AU42,IF(AU42&lt;-2,-2,0))</f>
        <v>0</v>
      </c>
      <c r="AW42" s="244" t="n">
        <f aca="false">IF(AND(AU42&gt;=0,AU42&lt;=2),AU42,IF(AU42&gt;2,2,0))</f>
        <v>2</v>
      </c>
      <c r="AX42" s="245" t="n">
        <f aca="false">IF(AU42&gt;2,(AU42-2)*13.66,0)</f>
        <v>68.3</v>
      </c>
      <c r="AY42" s="245" t="n">
        <f aca="false">IF(AU42&lt;-2,(ABS(AU42)-2)*100,0)</f>
        <v>0</v>
      </c>
      <c r="AZ42" s="246" t="n">
        <f aca="false">AV42+AW42</f>
        <v>2</v>
      </c>
      <c r="BA42" s="247" t="n">
        <f aca="false">AX42+AY42</f>
        <v>68.3</v>
      </c>
      <c r="BJ42" s="53" t="s">
        <v>144</v>
      </c>
      <c r="BK42" s="256" t="n">
        <f aca="false">A1</f>
        <v>36957</v>
      </c>
      <c r="BL42" s="255" t="n">
        <v>0</v>
      </c>
      <c r="BM42" s="249"/>
      <c r="BR42" s="235"/>
      <c r="BS42" s="142"/>
      <c r="BT42" s="142"/>
      <c r="BU42" s="272"/>
      <c r="BV42" s="272"/>
      <c r="BW42" s="270"/>
      <c r="BX42" s="270"/>
      <c r="BY42" s="273"/>
      <c r="BZ42" s="269"/>
      <c r="CA42" s="7"/>
      <c r="CB42" s="7"/>
      <c r="CC42" s="7"/>
      <c r="CD42" s="7"/>
      <c r="CE42" s="7"/>
      <c r="CF42" s="7"/>
      <c r="CG42" s="7"/>
      <c r="CH42" s="7"/>
      <c r="CI42" s="7"/>
      <c r="CJ42" s="8"/>
      <c r="CK42" s="257"/>
      <c r="CL42" s="249"/>
      <c r="CM42" s="7"/>
      <c r="CN42" s="7"/>
      <c r="CO42" s="7"/>
      <c r="CP42" s="7"/>
      <c r="CQ42" s="7"/>
    </row>
    <row r="43" customFormat="false" ht="15" hidden="false" customHeight="false" outlineLevel="0" collapsed="false">
      <c r="A43" s="7"/>
      <c r="B43" s="7"/>
      <c r="C43" s="7"/>
      <c r="D43" s="7"/>
      <c r="E43" s="253"/>
      <c r="F43" s="253"/>
      <c r="G43" s="254"/>
      <c r="H43" s="253"/>
      <c r="I43" s="253"/>
      <c r="J43" s="253"/>
      <c r="K43" s="254"/>
      <c r="L43" s="253"/>
      <c r="M43" s="253"/>
      <c r="N43" s="253"/>
      <c r="O43" s="253"/>
      <c r="P43" s="7"/>
      <c r="Q43" s="7"/>
      <c r="R43" s="7"/>
      <c r="S43" s="7"/>
      <c r="T43" s="7"/>
      <c r="U43" s="7"/>
      <c r="V43" s="7"/>
      <c r="W43" s="7"/>
      <c r="X43" s="7"/>
      <c r="Y43" s="7"/>
      <c r="AE43" s="224"/>
      <c r="AF43" s="52"/>
      <c r="AG43" s="52" t="s">
        <v>118</v>
      </c>
      <c r="AH43" s="225"/>
      <c r="AJ43" s="224"/>
      <c r="AK43" s="52"/>
      <c r="AL43" s="52" t="s">
        <v>118</v>
      </c>
      <c r="AM43" s="225"/>
      <c r="AS43" s="241" t="n">
        <v>11</v>
      </c>
      <c r="AT43" s="242" t="n">
        <f aca="false">AT12</f>
        <v>4</v>
      </c>
      <c r="AU43" s="242" t="n">
        <f aca="false">AS43-AT43</f>
        <v>7</v>
      </c>
      <c r="AV43" s="243" t="n">
        <f aca="false">IF(AND(AU43&lt;=0,AU43&gt;=-2),AU43,IF(AU43&lt;-2,-2,0))</f>
        <v>0</v>
      </c>
      <c r="AW43" s="244" t="n">
        <f aca="false">IF(AND(AU43&gt;=0,AU43&lt;=2),AU43,IF(AU43&gt;2,2,0))</f>
        <v>2</v>
      </c>
      <c r="AX43" s="245" t="n">
        <f aca="false">IF(AU43&gt;2,(AU43-2)*13.66,0)</f>
        <v>68.3</v>
      </c>
      <c r="AY43" s="245" t="n">
        <f aca="false">IF(AU43&lt;-2,(ABS(AU43)-2)*100,0)</f>
        <v>0</v>
      </c>
      <c r="AZ43" s="246" t="n">
        <f aca="false">AV43+AW43</f>
        <v>2</v>
      </c>
      <c r="BA43" s="247" t="n">
        <f aca="false">AX43+AY43</f>
        <v>68.3</v>
      </c>
      <c r="BJ43" s="53" t="s">
        <v>145</v>
      </c>
      <c r="BK43" s="52"/>
      <c r="BL43" s="255" t="n">
        <f aca="false">SUM(BL39:BL42)</f>
        <v>0</v>
      </c>
      <c r="BM43" s="249"/>
      <c r="BR43" s="235"/>
      <c r="BS43" s="142"/>
      <c r="BT43" s="142"/>
      <c r="BU43" s="272"/>
      <c r="BV43" s="272"/>
      <c r="BW43" s="270"/>
      <c r="BX43" s="270"/>
      <c r="BY43" s="273"/>
      <c r="BZ43" s="269"/>
      <c r="CA43" s="7"/>
      <c r="CB43" s="7"/>
      <c r="CC43" s="7"/>
      <c r="CD43" s="7"/>
      <c r="CE43" s="7"/>
      <c r="CF43" s="7"/>
      <c r="CG43" s="7"/>
      <c r="CH43" s="7"/>
      <c r="CI43" s="7"/>
      <c r="CJ43" s="8"/>
      <c r="CK43" s="7"/>
      <c r="CL43" s="249"/>
      <c r="CM43" s="7"/>
      <c r="CN43" s="7"/>
      <c r="CO43" s="7"/>
      <c r="CP43" s="7"/>
      <c r="CQ43" s="7"/>
    </row>
    <row r="44" customFormat="false" ht="15" hidden="false" customHeight="false" outlineLevel="0" collapsed="false">
      <c r="A44" s="7"/>
      <c r="B44" s="7"/>
      <c r="C44" s="7"/>
      <c r="D44" s="7"/>
      <c r="E44" s="253"/>
      <c r="F44" s="253"/>
      <c r="G44" s="254"/>
      <c r="H44" s="253"/>
      <c r="I44" s="254"/>
      <c r="J44" s="253"/>
      <c r="K44" s="254"/>
      <c r="L44" s="253"/>
      <c r="M44" s="254"/>
      <c r="N44" s="254"/>
      <c r="O44" s="254"/>
      <c r="P44" s="7"/>
      <c r="Q44" s="7"/>
      <c r="R44" s="7"/>
      <c r="S44" s="7"/>
      <c r="T44" s="7"/>
      <c r="U44" s="7"/>
      <c r="V44" s="7"/>
      <c r="W44" s="7"/>
      <c r="X44" s="7"/>
      <c r="Y44" s="7"/>
      <c r="AE44" s="224" t="s">
        <v>125</v>
      </c>
      <c r="AF44" s="52" t="s">
        <v>146</v>
      </c>
      <c r="AG44" s="52" t="s">
        <v>126</v>
      </c>
      <c r="AH44" s="225" t="s">
        <v>119</v>
      </c>
      <c r="AJ44" s="224" t="s">
        <v>125</v>
      </c>
      <c r="AK44" s="52" t="s">
        <v>146</v>
      </c>
      <c r="AL44" s="52" t="s">
        <v>126</v>
      </c>
      <c r="AM44" s="225" t="s">
        <v>119</v>
      </c>
      <c r="AS44" s="241" t="n">
        <v>11</v>
      </c>
      <c r="AT44" s="242" t="n">
        <f aca="false">AT13</f>
        <v>4</v>
      </c>
      <c r="AU44" s="242" t="n">
        <f aca="false">AS44-AT44</f>
        <v>7</v>
      </c>
      <c r="AV44" s="243" t="n">
        <f aca="false">IF(AND(AU44&lt;=0,AU44&gt;=-2),AU44,IF(AU44&lt;-2,-2,0))</f>
        <v>0</v>
      </c>
      <c r="AW44" s="244" t="n">
        <f aca="false">IF(AND(AU44&gt;=0,AU44&lt;=2),AU44,IF(AU44&gt;2,2,0))</f>
        <v>2</v>
      </c>
      <c r="AX44" s="245" t="n">
        <f aca="false">IF(AU44&gt;2,(AU44-2)*13.66,0)</f>
        <v>68.3</v>
      </c>
      <c r="AY44" s="245" t="n">
        <f aca="false">IF(AU44&lt;-2,(ABS(AU44)-2)*100,0)</f>
        <v>0</v>
      </c>
      <c r="AZ44" s="246" t="n">
        <f aca="false">AV44+AW44</f>
        <v>2</v>
      </c>
      <c r="BA44" s="247" t="n">
        <f aca="false">AX44+AY44</f>
        <v>68.3</v>
      </c>
      <c r="BJ44" s="183"/>
      <c r="BK44" s="52"/>
      <c r="BL44" s="251"/>
      <c r="BM44" s="252"/>
      <c r="BR44" s="235"/>
      <c r="BS44" s="142"/>
      <c r="BT44" s="142"/>
      <c r="BU44" s="272"/>
      <c r="BV44" s="272"/>
      <c r="BW44" s="270"/>
      <c r="BX44" s="270"/>
      <c r="BY44" s="273"/>
      <c r="BZ44" s="269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252"/>
      <c r="CM44" s="7"/>
      <c r="CN44" s="7"/>
      <c r="CO44" s="7"/>
      <c r="CP44" s="7"/>
      <c r="CQ44" s="7"/>
    </row>
    <row r="45" customFormat="false" ht="15.75" hidden="false" customHeight="false" outlineLevel="0" collapsed="false">
      <c r="A45" s="7"/>
      <c r="B45" s="7"/>
      <c r="C45" s="7"/>
      <c r="D45" s="7"/>
      <c r="E45" s="253"/>
      <c r="F45" s="253"/>
      <c r="G45" s="253"/>
      <c r="H45" s="253"/>
      <c r="I45" s="253"/>
      <c r="J45" s="253"/>
      <c r="K45" s="253"/>
      <c r="L45" s="253"/>
      <c r="M45" s="253"/>
      <c r="N45" s="253"/>
      <c r="O45" s="253"/>
      <c r="P45" s="7"/>
      <c r="Q45" s="7"/>
      <c r="R45" s="7"/>
      <c r="S45" s="7"/>
      <c r="T45" s="7"/>
      <c r="U45" s="7"/>
      <c r="V45" s="7"/>
      <c r="W45" s="7"/>
      <c r="X45" s="7"/>
      <c r="Y45" s="7"/>
      <c r="AE45" s="258" t="s">
        <v>137</v>
      </c>
      <c r="AF45" s="259" t="s">
        <v>137</v>
      </c>
      <c r="AG45" s="259" t="s">
        <v>138</v>
      </c>
      <c r="AH45" s="260" t="s">
        <v>138</v>
      </c>
      <c r="AJ45" s="224" t="s">
        <v>137</v>
      </c>
      <c r="AK45" s="52" t="s">
        <v>137</v>
      </c>
      <c r="AL45" s="52" t="s">
        <v>138</v>
      </c>
      <c r="AM45" s="225" t="s">
        <v>138</v>
      </c>
      <c r="AS45" s="241" t="n">
        <v>11</v>
      </c>
      <c r="AT45" s="242" t="n">
        <f aca="false">AT14</f>
        <v>4</v>
      </c>
      <c r="AU45" s="242" t="n">
        <f aca="false">AS45-AT45</f>
        <v>7</v>
      </c>
      <c r="AV45" s="243" t="n">
        <f aca="false">IF(AND(AU45&lt;=0,AU45&gt;=-2),AU45,IF(AU45&lt;-2,-2,0))</f>
        <v>0</v>
      </c>
      <c r="AW45" s="244" t="n">
        <f aca="false">IF(AND(AU45&gt;=0,AU45&lt;=2),AU45,IF(AU45&gt;2,2,0))</f>
        <v>2</v>
      </c>
      <c r="AX45" s="245" t="n">
        <f aca="false">IF(AU45&gt;2,(AU45-2)*13.66,0)</f>
        <v>68.3</v>
      </c>
      <c r="AY45" s="245" t="n">
        <f aca="false">IF(AU45&lt;-2,(ABS(AU45)-2)*100,0)</f>
        <v>0</v>
      </c>
      <c r="AZ45" s="246" t="n">
        <f aca="false">AV45+AW45</f>
        <v>2</v>
      </c>
      <c r="BA45" s="247" t="n">
        <f aca="false">AX45+AY45</f>
        <v>68.3</v>
      </c>
      <c r="BJ45" s="53" t="s">
        <v>147</v>
      </c>
      <c r="BK45" s="98"/>
      <c r="BL45" s="255" t="n">
        <v>0</v>
      </c>
      <c r="BM45" s="249"/>
      <c r="BR45" s="235"/>
      <c r="BS45" s="142"/>
      <c r="BT45" s="142"/>
      <c r="BU45" s="272"/>
      <c r="BV45" s="272"/>
      <c r="BW45" s="270"/>
      <c r="BX45" s="270"/>
      <c r="BY45" s="273"/>
      <c r="BZ45" s="269"/>
      <c r="CA45" s="7"/>
      <c r="CB45" s="7"/>
      <c r="CC45" s="7"/>
      <c r="CD45" s="7"/>
      <c r="CE45" s="7"/>
      <c r="CF45" s="7"/>
      <c r="CG45" s="7"/>
      <c r="CH45" s="7"/>
      <c r="CI45" s="7"/>
      <c r="CJ45" s="8"/>
      <c r="CK45" s="8"/>
      <c r="CL45" s="249"/>
      <c r="CM45" s="7"/>
      <c r="CN45" s="7"/>
      <c r="CO45" s="7"/>
      <c r="CP45" s="7"/>
      <c r="CQ45" s="7"/>
    </row>
    <row r="46" customFormat="false" ht="15.75" hidden="false" customHeight="false" outlineLevel="0" collapsed="false">
      <c r="A46" s="7"/>
      <c r="B46" s="7"/>
      <c r="C46" s="7"/>
      <c r="D46" s="7"/>
      <c r="E46" s="253"/>
      <c r="F46" s="253"/>
      <c r="G46" s="253"/>
      <c r="H46" s="253"/>
      <c r="I46" s="253"/>
      <c r="J46" s="253"/>
      <c r="K46" s="253"/>
      <c r="L46" s="253"/>
      <c r="M46" s="253"/>
      <c r="N46" s="253"/>
      <c r="O46" s="253"/>
      <c r="P46" s="7"/>
      <c r="Q46" s="7"/>
      <c r="R46" s="7"/>
      <c r="S46" s="7"/>
      <c r="T46" s="7"/>
      <c r="U46" s="7"/>
      <c r="V46" s="7"/>
      <c r="W46" s="7"/>
      <c r="X46" s="7"/>
      <c r="Y46" s="7"/>
      <c r="AE46" s="261" t="n">
        <f aca="false">AE39</f>
        <v>0</v>
      </c>
      <c r="AF46" s="262" t="n">
        <f aca="false">AF39</f>
        <v>0</v>
      </c>
      <c r="AG46" s="263" t="e">
        <f aca="true">(INDIRECT(TEXT((DAY($A$1)-1),"0")&amp;"!AG46"))+AG39</f>
        <v>#REF!</v>
      </c>
      <c r="AH46" s="263" t="e">
        <f aca="true">(INDIRECT(TEXT((DAY($A$1)-1),"0")&amp;"!AH46"))+AH39</f>
        <v>#REF!</v>
      </c>
      <c r="AJ46" s="261" t="n">
        <f aca="false">AJ39</f>
        <v>0</v>
      </c>
      <c r="AK46" s="262" t="n">
        <f aca="false">AK39</f>
        <v>0</v>
      </c>
      <c r="AL46" s="264" t="e">
        <f aca="true">(INDIRECT(TEXT((DAY($A$1)-1),"0")&amp;"!AH46"))+AL39</f>
        <v>#REF!</v>
      </c>
      <c r="AM46" s="265" t="e">
        <f aca="true">(INDIRECT(TEXT((DAY($A$1)-1),"0")&amp;"!Am46"))+AM39</f>
        <v>#REF!</v>
      </c>
      <c r="AS46" s="241" t="n">
        <v>11</v>
      </c>
      <c r="AT46" s="242" t="n">
        <f aca="false">AT15</f>
        <v>4</v>
      </c>
      <c r="AU46" s="242" t="n">
        <f aca="false">AS46-AT46</f>
        <v>7</v>
      </c>
      <c r="AV46" s="243" t="n">
        <f aca="false">IF(AND(AU46&lt;=0,AU46&gt;=-2),AU46,IF(AU46&lt;-2,-2,0))</f>
        <v>0</v>
      </c>
      <c r="AW46" s="244" t="n">
        <f aca="false">IF(AND(AU46&gt;=0,AU46&lt;=2),AU46,IF(AU46&gt;2,2,0))</f>
        <v>2</v>
      </c>
      <c r="AX46" s="245" t="n">
        <f aca="false">IF(AU46&gt;2,(AU46-2)*13.66,0)</f>
        <v>68.3</v>
      </c>
      <c r="AY46" s="245" t="n">
        <f aca="false">IF(AU46&lt;-2,(ABS(AU46)-2)*100,0)</f>
        <v>0</v>
      </c>
      <c r="AZ46" s="246" t="n">
        <f aca="false">AV46+AW46</f>
        <v>2</v>
      </c>
      <c r="BA46" s="247" t="n">
        <f aca="false">AX46+AY46</f>
        <v>68.3</v>
      </c>
      <c r="BJ46" s="53" t="s">
        <v>148</v>
      </c>
      <c r="BK46" s="256" t="n">
        <f aca="false">BK42</f>
        <v>36957</v>
      </c>
      <c r="BL46" s="266" t="n">
        <f aca="false">AT31*J7/1000</f>
        <v>0</v>
      </c>
      <c r="BM46" s="249"/>
      <c r="BR46" s="235"/>
      <c r="BS46" s="142"/>
      <c r="BT46" s="142"/>
      <c r="BU46" s="272"/>
      <c r="BV46" s="272"/>
      <c r="BW46" s="270"/>
      <c r="BX46" s="270"/>
      <c r="BY46" s="273"/>
      <c r="BZ46" s="269"/>
      <c r="CA46" s="7"/>
      <c r="CB46" s="7"/>
      <c r="CC46" s="7"/>
      <c r="CD46" s="7"/>
      <c r="CE46" s="7"/>
      <c r="CF46" s="7"/>
      <c r="CG46" s="7"/>
      <c r="CH46" s="7"/>
      <c r="CI46" s="7"/>
      <c r="CJ46" s="8"/>
      <c r="CK46" s="257"/>
      <c r="CL46" s="249"/>
      <c r="CM46" s="7"/>
      <c r="CN46" s="7"/>
      <c r="CO46" s="7"/>
      <c r="CP46" s="7"/>
      <c r="CQ46" s="7"/>
    </row>
    <row r="47" customFormat="false" ht="15" hidden="false" customHeight="false" outlineLevel="0" collapsed="false">
      <c r="A47" s="7"/>
      <c r="B47" s="7"/>
      <c r="C47" s="7"/>
      <c r="D47" s="7"/>
      <c r="E47" s="253"/>
      <c r="F47" s="253"/>
      <c r="G47" s="253"/>
      <c r="H47" s="253"/>
      <c r="I47" s="253"/>
      <c r="J47" s="253"/>
      <c r="K47" s="253"/>
      <c r="L47" s="253"/>
      <c r="M47" s="253"/>
      <c r="N47" s="253"/>
      <c r="O47" s="253"/>
      <c r="P47" s="7"/>
      <c r="Q47" s="7"/>
      <c r="R47" s="7"/>
      <c r="S47" s="7"/>
      <c r="T47" s="7"/>
      <c r="U47" s="7"/>
      <c r="V47" s="7"/>
      <c r="W47" s="7"/>
      <c r="X47" s="7"/>
      <c r="Y47" s="7"/>
      <c r="AS47" s="241" t="n">
        <v>11</v>
      </c>
      <c r="AT47" s="242" t="n">
        <f aca="false">AT16</f>
        <v>4</v>
      </c>
      <c r="AU47" s="242" t="n">
        <f aca="false">AS47-AT47</f>
        <v>7</v>
      </c>
      <c r="AV47" s="243" t="n">
        <f aca="false">IF(AND(AU47&lt;=0,AU47&gt;=-2),AU47,IF(AU47&lt;-2,-2,0))</f>
        <v>0</v>
      </c>
      <c r="AW47" s="244" t="n">
        <f aca="false">IF(AND(AU47&gt;=0,AU47&lt;=2),AU47,IF(AU47&gt;2,2,0))</f>
        <v>2</v>
      </c>
      <c r="AX47" s="245" t="n">
        <f aca="false">IF(AU47&gt;2,(AU47-2)*13.66,0)</f>
        <v>68.3</v>
      </c>
      <c r="AY47" s="245" t="n">
        <f aca="false">IF(AU47&lt;-2,(ABS(AU47)-2)*100,0)</f>
        <v>0</v>
      </c>
      <c r="AZ47" s="246" t="n">
        <f aca="false">AV47+AW47</f>
        <v>2</v>
      </c>
      <c r="BA47" s="247" t="n">
        <f aca="false">AX47+AY47</f>
        <v>68.3</v>
      </c>
      <c r="BJ47" s="53" t="s">
        <v>149</v>
      </c>
      <c r="BK47" s="98"/>
      <c r="BL47" s="255" t="n">
        <f aca="false">SUM(BL45:BL46)</f>
        <v>0</v>
      </c>
      <c r="BM47" s="249"/>
      <c r="BR47" s="235"/>
      <c r="BS47" s="142"/>
      <c r="BT47" s="142"/>
      <c r="BU47" s="272"/>
      <c r="BV47" s="272"/>
      <c r="BW47" s="270"/>
      <c r="BX47" s="270"/>
      <c r="BY47" s="273"/>
      <c r="BZ47" s="269"/>
      <c r="CA47" s="7"/>
      <c r="CB47" s="7"/>
      <c r="CC47" s="7"/>
      <c r="CD47" s="7"/>
      <c r="CE47" s="7"/>
      <c r="CF47" s="7"/>
      <c r="CG47" s="7"/>
      <c r="CH47" s="7"/>
      <c r="CI47" s="7"/>
      <c r="CJ47" s="8"/>
      <c r="CK47" s="8"/>
      <c r="CL47" s="249"/>
      <c r="CM47" s="7"/>
      <c r="CN47" s="7"/>
      <c r="CO47" s="7"/>
      <c r="CP47" s="7"/>
      <c r="CQ47" s="7"/>
    </row>
    <row r="48" customFormat="false" ht="15" hidden="false" customHeight="false" outlineLevel="0" collapsed="false">
      <c r="A48" s="7"/>
      <c r="B48" s="7"/>
      <c r="C48" s="7"/>
      <c r="D48" s="7"/>
      <c r="E48" s="253"/>
      <c r="F48" s="253"/>
      <c r="G48" s="254"/>
      <c r="H48" s="253"/>
      <c r="I48" s="254"/>
      <c r="J48" s="253"/>
      <c r="K48" s="254"/>
      <c r="L48" s="253"/>
      <c r="M48" s="254"/>
      <c r="N48" s="253"/>
      <c r="O48" s="253"/>
      <c r="P48" s="7"/>
      <c r="Q48" s="7"/>
      <c r="R48" s="7"/>
      <c r="S48" s="7"/>
      <c r="T48" s="7"/>
      <c r="U48" s="7"/>
      <c r="V48" s="7"/>
      <c r="W48" s="7"/>
      <c r="X48" s="7"/>
      <c r="Y48" s="7"/>
      <c r="AS48" s="241" t="n">
        <v>11</v>
      </c>
      <c r="AT48" s="242" t="n">
        <f aca="false">AT17</f>
        <v>4</v>
      </c>
      <c r="AU48" s="242" t="n">
        <f aca="false">AS48-AT48</f>
        <v>7</v>
      </c>
      <c r="AV48" s="243" t="n">
        <f aca="false">IF(AND(AU48&lt;=0,AU48&gt;=-2),AU48,IF(AU48&lt;-2,-2,0))</f>
        <v>0</v>
      </c>
      <c r="AW48" s="244" t="n">
        <f aca="false">IF(AND(AU48&gt;=0,AU48&lt;=2),AU48,IF(AU48&gt;2,2,0))</f>
        <v>2</v>
      </c>
      <c r="AX48" s="245" t="n">
        <f aca="false">IF(AU48&gt;2,(AU48-2)*13.66,0)</f>
        <v>68.3</v>
      </c>
      <c r="AY48" s="245" t="n">
        <f aca="false">IF(AU48&lt;-2,(ABS(AU48)-2)*100,0)</f>
        <v>0</v>
      </c>
      <c r="AZ48" s="246" t="n">
        <f aca="false">AV48+AW48</f>
        <v>2</v>
      </c>
      <c r="BA48" s="247" t="n">
        <f aca="false">AX48+AY48</f>
        <v>68.3</v>
      </c>
      <c r="BJ48" s="183"/>
      <c r="BK48" s="52"/>
      <c r="BL48" s="251"/>
      <c r="BM48" s="252"/>
      <c r="BR48" s="235"/>
      <c r="BS48" s="142"/>
      <c r="BT48" s="142"/>
      <c r="BU48" s="272"/>
      <c r="BV48" s="272"/>
      <c r="BW48" s="270"/>
      <c r="BX48" s="270"/>
      <c r="BY48" s="273"/>
      <c r="BZ48" s="269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252"/>
      <c r="CM48" s="7"/>
      <c r="CN48" s="7"/>
      <c r="CO48" s="7"/>
      <c r="CP48" s="7"/>
      <c r="CQ48" s="7"/>
    </row>
    <row r="49" customFormat="false" ht="15" hidden="false" customHeight="false" outlineLevel="0" collapsed="false">
      <c r="A49" s="7"/>
      <c r="B49" s="7"/>
      <c r="C49" s="7"/>
      <c r="D49" s="7"/>
      <c r="E49" s="253"/>
      <c r="F49" s="253"/>
      <c r="G49" s="254"/>
      <c r="H49" s="253"/>
      <c r="I49" s="254"/>
      <c r="J49" s="253"/>
      <c r="K49" s="254"/>
      <c r="L49" s="253"/>
      <c r="M49" s="254"/>
      <c r="N49" s="253"/>
      <c r="O49" s="253"/>
      <c r="P49" s="7"/>
      <c r="Q49" s="7"/>
      <c r="R49" s="7"/>
      <c r="S49" s="7"/>
      <c r="T49" s="7"/>
      <c r="U49" s="7"/>
      <c r="V49" s="7"/>
      <c r="W49" s="7"/>
      <c r="X49" s="7"/>
      <c r="Y49" s="7"/>
      <c r="AS49" s="241" t="n">
        <v>11</v>
      </c>
      <c r="AT49" s="242" t="n">
        <f aca="false">AT18</f>
        <v>4</v>
      </c>
      <c r="AU49" s="242" t="n">
        <f aca="false">AS49-AT49</f>
        <v>7</v>
      </c>
      <c r="AV49" s="243" t="n">
        <f aca="false">IF(AND(AU49&lt;=0,AU49&gt;=-2),AU49,IF(AU49&lt;-2,-2,0))</f>
        <v>0</v>
      </c>
      <c r="AW49" s="244" t="n">
        <f aca="false">IF(AND(AU49&gt;=0,AU49&lt;=2),AU49,IF(AU49&gt;2,2,0))</f>
        <v>2</v>
      </c>
      <c r="AX49" s="245" t="n">
        <f aca="false">IF(AU49&gt;2,(AU49-2)*13.66,0)</f>
        <v>68.3</v>
      </c>
      <c r="AY49" s="245" t="n">
        <f aca="false">IF(AU49&lt;-2,(ABS(AU49)-2)*100,0)</f>
        <v>0</v>
      </c>
      <c r="AZ49" s="246" t="n">
        <f aca="false">AV49+AW49</f>
        <v>2</v>
      </c>
      <c r="BA49" s="247" t="n">
        <f aca="false">AX49+AY49</f>
        <v>68.3</v>
      </c>
      <c r="BJ49" s="140" t="s">
        <v>150</v>
      </c>
      <c r="BK49" s="141"/>
      <c r="BL49" s="267" t="n">
        <f aca="false">BL43-BL47</f>
        <v>0</v>
      </c>
      <c r="BM49" s="249"/>
      <c r="BR49" s="235"/>
      <c r="BS49" s="142"/>
      <c r="BT49" s="142"/>
      <c r="BU49" s="272"/>
      <c r="BV49" s="272"/>
      <c r="BW49" s="270"/>
      <c r="BX49" s="270"/>
      <c r="BY49" s="273"/>
      <c r="BZ49" s="269"/>
      <c r="CA49" s="7"/>
      <c r="CB49" s="7"/>
      <c r="CC49" s="7"/>
      <c r="CD49" s="7"/>
      <c r="CE49" s="7"/>
      <c r="CF49" s="7"/>
      <c r="CG49" s="7"/>
      <c r="CH49" s="7"/>
      <c r="CI49" s="7"/>
      <c r="CJ49" s="8"/>
      <c r="CK49" s="7"/>
      <c r="CL49" s="249"/>
      <c r="CM49" s="7"/>
      <c r="CN49" s="7"/>
      <c r="CO49" s="7"/>
      <c r="CP49" s="7"/>
      <c r="CQ49" s="7"/>
    </row>
    <row r="50" customFormat="false" ht="15" hidden="false" customHeight="false" outlineLevel="0" collapsed="false">
      <c r="A50" s="7"/>
      <c r="B50" s="7"/>
      <c r="C50" s="7"/>
      <c r="D50" s="7"/>
      <c r="E50" s="253"/>
      <c r="F50" s="253"/>
      <c r="G50" s="253"/>
      <c r="H50" s="253"/>
      <c r="I50" s="253"/>
      <c r="J50" s="253"/>
      <c r="K50" s="254"/>
      <c r="L50" s="253"/>
      <c r="M50" s="253"/>
      <c r="N50" s="253"/>
      <c r="O50" s="253"/>
      <c r="P50" s="7"/>
      <c r="Q50" s="7"/>
      <c r="R50" s="7"/>
      <c r="S50" s="7"/>
      <c r="T50" s="7"/>
      <c r="U50" s="7"/>
      <c r="V50" s="7"/>
      <c r="W50" s="7"/>
      <c r="X50" s="7"/>
      <c r="Y50" s="7"/>
      <c r="AS50" s="241" t="n">
        <v>11</v>
      </c>
      <c r="AT50" s="242" t="n">
        <f aca="false">AT19</f>
        <v>4</v>
      </c>
      <c r="AU50" s="242" t="n">
        <f aca="false">AS50-AT50</f>
        <v>7</v>
      </c>
      <c r="AV50" s="243" t="n">
        <f aca="false">IF(AND(AU50&lt;=0,AU50&gt;=-2),AU50,IF(AU50&lt;-2,-2,0))</f>
        <v>0</v>
      </c>
      <c r="AW50" s="244" t="n">
        <f aca="false">IF(AND(AU50&gt;=0,AU50&lt;=2),AU50,IF(AU50&gt;2,2,0))</f>
        <v>2</v>
      </c>
      <c r="AX50" s="245" t="n">
        <f aca="false">IF(AU50&gt;2,(AU50-2)*13.66,0)</f>
        <v>68.3</v>
      </c>
      <c r="AY50" s="245" t="n">
        <f aca="false">IF(AU50&lt;-2,(ABS(AU50)-2)*100,0)</f>
        <v>0</v>
      </c>
      <c r="AZ50" s="246" t="n">
        <f aca="false">AV50+AW50</f>
        <v>2</v>
      </c>
      <c r="BA50" s="247" t="n">
        <f aca="false">AX50+AY50</f>
        <v>68.3</v>
      </c>
      <c r="BJ50" s="140"/>
      <c r="BK50" s="141"/>
      <c r="BL50" s="267"/>
      <c r="BM50" s="249"/>
      <c r="BR50" s="235"/>
      <c r="BS50" s="142"/>
      <c r="BT50" s="142"/>
      <c r="BU50" s="272"/>
      <c r="BV50" s="272"/>
      <c r="BW50" s="270"/>
      <c r="BX50" s="270"/>
      <c r="BY50" s="273"/>
      <c r="BZ50" s="269"/>
      <c r="CA50" s="7"/>
      <c r="CB50" s="7"/>
      <c r="CC50" s="7"/>
      <c r="CD50" s="7"/>
      <c r="CE50" s="7"/>
      <c r="CF50" s="7"/>
      <c r="CG50" s="7"/>
      <c r="CH50" s="7"/>
      <c r="CI50" s="7"/>
      <c r="CJ50" s="8"/>
      <c r="CK50" s="7"/>
      <c r="CL50" s="249"/>
      <c r="CM50" s="7"/>
      <c r="CN50" s="7"/>
      <c r="CO50" s="7"/>
      <c r="CP50" s="7"/>
      <c r="CQ50" s="7"/>
    </row>
    <row r="51" customFormat="false" ht="15" hidden="false" customHeight="false" outlineLevel="0" collapsed="false">
      <c r="A51" s="7"/>
      <c r="B51" s="7"/>
      <c r="C51" s="7"/>
      <c r="D51" s="7"/>
      <c r="E51" s="253"/>
      <c r="F51" s="253"/>
      <c r="G51" s="253"/>
      <c r="H51" s="253"/>
      <c r="I51" s="254"/>
      <c r="J51" s="253"/>
      <c r="K51" s="254"/>
      <c r="L51" s="253"/>
      <c r="M51" s="254"/>
      <c r="N51" s="254"/>
      <c r="O51" s="254"/>
      <c r="P51" s="7"/>
      <c r="Q51" s="7"/>
      <c r="R51" s="7"/>
      <c r="S51" s="7"/>
      <c r="T51" s="7"/>
      <c r="U51" s="7"/>
      <c r="V51" s="7"/>
      <c r="W51" s="7"/>
      <c r="X51" s="7"/>
      <c r="Y51" s="7"/>
      <c r="AS51" s="241" t="n">
        <v>11</v>
      </c>
      <c r="AT51" s="242" t="n">
        <f aca="false">AT20</f>
        <v>4</v>
      </c>
      <c r="AU51" s="242" t="n">
        <f aca="false">AS51-AT51</f>
        <v>7</v>
      </c>
      <c r="AV51" s="243" t="n">
        <f aca="false">IF(AND(AU51&lt;=0,AU51&gt;=-2),AU51,IF(AU51&lt;-2,-2,0))</f>
        <v>0</v>
      </c>
      <c r="AW51" s="244" t="n">
        <f aca="false">IF(AND(AU51&gt;=0,AU51&lt;=2),AU51,IF(AU51&gt;2,2,0))</f>
        <v>2</v>
      </c>
      <c r="AX51" s="245" t="n">
        <f aca="false">IF(AU51&gt;2,(AU51-2)*13.66,0)</f>
        <v>68.3</v>
      </c>
      <c r="AY51" s="245" t="n">
        <f aca="false">IF(AU51&lt;-2,(ABS(AU51)-2)*100,0)</f>
        <v>0</v>
      </c>
      <c r="AZ51" s="246" t="n">
        <f aca="false">AV51+AW51</f>
        <v>2</v>
      </c>
      <c r="BA51" s="247" t="n">
        <f aca="false">AX51+AY51</f>
        <v>68.3</v>
      </c>
      <c r="BR51" s="235"/>
      <c r="BS51" s="142"/>
      <c r="BT51" s="142"/>
      <c r="BU51" s="272"/>
      <c r="BV51" s="272"/>
      <c r="BW51" s="270"/>
      <c r="BX51" s="270"/>
      <c r="BY51" s="273"/>
      <c r="BZ51" s="269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</row>
    <row r="52" customFormat="false" ht="12.75" hidden="false" customHeight="false" outlineLevel="0" collapsed="false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AS52" s="241" t="n">
        <v>11</v>
      </c>
      <c r="AT52" s="242" t="n">
        <f aca="false">AT21</f>
        <v>4</v>
      </c>
      <c r="AU52" s="242" t="n">
        <f aca="false">AS52-AT52</f>
        <v>7</v>
      </c>
      <c r="AV52" s="243" t="n">
        <f aca="false">IF(AND(AU52&lt;=0,AU52&gt;=-2),AU52,IF(AU52&lt;-2,-2,0))</f>
        <v>0</v>
      </c>
      <c r="AW52" s="244" t="n">
        <f aca="false">IF(AND(AU52&gt;=0,AU52&lt;=2),AU52,IF(AU52&gt;2,2,0))</f>
        <v>2</v>
      </c>
      <c r="AX52" s="245" t="n">
        <f aca="false">IF(AU52&gt;2,(AU52-2)*13.66,0)</f>
        <v>68.3</v>
      </c>
      <c r="AY52" s="245" t="n">
        <f aca="false">IF(AU52&lt;-2,(ABS(AU52)-2)*100,0)</f>
        <v>0</v>
      </c>
      <c r="AZ52" s="246" t="n">
        <f aca="false">AV52+AW52</f>
        <v>2</v>
      </c>
      <c r="BA52" s="247" t="n">
        <f aca="false">AX52+AY52</f>
        <v>68.3</v>
      </c>
      <c r="BR52" s="235"/>
      <c r="BS52" s="142"/>
      <c r="BT52" s="142"/>
      <c r="BU52" s="272"/>
      <c r="BV52" s="272"/>
      <c r="BW52" s="270"/>
      <c r="BX52" s="270"/>
      <c r="BY52" s="273"/>
      <c r="BZ52" s="269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</row>
    <row r="53" customFormat="false" ht="15.75" hidden="false" customHeight="false" outlineLevel="0" collapsed="false">
      <c r="A53" s="7"/>
      <c r="B53" s="7"/>
      <c r="C53" s="7"/>
      <c r="D53" s="7"/>
      <c r="E53" s="7"/>
      <c r="F53" s="7"/>
      <c r="G53" s="7"/>
      <c r="H53" s="22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AS53" s="241" t="n">
        <v>11</v>
      </c>
      <c r="AT53" s="242" t="n">
        <f aca="false">AT22</f>
        <v>4</v>
      </c>
      <c r="AU53" s="242" t="n">
        <f aca="false">AS53-AT53</f>
        <v>7</v>
      </c>
      <c r="AV53" s="243" t="n">
        <f aca="false">IF(AND(AU53&lt;=0,AU53&gt;=-2),AU53,IF(AU53&lt;-2,-2,0))</f>
        <v>0</v>
      </c>
      <c r="AW53" s="244" t="n">
        <f aca="false">IF(AND(AU53&gt;=0,AU53&lt;=2),AU53,IF(AU53&gt;2,2,0))</f>
        <v>2</v>
      </c>
      <c r="AX53" s="245" t="n">
        <f aca="false">IF(AU53&gt;2,(AU53-2)*13.66,0)</f>
        <v>68.3</v>
      </c>
      <c r="AY53" s="245" t="n">
        <f aca="false">IF(AU53&lt;-2,(ABS(AU53)-2)*100,0)</f>
        <v>0</v>
      </c>
      <c r="AZ53" s="246" t="n">
        <f aca="false">AV53+AW53</f>
        <v>2</v>
      </c>
      <c r="BA53" s="247" t="n">
        <f aca="false">AX53+AY53</f>
        <v>68.3</v>
      </c>
      <c r="BR53" s="235"/>
      <c r="BS53" s="142"/>
      <c r="BT53" s="142"/>
      <c r="BU53" s="272"/>
      <c r="BV53" s="272"/>
      <c r="BW53" s="270"/>
      <c r="BX53" s="270"/>
      <c r="BY53" s="273"/>
      <c r="BZ53" s="269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</row>
    <row r="54" customFormat="false" ht="15.75" hidden="false" customHeight="false" outlineLevel="0" collapsed="false">
      <c r="A54" s="7"/>
      <c r="B54" s="7"/>
      <c r="C54" s="7"/>
      <c r="D54" s="7"/>
      <c r="E54" s="7"/>
      <c r="F54" s="7"/>
      <c r="G54" s="7"/>
      <c r="H54" s="227"/>
      <c r="I54" s="227"/>
      <c r="J54" s="227"/>
      <c r="K54" s="22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AS54" s="241" t="n">
        <v>11</v>
      </c>
      <c r="AT54" s="242" t="n">
        <f aca="false">AT23</f>
        <v>4</v>
      </c>
      <c r="AU54" s="242" t="n">
        <f aca="false">AS54-AT54</f>
        <v>7</v>
      </c>
      <c r="AV54" s="243" t="n">
        <f aca="false">IF(AND(AU54&lt;=0,AU54&gt;=-2),AU54,IF(AU54&lt;-2,-2,0))</f>
        <v>0</v>
      </c>
      <c r="AW54" s="244" t="n">
        <f aca="false">IF(AND(AU54&gt;=0,AU54&lt;=2),AU54,IF(AU54&gt;2,2,0))</f>
        <v>2</v>
      </c>
      <c r="AX54" s="245" t="n">
        <f aca="false">IF(AU54&gt;2,(AU54-2)*13.66,0)</f>
        <v>68.3</v>
      </c>
      <c r="AY54" s="245" t="n">
        <f aca="false">IF(AU54&lt;-2,(ABS(AU54)-2)*100,0)</f>
        <v>0</v>
      </c>
      <c r="AZ54" s="246" t="n">
        <f aca="false">AV54+AW54</f>
        <v>2</v>
      </c>
      <c r="BA54" s="247" t="n">
        <f aca="false">AX54+AY54</f>
        <v>68.3</v>
      </c>
      <c r="BR54" s="235"/>
      <c r="BS54" s="142"/>
      <c r="BT54" s="142"/>
      <c r="BU54" s="272"/>
      <c r="BV54" s="272"/>
      <c r="BW54" s="270"/>
      <c r="BX54" s="270"/>
      <c r="BY54" s="273"/>
      <c r="BZ54" s="269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</row>
    <row r="55" customFormat="false" ht="15.75" hidden="false" customHeight="false" outlineLevel="0" collapsed="false">
      <c r="A55" s="7"/>
      <c r="B55" s="7"/>
      <c r="C55" s="7"/>
      <c r="D55" s="7"/>
      <c r="E55" s="227"/>
      <c r="F55" s="227"/>
      <c r="G55" s="7"/>
      <c r="H55" s="227"/>
      <c r="I55" s="227"/>
      <c r="J55" s="7"/>
      <c r="K55" s="227"/>
      <c r="L55" s="7"/>
      <c r="M55" s="7"/>
      <c r="N55" s="22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AS55" s="241" t="n">
        <v>11</v>
      </c>
      <c r="AT55" s="242" t="n">
        <f aca="false">AT24</f>
        <v>4</v>
      </c>
      <c r="AU55" s="242" t="n">
        <f aca="false">AS55-AT55</f>
        <v>7</v>
      </c>
      <c r="AV55" s="243" t="n">
        <f aca="false">IF(AND(AU55&lt;=0,AU55&gt;=-2),AU55,IF(AU55&lt;-2,-2,0))</f>
        <v>0</v>
      </c>
      <c r="AW55" s="244" t="n">
        <f aca="false">IF(AND(AU55&gt;=0,AU55&lt;=2),AU55,IF(AU55&gt;2,2,0))</f>
        <v>2</v>
      </c>
      <c r="AX55" s="245" t="n">
        <f aca="false">IF(AU55&gt;2,(AU55-2)*13.66,0)</f>
        <v>68.3</v>
      </c>
      <c r="AY55" s="245" t="n">
        <f aca="false">IF(AU55&lt;-2,(ABS(AU55)-2)*100,0)</f>
        <v>0</v>
      </c>
      <c r="AZ55" s="246" t="n">
        <f aca="false">AV55+AW55</f>
        <v>2</v>
      </c>
      <c r="BA55" s="247" t="n">
        <f aca="false">AX55+AY55</f>
        <v>68.3</v>
      </c>
      <c r="BR55" s="235"/>
      <c r="BS55" s="142"/>
      <c r="BT55" s="142"/>
      <c r="BU55" s="272"/>
      <c r="BV55" s="272"/>
      <c r="BW55" s="270"/>
      <c r="BX55" s="270"/>
      <c r="BY55" s="273"/>
      <c r="BZ55" s="269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</row>
    <row r="56" customFormat="false" ht="15.75" hidden="false" customHeight="false" outlineLevel="0" collapsed="false">
      <c r="A56" s="7"/>
      <c r="B56" s="7"/>
      <c r="C56" s="7"/>
      <c r="D56" s="7"/>
      <c r="E56" s="227"/>
      <c r="F56" s="7"/>
      <c r="G56" s="7"/>
      <c r="H56" s="7"/>
      <c r="I56" s="7"/>
      <c r="J56" s="7"/>
      <c r="K56" s="269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AS56" s="241" t="n">
        <v>11</v>
      </c>
      <c r="AT56" s="242" t="n">
        <f aca="false">AT25</f>
        <v>4</v>
      </c>
      <c r="AU56" s="242" t="n">
        <f aca="false">AS56-AT56</f>
        <v>7</v>
      </c>
      <c r="AV56" s="243" t="n">
        <f aca="false">IF(AND(AU56&lt;=0,AU56&gt;=-2),AU56,IF(AU56&lt;-2,-2,0))</f>
        <v>0</v>
      </c>
      <c r="AW56" s="244" t="n">
        <f aca="false">IF(AND(AU56&gt;=0,AU56&lt;=2),AU56,IF(AU56&gt;2,2,0))</f>
        <v>2</v>
      </c>
      <c r="AX56" s="245" t="n">
        <f aca="false">IF(AU56&gt;2,(AU56-2)*13.66,0)</f>
        <v>68.3</v>
      </c>
      <c r="AY56" s="245" t="n">
        <f aca="false">IF(AU56&lt;-2,(ABS(AU56)-2)*100,0)</f>
        <v>0</v>
      </c>
      <c r="AZ56" s="246" t="n">
        <f aca="false">AV56+AW56</f>
        <v>2</v>
      </c>
      <c r="BA56" s="247" t="n">
        <f aca="false">AX56+AY56</f>
        <v>68.3</v>
      </c>
      <c r="BR56" s="235"/>
      <c r="BS56" s="142"/>
      <c r="BT56" s="142"/>
      <c r="BU56" s="272"/>
      <c r="BV56" s="272"/>
      <c r="BW56" s="270"/>
      <c r="BX56" s="270"/>
      <c r="BY56" s="273"/>
      <c r="BZ56" s="269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</row>
    <row r="57" customFormat="false" ht="15" hidden="false" customHeight="false" outlineLevel="0" collapsed="false">
      <c r="A57" s="7"/>
      <c r="B57" s="7"/>
      <c r="C57" s="7"/>
      <c r="D57" s="7"/>
      <c r="E57" s="253"/>
      <c r="F57" s="253"/>
      <c r="G57" s="7"/>
      <c r="H57" s="254"/>
      <c r="I57" s="7"/>
      <c r="J57" s="253"/>
      <c r="K57" s="270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AS57" s="241" t="n">
        <v>11</v>
      </c>
      <c r="AT57" s="242" t="n">
        <f aca="false">AT26</f>
        <v>4</v>
      </c>
      <c r="AU57" s="242" t="n">
        <f aca="false">AS57-AT57</f>
        <v>7</v>
      </c>
      <c r="AV57" s="243" t="n">
        <f aca="false">IF(AND(AU57&lt;=0,AU57&gt;=-2),AU57,IF(AU57&lt;-2,-2,0))</f>
        <v>0</v>
      </c>
      <c r="AW57" s="244" t="n">
        <f aca="false">IF(AND(AU57&gt;=0,AU57&lt;=2),AU57,IF(AU57&gt;2,2,0))</f>
        <v>2</v>
      </c>
      <c r="AX57" s="245" t="n">
        <f aca="false">IF(AU57&gt;2,(AU57-2)*13.66,0)</f>
        <v>68.3</v>
      </c>
      <c r="AY57" s="245" t="n">
        <f aca="false">IF(AU57&lt;-2,(ABS(AU57)-2)*100,0)</f>
        <v>0</v>
      </c>
      <c r="AZ57" s="246" t="n">
        <f aca="false">AV57+AW57</f>
        <v>2</v>
      </c>
      <c r="BA57" s="247" t="n">
        <f aca="false">AX57+AY57</f>
        <v>68.3</v>
      </c>
      <c r="BR57" s="235"/>
      <c r="BS57" s="142"/>
      <c r="BT57" s="142"/>
      <c r="BU57" s="272"/>
      <c r="BV57" s="272"/>
      <c r="BW57" s="270"/>
      <c r="BX57" s="270"/>
      <c r="BY57" s="273"/>
      <c r="BZ57" s="269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</row>
    <row r="58" customFormat="false" ht="15.75" hidden="false" customHeight="false" outlineLevel="0" collapsed="false">
      <c r="A58" s="7"/>
      <c r="B58" s="7"/>
      <c r="C58" s="7"/>
      <c r="D58" s="7"/>
      <c r="E58" s="253"/>
      <c r="F58" s="253"/>
      <c r="G58" s="7"/>
      <c r="H58" s="254"/>
      <c r="I58" s="7"/>
      <c r="J58" s="7"/>
      <c r="K58" s="269"/>
      <c r="L58" s="7"/>
      <c r="M58" s="7"/>
      <c r="N58" s="271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AS58" s="241" t="n">
        <v>11</v>
      </c>
      <c r="AT58" s="242" t="n">
        <f aca="false">AT27</f>
        <v>4</v>
      </c>
      <c r="AU58" s="242" t="n">
        <f aca="false">AS58-AT58</f>
        <v>7</v>
      </c>
      <c r="AV58" s="243" t="n">
        <f aca="false">IF(AND(AU58&lt;=0,AU58&gt;=-2),AU58,IF(AU58&lt;-2,-2,0))</f>
        <v>0</v>
      </c>
      <c r="AW58" s="244" t="n">
        <f aca="false">IF(AND(AU58&gt;=0,AU58&lt;=2),AU58,IF(AU58&gt;2,2,0))</f>
        <v>2</v>
      </c>
      <c r="AX58" s="245" t="n">
        <f aca="false">IF(AU58&gt;2,(AU58-2)*13.66,0)</f>
        <v>68.3</v>
      </c>
      <c r="AY58" s="245" t="n">
        <f aca="false">IF(AU58&lt;-2,(ABS(AU58)-2)*100,0)</f>
        <v>0</v>
      </c>
      <c r="AZ58" s="246" t="n">
        <f aca="false">AV58+AW58</f>
        <v>2</v>
      </c>
      <c r="BA58" s="247" t="n">
        <f aca="false">AX58+AY58</f>
        <v>68.3</v>
      </c>
      <c r="BR58" s="235"/>
      <c r="BS58" s="142"/>
      <c r="BT58" s="142"/>
      <c r="BU58" s="272"/>
      <c r="BV58" s="272"/>
      <c r="BW58" s="270"/>
      <c r="BX58" s="270"/>
      <c r="BY58" s="273"/>
      <c r="BZ58" s="269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</row>
    <row r="59" customFormat="false" ht="15" hidden="false" customHeight="false" outlineLevel="0" collapsed="false">
      <c r="A59" s="7"/>
      <c r="B59" s="7"/>
      <c r="C59" s="7"/>
      <c r="D59" s="7"/>
      <c r="E59" s="253"/>
      <c r="F59" s="7"/>
      <c r="G59" s="7"/>
      <c r="H59" s="254"/>
      <c r="I59" s="7"/>
      <c r="J59" s="7"/>
      <c r="K59" s="274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AS59" s="241" t="n">
        <v>13</v>
      </c>
      <c r="AT59" s="242" t="n">
        <f aca="false">AT28</f>
        <v>4</v>
      </c>
      <c r="AU59" s="242" t="n">
        <f aca="false">AS59-AT59</f>
        <v>9</v>
      </c>
      <c r="AV59" s="243" t="n">
        <f aca="false">IF(AND(AU59&lt;=0,AU59&gt;=-2),AU59,IF(AU59&lt;-2,-2,0))</f>
        <v>0</v>
      </c>
      <c r="AW59" s="244" t="n">
        <f aca="false">IF(AND(AU59&gt;=0,AU59&lt;=2),AU59,IF(AU59&gt;2,2,0))</f>
        <v>2</v>
      </c>
      <c r="AX59" s="245" t="n">
        <f aca="false">IF(AU59&gt;2,(AU59-2)*13.66,0)</f>
        <v>95.62</v>
      </c>
      <c r="AY59" s="245" t="n">
        <f aca="false">IF(AU59&lt;-2,(ABS(AU59)-2)*100,0)</f>
        <v>0</v>
      </c>
      <c r="AZ59" s="246" t="n">
        <f aca="false">AV59+AW59</f>
        <v>2</v>
      </c>
      <c r="BA59" s="247" t="n">
        <f aca="false">AX59+AY59</f>
        <v>95.62</v>
      </c>
      <c r="BR59" s="235"/>
      <c r="BS59" s="142"/>
      <c r="BT59" s="142"/>
      <c r="BU59" s="272"/>
      <c r="BV59" s="272"/>
      <c r="BW59" s="270"/>
      <c r="BX59" s="270"/>
      <c r="BY59" s="273"/>
      <c r="BZ59" s="269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</row>
    <row r="60" customFormat="false" ht="15" hidden="false" customHeight="false" outlineLevel="0" collapsed="false">
      <c r="A60" s="7"/>
      <c r="B60" s="7"/>
      <c r="C60" s="7"/>
      <c r="D60" s="7"/>
      <c r="E60" s="253"/>
      <c r="F60" s="7"/>
      <c r="G60" s="7"/>
      <c r="H60" s="274"/>
      <c r="I60" s="7"/>
      <c r="J60" s="7"/>
      <c r="K60" s="269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AS60" s="241" t="n">
        <v>11</v>
      </c>
      <c r="AT60" s="242" t="n">
        <f aca="false">AT29</f>
        <v>4</v>
      </c>
      <c r="AU60" s="242" t="n">
        <f aca="false">AS60-AT60</f>
        <v>7</v>
      </c>
      <c r="AV60" s="243" t="n">
        <f aca="false">IF(AND(AU60&lt;=0,AU60&gt;=-2),AU60,IF(AU60&lt;-2,-2,0))</f>
        <v>0</v>
      </c>
      <c r="AW60" s="244" t="n">
        <f aca="false">IF(AND(AU60&gt;=0,AU60&lt;=2),AU60,IF(AU60&gt;2,2,0))</f>
        <v>2</v>
      </c>
      <c r="AX60" s="245" t="n">
        <f aca="false">IF(AU60&gt;2,(AU60-2)*13.66,0)</f>
        <v>68.3</v>
      </c>
      <c r="AY60" s="245" t="n">
        <f aca="false">IF(AU60&lt;-2,(ABS(AU60)-2)*100,0)</f>
        <v>0</v>
      </c>
      <c r="AZ60" s="246" t="n">
        <f aca="false">AV60+AW60</f>
        <v>2</v>
      </c>
      <c r="BA60" s="247" t="n">
        <f aca="false">AX60+AY60</f>
        <v>68.3</v>
      </c>
      <c r="BR60" s="235"/>
      <c r="BS60" s="142"/>
      <c r="BT60" s="142"/>
      <c r="BU60" s="272"/>
      <c r="BV60" s="272"/>
      <c r="BW60" s="270"/>
      <c r="BX60" s="270"/>
      <c r="BY60" s="273"/>
      <c r="BZ60" s="269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</row>
    <row r="61" customFormat="false" ht="15.75" hidden="false" customHeight="false" outlineLevel="0" collapsed="false">
      <c r="A61" s="7"/>
      <c r="B61" s="7"/>
      <c r="C61" s="7"/>
      <c r="D61" s="7"/>
      <c r="E61" s="254"/>
      <c r="F61" s="7"/>
      <c r="G61" s="7"/>
      <c r="H61" s="274"/>
      <c r="I61" s="7"/>
      <c r="J61" s="7"/>
      <c r="K61" s="274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AS61" s="275" t="n">
        <v>11</v>
      </c>
      <c r="AT61" s="276" t="n">
        <f aca="false">AT30</f>
        <v>4</v>
      </c>
      <c r="AU61" s="276" t="n">
        <f aca="false">AS61-AT61</f>
        <v>7</v>
      </c>
      <c r="AV61" s="277" t="n">
        <f aca="false">IF(AND(AU61&lt;=0,AU61&gt;=-2),AU61,IF(AU61&lt;-2,-2,0))</f>
        <v>0</v>
      </c>
      <c r="AW61" s="278" t="n">
        <f aca="false">IF(AND(AU61&gt;=0,AU61&lt;=2),AU61,IF(AU61&gt;2,2,0))</f>
        <v>2</v>
      </c>
      <c r="AX61" s="279" t="n">
        <f aca="false">IF(AU61&gt;2,(AU61-2)*13.66,0)</f>
        <v>68.3</v>
      </c>
      <c r="AY61" s="279" t="n">
        <f aca="false">IF(AU61&lt;-2,(ABS(AU61)-2)*100,0)</f>
        <v>0</v>
      </c>
      <c r="AZ61" s="280" t="n">
        <f aca="false">AV61+AW61</f>
        <v>2</v>
      </c>
      <c r="BA61" s="281" t="n">
        <f aca="false">AX61+AY61</f>
        <v>68.3</v>
      </c>
      <c r="BR61" s="235"/>
      <c r="BS61" s="142"/>
      <c r="BT61" s="142"/>
      <c r="BU61" s="272"/>
      <c r="BV61" s="272"/>
      <c r="BW61" s="270"/>
      <c r="BX61" s="270"/>
      <c r="BY61" s="273"/>
      <c r="BZ61" s="269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</row>
    <row r="62" customFormat="false" ht="15.75" hidden="false" customHeight="false" outlineLevel="0" collapsed="false">
      <c r="A62" s="7"/>
      <c r="B62" s="7"/>
      <c r="C62" s="7"/>
      <c r="D62" s="7"/>
      <c r="E62" s="254"/>
      <c r="F62" s="7"/>
      <c r="G62" s="7"/>
      <c r="H62" s="282"/>
      <c r="I62" s="7"/>
      <c r="J62" s="7"/>
      <c r="K62" s="269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AT62" s="283" t="n">
        <f aca="false">AT31</f>
        <v>96</v>
      </c>
      <c r="BR62" s="7"/>
      <c r="BS62" s="142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</row>
    <row r="63" customFormat="false" ht="15.75" hidden="false" customHeight="false" outlineLevel="0" collapsed="false">
      <c r="A63" s="7"/>
      <c r="B63" s="7"/>
      <c r="C63" s="7"/>
      <c r="D63" s="7"/>
      <c r="E63" s="254"/>
      <c r="F63" s="7"/>
      <c r="G63" s="7"/>
      <c r="H63" s="7"/>
      <c r="I63" s="7"/>
      <c r="J63" s="7"/>
      <c r="K63" s="274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AX63" s="0" t="s">
        <v>151</v>
      </c>
      <c r="AZ63" s="284" t="n">
        <f aca="false">SUM(AZ38:AZ62)</f>
        <v>44</v>
      </c>
      <c r="BA63" s="285" t="n">
        <f aca="false">SUM(BA38:BA62)</f>
        <v>1652.86</v>
      </c>
      <c r="BR63" s="7"/>
      <c r="BS63" s="7"/>
      <c r="BT63" s="7"/>
      <c r="BU63" s="7"/>
      <c r="BV63" s="7"/>
      <c r="BW63" s="7"/>
      <c r="BX63" s="7"/>
      <c r="BY63" s="273"/>
      <c r="BZ63" s="269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</row>
    <row r="64" customFormat="false" ht="12.75" hidden="false" customHeight="false" outlineLevel="0" collapsed="false">
      <c r="A64" s="7"/>
      <c r="B64" s="7"/>
      <c r="C64" s="7"/>
      <c r="D64" s="7"/>
      <c r="E64" s="7"/>
      <c r="F64" s="7"/>
      <c r="G64" s="7"/>
      <c r="H64" s="7"/>
      <c r="I64" s="7"/>
      <c r="J64" s="7"/>
      <c r="K64" s="269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</row>
    <row r="65" customFormat="false" ht="12.75" hidden="false" customHeight="false" outlineLevel="0" collapsed="false">
      <c r="A65" s="7"/>
      <c r="B65" s="7"/>
      <c r="C65" s="7"/>
      <c r="D65" s="7"/>
      <c r="E65" s="7"/>
      <c r="F65" s="7"/>
      <c r="G65" s="7"/>
      <c r="H65" s="7"/>
      <c r="I65" s="7"/>
      <c r="J65" s="7"/>
      <c r="K65" s="274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</row>
    <row r="66" customFormat="false" ht="12.75" hidden="false" customHeight="false" outlineLevel="0" collapsed="false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</row>
    <row r="67" customFormat="false" ht="12.75" hidden="false" customHeight="false" outlineLevel="0" collapsed="false">
      <c r="A67" s="286"/>
      <c r="B67" s="287"/>
      <c r="C67" s="287"/>
      <c r="D67" s="287"/>
      <c r="E67" s="287"/>
      <c r="F67" s="287"/>
      <c r="G67" s="287"/>
      <c r="H67" s="287"/>
      <c r="I67" s="287"/>
      <c r="J67" s="287"/>
      <c r="K67" s="287"/>
      <c r="L67" s="287"/>
      <c r="M67" s="287"/>
      <c r="N67" s="287"/>
      <c r="O67" s="287"/>
      <c r="P67" s="287"/>
      <c r="Q67" s="287"/>
      <c r="R67" s="287"/>
      <c r="S67" s="287"/>
      <c r="T67" s="287"/>
      <c r="U67" s="287"/>
      <c r="V67" s="7"/>
      <c r="W67" s="7"/>
      <c r="X67" s="7"/>
      <c r="Y67" s="7"/>
    </row>
    <row r="68" customFormat="false" ht="12.75" hidden="false" customHeight="false" outlineLevel="0" collapsed="false">
      <c r="A68" s="288"/>
      <c r="B68" s="9"/>
      <c r="C68" s="10"/>
      <c r="D68" s="10"/>
      <c r="E68" s="10"/>
      <c r="F68" s="288"/>
      <c r="G68" s="288"/>
      <c r="H68" s="12"/>
      <c r="I68" s="12"/>
      <c r="J68" s="288"/>
      <c r="K68" s="288"/>
      <c r="L68" s="288"/>
      <c r="M68" s="289"/>
      <c r="N68" s="288"/>
      <c r="O68" s="289"/>
      <c r="P68" s="287"/>
      <c r="Q68" s="289"/>
      <c r="R68" s="289"/>
      <c r="S68" s="289"/>
      <c r="T68" s="289"/>
      <c r="U68" s="287"/>
      <c r="V68" s="7"/>
      <c r="W68" s="7"/>
      <c r="X68" s="7"/>
      <c r="Y68" s="7"/>
    </row>
    <row r="69" customFormat="false" ht="12.75" hidden="false" customHeight="false" outlineLevel="0" collapsed="false">
      <c r="A69" s="287"/>
      <c r="B69" s="9"/>
      <c r="C69" s="290"/>
      <c r="D69" s="291"/>
      <c r="E69" s="290"/>
      <c r="F69" s="289"/>
      <c r="G69" s="289"/>
      <c r="H69" s="289"/>
      <c r="I69" s="289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7"/>
      <c r="W69" s="7"/>
      <c r="X69" s="7"/>
      <c r="Y69" s="7"/>
    </row>
    <row r="70" customFormat="false" ht="12.75" hidden="false" customHeight="false" outlineLevel="0" collapsed="false">
      <c r="A70" s="293"/>
      <c r="B70" s="9"/>
      <c r="C70" s="291"/>
      <c r="D70" s="291"/>
      <c r="E70" s="290"/>
      <c r="F70" s="289"/>
      <c r="G70" s="289"/>
      <c r="H70" s="289"/>
      <c r="I70" s="289"/>
      <c r="J70" s="289"/>
      <c r="K70" s="289"/>
      <c r="L70" s="289"/>
      <c r="M70" s="289"/>
      <c r="N70" s="289"/>
      <c r="O70" s="289"/>
      <c r="P70" s="289"/>
      <c r="Q70" s="289"/>
      <c r="R70" s="289"/>
      <c r="S70" s="289"/>
      <c r="T70" s="289"/>
      <c r="U70" s="289"/>
      <c r="V70" s="7"/>
      <c r="W70" s="7"/>
      <c r="X70" s="7"/>
      <c r="Y70" s="7"/>
    </row>
    <row r="71" customFormat="false" ht="12.75" hidden="false" customHeight="false" outlineLevel="0" collapsed="false">
      <c r="A71" s="287"/>
      <c r="B71" s="9"/>
      <c r="C71" s="291"/>
      <c r="D71" s="291"/>
      <c r="E71" s="10"/>
      <c r="F71" s="206"/>
      <c r="G71" s="294"/>
      <c r="H71" s="294"/>
      <c r="I71" s="289"/>
      <c r="J71" s="289"/>
      <c r="K71" s="294"/>
      <c r="L71" s="294"/>
      <c r="M71" s="294"/>
      <c r="N71" s="295"/>
      <c r="O71" s="294"/>
      <c r="P71" s="296"/>
      <c r="Q71" s="294"/>
      <c r="R71" s="294"/>
      <c r="S71" s="294"/>
      <c r="T71" s="294"/>
      <c r="U71" s="289"/>
      <c r="V71" s="7"/>
      <c r="W71" s="7"/>
      <c r="X71" s="7"/>
      <c r="Y71" s="7"/>
    </row>
    <row r="72" customFormat="false" ht="12.75" hidden="false" customHeight="false" outlineLevel="0" collapsed="false">
      <c r="A72" s="287"/>
      <c r="B72" s="297"/>
      <c r="C72" s="298"/>
      <c r="D72" s="298"/>
      <c r="E72" s="298"/>
      <c r="F72" s="299"/>
      <c r="G72" s="299"/>
      <c r="H72" s="299"/>
      <c r="I72" s="299"/>
      <c r="J72" s="298"/>
      <c r="K72" s="299"/>
      <c r="L72" s="299"/>
      <c r="M72" s="299"/>
      <c r="N72" s="300"/>
      <c r="O72" s="299"/>
      <c r="P72" s="300"/>
      <c r="Q72" s="299"/>
      <c r="R72" s="300"/>
      <c r="S72" s="301"/>
      <c r="T72" s="299"/>
      <c r="U72" s="299"/>
      <c r="V72" s="7"/>
      <c r="W72" s="7"/>
      <c r="X72" s="7"/>
      <c r="Y72" s="7"/>
    </row>
    <row r="73" customFormat="false" ht="12.75" hidden="false" customHeight="false" outlineLevel="0" collapsed="false">
      <c r="A73" s="287"/>
      <c r="B73" s="9"/>
      <c r="C73" s="290"/>
      <c r="D73" s="290"/>
      <c r="E73" s="290"/>
      <c r="F73" s="302"/>
      <c r="G73" s="302"/>
      <c r="H73" s="302"/>
      <c r="I73" s="302"/>
      <c r="J73" s="290"/>
      <c r="K73" s="303"/>
      <c r="L73" s="303"/>
      <c r="M73" s="303"/>
      <c r="N73" s="303"/>
      <c r="O73" s="303"/>
      <c r="P73" s="303"/>
      <c r="Q73" s="303"/>
      <c r="R73" s="303"/>
      <c r="S73" s="303"/>
      <c r="T73" s="303"/>
      <c r="U73" s="304"/>
      <c r="V73" s="7"/>
      <c r="W73" s="7"/>
      <c r="X73" s="7"/>
      <c r="Y73" s="7"/>
    </row>
    <row r="74" customFormat="false" ht="12.75" hidden="false" customHeight="false" outlineLevel="0" collapsed="false">
      <c r="A74" s="287"/>
      <c r="B74" s="9"/>
      <c r="C74" s="290"/>
      <c r="D74" s="290"/>
      <c r="E74" s="290"/>
      <c r="F74" s="302"/>
      <c r="G74" s="302"/>
      <c r="H74" s="302"/>
      <c r="I74" s="302"/>
      <c r="J74" s="290"/>
      <c r="K74" s="303"/>
      <c r="L74" s="303"/>
      <c r="M74" s="303"/>
      <c r="N74" s="303"/>
      <c r="O74" s="303"/>
      <c r="P74" s="303"/>
      <c r="Q74" s="303"/>
      <c r="R74" s="303"/>
      <c r="S74" s="303"/>
      <c r="T74" s="303"/>
      <c r="U74" s="304"/>
      <c r="V74" s="7"/>
      <c r="W74" s="7"/>
      <c r="X74" s="7"/>
      <c r="Y74" s="7"/>
    </row>
    <row r="75" customFormat="false" ht="12.75" hidden="false" customHeight="false" outlineLevel="0" collapsed="false">
      <c r="A75" s="305"/>
      <c r="B75" s="9"/>
      <c r="C75" s="290"/>
      <c r="D75" s="290"/>
      <c r="E75" s="290"/>
      <c r="F75" s="302"/>
      <c r="G75" s="302"/>
      <c r="H75" s="302"/>
      <c r="I75" s="302"/>
      <c r="J75" s="290"/>
      <c r="K75" s="303"/>
      <c r="L75" s="303"/>
      <c r="M75" s="303"/>
      <c r="N75" s="303"/>
      <c r="O75" s="303"/>
      <c r="P75" s="303"/>
      <c r="Q75" s="303"/>
      <c r="R75" s="303"/>
      <c r="S75" s="303"/>
      <c r="T75" s="303"/>
      <c r="U75" s="304"/>
      <c r="V75" s="7"/>
      <c r="W75" s="7"/>
      <c r="X75" s="7"/>
      <c r="Y75" s="7"/>
    </row>
    <row r="76" customFormat="false" ht="12.75" hidden="false" customHeight="false" outlineLevel="0" collapsed="false">
      <c r="A76" s="287"/>
      <c r="B76" s="9"/>
      <c r="C76" s="290"/>
      <c r="D76" s="290"/>
      <c r="E76" s="290"/>
      <c r="F76" s="302"/>
      <c r="G76" s="302"/>
      <c r="H76" s="302"/>
      <c r="I76" s="302"/>
      <c r="J76" s="290"/>
      <c r="K76" s="303"/>
      <c r="L76" s="303"/>
      <c r="M76" s="303"/>
      <c r="N76" s="303"/>
      <c r="O76" s="303"/>
      <c r="P76" s="303"/>
      <c r="Q76" s="303"/>
      <c r="R76" s="303"/>
      <c r="S76" s="303"/>
      <c r="T76" s="303"/>
      <c r="U76" s="304"/>
      <c r="V76" s="7"/>
      <c r="W76" s="7"/>
      <c r="X76" s="7"/>
      <c r="Y76" s="7"/>
    </row>
    <row r="77" customFormat="false" ht="12.75" hidden="false" customHeight="false" outlineLevel="0" collapsed="false">
      <c r="A77" s="287"/>
      <c r="B77" s="9"/>
      <c r="C77" s="290"/>
      <c r="D77" s="290"/>
      <c r="E77" s="290"/>
      <c r="F77" s="302"/>
      <c r="G77" s="302"/>
      <c r="H77" s="302"/>
      <c r="I77" s="302"/>
      <c r="J77" s="290"/>
      <c r="K77" s="303"/>
      <c r="L77" s="303"/>
      <c r="M77" s="303"/>
      <c r="N77" s="303"/>
      <c r="O77" s="303"/>
      <c r="P77" s="303"/>
      <c r="Q77" s="303"/>
      <c r="R77" s="303"/>
      <c r="S77" s="303"/>
      <c r="T77" s="303"/>
      <c r="U77" s="304"/>
      <c r="V77" s="7"/>
      <c r="W77" s="7"/>
      <c r="X77" s="7"/>
      <c r="Y77" s="7"/>
    </row>
    <row r="78" customFormat="false" ht="12.75" hidden="false" customHeight="false" outlineLevel="0" collapsed="false">
      <c r="A78" s="287"/>
      <c r="B78" s="9"/>
      <c r="C78" s="290"/>
      <c r="D78" s="290"/>
      <c r="E78" s="290"/>
      <c r="F78" s="302"/>
      <c r="G78" s="302"/>
      <c r="H78" s="302"/>
      <c r="I78" s="302"/>
      <c r="J78" s="290"/>
      <c r="K78" s="303"/>
      <c r="L78" s="303"/>
      <c r="M78" s="303"/>
      <c r="N78" s="303"/>
      <c r="O78" s="303"/>
      <c r="P78" s="303"/>
      <c r="Q78" s="303"/>
      <c r="R78" s="303"/>
      <c r="S78" s="303"/>
      <c r="T78" s="303"/>
      <c r="U78" s="304"/>
      <c r="V78" s="7"/>
      <c r="W78" s="7"/>
      <c r="X78" s="7"/>
      <c r="Y78" s="7"/>
    </row>
    <row r="79" customFormat="false" ht="12.75" hidden="false" customHeight="false" outlineLevel="0" collapsed="false">
      <c r="A79" s="287"/>
      <c r="B79" s="9"/>
      <c r="C79" s="290"/>
      <c r="D79" s="290"/>
      <c r="E79" s="290"/>
      <c r="F79" s="302"/>
      <c r="G79" s="302"/>
      <c r="H79" s="302"/>
      <c r="I79" s="302"/>
      <c r="J79" s="290"/>
      <c r="K79" s="303"/>
      <c r="L79" s="303"/>
      <c r="M79" s="303"/>
      <c r="N79" s="303"/>
      <c r="O79" s="303"/>
      <c r="P79" s="303"/>
      <c r="Q79" s="303"/>
      <c r="R79" s="303"/>
      <c r="S79" s="303"/>
      <c r="T79" s="303"/>
      <c r="U79" s="304"/>
      <c r="V79" s="7"/>
      <c r="W79" s="7"/>
      <c r="X79" s="7"/>
      <c r="Y79" s="7"/>
    </row>
    <row r="80" customFormat="false" ht="12.75" hidden="false" customHeight="false" outlineLevel="0" collapsed="false">
      <c r="A80" s="287"/>
      <c r="B80" s="9"/>
      <c r="C80" s="290"/>
      <c r="D80" s="290"/>
      <c r="E80" s="290"/>
      <c r="F80" s="302"/>
      <c r="G80" s="302"/>
      <c r="H80" s="302"/>
      <c r="I80" s="302"/>
      <c r="J80" s="290"/>
      <c r="K80" s="303"/>
      <c r="L80" s="303"/>
      <c r="M80" s="303"/>
      <c r="N80" s="303"/>
      <c r="O80" s="303"/>
      <c r="P80" s="303"/>
      <c r="Q80" s="303"/>
      <c r="R80" s="303"/>
      <c r="S80" s="303"/>
      <c r="T80" s="303"/>
      <c r="U80" s="304"/>
      <c r="V80" s="7"/>
      <c r="W80" s="7"/>
      <c r="X80" s="7"/>
      <c r="Y80" s="7"/>
    </row>
    <row r="81" customFormat="false" ht="12.75" hidden="false" customHeight="false" outlineLevel="0" collapsed="false">
      <c r="A81" s="287"/>
      <c r="B81" s="9"/>
      <c r="C81" s="290"/>
      <c r="D81" s="290"/>
      <c r="E81" s="290"/>
      <c r="F81" s="302"/>
      <c r="G81" s="302"/>
      <c r="H81" s="302"/>
      <c r="I81" s="302"/>
      <c r="J81" s="290"/>
      <c r="K81" s="303"/>
      <c r="L81" s="303"/>
      <c r="M81" s="303"/>
      <c r="N81" s="303"/>
      <c r="O81" s="303"/>
      <c r="P81" s="303"/>
      <c r="Q81" s="303"/>
      <c r="R81" s="303"/>
      <c r="S81" s="303"/>
      <c r="T81" s="303"/>
      <c r="U81" s="304"/>
      <c r="V81" s="7"/>
      <c r="W81" s="7"/>
      <c r="X81" s="7"/>
      <c r="Y81" s="7"/>
    </row>
    <row r="82" customFormat="false" ht="12.75" hidden="false" customHeight="false" outlineLevel="0" collapsed="false">
      <c r="A82" s="287"/>
      <c r="B82" s="9"/>
      <c r="C82" s="290"/>
      <c r="D82" s="290"/>
      <c r="E82" s="290"/>
      <c r="F82" s="302"/>
      <c r="G82" s="302"/>
      <c r="H82" s="302"/>
      <c r="I82" s="302"/>
      <c r="J82" s="290"/>
      <c r="K82" s="303"/>
      <c r="L82" s="303"/>
      <c r="M82" s="303"/>
      <c r="N82" s="303"/>
      <c r="O82" s="303"/>
      <c r="P82" s="303"/>
      <c r="Q82" s="303"/>
      <c r="R82" s="303"/>
      <c r="S82" s="303"/>
      <c r="T82" s="303"/>
      <c r="U82" s="304"/>
      <c r="V82" s="7"/>
      <c r="W82" s="8"/>
      <c r="X82" s="7"/>
      <c r="Y82" s="8"/>
    </row>
    <row r="83" customFormat="false" ht="12.75" hidden="false" customHeight="false" outlineLevel="0" collapsed="false">
      <c r="A83" s="287"/>
      <c r="B83" s="9"/>
      <c r="C83" s="290"/>
      <c r="D83" s="290"/>
      <c r="E83" s="290"/>
      <c r="F83" s="302"/>
      <c r="G83" s="302"/>
      <c r="H83" s="302"/>
      <c r="I83" s="302"/>
      <c r="J83" s="290"/>
      <c r="K83" s="303"/>
      <c r="L83" s="303"/>
      <c r="M83" s="303"/>
      <c r="N83" s="303"/>
      <c r="O83" s="303"/>
      <c r="P83" s="303"/>
      <c r="Q83" s="303"/>
      <c r="R83" s="303"/>
      <c r="S83" s="303"/>
      <c r="T83" s="303"/>
      <c r="U83" s="304"/>
      <c r="V83" s="7"/>
      <c r="W83" s="7"/>
      <c r="X83" s="7"/>
      <c r="Y83" s="7"/>
    </row>
    <row r="84" customFormat="false" ht="12.75" hidden="false" customHeight="false" outlineLevel="0" collapsed="false">
      <c r="A84" s="287"/>
      <c r="B84" s="9"/>
      <c r="C84" s="290"/>
      <c r="D84" s="290"/>
      <c r="E84" s="290"/>
      <c r="F84" s="302"/>
      <c r="G84" s="302"/>
      <c r="H84" s="302"/>
      <c r="I84" s="302"/>
      <c r="J84" s="290"/>
      <c r="K84" s="303"/>
      <c r="L84" s="303"/>
      <c r="M84" s="303"/>
      <c r="N84" s="303"/>
      <c r="O84" s="303"/>
      <c r="P84" s="303"/>
      <c r="Q84" s="303"/>
      <c r="R84" s="303"/>
      <c r="S84" s="303"/>
      <c r="T84" s="303"/>
      <c r="U84" s="304"/>
      <c r="V84" s="7"/>
      <c r="W84" s="7"/>
      <c r="X84" s="7"/>
      <c r="Y84" s="7"/>
    </row>
    <row r="85" customFormat="false" ht="12.75" hidden="false" customHeight="false" outlineLevel="0" collapsed="false">
      <c r="A85" s="287"/>
      <c r="B85" s="9"/>
      <c r="C85" s="290"/>
      <c r="D85" s="290"/>
      <c r="E85" s="290"/>
      <c r="F85" s="302"/>
      <c r="G85" s="302"/>
      <c r="H85" s="302"/>
      <c r="I85" s="302"/>
      <c r="J85" s="290"/>
      <c r="K85" s="303"/>
      <c r="L85" s="303"/>
      <c r="M85" s="303"/>
      <c r="N85" s="303"/>
      <c r="O85" s="303"/>
      <c r="P85" s="303"/>
      <c r="Q85" s="303"/>
      <c r="R85" s="303"/>
      <c r="S85" s="303"/>
      <c r="T85" s="303"/>
      <c r="U85" s="304"/>
      <c r="V85" s="7"/>
      <c r="W85" s="7"/>
      <c r="X85" s="7"/>
      <c r="Y85" s="7"/>
    </row>
    <row r="86" customFormat="false" ht="12.75" hidden="false" customHeight="false" outlineLevel="0" collapsed="false">
      <c r="A86" s="287"/>
      <c r="B86" s="9"/>
      <c r="C86" s="290"/>
      <c r="D86" s="290"/>
      <c r="E86" s="290"/>
      <c r="F86" s="302"/>
      <c r="G86" s="302"/>
      <c r="H86" s="302"/>
      <c r="I86" s="302"/>
      <c r="J86" s="290"/>
      <c r="K86" s="303"/>
      <c r="L86" s="303"/>
      <c r="M86" s="303"/>
      <c r="N86" s="303"/>
      <c r="O86" s="303"/>
      <c r="P86" s="303"/>
      <c r="Q86" s="303"/>
      <c r="R86" s="303"/>
      <c r="S86" s="303"/>
      <c r="T86" s="303"/>
      <c r="U86" s="304"/>
      <c r="V86" s="7"/>
      <c r="W86" s="7"/>
      <c r="X86" s="7"/>
      <c r="Y86" s="7"/>
    </row>
    <row r="87" customFormat="false" ht="12.75" hidden="false" customHeight="false" outlineLevel="0" collapsed="false">
      <c r="A87" s="287"/>
      <c r="B87" s="9"/>
      <c r="C87" s="290"/>
      <c r="D87" s="290"/>
      <c r="E87" s="290"/>
      <c r="F87" s="302"/>
      <c r="G87" s="302"/>
      <c r="H87" s="302"/>
      <c r="I87" s="302"/>
      <c r="J87" s="290"/>
      <c r="K87" s="303"/>
      <c r="L87" s="303"/>
      <c r="M87" s="303"/>
      <c r="N87" s="303"/>
      <c r="O87" s="303"/>
      <c r="P87" s="303"/>
      <c r="Q87" s="303"/>
      <c r="R87" s="303"/>
      <c r="S87" s="303"/>
      <c r="T87" s="303"/>
      <c r="U87" s="304"/>
      <c r="V87" s="7"/>
      <c r="W87" s="7"/>
      <c r="X87" s="7"/>
      <c r="Y87" s="7"/>
      <c r="AH87" s="6"/>
    </row>
    <row r="88" customFormat="false" ht="12.75" hidden="false" customHeight="false" outlineLevel="0" collapsed="false">
      <c r="A88" s="287"/>
      <c r="B88" s="9"/>
      <c r="C88" s="290"/>
      <c r="D88" s="290"/>
      <c r="E88" s="290"/>
      <c r="F88" s="302"/>
      <c r="G88" s="302"/>
      <c r="H88" s="302"/>
      <c r="I88" s="302"/>
      <c r="J88" s="290"/>
      <c r="K88" s="303"/>
      <c r="L88" s="303"/>
      <c r="M88" s="303"/>
      <c r="N88" s="303"/>
      <c r="O88" s="303"/>
      <c r="P88" s="303"/>
      <c r="Q88" s="303"/>
      <c r="R88" s="303"/>
      <c r="S88" s="303"/>
      <c r="T88" s="303"/>
      <c r="U88" s="304"/>
      <c r="V88" s="7"/>
      <c r="W88" s="7"/>
      <c r="X88" s="7"/>
      <c r="Y88" s="7"/>
    </row>
    <row r="89" customFormat="false" ht="12.75" hidden="false" customHeight="false" outlineLevel="0" collapsed="false">
      <c r="A89" s="287"/>
      <c r="B89" s="9"/>
      <c r="C89" s="290"/>
      <c r="D89" s="290"/>
      <c r="E89" s="290"/>
      <c r="F89" s="302"/>
      <c r="G89" s="302"/>
      <c r="H89" s="302"/>
      <c r="I89" s="302"/>
      <c r="J89" s="290"/>
      <c r="K89" s="303"/>
      <c r="L89" s="303"/>
      <c r="M89" s="303"/>
      <c r="N89" s="303"/>
      <c r="O89" s="303"/>
      <c r="P89" s="303"/>
      <c r="Q89" s="303"/>
      <c r="R89" s="303"/>
      <c r="S89" s="303"/>
      <c r="T89" s="303"/>
      <c r="U89" s="304"/>
      <c r="V89" s="7"/>
      <c r="W89" s="7"/>
      <c r="X89" s="7"/>
      <c r="Y89" s="7"/>
    </row>
    <row r="90" customFormat="false" ht="12.75" hidden="false" customHeight="false" outlineLevel="0" collapsed="false">
      <c r="A90" s="287"/>
      <c r="B90" s="9"/>
      <c r="C90" s="290"/>
      <c r="D90" s="290"/>
      <c r="E90" s="290"/>
      <c r="F90" s="302"/>
      <c r="G90" s="302"/>
      <c r="H90" s="302"/>
      <c r="I90" s="302"/>
      <c r="J90" s="290"/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4"/>
      <c r="V90" s="7"/>
      <c r="W90" s="7"/>
      <c r="X90" s="7"/>
      <c r="Y90" s="7"/>
    </row>
    <row r="91" customFormat="false" ht="12.75" hidden="false" customHeight="false" outlineLevel="0" collapsed="false">
      <c r="A91" s="287"/>
      <c r="B91" s="9"/>
      <c r="C91" s="290"/>
      <c r="D91" s="290"/>
      <c r="E91" s="290"/>
      <c r="F91" s="302"/>
      <c r="G91" s="302"/>
      <c r="H91" s="302"/>
      <c r="I91" s="302"/>
      <c r="J91" s="290"/>
      <c r="K91" s="303"/>
      <c r="L91" s="303"/>
      <c r="M91" s="303"/>
      <c r="N91" s="303"/>
      <c r="O91" s="303"/>
      <c r="P91" s="303"/>
      <c r="Q91" s="303"/>
      <c r="R91" s="303"/>
      <c r="S91" s="303"/>
      <c r="T91" s="303"/>
      <c r="U91" s="304"/>
      <c r="V91" s="7"/>
      <c r="W91" s="7"/>
      <c r="X91" s="7"/>
      <c r="Y91" s="7"/>
    </row>
    <row r="92" customFormat="false" ht="12.75" hidden="false" customHeight="false" outlineLevel="0" collapsed="false">
      <c r="A92" s="287"/>
      <c r="B92" s="9"/>
      <c r="C92" s="290"/>
      <c r="D92" s="290"/>
      <c r="E92" s="290"/>
      <c r="F92" s="302"/>
      <c r="G92" s="302"/>
      <c r="H92" s="302"/>
      <c r="I92" s="302"/>
      <c r="J92" s="290"/>
      <c r="K92" s="303"/>
      <c r="L92" s="303"/>
      <c r="M92" s="303"/>
      <c r="N92" s="303"/>
      <c r="O92" s="303"/>
      <c r="P92" s="303"/>
      <c r="Q92" s="303"/>
      <c r="R92" s="303"/>
      <c r="S92" s="303"/>
      <c r="T92" s="303"/>
      <c r="U92" s="304"/>
      <c r="V92" s="7"/>
      <c r="W92" s="7"/>
      <c r="X92" s="7"/>
      <c r="Y92" s="7"/>
    </row>
    <row r="93" customFormat="false" ht="12.75" hidden="false" customHeight="false" outlineLevel="0" collapsed="false">
      <c r="A93" s="287"/>
      <c r="B93" s="9"/>
      <c r="C93" s="290"/>
      <c r="D93" s="290"/>
      <c r="E93" s="290"/>
      <c r="F93" s="302"/>
      <c r="G93" s="302"/>
      <c r="H93" s="302"/>
      <c r="I93" s="302"/>
      <c r="J93" s="290"/>
      <c r="K93" s="303"/>
      <c r="L93" s="303"/>
      <c r="M93" s="303"/>
      <c r="N93" s="303"/>
      <c r="O93" s="303"/>
      <c r="P93" s="303"/>
      <c r="Q93" s="303"/>
      <c r="R93" s="303"/>
      <c r="S93" s="303"/>
      <c r="T93" s="303"/>
      <c r="U93" s="304"/>
      <c r="V93" s="7"/>
      <c r="W93" s="7"/>
      <c r="X93" s="7"/>
      <c r="Y93" s="7"/>
    </row>
    <row r="94" customFormat="false" ht="12.75" hidden="false" customHeight="false" outlineLevel="0" collapsed="false">
      <c r="A94" s="287"/>
      <c r="B94" s="9"/>
      <c r="C94" s="290"/>
      <c r="D94" s="290"/>
      <c r="E94" s="290"/>
      <c r="F94" s="302"/>
      <c r="G94" s="302"/>
      <c r="H94" s="302"/>
      <c r="I94" s="302"/>
      <c r="J94" s="290"/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304"/>
      <c r="V94" s="7"/>
      <c r="W94" s="7"/>
      <c r="X94" s="7"/>
      <c r="Y94" s="7"/>
    </row>
    <row r="95" customFormat="false" ht="12.75" hidden="false" customHeight="false" outlineLevel="0" collapsed="false">
      <c r="A95" s="287"/>
      <c r="B95" s="9"/>
      <c r="C95" s="290"/>
      <c r="D95" s="290"/>
      <c r="E95" s="290"/>
      <c r="F95" s="302"/>
      <c r="G95" s="302"/>
      <c r="H95" s="302"/>
      <c r="I95" s="302"/>
      <c r="J95" s="290"/>
      <c r="K95" s="303"/>
      <c r="L95" s="303"/>
      <c r="M95" s="303"/>
      <c r="N95" s="303"/>
      <c r="O95" s="303"/>
      <c r="P95" s="303"/>
      <c r="Q95" s="303"/>
      <c r="R95" s="303"/>
      <c r="S95" s="303"/>
      <c r="T95" s="303"/>
      <c r="U95" s="304"/>
      <c r="V95" s="7"/>
      <c r="W95" s="7"/>
      <c r="X95" s="7"/>
      <c r="Y95" s="7"/>
    </row>
    <row r="96" customFormat="false" ht="12.75" hidden="false" customHeight="false" outlineLevel="0" collapsed="false">
      <c r="A96" s="287"/>
      <c r="B96" s="9"/>
      <c r="C96" s="290"/>
      <c r="D96" s="290"/>
      <c r="E96" s="290"/>
      <c r="F96" s="302"/>
      <c r="G96" s="302"/>
      <c r="H96" s="302"/>
      <c r="I96" s="302"/>
      <c r="J96" s="290"/>
      <c r="K96" s="303"/>
      <c r="L96" s="303"/>
      <c r="M96" s="303"/>
      <c r="N96" s="303"/>
      <c r="O96" s="303"/>
      <c r="P96" s="303"/>
      <c r="Q96" s="303"/>
      <c r="R96" s="303"/>
      <c r="S96" s="303"/>
      <c r="T96" s="303"/>
      <c r="U96" s="304"/>
      <c r="V96" s="7"/>
      <c r="W96" s="7"/>
      <c r="X96" s="7"/>
      <c r="Y96" s="7"/>
    </row>
    <row r="97" customFormat="false" ht="12.75" hidden="false" customHeight="false" outlineLevel="0" collapsed="false">
      <c r="A97" s="287"/>
      <c r="B97" s="9"/>
      <c r="C97" s="290"/>
      <c r="D97" s="290"/>
      <c r="E97" s="291"/>
      <c r="F97" s="287"/>
      <c r="G97" s="287"/>
      <c r="H97" s="287"/>
      <c r="I97" s="287"/>
      <c r="J97" s="287"/>
      <c r="K97" s="287"/>
      <c r="L97" s="287"/>
      <c r="M97" s="287"/>
      <c r="N97" s="287"/>
      <c r="O97" s="287"/>
      <c r="P97" s="287"/>
      <c r="Q97" s="287"/>
      <c r="R97" s="287"/>
      <c r="S97" s="287"/>
      <c r="T97" s="287"/>
      <c r="U97" s="287"/>
      <c r="V97" s="7"/>
      <c r="W97" s="7"/>
      <c r="X97" s="7"/>
      <c r="Y97" s="7"/>
    </row>
    <row r="98" customFormat="false" ht="12.75" hidden="false" customHeight="false" outlineLevel="0" collapsed="false">
      <c r="A98" s="287"/>
      <c r="B98" s="287"/>
      <c r="C98" s="287"/>
      <c r="D98" s="287"/>
      <c r="E98" s="287"/>
      <c r="F98" s="287"/>
      <c r="G98" s="287"/>
      <c r="H98" s="287"/>
      <c r="I98" s="287"/>
      <c r="J98" s="287"/>
      <c r="K98" s="287"/>
      <c r="L98" s="287"/>
      <c r="M98" s="287"/>
      <c r="N98" s="287"/>
      <c r="O98" s="287"/>
      <c r="P98" s="287"/>
      <c r="Q98" s="287"/>
      <c r="R98" s="287"/>
      <c r="S98" s="287"/>
      <c r="T98" s="287"/>
      <c r="U98" s="287"/>
      <c r="V98" s="7"/>
      <c r="W98" s="7"/>
      <c r="X98" s="7"/>
      <c r="Y98" s="7"/>
    </row>
    <row r="99" customFormat="false" ht="12.75" hidden="false" customHeight="false" outlineLevel="0" collapsed="false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customFormat="false" ht="12.75" hidden="false" customHeight="false" outlineLevel="0" collapsed="false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customFormat="false" ht="12.75" hidden="false" customHeight="false" outlineLevel="0" collapsed="false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customFormat="false" ht="12.75" hidden="false" customHeight="false" outlineLevel="0" collapsed="false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customFormat="false" ht="12.75" hidden="false" customHeight="false" outlineLevel="0" collapsed="false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customFormat="false" ht="12.75" hidden="false" customHeight="false" outlineLevel="0" collapsed="false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customFormat="false" ht="12.75" hidden="false" customHeight="false" outlineLevel="0" collapsed="false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customFormat="false" ht="12.75" hidden="false" customHeight="false" outlineLevel="0" collapsed="false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customFormat="false" ht="12.75" hidden="false" customHeight="false" outlineLevel="0" collapsed="false">
      <c r="A107" s="7"/>
      <c r="B107" s="7"/>
      <c r="C107" s="7"/>
      <c r="D107" s="7"/>
      <c r="E107" s="287"/>
      <c r="F107" s="287"/>
      <c r="G107" s="287"/>
      <c r="H107" s="287"/>
      <c r="I107" s="287"/>
      <c r="J107" s="287"/>
      <c r="K107" s="287"/>
      <c r="L107" s="287"/>
      <c r="M107" s="287"/>
      <c r="N107" s="287"/>
      <c r="O107" s="287"/>
      <c r="P107" s="287"/>
      <c r="Q107" s="287"/>
      <c r="R107" s="287"/>
      <c r="S107" s="287"/>
      <c r="T107" s="287"/>
      <c r="U107" s="287"/>
      <c r="V107" s="287"/>
      <c r="W107" s="287"/>
      <c r="X107" s="287"/>
      <c r="Y107" s="7"/>
    </row>
    <row r="108" customFormat="false" ht="12.75" hidden="false" customHeight="false" outlineLevel="0" collapsed="false">
      <c r="A108" s="7"/>
      <c r="B108" s="7"/>
      <c r="C108" s="7"/>
      <c r="D108" s="7"/>
      <c r="E108" s="9"/>
      <c r="F108" s="10"/>
      <c r="G108" s="10"/>
      <c r="H108" s="10"/>
      <c r="I108" s="288"/>
      <c r="J108" s="288"/>
      <c r="K108" s="12"/>
      <c r="L108" s="12"/>
      <c r="M108" s="288"/>
      <c r="N108" s="288"/>
      <c r="O108" s="288"/>
      <c r="P108" s="289"/>
      <c r="Q108" s="288"/>
      <c r="R108" s="289"/>
      <c r="S108" s="287"/>
      <c r="T108" s="289"/>
      <c r="U108" s="289"/>
      <c r="V108" s="289"/>
      <c r="W108" s="289"/>
      <c r="X108" s="287"/>
      <c r="Y108" s="7"/>
    </row>
    <row r="109" customFormat="false" ht="12.75" hidden="false" customHeight="false" outlineLevel="0" collapsed="false">
      <c r="A109" s="7"/>
      <c r="B109" s="7"/>
      <c r="C109" s="7"/>
      <c r="D109" s="7"/>
      <c r="E109" s="9"/>
      <c r="F109" s="290"/>
      <c r="G109" s="291"/>
      <c r="H109" s="290"/>
      <c r="I109" s="289"/>
      <c r="J109" s="289"/>
      <c r="K109" s="289"/>
      <c r="L109" s="289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7"/>
    </row>
    <row r="110" customFormat="false" ht="12.75" hidden="false" customHeight="false" outlineLevel="0" collapsed="false">
      <c r="A110" s="7"/>
      <c r="B110" s="7"/>
      <c r="C110" s="7"/>
      <c r="D110" s="7"/>
      <c r="E110" s="9"/>
      <c r="F110" s="291"/>
      <c r="G110" s="291"/>
      <c r="H110" s="290"/>
      <c r="I110" s="289"/>
      <c r="J110" s="289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89"/>
      <c r="Y110" s="7"/>
    </row>
    <row r="111" customFormat="false" ht="12.75" hidden="false" customHeight="false" outlineLevel="0" collapsed="false">
      <c r="A111" s="7"/>
      <c r="B111" s="7"/>
      <c r="C111" s="7"/>
      <c r="D111" s="7"/>
      <c r="E111" s="9"/>
      <c r="F111" s="291"/>
      <c r="G111" s="291"/>
      <c r="H111" s="10"/>
      <c r="I111" s="206"/>
      <c r="J111" s="294"/>
      <c r="K111" s="294"/>
      <c r="L111" s="289"/>
      <c r="M111" s="289"/>
      <c r="N111" s="294"/>
      <c r="O111" s="294"/>
      <c r="P111" s="294"/>
      <c r="Q111" s="295"/>
      <c r="R111" s="294"/>
      <c r="S111" s="296"/>
      <c r="T111" s="294"/>
      <c r="U111" s="294"/>
      <c r="V111" s="294"/>
      <c r="W111" s="294"/>
      <c r="X111" s="289"/>
      <c r="Y111" s="7"/>
    </row>
    <row r="112" customFormat="false" ht="12.75" hidden="false" customHeight="false" outlineLevel="0" collapsed="false">
      <c r="A112" s="7"/>
      <c r="B112" s="7"/>
      <c r="C112" s="7"/>
      <c r="D112" s="7"/>
      <c r="E112" s="297"/>
      <c r="F112" s="298"/>
      <c r="G112" s="298"/>
      <c r="H112" s="298"/>
      <c r="I112" s="299"/>
      <c r="J112" s="299"/>
      <c r="K112" s="299"/>
      <c r="L112" s="299"/>
      <c r="M112" s="298"/>
      <c r="N112" s="299"/>
      <c r="O112" s="299"/>
      <c r="P112" s="299"/>
      <c r="Q112" s="300"/>
      <c r="R112" s="299"/>
      <c r="S112" s="300"/>
      <c r="T112" s="299"/>
      <c r="U112" s="300"/>
      <c r="V112" s="301"/>
      <c r="W112" s="299"/>
      <c r="X112" s="299"/>
      <c r="Y112" s="7"/>
    </row>
    <row r="113" customFormat="false" ht="12.75" hidden="false" customHeight="false" outlineLevel="0" collapsed="false">
      <c r="A113" s="7"/>
      <c r="B113" s="7"/>
      <c r="C113" s="7"/>
      <c r="D113" s="7"/>
      <c r="E113" s="9"/>
      <c r="F113" s="290"/>
      <c r="G113" s="290"/>
      <c r="H113" s="290"/>
      <c r="I113" s="302"/>
      <c r="J113" s="302"/>
      <c r="K113" s="302"/>
      <c r="L113" s="302"/>
      <c r="M113" s="290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  <c r="X113" s="304"/>
      <c r="Y113" s="7"/>
    </row>
    <row r="114" customFormat="false" ht="12.75" hidden="false" customHeight="false" outlineLevel="0" collapsed="false">
      <c r="A114" s="7"/>
      <c r="B114" s="7"/>
      <c r="C114" s="7"/>
      <c r="D114" s="7"/>
      <c r="E114" s="9"/>
      <c r="F114" s="290"/>
      <c r="G114" s="290"/>
      <c r="H114" s="290"/>
      <c r="I114" s="302"/>
      <c r="J114" s="302"/>
      <c r="K114" s="302"/>
      <c r="L114" s="302"/>
      <c r="M114" s="290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  <c r="X114" s="304"/>
      <c r="Y114" s="7"/>
    </row>
    <row r="115" customFormat="false" ht="12.75" hidden="false" customHeight="false" outlineLevel="0" collapsed="false">
      <c r="A115" s="7"/>
      <c r="B115" s="7"/>
      <c r="C115" s="7"/>
      <c r="D115" s="7"/>
      <c r="E115" s="9"/>
      <c r="F115" s="290"/>
      <c r="G115" s="290"/>
      <c r="H115" s="290"/>
      <c r="I115" s="302"/>
      <c r="J115" s="302"/>
      <c r="K115" s="302"/>
      <c r="L115" s="302"/>
      <c r="M115" s="290"/>
      <c r="N115" s="303"/>
      <c r="O115" s="303"/>
      <c r="P115" s="303"/>
      <c r="Q115" s="303"/>
      <c r="R115" s="303"/>
      <c r="S115" s="303"/>
      <c r="T115" s="303"/>
      <c r="U115" s="303"/>
      <c r="V115" s="303"/>
      <c r="W115" s="303"/>
      <c r="X115" s="304"/>
      <c r="Y115" s="7"/>
    </row>
    <row r="116" customFormat="false" ht="12.75" hidden="false" customHeight="false" outlineLevel="0" collapsed="false">
      <c r="A116" s="7"/>
      <c r="B116" s="7"/>
      <c r="C116" s="7"/>
      <c r="D116" s="7"/>
      <c r="E116" s="9"/>
      <c r="F116" s="290"/>
      <c r="G116" s="290"/>
      <c r="H116" s="290"/>
      <c r="I116" s="302"/>
      <c r="J116" s="302"/>
      <c r="K116" s="302"/>
      <c r="L116" s="302"/>
      <c r="M116" s="290"/>
      <c r="N116" s="303"/>
      <c r="O116" s="303"/>
      <c r="P116" s="303"/>
      <c r="Q116" s="303"/>
      <c r="R116" s="303"/>
      <c r="S116" s="303"/>
      <c r="T116" s="303"/>
      <c r="U116" s="303"/>
      <c r="V116" s="303"/>
      <c r="W116" s="303"/>
      <c r="X116" s="304"/>
      <c r="Y116" s="7"/>
    </row>
    <row r="117" customFormat="false" ht="12.75" hidden="false" customHeight="false" outlineLevel="0" collapsed="false">
      <c r="A117" s="7"/>
      <c r="B117" s="7"/>
      <c r="C117" s="7"/>
      <c r="D117" s="7"/>
      <c r="E117" s="9"/>
      <c r="F117" s="290"/>
      <c r="G117" s="290"/>
      <c r="H117" s="290"/>
      <c r="I117" s="302"/>
      <c r="J117" s="302"/>
      <c r="K117" s="302"/>
      <c r="L117" s="302"/>
      <c r="M117" s="290"/>
      <c r="N117" s="303"/>
      <c r="O117" s="303"/>
      <c r="P117" s="303"/>
      <c r="Q117" s="303"/>
      <c r="R117" s="303"/>
      <c r="S117" s="303"/>
      <c r="T117" s="303"/>
      <c r="U117" s="303"/>
      <c r="V117" s="303"/>
      <c r="W117" s="303"/>
      <c r="X117" s="304"/>
      <c r="Y117" s="7"/>
    </row>
    <row r="118" customFormat="false" ht="12.75" hidden="false" customHeight="false" outlineLevel="0" collapsed="false">
      <c r="A118" s="7"/>
      <c r="B118" s="7"/>
      <c r="C118" s="7"/>
      <c r="D118" s="7"/>
      <c r="E118" s="9"/>
      <c r="F118" s="290"/>
      <c r="G118" s="290"/>
      <c r="H118" s="290"/>
      <c r="I118" s="302"/>
      <c r="J118" s="302"/>
      <c r="K118" s="302"/>
      <c r="L118" s="302"/>
      <c r="M118" s="290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  <c r="X118" s="304"/>
      <c r="Y118" s="7"/>
    </row>
    <row r="119" customFormat="false" ht="12.75" hidden="false" customHeight="false" outlineLevel="0" collapsed="false">
      <c r="A119" s="7"/>
      <c r="B119" s="7"/>
      <c r="C119" s="7"/>
      <c r="D119" s="7"/>
      <c r="E119" s="9"/>
      <c r="F119" s="290"/>
      <c r="G119" s="290"/>
      <c r="H119" s="290"/>
      <c r="I119" s="302"/>
      <c r="J119" s="302"/>
      <c r="K119" s="302"/>
      <c r="L119" s="302"/>
      <c r="M119" s="290"/>
      <c r="N119" s="303"/>
      <c r="O119" s="303"/>
      <c r="P119" s="303"/>
      <c r="Q119" s="303"/>
      <c r="R119" s="303"/>
      <c r="S119" s="303"/>
      <c r="T119" s="303"/>
      <c r="U119" s="303"/>
      <c r="V119" s="303"/>
      <c r="W119" s="303"/>
      <c r="X119" s="304"/>
      <c r="Y119" s="7"/>
    </row>
    <row r="120" customFormat="false" ht="12.75" hidden="false" customHeight="false" outlineLevel="0" collapsed="false">
      <c r="A120" s="7"/>
      <c r="B120" s="7"/>
      <c r="C120" s="7"/>
      <c r="D120" s="7"/>
      <c r="E120" s="9"/>
      <c r="F120" s="290"/>
      <c r="G120" s="290"/>
      <c r="H120" s="290"/>
      <c r="I120" s="302"/>
      <c r="J120" s="302"/>
      <c r="K120" s="302"/>
      <c r="L120" s="302"/>
      <c r="M120" s="290"/>
      <c r="N120" s="303"/>
      <c r="O120" s="303"/>
      <c r="P120" s="303"/>
      <c r="Q120" s="303"/>
      <c r="R120" s="303"/>
      <c r="S120" s="303"/>
      <c r="T120" s="303"/>
      <c r="U120" s="303"/>
      <c r="V120" s="303"/>
      <c r="W120" s="303"/>
      <c r="X120" s="304"/>
      <c r="Y120" s="7"/>
    </row>
    <row r="121" customFormat="false" ht="12.75" hidden="false" customHeight="false" outlineLevel="0" collapsed="false">
      <c r="A121" s="7"/>
      <c r="B121" s="7"/>
      <c r="C121" s="7"/>
      <c r="D121" s="7"/>
      <c r="E121" s="9"/>
      <c r="F121" s="290"/>
      <c r="G121" s="290"/>
      <c r="H121" s="290"/>
      <c r="I121" s="302"/>
      <c r="J121" s="302"/>
      <c r="K121" s="302"/>
      <c r="L121" s="302"/>
      <c r="M121" s="290"/>
      <c r="N121" s="303"/>
      <c r="O121" s="303"/>
      <c r="P121" s="303"/>
      <c r="Q121" s="303"/>
      <c r="R121" s="303"/>
      <c r="S121" s="303"/>
      <c r="T121" s="303"/>
      <c r="U121" s="303"/>
      <c r="V121" s="303"/>
      <c r="W121" s="303"/>
      <c r="X121" s="304"/>
      <c r="Y121" s="7"/>
    </row>
    <row r="122" customFormat="false" ht="12.75" hidden="false" customHeight="false" outlineLevel="0" collapsed="false">
      <c r="A122" s="7"/>
      <c r="B122" s="7"/>
      <c r="C122" s="7"/>
      <c r="D122" s="7"/>
      <c r="E122" s="9"/>
      <c r="F122" s="290"/>
      <c r="G122" s="290"/>
      <c r="H122" s="290"/>
      <c r="I122" s="302"/>
      <c r="J122" s="302"/>
      <c r="K122" s="302"/>
      <c r="L122" s="302"/>
      <c r="M122" s="290"/>
      <c r="N122" s="303"/>
      <c r="O122" s="303"/>
      <c r="P122" s="303"/>
      <c r="Q122" s="303"/>
      <c r="R122" s="303"/>
      <c r="S122" s="303"/>
      <c r="T122" s="303"/>
      <c r="U122" s="303"/>
      <c r="V122" s="303"/>
      <c r="W122" s="303"/>
      <c r="X122" s="304"/>
      <c r="Y122" s="7"/>
    </row>
    <row r="123" customFormat="false" ht="12.75" hidden="false" customHeight="false" outlineLevel="0" collapsed="false">
      <c r="A123" s="7"/>
      <c r="B123" s="7"/>
      <c r="C123" s="7"/>
      <c r="D123" s="7"/>
      <c r="E123" s="9"/>
      <c r="F123" s="290"/>
      <c r="G123" s="290"/>
      <c r="H123" s="290"/>
      <c r="I123" s="302"/>
      <c r="J123" s="302"/>
      <c r="K123" s="302"/>
      <c r="L123" s="302"/>
      <c r="M123" s="290"/>
      <c r="N123" s="303"/>
      <c r="O123" s="303"/>
      <c r="P123" s="303"/>
      <c r="Q123" s="303"/>
      <c r="R123" s="303"/>
      <c r="S123" s="303"/>
      <c r="T123" s="303"/>
      <c r="U123" s="303"/>
      <c r="V123" s="303"/>
      <c r="W123" s="303"/>
      <c r="X123" s="304"/>
      <c r="Y123" s="7"/>
    </row>
    <row r="124" customFormat="false" ht="12.75" hidden="false" customHeight="false" outlineLevel="0" collapsed="false">
      <c r="A124" s="7"/>
      <c r="B124" s="7"/>
      <c r="C124" s="7"/>
      <c r="D124" s="7"/>
      <c r="E124" s="9"/>
      <c r="F124" s="290"/>
      <c r="G124" s="290"/>
      <c r="H124" s="290"/>
      <c r="I124" s="302"/>
      <c r="J124" s="302"/>
      <c r="K124" s="302"/>
      <c r="L124" s="302"/>
      <c r="M124" s="290"/>
      <c r="N124" s="303"/>
      <c r="O124" s="303"/>
      <c r="P124" s="303"/>
      <c r="Q124" s="303"/>
      <c r="R124" s="303"/>
      <c r="S124" s="303"/>
      <c r="T124" s="303"/>
      <c r="U124" s="303"/>
      <c r="V124" s="303"/>
      <c r="W124" s="303"/>
      <c r="X124" s="304"/>
      <c r="Y124" s="7"/>
    </row>
    <row r="125" customFormat="false" ht="12.75" hidden="false" customHeight="false" outlineLevel="0" collapsed="false">
      <c r="A125" s="7"/>
      <c r="B125" s="7"/>
      <c r="C125" s="7"/>
      <c r="D125" s="7"/>
      <c r="E125" s="9"/>
      <c r="F125" s="290"/>
      <c r="G125" s="290"/>
      <c r="H125" s="290"/>
      <c r="I125" s="302"/>
      <c r="J125" s="302"/>
      <c r="K125" s="302"/>
      <c r="L125" s="302"/>
      <c r="M125" s="290"/>
      <c r="N125" s="303"/>
      <c r="O125" s="303"/>
      <c r="P125" s="303"/>
      <c r="Q125" s="303"/>
      <c r="R125" s="303"/>
      <c r="S125" s="303"/>
      <c r="T125" s="303"/>
      <c r="U125" s="303"/>
      <c r="V125" s="303"/>
      <c r="W125" s="303"/>
      <c r="X125" s="304"/>
      <c r="Y125" s="7"/>
    </row>
    <row r="126" customFormat="false" ht="12.75" hidden="false" customHeight="false" outlineLevel="0" collapsed="false">
      <c r="A126" s="7"/>
      <c r="B126" s="7"/>
      <c r="C126" s="7"/>
      <c r="D126" s="7"/>
      <c r="E126" s="9"/>
      <c r="F126" s="290"/>
      <c r="G126" s="290"/>
      <c r="H126" s="290"/>
      <c r="I126" s="302"/>
      <c r="J126" s="302"/>
      <c r="K126" s="302"/>
      <c r="L126" s="302"/>
      <c r="M126" s="290"/>
      <c r="N126" s="303"/>
      <c r="O126" s="303"/>
      <c r="P126" s="303"/>
      <c r="Q126" s="303"/>
      <c r="R126" s="303"/>
      <c r="S126" s="303"/>
      <c r="T126" s="303"/>
      <c r="U126" s="303"/>
      <c r="V126" s="303"/>
      <c r="W126" s="303"/>
      <c r="X126" s="304"/>
      <c r="Y126" s="7"/>
    </row>
    <row r="127" customFormat="false" ht="12.75" hidden="false" customHeight="false" outlineLevel="0" collapsed="false">
      <c r="A127" s="7"/>
      <c r="B127" s="7"/>
      <c r="C127" s="7"/>
      <c r="D127" s="7"/>
      <c r="E127" s="9"/>
      <c r="F127" s="290"/>
      <c r="G127" s="290"/>
      <c r="H127" s="290"/>
      <c r="I127" s="302"/>
      <c r="J127" s="302"/>
      <c r="K127" s="302"/>
      <c r="L127" s="302"/>
      <c r="M127" s="290"/>
      <c r="N127" s="303"/>
      <c r="O127" s="303"/>
      <c r="P127" s="303"/>
      <c r="Q127" s="303"/>
      <c r="R127" s="303"/>
      <c r="S127" s="303"/>
      <c r="T127" s="303"/>
      <c r="U127" s="303"/>
      <c r="V127" s="303"/>
      <c r="W127" s="303"/>
      <c r="X127" s="304"/>
      <c r="Y127" s="7"/>
    </row>
    <row r="128" customFormat="false" ht="12.75" hidden="false" customHeight="false" outlineLevel="0" collapsed="false">
      <c r="A128" s="7"/>
      <c r="B128" s="7"/>
      <c r="C128" s="7"/>
      <c r="D128" s="7"/>
      <c r="E128" s="9"/>
      <c r="F128" s="290"/>
      <c r="G128" s="290"/>
      <c r="H128" s="290"/>
      <c r="I128" s="302"/>
      <c r="J128" s="302"/>
      <c r="K128" s="302"/>
      <c r="L128" s="302"/>
      <c r="M128" s="290"/>
      <c r="N128" s="303"/>
      <c r="O128" s="303"/>
      <c r="P128" s="303"/>
      <c r="Q128" s="303"/>
      <c r="R128" s="303"/>
      <c r="S128" s="303"/>
      <c r="T128" s="303"/>
      <c r="U128" s="303"/>
      <c r="V128" s="303"/>
      <c r="W128" s="303"/>
      <c r="X128" s="304"/>
      <c r="Y128" s="7"/>
    </row>
    <row r="129" customFormat="false" ht="12.75" hidden="false" customHeight="false" outlineLevel="0" collapsed="false">
      <c r="A129" s="7"/>
      <c r="B129" s="7"/>
      <c r="C129" s="7"/>
      <c r="D129" s="7"/>
      <c r="E129" s="9"/>
      <c r="F129" s="290"/>
      <c r="G129" s="290"/>
      <c r="H129" s="290"/>
      <c r="I129" s="302"/>
      <c r="J129" s="302"/>
      <c r="K129" s="302"/>
      <c r="L129" s="302"/>
      <c r="M129" s="290"/>
      <c r="N129" s="303"/>
      <c r="O129" s="303"/>
      <c r="P129" s="303"/>
      <c r="Q129" s="303"/>
      <c r="R129" s="303"/>
      <c r="S129" s="303"/>
      <c r="T129" s="303"/>
      <c r="U129" s="303"/>
      <c r="V129" s="303"/>
      <c r="W129" s="303"/>
      <c r="X129" s="304"/>
      <c r="Y129" s="7"/>
    </row>
    <row r="130" customFormat="false" ht="12.75" hidden="false" customHeight="false" outlineLevel="0" collapsed="false">
      <c r="A130" s="7"/>
      <c r="B130" s="7"/>
      <c r="C130" s="7"/>
      <c r="D130" s="7"/>
      <c r="E130" s="9"/>
      <c r="F130" s="290"/>
      <c r="G130" s="290"/>
      <c r="H130" s="290"/>
      <c r="I130" s="302"/>
      <c r="J130" s="302"/>
      <c r="K130" s="302"/>
      <c r="L130" s="302"/>
      <c r="M130" s="290"/>
      <c r="N130" s="303"/>
      <c r="O130" s="303"/>
      <c r="P130" s="303"/>
      <c r="Q130" s="303"/>
      <c r="R130" s="303"/>
      <c r="S130" s="303"/>
      <c r="T130" s="303"/>
      <c r="U130" s="303"/>
      <c r="V130" s="303"/>
      <c r="W130" s="303"/>
      <c r="X130" s="304"/>
      <c r="Y130" s="7"/>
    </row>
    <row r="131" customFormat="false" ht="12.75" hidden="false" customHeight="false" outlineLevel="0" collapsed="false">
      <c r="A131" s="7"/>
      <c r="B131" s="7"/>
      <c r="C131" s="7"/>
      <c r="D131" s="7"/>
      <c r="E131" s="9"/>
      <c r="F131" s="290"/>
      <c r="G131" s="290"/>
      <c r="H131" s="290"/>
      <c r="I131" s="302"/>
      <c r="J131" s="302"/>
      <c r="K131" s="302"/>
      <c r="L131" s="302"/>
      <c r="M131" s="290"/>
      <c r="N131" s="303"/>
      <c r="O131" s="303"/>
      <c r="P131" s="303"/>
      <c r="Q131" s="303"/>
      <c r="R131" s="303"/>
      <c r="S131" s="303"/>
      <c r="T131" s="303"/>
      <c r="U131" s="303"/>
      <c r="V131" s="303"/>
      <c r="W131" s="303"/>
      <c r="X131" s="304"/>
      <c r="Y131" s="7"/>
    </row>
    <row r="132" customFormat="false" ht="12.75" hidden="false" customHeight="false" outlineLevel="0" collapsed="false">
      <c r="A132" s="7"/>
      <c r="B132" s="7"/>
      <c r="C132" s="7"/>
      <c r="D132" s="7"/>
      <c r="E132" s="9"/>
      <c r="F132" s="290"/>
      <c r="G132" s="290"/>
      <c r="H132" s="290"/>
      <c r="I132" s="302"/>
      <c r="J132" s="302"/>
      <c r="K132" s="302"/>
      <c r="L132" s="302"/>
      <c r="M132" s="290"/>
      <c r="N132" s="303"/>
      <c r="O132" s="303"/>
      <c r="P132" s="303"/>
      <c r="Q132" s="303"/>
      <c r="R132" s="303"/>
      <c r="S132" s="303"/>
      <c r="T132" s="303"/>
      <c r="U132" s="303"/>
      <c r="V132" s="303"/>
      <c r="W132" s="303"/>
      <c r="X132" s="304"/>
      <c r="Y132" s="7"/>
    </row>
    <row r="133" customFormat="false" ht="12.75" hidden="false" customHeight="false" outlineLevel="0" collapsed="false">
      <c r="A133" s="7"/>
      <c r="B133" s="7"/>
      <c r="C133" s="7"/>
      <c r="D133" s="7"/>
      <c r="E133" s="9"/>
      <c r="F133" s="290"/>
      <c r="G133" s="290"/>
      <c r="H133" s="290"/>
      <c r="I133" s="302"/>
      <c r="J133" s="302"/>
      <c r="K133" s="302"/>
      <c r="L133" s="302"/>
      <c r="M133" s="290"/>
      <c r="N133" s="303"/>
      <c r="O133" s="303"/>
      <c r="P133" s="303"/>
      <c r="Q133" s="303"/>
      <c r="R133" s="303"/>
      <c r="S133" s="303"/>
      <c r="T133" s="303"/>
      <c r="U133" s="303"/>
      <c r="V133" s="303"/>
      <c r="W133" s="303"/>
      <c r="X133" s="304"/>
      <c r="Y133" s="7"/>
    </row>
    <row r="134" customFormat="false" ht="12.75" hidden="false" customHeight="false" outlineLevel="0" collapsed="false">
      <c r="A134" s="7"/>
      <c r="B134" s="7"/>
      <c r="C134" s="7"/>
      <c r="D134" s="7"/>
      <c r="E134" s="9"/>
      <c r="F134" s="290"/>
      <c r="G134" s="290"/>
      <c r="H134" s="290"/>
      <c r="I134" s="302"/>
      <c r="J134" s="302"/>
      <c r="K134" s="302"/>
      <c r="L134" s="302"/>
      <c r="M134" s="290"/>
      <c r="N134" s="303"/>
      <c r="O134" s="303"/>
      <c r="P134" s="303"/>
      <c r="Q134" s="303"/>
      <c r="R134" s="303"/>
      <c r="S134" s="303"/>
      <c r="T134" s="303"/>
      <c r="U134" s="303"/>
      <c r="V134" s="303"/>
      <c r="W134" s="303"/>
      <c r="X134" s="304"/>
      <c r="Y134" s="7"/>
    </row>
    <row r="135" customFormat="false" ht="12.75" hidden="false" customHeight="false" outlineLevel="0" collapsed="false">
      <c r="A135" s="7"/>
      <c r="B135" s="7"/>
      <c r="C135" s="7"/>
      <c r="D135" s="7"/>
      <c r="E135" s="9"/>
      <c r="F135" s="290"/>
      <c r="G135" s="290"/>
      <c r="H135" s="290"/>
      <c r="I135" s="302"/>
      <c r="J135" s="302"/>
      <c r="K135" s="302"/>
      <c r="L135" s="302"/>
      <c r="M135" s="290"/>
      <c r="N135" s="303"/>
      <c r="O135" s="303"/>
      <c r="P135" s="303"/>
      <c r="Q135" s="303"/>
      <c r="R135" s="303"/>
      <c r="S135" s="303"/>
      <c r="T135" s="303"/>
      <c r="U135" s="303"/>
      <c r="V135" s="303"/>
      <c r="W135" s="303"/>
      <c r="X135" s="304"/>
      <c r="Y135" s="7"/>
    </row>
    <row r="136" customFormat="false" ht="12.75" hidden="false" customHeight="false" outlineLevel="0" collapsed="false">
      <c r="A136" s="7"/>
      <c r="B136" s="7"/>
      <c r="C136" s="7"/>
      <c r="D136" s="7"/>
      <c r="E136" s="9"/>
      <c r="F136" s="290"/>
      <c r="G136" s="290"/>
      <c r="H136" s="290"/>
      <c r="I136" s="302"/>
      <c r="J136" s="302"/>
      <c r="K136" s="302"/>
      <c r="L136" s="302"/>
      <c r="M136" s="290"/>
      <c r="N136" s="303"/>
      <c r="O136" s="303"/>
      <c r="P136" s="303"/>
      <c r="Q136" s="303"/>
      <c r="R136" s="303"/>
      <c r="S136" s="303"/>
      <c r="T136" s="303"/>
      <c r="U136" s="303"/>
      <c r="V136" s="303"/>
      <c r="W136" s="303"/>
      <c r="X136" s="304"/>
      <c r="Y136" s="7"/>
    </row>
    <row r="137" customFormat="false" ht="12.75" hidden="false" customHeight="false" outlineLevel="0" collapsed="false">
      <c r="A137" s="7"/>
      <c r="B137" s="7"/>
      <c r="C137" s="7"/>
      <c r="D137" s="7"/>
      <c r="E137" s="9"/>
      <c r="F137" s="290"/>
      <c r="G137" s="290"/>
      <c r="H137" s="291"/>
      <c r="I137" s="287"/>
      <c r="J137" s="287"/>
      <c r="K137" s="287"/>
      <c r="L137" s="287"/>
      <c r="M137" s="287"/>
      <c r="N137" s="287"/>
      <c r="O137" s="287"/>
      <c r="P137" s="287"/>
      <c r="Q137" s="287"/>
      <c r="R137" s="287"/>
      <c r="S137" s="287"/>
      <c r="T137" s="287"/>
      <c r="U137" s="287"/>
      <c r="V137" s="287"/>
      <c r="W137" s="287"/>
      <c r="X137" s="287"/>
      <c r="Y137" s="7"/>
    </row>
    <row r="138" customFormat="false" ht="12.75" hidden="false" customHeight="false" outlineLevel="0" collapsed="false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customFormat="false" ht="12.75" hidden="false" customHeight="false" outlineLevel="0" collapsed="false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customFormat="false" ht="12.75" hidden="false" customHeight="false" outlineLevel="0" collapsed="false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customFormat="false" ht="12.75" hidden="false" customHeight="false" outlineLevel="0" collapsed="false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customFormat="false" ht="12.75" hidden="false" customHeight="false" outlineLevel="0" collapsed="false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customFormat="false" ht="12.75" hidden="false" customHeight="false" outlineLevel="0" collapsed="false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customFormat="false" ht="12.75" hidden="false" customHeight="false" outlineLevel="0" collapsed="false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customFormat="false" ht="12.75" hidden="false" customHeight="false" outlineLevel="0" collapsed="false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</sheetData>
  <mergeCells count="13">
    <mergeCell ref="AQ1:AR1"/>
    <mergeCell ref="BC1:BD1"/>
    <mergeCell ref="W3:AB3"/>
    <mergeCell ref="AD3:AL3"/>
    <mergeCell ref="BF3:BH3"/>
    <mergeCell ref="CE3:CG3"/>
    <mergeCell ref="F4:I4"/>
    <mergeCell ref="AK4:AM4"/>
    <mergeCell ref="AN4:AP4"/>
    <mergeCell ref="AK5:AM5"/>
    <mergeCell ref="AN5:AP5"/>
    <mergeCell ref="F69:I69"/>
    <mergeCell ref="I109:L109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Q145"/>
  <sheetViews>
    <sheetView showFormulas="false" showGridLines="true" showRowColHeaders="true" showZeros="true" rightToLeft="false" tabSelected="false" showOutlineSymbols="true" defaultGridColor="true" view="normal" topLeftCell="AB1" colorId="64" zoomScale="75" zoomScaleNormal="75" zoomScalePageLayoutView="100" workbookViewId="0">
      <selection pane="topLeft" activeCell="BF35" activeCellId="0" sqref="BF3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9.99"/>
    <col collapsed="false" customWidth="true" hidden="false" outlineLevel="0" max="4" min="4" style="0" width="10.56"/>
    <col collapsed="false" customWidth="true" hidden="false" outlineLevel="0" max="5" min="5" style="0" width="13.85"/>
    <col collapsed="false" customWidth="true" hidden="false" outlineLevel="0" max="6" min="6" style="0" width="13.41"/>
    <col collapsed="false" customWidth="true" hidden="false" outlineLevel="0" max="7" min="7" style="0" width="11.99"/>
    <col collapsed="false" customWidth="true" hidden="false" outlineLevel="0" max="8" min="8" style="0" width="14.28"/>
    <col collapsed="false" customWidth="true" hidden="false" outlineLevel="0" max="9" min="9" style="0" width="15.85"/>
    <col collapsed="false" customWidth="true" hidden="false" outlineLevel="0" max="10" min="10" style="0" width="11.56"/>
    <col collapsed="false" customWidth="true" hidden="false" outlineLevel="0" max="11" min="11" style="0" width="19.56"/>
    <col collapsed="false" customWidth="true" hidden="false" outlineLevel="0" max="12" min="12" style="0" width="16.56"/>
    <col collapsed="false" customWidth="true" hidden="false" outlineLevel="0" max="13" min="13" style="0" width="18.41"/>
    <col collapsed="false" customWidth="true" hidden="false" outlineLevel="0" max="14" min="14" style="0" width="19.99"/>
    <col collapsed="false" customWidth="true" hidden="false" outlineLevel="0" max="15" min="15" style="0" width="14.56"/>
    <col collapsed="false" customWidth="true" hidden="false" outlineLevel="0" max="16" min="16" style="0" width="11.56"/>
    <col collapsed="false" customWidth="true" hidden="false" outlineLevel="0" max="17" min="17" style="0" width="12.14"/>
    <col collapsed="false" customWidth="true" hidden="false" outlineLevel="0" max="19" min="18" style="0" width="12.85"/>
    <col collapsed="false" customWidth="true" hidden="false" outlineLevel="0" max="20" min="20" style="0" width="13.56"/>
    <col collapsed="false" customWidth="true" hidden="false" outlineLevel="0" max="21" min="21" style="0" width="15.13"/>
    <col collapsed="false" customWidth="true" hidden="false" outlineLevel="0" max="22" min="22" style="0" width="13.14"/>
    <col collapsed="false" customWidth="true" hidden="false" outlineLevel="0" max="23" min="23" style="0" width="12.56"/>
    <col collapsed="false" customWidth="true" hidden="false" outlineLevel="0" max="24" min="24" style="0" width="12.28"/>
    <col collapsed="false" customWidth="true" hidden="false" outlineLevel="0" max="25" min="25" style="0" width="13.85"/>
    <col collapsed="false" customWidth="true" hidden="false" outlineLevel="0" max="26" min="26" style="0" width="12.56"/>
    <col collapsed="false" customWidth="true" hidden="false" outlineLevel="0" max="27" min="27" style="0" width="13.99"/>
    <col collapsed="false" customWidth="true" hidden="false" outlineLevel="0" max="28" min="28" style="0" width="14.14"/>
    <col collapsed="false" customWidth="true" hidden="false" outlineLevel="0" max="29" min="29" style="0" width="14.28"/>
    <col collapsed="false" customWidth="true" hidden="false" outlineLevel="0" max="30" min="30" style="0" width="15.13"/>
    <col collapsed="false" customWidth="true" hidden="false" outlineLevel="0" max="31" min="31" style="0" width="13.14"/>
    <col collapsed="false" customWidth="true" hidden="false" outlineLevel="0" max="32" min="32" style="0" width="12.56"/>
    <col collapsed="false" customWidth="true" hidden="false" outlineLevel="0" max="33" min="33" style="0" width="12.28"/>
    <col collapsed="false" customWidth="true" hidden="false" outlineLevel="0" max="34" min="34" style="0" width="12.7"/>
    <col collapsed="false" customWidth="true" hidden="false" outlineLevel="0" max="35" min="35" style="0" width="10.99"/>
    <col collapsed="false" customWidth="true" hidden="false" outlineLevel="0" max="36" min="36" style="0" width="15.41"/>
    <col collapsed="false" customWidth="true" hidden="false" outlineLevel="0" max="37" min="37" style="0" width="13.14"/>
    <col collapsed="false" customWidth="true" hidden="false" outlineLevel="0" max="38" min="38" style="0" width="14.56"/>
    <col collapsed="false" customWidth="true" hidden="false" outlineLevel="0" max="39" min="39" style="0" width="14.85"/>
    <col collapsed="false" customWidth="true" hidden="false" outlineLevel="0" max="40" min="40" style="0" width="11.13"/>
    <col collapsed="false" customWidth="true" hidden="false" outlineLevel="0" max="41" min="41" style="0" width="14.28"/>
    <col collapsed="false" customWidth="true" hidden="false" outlineLevel="0" max="42" min="42" style="0" width="14.41"/>
    <col collapsed="false" customWidth="true" hidden="false" outlineLevel="0" max="43" min="43" style="0" width="13.99"/>
    <col collapsed="false" customWidth="true" hidden="false" outlineLevel="0" max="44" min="44" style="0" width="14.28"/>
    <col collapsed="false" customWidth="true" hidden="false" outlineLevel="0" max="45" min="45" style="0" width="16.84"/>
    <col collapsed="false" customWidth="true" hidden="false" outlineLevel="0" max="46" min="46" style="0" width="17.28"/>
    <col collapsed="false" customWidth="true" hidden="false" outlineLevel="0" max="47" min="47" style="0" width="16.56"/>
    <col collapsed="false" customWidth="true" hidden="false" outlineLevel="0" max="48" min="48" style="0" width="17.14"/>
    <col collapsed="false" customWidth="true" hidden="false" outlineLevel="0" max="49" min="49" style="0" width="14.28"/>
    <col collapsed="false" customWidth="true" hidden="false" outlineLevel="0" max="50" min="50" style="0" width="14.85"/>
    <col collapsed="false" customWidth="true" hidden="false" outlineLevel="0" max="51" min="51" style="0" width="17.7"/>
    <col collapsed="false" customWidth="true" hidden="false" outlineLevel="0" max="52" min="52" style="0" width="13.99"/>
    <col collapsed="false" customWidth="true" hidden="false" outlineLevel="0" max="53" min="53" style="0" width="15.13"/>
    <col collapsed="false" customWidth="true" hidden="false" outlineLevel="0" max="54" min="54" style="0" width="14.99"/>
    <col collapsed="false" customWidth="true" hidden="false" outlineLevel="0" max="55" min="55" style="0" width="15.7"/>
    <col collapsed="false" customWidth="true" hidden="false" outlineLevel="0" max="56" min="56" style="0" width="15.85"/>
    <col collapsed="false" customWidth="true" hidden="false" outlineLevel="0" max="58" min="57" style="0" width="14.99"/>
    <col collapsed="false" customWidth="true" hidden="false" outlineLevel="0" max="59" min="59" style="0" width="13.28"/>
    <col collapsed="false" customWidth="true" hidden="false" outlineLevel="0" max="60" min="60" style="0" width="14.56"/>
    <col collapsed="false" customWidth="true" hidden="false" outlineLevel="0" max="61" min="61" style="0" width="16.84"/>
    <col collapsed="false" customWidth="true" hidden="false" outlineLevel="0" max="62" min="62" style="0" width="16.42"/>
    <col collapsed="false" customWidth="true" hidden="false" outlineLevel="0" max="63" min="63" style="0" width="16.7"/>
    <col collapsed="false" customWidth="true" hidden="false" outlineLevel="0" max="64" min="64" style="0" width="13.56"/>
    <col collapsed="false" customWidth="true" hidden="false" outlineLevel="0" max="66" min="66" style="0" width="10.99"/>
    <col collapsed="false" customWidth="true" hidden="false" outlineLevel="0" max="67" min="67" style="0" width="16.99"/>
    <col collapsed="false" customWidth="true" hidden="false" outlineLevel="0" max="69" min="69" style="0" width="14.85"/>
  </cols>
  <sheetData>
    <row r="1" customFormat="false" ht="20.25" hidden="false" customHeight="false" outlineLevel="0" collapsed="false">
      <c r="A1" s="1" t="n">
        <f aca="true">DATE(YEAR($A$4),MONTH($A$4),DAY(RIGHT(CELL("filename",A2),1)))</f>
        <v>36956</v>
      </c>
      <c r="K1" s="2" t="s">
        <v>0</v>
      </c>
      <c r="L1" s="2"/>
      <c r="N1" s="2"/>
      <c r="AQ1" s="3" t="n">
        <f aca="false">A1</f>
        <v>36956</v>
      </c>
      <c r="AR1" s="3"/>
      <c r="BC1" s="3" t="n">
        <f aca="false">A1</f>
        <v>36956</v>
      </c>
      <c r="BD1" s="3"/>
    </row>
    <row r="2" customFormat="false" ht="13.5" hidden="false" customHeight="false" outlineLevel="0" collapsed="false"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 t="s">
        <v>1</v>
      </c>
      <c r="N2" s="4"/>
      <c r="O2" s="4" t="s">
        <v>1</v>
      </c>
      <c r="P2" s="4"/>
      <c r="Q2" s="4" t="s">
        <v>1</v>
      </c>
      <c r="R2" s="4" t="s">
        <v>1</v>
      </c>
      <c r="S2" s="4" t="s">
        <v>1</v>
      </c>
      <c r="T2" s="4" t="s">
        <v>1</v>
      </c>
      <c r="U2" s="4"/>
      <c r="AB2" s="5"/>
      <c r="BH2" s="6"/>
      <c r="BJ2" s="6" t="s">
        <v>2</v>
      </c>
      <c r="BO2" s="6" t="s">
        <v>3</v>
      </c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8"/>
      <c r="CJ2" s="7"/>
      <c r="CK2" s="7"/>
      <c r="CL2" s="7"/>
      <c r="CM2" s="7"/>
      <c r="CN2" s="8"/>
      <c r="CO2" s="7"/>
      <c r="CP2" s="7"/>
      <c r="CQ2" s="7"/>
    </row>
    <row r="3" customFormat="false" ht="13.5" hidden="false" customHeight="false" outlineLevel="0" collapsed="false">
      <c r="B3" s="9" t="s">
        <v>4</v>
      </c>
      <c r="C3" s="10"/>
      <c r="D3" s="10"/>
      <c r="E3" s="10"/>
      <c r="F3" s="11"/>
      <c r="G3" s="11"/>
      <c r="H3" s="12"/>
      <c r="I3" s="12"/>
      <c r="J3" s="11"/>
      <c r="K3" s="11"/>
      <c r="L3" s="11"/>
      <c r="M3" s="13" t="n">
        <v>2.52</v>
      </c>
      <c r="N3" s="11"/>
      <c r="O3" s="13" t="n">
        <v>0</v>
      </c>
      <c r="P3" s="14" t="n">
        <v>22.8</v>
      </c>
      <c r="Q3" s="13" t="n">
        <v>0</v>
      </c>
      <c r="R3" s="13" t="n">
        <v>0</v>
      </c>
      <c r="S3" s="13" t="n">
        <v>0</v>
      </c>
      <c r="T3" s="13" t="n">
        <v>0</v>
      </c>
      <c r="U3" s="4"/>
      <c r="W3" s="15" t="s">
        <v>5</v>
      </c>
      <c r="X3" s="15"/>
      <c r="Y3" s="15"/>
      <c r="Z3" s="15"/>
      <c r="AA3" s="15"/>
      <c r="AB3" s="15"/>
      <c r="AD3" s="16" t="s">
        <v>6</v>
      </c>
      <c r="AE3" s="16"/>
      <c r="AF3" s="16"/>
      <c r="AG3" s="16"/>
      <c r="AH3" s="16"/>
      <c r="AI3" s="16"/>
      <c r="AJ3" s="16"/>
      <c r="AK3" s="16"/>
      <c r="AL3" s="16"/>
      <c r="AM3" s="17"/>
      <c r="AN3" s="17"/>
      <c r="AO3" s="17"/>
      <c r="AP3" s="18"/>
      <c r="AQ3" s="19"/>
      <c r="AR3" s="20"/>
      <c r="AS3" s="21" t="s">
        <v>7</v>
      </c>
      <c r="AT3" s="22"/>
      <c r="AU3" s="22"/>
      <c r="AV3" s="22"/>
      <c r="AW3" s="22"/>
      <c r="AX3" s="22"/>
      <c r="AY3" s="22"/>
      <c r="AZ3" s="22"/>
      <c r="BA3" s="22"/>
      <c r="BB3" s="22"/>
      <c r="BC3" s="23"/>
      <c r="BF3" s="24" t="s">
        <v>8</v>
      </c>
      <c r="BG3" s="24"/>
      <c r="BH3" s="24"/>
      <c r="BJ3" s="25" t="s">
        <v>9</v>
      </c>
      <c r="BK3" s="26"/>
      <c r="BL3" s="27" t="n">
        <f aca="false">BD31</f>
        <v>23716.4928</v>
      </c>
      <c r="BM3" s="6"/>
      <c r="BO3" s="25" t="s">
        <v>9</v>
      </c>
      <c r="BP3" s="26"/>
      <c r="BQ3" s="27" t="e">
        <f aca="true">(INDIRECT(TEXT((DAY($A$1)-1),"0")&amp;"!Bq3"))+BL3</f>
        <v>#REF!</v>
      </c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7"/>
      <c r="CD3" s="7"/>
      <c r="CE3" s="28"/>
      <c r="CF3" s="28"/>
      <c r="CG3" s="28"/>
      <c r="CH3" s="7"/>
      <c r="CI3" s="8"/>
      <c r="CJ3" s="7"/>
      <c r="CK3" s="29"/>
      <c r="CL3" s="8"/>
      <c r="CM3" s="7"/>
      <c r="CN3" s="8"/>
      <c r="CO3" s="7"/>
      <c r="CP3" s="29"/>
      <c r="CQ3" s="7"/>
    </row>
    <row r="4" customFormat="false" ht="13.5" hidden="false" customHeight="false" outlineLevel="0" collapsed="false">
      <c r="A4" s="30" t="n">
        <f aca="false">'1'!A4</f>
        <v>36951</v>
      </c>
      <c r="B4" s="31"/>
      <c r="C4" s="32"/>
      <c r="D4" s="33" t="s">
        <v>10</v>
      </c>
      <c r="E4" s="34"/>
      <c r="F4" s="35" t="s">
        <v>11</v>
      </c>
      <c r="G4" s="35"/>
      <c r="H4" s="35"/>
      <c r="I4" s="35"/>
      <c r="J4" s="36" t="s">
        <v>12</v>
      </c>
      <c r="K4" s="37"/>
      <c r="L4" s="38"/>
      <c r="M4" s="36" t="s">
        <v>13</v>
      </c>
      <c r="N4" s="37"/>
      <c r="O4" s="37"/>
      <c r="P4" s="39"/>
      <c r="Q4" s="37"/>
      <c r="R4" s="37"/>
      <c r="S4" s="38"/>
      <c r="T4" s="36"/>
      <c r="U4" s="38"/>
      <c r="W4" s="40" t="s">
        <v>14</v>
      </c>
      <c r="X4" s="40"/>
      <c r="Y4" s="40" t="s">
        <v>14</v>
      </c>
      <c r="Z4" s="41"/>
      <c r="AA4" s="42" t="s">
        <v>15</v>
      </c>
      <c r="AB4" s="40"/>
      <c r="AC4" s="43" t="s">
        <v>16</v>
      </c>
      <c r="AE4" s="44" t="s">
        <v>17</v>
      </c>
      <c r="AF4" s="44" t="s">
        <v>17</v>
      </c>
      <c r="AG4" s="44"/>
      <c r="AH4" s="45"/>
      <c r="AI4" s="26" t="s">
        <v>18</v>
      </c>
      <c r="AJ4" s="46"/>
      <c r="AK4" s="47" t="s">
        <v>18</v>
      </c>
      <c r="AL4" s="47"/>
      <c r="AM4" s="47"/>
      <c r="AN4" s="47" t="s">
        <v>19</v>
      </c>
      <c r="AO4" s="47"/>
      <c r="AP4" s="47"/>
      <c r="AQ4" s="48" t="s">
        <v>20</v>
      </c>
      <c r="AR4" s="48" t="s">
        <v>21</v>
      </c>
      <c r="AS4" s="49"/>
      <c r="AT4" s="50" t="s">
        <v>21</v>
      </c>
      <c r="AU4" s="50" t="s">
        <v>22</v>
      </c>
      <c r="AV4" s="50" t="s">
        <v>21</v>
      </c>
      <c r="AW4" s="50" t="s">
        <v>11</v>
      </c>
      <c r="AX4" s="50" t="s">
        <v>23</v>
      </c>
      <c r="AY4" s="50" t="s">
        <v>24</v>
      </c>
      <c r="AZ4" s="50" t="s">
        <v>25</v>
      </c>
      <c r="BA4" s="50" t="s">
        <v>16</v>
      </c>
      <c r="BB4" s="50" t="s">
        <v>26</v>
      </c>
      <c r="BC4" s="50" t="s">
        <v>27</v>
      </c>
      <c r="BD4" s="50" t="s">
        <v>28</v>
      </c>
      <c r="BE4" s="51"/>
      <c r="BF4" s="40" t="s">
        <v>29</v>
      </c>
      <c r="BG4" s="40" t="s">
        <v>30</v>
      </c>
      <c r="BH4" s="40" t="s">
        <v>31</v>
      </c>
      <c r="BI4" s="52"/>
      <c r="BJ4" s="53" t="s">
        <v>32</v>
      </c>
      <c r="BK4" s="52"/>
      <c r="BL4" s="54"/>
      <c r="BO4" s="53" t="s">
        <v>32</v>
      </c>
      <c r="BP4" s="52"/>
      <c r="BQ4" s="54" t="e">
        <f aca="true">(INDIRECT(TEXT((DAY($A$1)-1),"0")&amp;"!BK4"))+BL4</f>
        <v>#REF!</v>
      </c>
      <c r="BR4" s="55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55"/>
      <c r="CE4" s="28"/>
      <c r="CF4" s="28"/>
      <c r="CG4" s="28"/>
      <c r="CH4" s="7"/>
      <c r="CI4" s="8"/>
      <c r="CJ4" s="7"/>
      <c r="CK4" s="29"/>
      <c r="CL4" s="7"/>
      <c r="CM4" s="7"/>
      <c r="CN4" s="8"/>
      <c r="CO4" s="7"/>
      <c r="CP4" s="29"/>
      <c r="CQ4" s="7"/>
    </row>
    <row r="5" customFormat="false" ht="12.75" hidden="false" customHeight="false" outlineLevel="0" collapsed="false">
      <c r="B5" s="56"/>
      <c r="C5" s="57" t="s">
        <v>33</v>
      </c>
      <c r="D5" s="57" t="s">
        <v>34</v>
      </c>
      <c r="E5" s="58"/>
      <c r="F5" s="59" t="s">
        <v>35</v>
      </c>
      <c r="G5" s="60" t="s">
        <v>36</v>
      </c>
      <c r="H5" s="60" t="s">
        <v>37</v>
      </c>
      <c r="I5" s="61" t="s">
        <v>38</v>
      </c>
      <c r="J5" s="59" t="s">
        <v>39</v>
      </c>
      <c r="K5" s="60" t="s">
        <v>23</v>
      </c>
      <c r="L5" s="61" t="s">
        <v>40</v>
      </c>
      <c r="M5" s="59" t="s">
        <v>25</v>
      </c>
      <c r="N5" s="60" t="s">
        <v>25</v>
      </c>
      <c r="O5" s="60" t="s">
        <v>41</v>
      </c>
      <c r="P5" s="60" t="s">
        <v>42</v>
      </c>
      <c r="Q5" s="60" t="s">
        <v>43</v>
      </c>
      <c r="R5" s="60" t="s">
        <v>43</v>
      </c>
      <c r="S5" s="61" t="s">
        <v>44</v>
      </c>
      <c r="T5" s="59" t="s">
        <v>45</v>
      </c>
      <c r="U5" s="62" t="s">
        <v>46</v>
      </c>
      <c r="W5" s="50" t="s">
        <v>24</v>
      </c>
      <c r="X5" s="50"/>
      <c r="Y5" s="50" t="s">
        <v>24</v>
      </c>
      <c r="Z5" s="63"/>
      <c r="AA5" s="64" t="s">
        <v>24</v>
      </c>
      <c r="AB5" s="65"/>
      <c r="AC5" s="66" t="s">
        <v>47</v>
      </c>
      <c r="AE5" s="67" t="s">
        <v>48</v>
      </c>
      <c r="AF5" s="67" t="s">
        <v>48</v>
      </c>
      <c r="AG5" s="67"/>
      <c r="AH5" s="68"/>
      <c r="AI5" s="52" t="s">
        <v>49</v>
      </c>
      <c r="AJ5" s="69"/>
      <c r="AK5" s="70" t="s">
        <v>49</v>
      </c>
      <c r="AL5" s="70"/>
      <c r="AM5" s="70"/>
      <c r="AN5" s="70" t="s">
        <v>49</v>
      </c>
      <c r="AO5" s="70"/>
      <c r="AP5" s="70"/>
      <c r="AQ5" s="71" t="s">
        <v>50</v>
      </c>
      <c r="AR5" s="71" t="s">
        <v>51</v>
      </c>
      <c r="AS5" s="49"/>
      <c r="AT5" s="50" t="s">
        <v>52</v>
      </c>
      <c r="AU5" s="50" t="s">
        <v>53</v>
      </c>
      <c r="AV5" s="50" t="s">
        <v>54</v>
      </c>
      <c r="AW5" s="50" t="s">
        <v>55</v>
      </c>
      <c r="AX5" s="50"/>
      <c r="AY5" s="50" t="s">
        <v>56</v>
      </c>
      <c r="AZ5" s="50" t="s">
        <v>57</v>
      </c>
      <c r="BA5" s="50" t="s">
        <v>47</v>
      </c>
      <c r="BB5" s="50" t="s">
        <v>58</v>
      </c>
      <c r="BC5" s="50"/>
      <c r="BD5" s="50" t="s">
        <v>59</v>
      </c>
      <c r="BE5" s="51"/>
      <c r="BF5" s="72" t="s">
        <v>60</v>
      </c>
      <c r="BG5" s="72" t="n">
        <v>0.8</v>
      </c>
      <c r="BH5" s="72" t="n">
        <v>0.2</v>
      </c>
      <c r="BI5" s="52"/>
      <c r="BJ5" s="53" t="s">
        <v>61</v>
      </c>
      <c r="BK5" s="52"/>
      <c r="BL5" s="73" t="n">
        <f aca="false">BL3-BL4</f>
        <v>23716.4928</v>
      </c>
      <c r="BO5" s="53" t="s">
        <v>61</v>
      </c>
      <c r="BP5" s="52"/>
      <c r="BQ5" s="73" t="e">
        <f aca="false">BQ3-BQ4</f>
        <v>#REF!</v>
      </c>
      <c r="BR5" s="55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55"/>
      <c r="CE5" s="74"/>
      <c r="CF5" s="74"/>
      <c r="CG5" s="74"/>
      <c r="CH5" s="7"/>
      <c r="CI5" s="8"/>
      <c r="CJ5" s="7"/>
      <c r="CK5" s="29"/>
      <c r="CL5" s="7"/>
      <c r="CM5" s="7"/>
      <c r="CN5" s="8"/>
      <c r="CO5" s="7"/>
      <c r="CP5" s="29"/>
      <c r="CQ5" s="7"/>
    </row>
    <row r="6" customFormat="false" ht="17.25" hidden="false" customHeight="true" outlineLevel="0" collapsed="false">
      <c r="B6" s="75"/>
      <c r="C6" s="76" t="s">
        <v>62</v>
      </c>
      <c r="D6" s="76" t="s">
        <v>63</v>
      </c>
      <c r="E6" s="77" t="s">
        <v>64</v>
      </c>
      <c r="F6" s="78" t="n">
        <f aca="false">Variables!C2</f>
        <v>0</v>
      </c>
      <c r="G6" s="79" t="n">
        <v>0</v>
      </c>
      <c r="H6" s="79" t="n">
        <v>0</v>
      </c>
      <c r="I6" s="80" t="s">
        <v>65</v>
      </c>
      <c r="J6" s="81" t="s">
        <v>66</v>
      </c>
      <c r="K6" s="79" t="n">
        <v>0</v>
      </c>
      <c r="L6" s="82" t="s">
        <v>65</v>
      </c>
      <c r="M6" s="83" t="n">
        <v>0</v>
      </c>
      <c r="N6" s="84" t="s">
        <v>67</v>
      </c>
      <c r="O6" s="85" t="n">
        <v>0</v>
      </c>
      <c r="P6" s="84" t="n">
        <v>0.019</v>
      </c>
      <c r="Q6" s="85" t="n">
        <v>0</v>
      </c>
      <c r="R6" s="85" t="s">
        <v>67</v>
      </c>
      <c r="S6" s="82" t="s">
        <v>68</v>
      </c>
      <c r="T6" s="86" t="n">
        <v>0</v>
      </c>
      <c r="U6" s="87" t="s">
        <v>69</v>
      </c>
      <c r="W6" s="88" t="s">
        <v>62</v>
      </c>
      <c r="X6" s="89"/>
      <c r="Y6" s="88" t="s">
        <v>62</v>
      </c>
      <c r="Z6" s="90"/>
      <c r="AA6" s="91" t="s">
        <v>62</v>
      </c>
      <c r="AB6" s="92"/>
      <c r="AC6" s="93" t="s">
        <v>70</v>
      </c>
      <c r="AD6" s="94" t="s">
        <v>71</v>
      </c>
      <c r="AE6" s="67" t="s">
        <v>72</v>
      </c>
      <c r="AF6" s="67" t="s">
        <v>73</v>
      </c>
      <c r="AG6" s="67"/>
      <c r="AH6" s="95" t="s">
        <v>72</v>
      </c>
      <c r="AI6" s="309" t="s">
        <v>50</v>
      </c>
      <c r="AJ6" s="310" t="s">
        <v>74</v>
      </c>
      <c r="AK6" s="67" t="s">
        <v>72</v>
      </c>
      <c r="AL6" s="51" t="s">
        <v>50</v>
      </c>
      <c r="AM6" s="49" t="s">
        <v>74</v>
      </c>
      <c r="AN6" s="311" t="s">
        <v>72</v>
      </c>
      <c r="AO6" s="312" t="s">
        <v>50</v>
      </c>
      <c r="AP6" s="49" t="s">
        <v>74</v>
      </c>
      <c r="AQ6" s="96" t="s">
        <v>75</v>
      </c>
      <c r="AR6" s="96" t="s">
        <v>76</v>
      </c>
      <c r="AS6" s="49"/>
      <c r="AT6" s="97" t="s">
        <v>76</v>
      </c>
      <c r="AU6" s="97" t="s">
        <v>77</v>
      </c>
      <c r="AV6" s="97" t="s">
        <v>70</v>
      </c>
      <c r="AW6" s="97" t="s">
        <v>78</v>
      </c>
      <c r="AX6" s="97" t="s">
        <v>70</v>
      </c>
      <c r="AY6" s="97" t="s">
        <v>70</v>
      </c>
      <c r="AZ6" s="97" t="s">
        <v>70</v>
      </c>
      <c r="BA6" s="97" t="s">
        <v>70</v>
      </c>
      <c r="BB6" s="97" t="s">
        <v>70</v>
      </c>
      <c r="BC6" s="97" t="s">
        <v>70</v>
      </c>
      <c r="BD6" s="97" t="s">
        <v>79</v>
      </c>
      <c r="BE6" s="52"/>
      <c r="BF6" s="92" t="s">
        <v>70</v>
      </c>
      <c r="BG6" s="92" t="s">
        <v>80</v>
      </c>
      <c r="BH6" s="92" t="s">
        <v>80</v>
      </c>
      <c r="BI6" s="98"/>
      <c r="BJ6" s="53" t="s">
        <v>32</v>
      </c>
      <c r="BK6" s="52"/>
      <c r="BL6" s="99"/>
      <c r="BM6" s="6"/>
      <c r="BN6" s="6"/>
      <c r="BO6" s="53" t="s">
        <v>32</v>
      </c>
      <c r="BP6" s="52"/>
      <c r="BQ6" s="99" t="e">
        <f aca="true">-ABS(INDIRECT(TEXT((DAY($A$1)-1),"0")&amp;"!BK6"))+BL6</f>
        <v>#REF!</v>
      </c>
      <c r="BR6" s="55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7"/>
      <c r="CE6" s="100"/>
      <c r="CF6" s="100"/>
      <c r="CG6" s="100"/>
      <c r="CH6" s="8"/>
      <c r="CI6" s="8"/>
      <c r="CJ6" s="7"/>
      <c r="CK6" s="101"/>
      <c r="CL6" s="8"/>
      <c r="CM6" s="8"/>
      <c r="CN6" s="8"/>
      <c r="CO6" s="7"/>
      <c r="CP6" s="101"/>
      <c r="CQ6" s="7"/>
    </row>
    <row r="7" customFormat="false" ht="13.5" hidden="false" customHeight="false" outlineLevel="0" collapsed="false">
      <c r="B7" s="102" t="s">
        <v>71</v>
      </c>
      <c r="C7" s="103" t="n">
        <v>4</v>
      </c>
      <c r="D7" s="104" t="n">
        <v>0</v>
      </c>
      <c r="E7" s="105" t="s">
        <v>62</v>
      </c>
      <c r="F7" s="106" t="s">
        <v>81</v>
      </c>
      <c r="G7" s="107" t="s">
        <v>81</v>
      </c>
      <c r="H7" s="107" t="s">
        <v>81</v>
      </c>
      <c r="I7" s="108" t="s">
        <v>81</v>
      </c>
      <c r="J7" s="109" t="n">
        <v>0</v>
      </c>
      <c r="K7" s="110" t="s">
        <v>82</v>
      </c>
      <c r="L7" s="111" t="s">
        <v>83</v>
      </c>
      <c r="M7" s="112" t="s">
        <v>82</v>
      </c>
      <c r="N7" s="113" t="n">
        <v>0.03</v>
      </c>
      <c r="O7" s="114" t="s">
        <v>83</v>
      </c>
      <c r="P7" s="113" t="s">
        <v>83</v>
      </c>
      <c r="Q7" s="114" t="s">
        <v>83</v>
      </c>
      <c r="R7" s="113" t="n">
        <v>0</v>
      </c>
      <c r="S7" s="115" t="n">
        <v>0</v>
      </c>
      <c r="T7" s="106" t="s">
        <v>82</v>
      </c>
      <c r="U7" s="111" t="s">
        <v>82</v>
      </c>
      <c r="W7" s="116" t="n">
        <v>4</v>
      </c>
      <c r="X7" s="117" t="n">
        <v>2.52</v>
      </c>
      <c r="Y7" s="118"/>
      <c r="Z7" s="41"/>
      <c r="AA7" s="119"/>
      <c r="AB7" s="120"/>
      <c r="AC7" s="121" t="n">
        <f aca="false">(W7*X7)+(Y7*Z7)+(AA7*AB7)</f>
        <v>10.08</v>
      </c>
      <c r="AD7" s="122" t="n">
        <v>100</v>
      </c>
      <c r="AE7" s="123" t="n">
        <v>0</v>
      </c>
      <c r="AF7" s="124" t="n">
        <v>0</v>
      </c>
      <c r="AG7" s="125"/>
      <c r="AH7" s="126"/>
      <c r="AI7" s="127"/>
      <c r="AJ7" s="128"/>
      <c r="AK7" s="129" t="n">
        <v>4</v>
      </c>
      <c r="AL7" s="41" t="n">
        <v>250</v>
      </c>
      <c r="AM7" s="46" t="s">
        <v>158</v>
      </c>
      <c r="AN7" s="130"/>
      <c r="AO7" s="131"/>
      <c r="AP7" s="132"/>
      <c r="AQ7" s="132" t="n">
        <f aca="false" t="array" ref="AQ7:AQ7">SUM(IF(AND(AJ7&lt;&gt;"pac",AJ7&lt;&gt;""),AI7),IF(AND(AM7&lt;&gt;"pac",AM7&lt;&gt;""),AL7),IF(AND(AN7&lt;&gt;"pac",AN7&lt;&gt;""),AO7))/SUM(IF(AND(AJ7&lt;&gt;"pac",AJ7&lt;&gt;""),1),IF(AND(AM7&lt;&gt;"pac",AM7&lt;&gt;""),1),IF(AND(AN7&lt;&gt;"pac",AN7&lt;&gt;""),1))</f>
        <v>250</v>
      </c>
      <c r="AR7" s="132" t="n">
        <f aca="false" t="array" ref="AR7:AR7">SUM(IF(AND(AJ7&lt;&gt;"pac",AJ7&lt;&gt;""),AH7),IF(AND(AM7&lt;&gt;"pac",AM7&lt;&gt;""),AK7),IF(AND(AP7&lt;&gt;"pac",AP7&lt;&gt;""),AN7))</f>
        <v>4</v>
      </c>
      <c r="AS7" s="133"/>
      <c r="AT7" s="134" t="n">
        <f aca="false">SUM(AE7,AG7,AH7,AN7,AK7)</f>
        <v>4</v>
      </c>
      <c r="AU7" s="135" t="n">
        <f aca="false">AV7/AT7</f>
        <v>250</v>
      </c>
      <c r="AV7" s="136" t="n">
        <f aca="false">SUM(AE7*AF7)+(AH7*AI7)+(AN7*AO7)+(AK7*AL7)</f>
        <v>1000</v>
      </c>
      <c r="AW7" s="137" t="n">
        <f aca="false">AT7*(F8+G8+H8)*J8/1000</f>
        <v>0</v>
      </c>
      <c r="AX7" s="137" t="n">
        <f aca="false">K8*AT7</f>
        <v>0</v>
      </c>
      <c r="AY7" s="137" t="n">
        <f aca="false">L8*(AE8+AG8)</f>
        <v>0</v>
      </c>
      <c r="AZ7" s="136" t="n">
        <f aca="false">P8</f>
        <v>1.7328</v>
      </c>
      <c r="BA7" s="137" t="n">
        <f aca="false">AC7</f>
        <v>10.08</v>
      </c>
      <c r="BB7" s="137" t="n">
        <f aca="false">T8*AT8</f>
        <v>0</v>
      </c>
      <c r="BC7" s="137"/>
      <c r="BD7" s="137" t="n">
        <f aca="false">AV7-SUM(AW7:BC7)</f>
        <v>988.1872</v>
      </c>
      <c r="BE7" s="138"/>
      <c r="BF7" s="139" t="n">
        <f aca="false">BD7</f>
        <v>988.1872</v>
      </c>
      <c r="BG7" s="139" t="n">
        <f aca="false">BF7*$BG$5</f>
        <v>790.54976</v>
      </c>
      <c r="BH7" s="139" t="n">
        <f aca="false">BF7*$BH$5</f>
        <v>197.63744</v>
      </c>
      <c r="BI7" s="52"/>
      <c r="BJ7" s="140" t="s">
        <v>84</v>
      </c>
      <c r="BK7" s="141"/>
      <c r="BL7" s="54" t="n">
        <f aca="false">BL5+BL6</f>
        <v>23716.4928</v>
      </c>
      <c r="BO7" s="140" t="s">
        <v>84</v>
      </c>
      <c r="BP7" s="141"/>
      <c r="BQ7" s="54" t="e">
        <f aca="false">BQ5+BQ6</f>
        <v>#REF!</v>
      </c>
      <c r="BR7" s="55"/>
      <c r="BS7" s="142"/>
      <c r="BT7" s="143"/>
      <c r="BU7" s="144"/>
      <c r="BV7" s="138"/>
      <c r="BW7" s="138"/>
      <c r="BX7" s="138"/>
      <c r="BY7" s="144"/>
      <c r="BZ7" s="138"/>
      <c r="CA7" s="138"/>
      <c r="CB7" s="138"/>
      <c r="CC7" s="138"/>
      <c r="CD7" s="138"/>
      <c r="CE7" s="145"/>
      <c r="CF7" s="145"/>
      <c r="CG7" s="145"/>
      <c r="CH7" s="7"/>
      <c r="CI7" s="8"/>
      <c r="CJ7" s="7"/>
      <c r="CK7" s="29"/>
      <c r="CL7" s="7"/>
      <c r="CM7" s="7"/>
      <c r="CN7" s="8"/>
      <c r="CO7" s="7"/>
      <c r="CP7" s="29"/>
      <c r="CQ7" s="7"/>
    </row>
    <row r="8" customFormat="false" ht="12.75" hidden="false" customHeight="false" outlineLevel="0" collapsed="false">
      <c r="B8" s="75" t="n">
        <v>100</v>
      </c>
      <c r="C8" s="146" t="n">
        <f aca="false">C7</f>
        <v>4</v>
      </c>
      <c r="D8" s="147" t="n">
        <f aca="false">D7</f>
        <v>0</v>
      </c>
      <c r="E8" s="148" t="n">
        <f aca="false">C8-D7</f>
        <v>4</v>
      </c>
      <c r="F8" s="149" t="n">
        <f aca="false">$F$6</f>
        <v>0</v>
      </c>
      <c r="G8" s="150" t="n">
        <f aca="false">$G$6</f>
        <v>0</v>
      </c>
      <c r="H8" s="151" t="n">
        <f aca="false">$H$6</f>
        <v>0</v>
      </c>
      <c r="I8" s="152" t="n">
        <f aca="false">F8+G8+H8</f>
        <v>0</v>
      </c>
      <c r="J8" s="153" t="n">
        <f aca="false">$J$7</f>
        <v>0</v>
      </c>
      <c r="K8" s="154" t="n">
        <f aca="false">$K$6</f>
        <v>0</v>
      </c>
      <c r="L8" s="155" t="n">
        <f aca="false">((I8*J8/1000)+K8)</f>
        <v>0</v>
      </c>
      <c r="M8" s="156" t="n">
        <f aca="false">$M$68</f>
        <v>0</v>
      </c>
      <c r="N8" s="157" t="n">
        <f aca="false">$N$7*AQ7*AR7</f>
        <v>30</v>
      </c>
      <c r="O8" s="156" t="n">
        <f aca="false">$O$68</f>
        <v>0</v>
      </c>
      <c r="P8" s="158" t="n">
        <f aca="false">(AT7*$P$6)*$P$3</f>
        <v>1.7328</v>
      </c>
      <c r="Q8" s="154" t="n">
        <f aca="false">$Q$68</f>
        <v>0</v>
      </c>
      <c r="R8" s="154" t="n">
        <v>0</v>
      </c>
      <c r="S8" s="155" t="n">
        <v>0</v>
      </c>
      <c r="T8" s="156" t="n">
        <f aca="false">$T$6</f>
        <v>0</v>
      </c>
      <c r="U8" s="159" t="n">
        <f aca="false">(N8/E8)+SUM(L8:M8)</f>
        <v>7.5</v>
      </c>
      <c r="W8" s="116" t="n">
        <v>4</v>
      </c>
      <c r="X8" s="117" t="n">
        <v>2.52</v>
      </c>
      <c r="Y8" s="160"/>
      <c r="Z8" s="63"/>
      <c r="AA8" s="161"/>
      <c r="AB8" s="120"/>
      <c r="AC8" s="162" t="n">
        <f aca="false">(W8*X8)+(Y8*Z8)+(AA8*AB8)</f>
        <v>10.08</v>
      </c>
      <c r="AD8" s="163" t="n">
        <v>200</v>
      </c>
      <c r="AE8" s="164" t="n">
        <v>0</v>
      </c>
      <c r="AF8" s="165" t="n">
        <v>0</v>
      </c>
      <c r="AG8" s="166"/>
      <c r="AH8" s="167"/>
      <c r="AI8" s="168"/>
      <c r="AJ8" s="169"/>
      <c r="AK8" s="170" t="n">
        <v>4</v>
      </c>
      <c r="AL8" s="63" t="n">
        <v>250</v>
      </c>
      <c r="AM8" s="171" t="s">
        <v>158</v>
      </c>
      <c r="AN8" s="172"/>
      <c r="AO8" s="173"/>
      <c r="AP8" s="133"/>
      <c r="AQ8" s="133" t="n">
        <f aca="false" t="array" ref="AQ8:AQ8">SUM(IF(AND(AJ8&lt;&gt;"pac",AJ8&lt;&gt;""),AI8),IF(AND(AM8&lt;&gt;"pac",AM8&lt;&gt;""),AL8),IF(AND(AN8&lt;&gt;"pac",AN8&lt;&gt;""),AO8))/SUM(IF(AND(AJ8&lt;&gt;"pac",AJ8&lt;&gt;""),1),IF(AND(AM8&lt;&gt;"pac",AM8&lt;&gt;""),1),IF(AND(AN8&lt;&gt;"pac",AN8&lt;&gt;""),1))</f>
        <v>250</v>
      </c>
      <c r="AR8" s="133" t="n">
        <f aca="false" t="array" ref="AR8:AR8">SUM(IF(AND(AJ8&lt;&gt;"pac",AJ8&lt;&gt;""),AH8),IF(AND(AM8&lt;&gt;"pac",AM8&lt;&gt;""),AK8),IF(AND(AP8&lt;&gt;"pac",AP8&lt;&gt;""),AN8))</f>
        <v>4</v>
      </c>
      <c r="AS8" s="133"/>
      <c r="AT8" s="134" t="n">
        <f aca="false">SUM(AE8,AG8,AH8,AN8,AK8)</f>
        <v>4</v>
      </c>
      <c r="AU8" s="135" t="n">
        <f aca="false">AV8/AT8</f>
        <v>250</v>
      </c>
      <c r="AV8" s="136" t="n">
        <f aca="false">SUM(AE8*AF8)+(AH8*AI8)+(AN8*AO8)+(AK8*AL8)</f>
        <v>1000</v>
      </c>
      <c r="AW8" s="137" t="n">
        <f aca="false">AT8*(F9+G9+H9)*J9/1000</f>
        <v>0</v>
      </c>
      <c r="AX8" s="137" t="n">
        <f aca="false">K9*AT8</f>
        <v>0</v>
      </c>
      <c r="AY8" s="137" t="n">
        <f aca="false">L9*(AE9+AG9)</f>
        <v>0</v>
      </c>
      <c r="AZ8" s="136" t="n">
        <f aca="false">P9</f>
        <v>1.7328</v>
      </c>
      <c r="BA8" s="137" t="n">
        <f aca="false">AC8</f>
        <v>10.08</v>
      </c>
      <c r="BB8" s="137" t="n">
        <f aca="false">T9*AT9</f>
        <v>0</v>
      </c>
      <c r="BC8" s="137"/>
      <c r="BD8" s="137" t="n">
        <f aca="false">AV8-SUM(AW8:BC8)</f>
        <v>988.1872</v>
      </c>
      <c r="BE8" s="138"/>
      <c r="BF8" s="139" t="n">
        <f aca="false">BD8</f>
        <v>988.1872</v>
      </c>
      <c r="BG8" s="139" t="n">
        <f aca="false">BF8*$BG$5</f>
        <v>790.54976</v>
      </c>
      <c r="BH8" s="139" t="n">
        <f aca="false">BF8*$BH$5</f>
        <v>197.63744</v>
      </c>
      <c r="BI8" s="52"/>
      <c r="BR8" s="55"/>
      <c r="BS8" s="142"/>
      <c r="BT8" s="143"/>
      <c r="BU8" s="144"/>
      <c r="BV8" s="138"/>
      <c r="BW8" s="138"/>
      <c r="BX8" s="138"/>
      <c r="BY8" s="144"/>
      <c r="BZ8" s="138"/>
      <c r="CA8" s="138"/>
      <c r="CB8" s="138"/>
      <c r="CC8" s="138"/>
      <c r="CD8" s="138"/>
      <c r="CE8" s="145"/>
      <c r="CF8" s="145"/>
      <c r="CG8" s="145"/>
      <c r="CH8" s="7"/>
      <c r="CI8" s="7"/>
      <c r="CJ8" s="7"/>
      <c r="CK8" s="7"/>
      <c r="CL8" s="7"/>
      <c r="CM8" s="7"/>
      <c r="CN8" s="7"/>
      <c r="CO8" s="7"/>
      <c r="CP8" s="7"/>
      <c r="CQ8" s="7"/>
    </row>
    <row r="9" customFormat="false" ht="12.75" hidden="false" customHeight="false" outlineLevel="0" collapsed="false">
      <c r="B9" s="75" t="n">
        <v>200</v>
      </c>
      <c r="C9" s="146" t="n">
        <f aca="false">C8</f>
        <v>4</v>
      </c>
      <c r="D9" s="147" t="n">
        <f aca="false">D8</f>
        <v>0</v>
      </c>
      <c r="E9" s="174" t="n">
        <f aca="false">C9-D8</f>
        <v>4</v>
      </c>
      <c r="F9" s="149" t="n">
        <f aca="false">$F$6</f>
        <v>0</v>
      </c>
      <c r="G9" s="175" t="n">
        <f aca="false">$G$6</f>
        <v>0</v>
      </c>
      <c r="H9" s="151" t="n">
        <f aca="false">$H$6</f>
        <v>0</v>
      </c>
      <c r="I9" s="152" t="n">
        <f aca="false">F9+G9+H9</f>
        <v>0</v>
      </c>
      <c r="J9" s="153" t="n">
        <f aca="false">$J$7</f>
        <v>0</v>
      </c>
      <c r="K9" s="154" t="n">
        <f aca="false">$K$6</f>
        <v>0</v>
      </c>
      <c r="L9" s="155" t="n">
        <f aca="false">((I9*J9/1000)+K9)</f>
        <v>0</v>
      </c>
      <c r="M9" s="156" t="n">
        <f aca="false">$M$68</f>
        <v>0</v>
      </c>
      <c r="N9" s="157" t="n">
        <f aca="false">$N$7*AQ8*AR8</f>
        <v>30</v>
      </c>
      <c r="O9" s="156" t="n">
        <f aca="false">$O$68</f>
        <v>0</v>
      </c>
      <c r="P9" s="158" t="n">
        <f aca="false">(AT8*$P$6)*$P$3</f>
        <v>1.7328</v>
      </c>
      <c r="Q9" s="154" t="n">
        <f aca="false">$Q$68</f>
        <v>0</v>
      </c>
      <c r="R9" s="154" t="n">
        <v>0</v>
      </c>
      <c r="S9" s="155" t="n">
        <v>0</v>
      </c>
      <c r="T9" s="156" t="n">
        <f aca="false">$T$6</f>
        <v>0</v>
      </c>
      <c r="U9" s="159" t="n">
        <f aca="false">(N9/E9)+SUM(L9:M9)</f>
        <v>7.5</v>
      </c>
      <c r="W9" s="116" t="n">
        <v>4</v>
      </c>
      <c r="X9" s="117" t="n">
        <v>2.52</v>
      </c>
      <c r="Y9" s="160"/>
      <c r="Z9" s="63"/>
      <c r="AA9" s="161"/>
      <c r="AB9" s="120"/>
      <c r="AC9" s="162" t="n">
        <f aca="false">(W9*X9)+(Y9*Z9)+(AA9*AB9)</f>
        <v>10.08</v>
      </c>
      <c r="AD9" s="163" t="n">
        <v>300</v>
      </c>
      <c r="AE9" s="164" t="n">
        <v>0</v>
      </c>
      <c r="AF9" s="165" t="n">
        <v>0</v>
      </c>
      <c r="AG9" s="166"/>
      <c r="AH9" s="167"/>
      <c r="AI9" s="168"/>
      <c r="AJ9" s="169"/>
      <c r="AK9" s="170" t="n">
        <v>4</v>
      </c>
      <c r="AL9" s="63" t="n">
        <v>250</v>
      </c>
      <c r="AM9" s="171" t="s">
        <v>158</v>
      </c>
      <c r="AN9" s="172"/>
      <c r="AO9" s="173"/>
      <c r="AP9" s="133"/>
      <c r="AQ9" s="133" t="n">
        <f aca="false" t="array" ref="AQ9:AQ9">SUM(IF(AND(AJ9&lt;&gt;"pac",AJ9&lt;&gt;""),AI9),IF(AND(AM9&lt;&gt;"pac",AM9&lt;&gt;""),AL9),IF(AND(AN9&lt;&gt;"pac",AN9&lt;&gt;""),AO9))/SUM(IF(AND(AJ9&lt;&gt;"pac",AJ9&lt;&gt;""),1),IF(AND(AM9&lt;&gt;"pac",AM9&lt;&gt;""),1),IF(AND(AN9&lt;&gt;"pac",AN9&lt;&gt;""),1))</f>
        <v>250</v>
      </c>
      <c r="AR9" s="133" t="n">
        <f aca="false" t="array" ref="AR9:AR9">SUM(IF(AND(AJ9&lt;&gt;"pac",AJ9&lt;&gt;""),AH9),IF(AND(AM9&lt;&gt;"pac",AM9&lt;&gt;""),AK9),IF(AND(AP9&lt;&gt;"pac",AP9&lt;&gt;""),AN9))</f>
        <v>4</v>
      </c>
      <c r="AS9" s="133"/>
      <c r="AT9" s="134" t="n">
        <f aca="false">SUM(AE9,AG9,AH9,AN9,AK9)</f>
        <v>4</v>
      </c>
      <c r="AU9" s="135" t="n">
        <f aca="false">AV9/AT9</f>
        <v>250</v>
      </c>
      <c r="AV9" s="136" t="n">
        <f aca="false">SUM(AE9*AF9)+(AH9*AI9)+(AN9*AO9)+(AK9*AL9)</f>
        <v>1000</v>
      </c>
      <c r="AW9" s="137" t="n">
        <f aca="false">AT9*(F10+G10+H10)*J10/1000</f>
        <v>0</v>
      </c>
      <c r="AX9" s="137" t="n">
        <f aca="false">K10*AT9</f>
        <v>0</v>
      </c>
      <c r="AY9" s="137" t="n">
        <f aca="false">L10*(AE10+AG10)</f>
        <v>0</v>
      </c>
      <c r="AZ9" s="136" t="n">
        <f aca="false">P10</f>
        <v>1.7328</v>
      </c>
      <c r="BA9" s="137" t="n">
        <f aca="false">AC9</f>
        <v>10.08</v>
      </c>
      <c r="BB9" s="137" t="n">
        <f aca="false">T10*AT10</f>
        <v>0</v>
      </c>
      <c r="BC9" s="137"/>
      <c r="BD9" s="137" t="n">
        <f aca="false">AV9-SUM(AW9:BC9)</f>
        <v>988.1872</v>
      </c>
      <c r="BE9" s="138"/>
      <c r="BF9" s="139" t="n">
        <f aca="false">BD9</f>
        <v>988.1872</v>
      </c>
      <c r="BG9" s="139" t="n">
        <f aca="false">BF9*$BG$5</f>
        <v>790.54976</v>
      </c>
      <c r="BH9" s="139" t="n">
        <f aca="false">BF9*$BH$5</f>
        <v>197.63744</v>
      </c>
      <c r="BI9" s="52"/>
      <c r="BR9" s="55"/>
      <c r="BS9" s="142"/>
      <c r="BT9" s="143"/>
      <c r="BU9" s="144"/>
      <c r="BV9" s="138"/>
      <c r="BW9" s="138"/>
      <c r="BX9" s="138"/>
      <c r="BY9" s="144"/>
      <c r="BZ9" s="138"/>
      <c r="CA9" s="138"/>
      <c r="CB9" s="138"/>
      <c r="CC9" s="138"/>
      <c r="CD9" s="138"/>
      <c r="CE9" s="145"/>
      <c r="CF9" s="145"/>
      <c r="CG9" s="145"/>
      <c r="CH9" s="7"/>
      <c r="CI9" s="7"/>
      <c r="CJ9" s="7"/>
      <c r="CK9" s="7"/>
      <c r="CL9" s="7"/>
      <c r="CM9" s="7"/>
      <c r="CN9" s="7"/>
      <c r="CO9" s="7"/>
      <c r="CP9" s="7"/>
      <c r="CQ9" s="7"/>
    </row>
    <row r="10" customFormat="false" ht="12.75" hidden="false" customHeight="false" outlineLevel="0" collapsed="false">
      <c r="B10" s="75" t="n">
        <v>300</v>
      </c>
      <c r="C10" s="146" t="n">
        <f aca="false">C9</f>
        <v>4</v>
      </c>
      <c r="D10" s="147" t="n">
        <f aca="false">D9</f>
        <v>0</v>
      </c>
      <c r="E10" s="174" t="n">
        <f aca="false">C10-D9</f>
        <v>4</v>
      </c>
      <c r="F10" s="149" t="n">
        <f aca="false">$F$6</f>
        <v>0</v>
      </c>
      <c r="G10" s="175" t="n">
        <f aca="false">$G$6</f>
        <v>0</v>
      </c>
      <c r="H10" s="151" t="n">
        <f aca="false">$H$6</f>
        <v>0</v>
      </c>
      <c r="I10" s="152" t="n">
        <f aca="false">F10+G10+H10</f>
        <v>0</v>
      </c>
      <c r="J10" s="153" t="n">
        <f aca="false">$J$7</f>
        <v>0</v>
      </c>
      <c r="K10" s="154" t="n">
        <f aca="false">$K$6</f>
        <v>0</v>
      </c>
      <c r="L10" s="155" t="n">
        <f aca="false">((I10*J10/1000)+K10)</f>
        <v>0</v>
      </c>
      <c r="M10" s="156" t="n">
        <f aca="false">$M$68</f>
        <v>0</v>
      </c>
      <c r="N10" s="157" t="n">
        <f aca="false">$N$7*AQ9*AR9</f>
        <v>30</v>
      </c>
      <c r="O10" s="156" t="n">
        <f aca="false">$O$68</f>
        <v>0</v>
      </c>
      <c r="P10" s="158" t="n">
        <f aca="false">(AT9*$P$6)*$P$3</f>
        <v>1.7328</v>
      </c>
      <c r="Q10" s="154" t="n">
        <f aca="false">$Q$68</f>
        <v>0</v>
      </c>
      <c r="R10" s="154" t="n">
        <v>0</v>
      </c>
      <c r="S10" s="155" t="n">
        <v>0</v>
      </c>
      <c r="T10" s="156" t="n">
        <f aca="false">$T$6</f>
        <v>0</v>
      </c>
      <c r="U10" s="159" t="n">
        <f aca="false">(N10/E10)+SUM(L10:M10)</f>
        <v>7.5</v>
      </c>
      <c r="W10" s="116" t="n">
        <v>4</v>
      </c>
      <c r="X10" s="117" t="n">
        <v>2.52</v>
      </c>
      <c r="Y10" s="160"/>
      <c r="Z10" s="63"/>
      <c r="AA10" s="161"/>
      <c r="AB10" s="120"/>
      <c r="AC10" s="162" t="n">
        <f aca="false">(W10*X10)+(Y10*Z10)+(AA10*AB10)</f>
        <v>10.08</v>
      </c>
      <c r="AD10" s="163" t="n">
        <v>400</v>
      </c>
      <c r="AE10" s="164" t="n">
        <v>0</v>
      </c>
      <c r="AF10" s="165" t="n">
        <v>0</v>
      </c>
      <c r="AG10" s="166"/>
      <c r="AH10" s="167"/>
      <c r="AI10" s="168"/>
      <c r="AJ10" s="169"/>
      <c r="AK10" s="170" t="n">
        <v>4</v>
      </c>
      <c r="AL10" s="63" t="n">
        <v>250</v>
      </c>
      <c r="AM10" s="171" t="s">
        <v>158</v>
      </c>
      <c r="AN10" s="172"/>
      <c r="AO10" s="173"/>
      <c r="AP10" s="133"/>
      <c r="AQ10" s="133" t="n">
        <f aca="false" t="array" ref="AQ10:AQ10">SUM(IF(AND(AJ10&lt;&gt;"pac",AJ10&lt;&gt;""),AI10),IF(AND(AM10&lt;&gt;"pac",AM10&lt;&gt;""),AL10),IF(AND(AN10&lt;&gt;"pac",AN10&lt;&gt;""),AO10))/SUM(IF(AND(AJ10&lt;&gt;"pac",AJ10&lt;&gt;""),1),IF(AND(AM10&lt;&gt;"pac",AM10&lt;&gt;""),1),IF(AND(AN10&lt;&gt;"pac",AN10&lt;&gt;""),1))</f>
        <v>250</v>
      </c>
      <c r="AR10" s="133" t="n">
        <f aca="false" t="array" ref="AR10:AR10">SUM(IF(AND(AJ10&lt;&gt;"pac",AJ10&lt;&gt;""),AH10),IF(AND(AM10&lt;&gt;"pac",AM10&lt;&gt;""),AK10),IF(AND(AP10&lt;&gt;"pac",AP10&lt;&gt;""),AN10))</f>
        <v>4</v>
      </c>
      <c r="AS10" s="133"/>
      <c r="AT10" s="134" t="n">
        <f aca="false">SUM(AE10,AG10,AH10,AN10,AK10)</f>
        <v>4</v>
      </c>
      <c r="AU10" s="135" t="n">
        <f aca="false">AV10/AT10</f>
        <v>250</v>
      </c>
      <c r="AV10" s="136" t="n">
        <f aca="false">SUM(AE10*AF10)+(AH10*AI10)+(AN10*AO10)+(AK10*AL10)</f>
        <v>1000</v>
      </c>
      <c r="AW10" s="137" t="n">
        <f aca="false">AT10*(F11+G11+H11)*J11/1000</f>
        <v>0</v>
      </c>
      <c r="AX10" s="137" t="n">
        <f aca="false">K11*AT10</f>
        <v>0</v>
      </c>
      <c r="AY10" s="137" t="n">
        <f aca="false">L11*(AE11+AG11)</f>
        <v>0</v>
      </c>
      <c r="AZ10" s="136" t="n">
        <f aca="false">P11</f>
        <v>1.7328</v>
      </c>
      <c r="BA10" s="137" t="n">
        <f aca="false">AC10</f>
        <v>10.08</v>
      </c>
      <c r="BB10" s="137" t="n">
        <f aca="false">T11*AT11</f>
        <v>0</v>
      </c>
      <c r="BC10" s="137"/>
      <c r="BD10" s="137" t="n">
        <f aca="false">AV10-SUM(AW10:BC10)</f>
        <v>988.1872</v>
      </c>
      <c r="BE10" s="138"/>
      <c r="BF10" s="139" t="n">
        <f aca="false">BD10</f>
        <v>988.1872</v>
      </c>
      <c r="BG10" s="139" t="n">
        <f aca="false">BF10*$BG$5</f>
        <v>790.54976</v>
      </c>
      <c r="BH10" s="139" t="n">
        <f aca="false">BF10*$BH$5</f>
        <v>197.63744</v>
      </c>
      <c r="BI10" s="52"/>
      <c r="BJ10" s="6" t="s">
        <v>86</v>
      </c>
      <c r="BO10" s="6" t="s">
        <v>87</v>
      </c>
      <c r="BR10" s="55"/>
      <c r="BS10" s="142"/>
      <c r="BT10" s="143"/>
      <c r="BU10" s="144"/>
      <c r="BV10" s="138"/>
      <c r="BW10" s="138"/>
      <c r="BX10" s="138"/>
      <c r="BY10" s="144"/>
      <c r="BZ10" s="138"/>
      <c r="CA10" s="138"/>
      <c r="CB10" s="138"/>
      <c r="CC10" s="138"/>
      <c r="CD10" s="138"/>
      <c r="CE10" s="145"/>
      <c r="CF10" s="145"/>
      <c r="CG10" s="145"/>
      <c r="CH10" s="7"/>
      <c r="CI10" s="8"/>
      <c r="CJ10" s="7"/>
      <c r="CK10" s="7"/>
      <c r="CL10" s="7"/>
      <c r="CM10" s="7"/>
      <c r="CN10" s="8"/>
      <c r="CO10" s="7"/>
      <c r="CP10" s="7"/>
      <c r="CQ10" s="7"/>
    </row>
    <row r="11" customFormat="false" ht="12.75" hidden="false" customHeight="false" outlineLevel="0" collapsed="false">
      <c r="B11" s="75" t="n">
        <v>400</v>
      </c>
      <c r="C11" s="146" t="n">
        <f aca="false">C10</f>
        <v>4</v>
      </c>
      <c r="D11" s="147" t="n">
        <f aca="false">D10</f>
        <v>0</v>
      </c>
      <c r="E11" s="174" t="n">
        <f aca="false">C11-D10</f>
        <v>4</v>
      </c>
      <c r="F11" s="149" t="n">
        <f aca="false">$F$6</f>
        <v>0</v>
      </c>
      <c r="G11" s="175" t="n">
        <f aca="false">$G$6</f>
        <v>0</v>
      </c>
      <c r="H11" s="151" t="n">
        <f aca="false">$H$6</f>
        <v>0</v>
      </c>
      <c r="I11" s="152" t="n">
        <f aca="false">F11+G11+H11</f>
        <v>0</v>
      </c>
      <c r="J11" s="153" t="n">
        <f aca="false">$J$7</f>
        <v>0</v>
      </c>
      <c r="K11" s="154" t="n">
        <f aca="false">$K$6</f>
        <v>0</v>
      </c>
      <c r="L11" s="155" t="n">
        <f aca="false">((I11*J11/1000)+K11)</f>
        <v>0</v>
      </c>
      <c r="M11" s="156" t="n">
        <f aca="false">$M$68</f>
        <v>0</v>
      </c>
      <c r="N11" s="157" t="n">
        <f aca="false">$N$7*AQ10*AR10</f>
        <v>30</v>
      </c>
      <c r="O11" s="156" t="n">
        <f aca="false">$O$68</f>
        <v>0</v>
      </c>
      <c r="P11" s="158" t="n">
        <f aca="false">(AT10*$P$6)*$P$3</f>
        <v>1.7328</v>
      </c>
      <c r="Q11" s="154" t="n">
        <f aca="false">$Q$68</f>
        <v>0</v>
      </c>
      <c r="R11" s="154" t="n">
        <v>0</v>
      </c>
      <c r="S11" s="155" t="n">
        <v>0</v>
      </c>
      <c r="T11" s="156" t="n">
        <f aca="false">$T$6</f>
        <v>0</v>
      </c>
      <c r="U11" s="159" t="n">
        <f aca="false">(N11/E11)+SUM(L11:M11)</f>
        <v>7.5</v>
      </c>
      <c r="W11" s="116" t="n">
        <v>4</v>
      </c>
      <c r="X11" s="117" t="n">
        <v>2.52</v>
      </c>
      <c r="Y11" s="160"/>
      <c r="Z11" s="63"/>
      <c r="AA11" s="161"/>
      <c r="AB11" s="120"/>
      <c r="AC11" s="162" t="n">
        <f aca="false">(W11*X11)+(Y11*Z11)+(AA11*AB11)</f>
        <v>10.08</v>
      </c>
      <c r="AD11" s="163" t="n">
        <v>500</v>
      </c>
      <c r="AE11" s="164" t="n">
        <v>0</v>
      </c>
      <c r="AF11" s="165" t="n">
        <v>0</v>
      </c>
      <c r="AG11" s="166"/>
      <c r="AH11" s="167"/>
      <c r="AI11" s="168"/>
      <c r="AJ11" s="169"/>
      <c r="AK11" s="170" t="n">
        <v>4</v>
      </c>
      <c r="AL11" s="63" t="n">
        <v>250</v>
      </c>
      <c r="AM11" s="171" t="s">
        <v>158</v>
      </c>
      <c r="AN11" s="172"/>
      <c r="AO11" s="173"/>
      <c r="AP11" s="133"/>
      <c r="AQ11" s="133" t="n">
        <f aca="false" t="array" ref="AQ11:AQ11">SUM(IF(AND(AJ11&lt;&gt;"pac",AJ11&lt;&gt;""),AI11),IF(AND(AM11&lt;&gt;"pac",AM11&lt;&gt;""),AL11),IF(AND(AN11&lt;&gt;"pac",AN11&lt;&gt;""),AO11))/SUM(IF(AND(AJ11&lt;&gt;"pac",AJ11&lt;&gt;""),1),IF(AND(AM11&lt;&gt;"pac",AM11&lt;&gt;""),1),IF(AND(AN11&lt;&gt;"pac",AN11&lt;&gt;""),1))</f>
        <v>250</v>
      </c>
      <c r="AR11" s="133" t="n">
        <f aca="false" t="array" ref="AR11:AR11">SUM(IF(AND(AJ11&lt;&gt;"pac",AJ11&lt;&gt;""),AH11),IF(AND(AM11&lt;&gt;"pac",AM11&lt;&gt;""),AK11),IF(AND(AP11&lt;&gt;"pac",AP11&lt;&gt;""),AN11))</f>
        <v>4</v>
      </c>
      <c r="AS11" s="133"/>
      <c r="AT11" s="134" t="n">
        <f aca="false">SUM(AE11,AG11,AH11,AN11,AK11)</f>
        <v>4</v>
      </c>
      <c r="AU11" s="135" t="n">
        <f aca="false">AV11/AT11</f>
        <v>250</v>
      </c>
      <c r="AV11" s="136" t="n">
        <f aca="false">SUM(AE11*AF11)+(AH11*AI11)+(AN11*AO11)+(AK11*AL11)</f>
        <v>1000</v>
      </c>
      <c r="AW11" s="137" t="n">
        <f aca="false">AT11*(F12+G12+H12)*J12/1000</f>
        <v>0</v>
      </c>
      <c r="AX11" s="137" t="n">
        <f aca="false">K12*AT11</f>
        <v>0</v>
      </c>
      <c r="AY11" s="137" t="n">
        <f aca="false">L12*(AE12+AG12)</f>
        <v>0</v>
      </c>
      <c r="AZ11" s="136" t="n">
        <f aca="false">P12</f>
        <v>1.7328</v>
      </c>
      <c r="BA11" s="137" t="n">
        <f aca="false">AC11</f>
        <v>10.08</v>
      </c>
      <c r="BB11" s="137" t="n">
        <f aca="false">T12*AT12</f>
        <v>0</v>
      </c>
      <c r="BC11" s="137"/>
      <c r="BD11" s="137" t="n">
        <f aca="false">AV11-SUM(AW11:BC11)</f>
        <v>988.1872</v>
      </c>
      <c r="BE11" s="138"/>
      <c r="BF11" s="139" t="n">
        <f aca="false">BD11</f>
        <v>988.1872</v>
      </c>
      <c r="BG11" s="139" t="n">
        <f aca="false">BF11*$BG$5</f>
        <v>790.54976</v>
      </c>
      <c r="BH11" s="139" t="n">
        <f aca="false">BF11*$BH$5</f>
        <v>197.63744</v>
      </c>
      <c r="BI11" s="52"/>
      <c r="BJ11" s="25" t="s">
        <v>88</v>
      </c>
      <c r="BK11" s="26"/>
      <c r="BL11" s="27" t="n">
        <f aca="false">AV31</f>
        <v>24000</v>
      </c>
      <c r="BO11" s="25" t="s">
        <v>88</v>
      </c>
      <c r="BP11" s="26"/>
      <c r="BQ11" s="27" t="e">
        <f aca="true">(INDIRECT(TEXT((DAY($A$1)-1),"0")&amp;"!Bq11"))+BL11</f>
        <v>#REF!</v>
      </c>
      <c r="BR11" s="55"/>
      <c r="BS11" s="142"/>
      <c r="BT11" s="143"/>
      <c r="BU11" s="144"/>
      <c r="BV11" s="138"/>
      <c r="BW11" s="138"/>
      <c r="BX11" s="138"/>
      <c r="BY11" s="144"/>
      <c r="BZ11" s="138"/>
      <c r="CA11" s="138"/>
      <c r="CB11" s="138"/>
      <c r="CC11" s="138"/>
      <c r="CD11" s="138"/>
      <c r="CE11" s="145"/>
      <c r="CF11" s="145"/>
      <c r="CG11" s="145"/>
      <c r="CH11" s="7"/>
      <c r="CI11" s="8"/>
      <c r="CJ11" s="7"/>
      <c r="CK11" s="29"/>
      <c r="CL11" s="7"/>
      <c r="CM11" s="7"/>
      <c r="CN11" s="8"/>
      <c r="CO11" s="7"/>
      <c r="CP11" s="29"/>
      <c r="CQ11" s="7"/>
    </row>
    <row r="12" customFormat="false" ht="12.75" hidden="false" customHeight="false" outlineLevel="0" collapsed="false">
      <c r="B12" s="75" t="n">
        <v>500</v>
      </c>
      <c r="C12" s="146" t="n">
        <f aca="false">C11</f>
        <v>4</v>
      </c>
      <c r="D12" s="147" t="n">
        <f aca="false">D11</f>
        <v>0</v>
      </c>
      <c r="E12" s="174" t="n">
        <f aca="false">C12-D11</f>
        <v>4</v>
      </c>
      <c r="F12" s="149" t="n">
        <f aca="false">$F$6</f>
        <v>0</v>
      </c>
      <c r="G12" s="175" t="n">
        <f aca="false">$G$6</f>
        <v>0</v>
      </c>
      <c r="H12" s="151" t="n">
        <f aca="false">$H$6</f>
        <v>0</v>
      </c>
      <c r="I12" s="152" t="n">
        <f aca="false">F12+G12+H12</f>
        <v>0</v>
      </c>
      <c r="J12" s="153" t="n">
        <f aca="false">$J$7</f>
        <v>0</v>
      </c>
      <c r="K12" s="154" t="n">
        <f aca="false">$K$6</f>
        <v>0</v>
      </c>
      <c r="L12" s="155" t="n">
        <f aca="false">((I12*J12/1000)+K12)</f>
        <v>0</v>
      </c>
      <c r="M12" s="156" t="n">
        <f aca="false">$M$68</f>
        <v>0</v>
      </c>
      <c r="N12" s="157" t="n">
        <f aca="false">$N$7*AQ11*AR11</f>
        <v>30</v>
      </c>
      <c r="O12" s="156" t="n">
        <f aca="false">$O$68</f>
        <v>0</v>
      </c>
      <c r="P12" s="158" t="n">
        <f aca="false">(AT11*$P$6)*$P$3</f>
        <v>1.7328</v>
      </c>
      <c r="Q12" s="154" t="n">
        <f aca="false">$Q$68</f>
        <v>0</v>
      </c>
      <c r="R12" s="154" t="n">
        <v>0</v>
      </c>
      <c r="S12" s="155" t="n">
        <v>0</v>
      </c>
      <c r="T12" s="156" t="n">
        <f aca="false">$T$6</f>
        <v>0</v>
      </c>
      <c r="U12" s="159" t="n">
        <f aca="false">(N12/E12)+SUM(L12:M12)</f>
        <v>7.5</v>
      </c>
      <c r="W12" s="116" t="n">
        <v>4</v>
      </c>
      <c r="X12" s="117" t="n">
        <v>2.52</v>
      </c>
      <c r="Y12" s="160"/>
      <c r="Z12" s="63"/>
      <c r="AA12" s="161"/>
      <c r="AB12" s="120"/>
      <c r="AC12" s="162" t="n">
        <f aca="false">(W12*X12)+(Y12*Z12)+(AA12*AB12)</f>
        <v>10.08</v>
      </c>
      <c r="AD12" s="163" t="n">
        <v>600</v>
      </c>
      <c r="AE12" s="164" t="n">
        <v>0</v>
      </c>
      <c r="AF12" s="165" t="n">
        <v>0</v>
      </c>
      <c r="AG12" s="166"/>
      <c r="AH12" s="167"/>
      <c r="AI12" s="168"/>
      <c r="AJ12" s="169"/>
      <c r="AK12" s="170" t="n">
        <v>4</v>
      </c>
      <c r="AL12" s="63" t="n">
        <v>250</v>
      </c>
      <c r="AM12" s="171" t="s">
        <v>158</v>
      </c>
      <c r="AN12" s="172"/>
      <c r="AO12" s="173"/>
      <c r="AP12" s="133"/>
      <c r="AQ12" s="133" t="n">
        <f aca="false" t="array" ref="AQ12:AQ12">SUM(IF(AND(AJ12&lt;&gt;"pac",AJ12&lt;&gt;""),AI12),IF(AND(AM12&lt;&gt;"pac",AM12&lt;&gt;""),AL12),IF(AND(AN12&lt;&gt;"pac",AN12&lt;&gt;""),AO12))/SUM(IF(AND(AJ12&lt;&gt;"pac",AJ12&lt;&gt;""),1),IF(AND(AM12&lt;&gt;"pac",AM12&lt;&gt;""),1),IF(AND(AN12&lt;&gt;"pac",AN12&lt;&gt;""),1))</f>
        <v>250</v>
      </c>
      <c r="AR12" s="133" t="n">
        <f aca="false" t="array" ref="AR12:AR12">SUM(IF(AND(AJ12&lt;&gt;"pac",AJ12&lt;&gt;""),AH12),IF(AND(AM12&lt;&gt;"pac",AM12&lt;&gt;""),AK12),IF(AND(AP12&lt;&gt;"pac",AP12&lt;&gt;""),AN12))</f>
        <v>4</v>
      </c>
      <c r="AS12" s="133"/>
      <c r="AT12" s="134" t="n">
        <f aca="false">SUM(AE12,AG12,AH12,AN12,AK12)</f>
        <v>4</v>
      </c>
      <c r="AU12" s="135" t="n">
        <f aca="false">AV12/AT12</f>
        <v>250</v>
      </c>
      <c r="AV12" s="136" t="n">
        <f aca="false">SUM(AE12*AF12)+(AH12*AI12)+(AN12*AO12)+(AK12*AL12)</f>
        <v>1000</v>
      </c>
      <c r="AW12" s="137" t="n">
        <f aca="false">AT12*(F13+G13+H13)*J13/1000</f>
        <v>0</v>
      </c>
      <c r="AX12" s="137" t="n">
        <f aca="false">K13*AT12</f>
        <v>0</v>
      </c>
      <c r="AY12" s="137" t="n">
        <f aca="false">L13*(AE13+AG13)</f>
        <v>0</v>
      </c>
      <c r="AZ12" s="136" t="n">
        <f aca="false">P13</f>
        <v>1.7328</v>
      </c>
      <c r="BA12" s="137" t="n">
        <f aca="false">AC12</f>
        <v>10.08</v>
      </c>
      <c r="BB12" s="137" t="n">
        <f aca="false">T13*AT13</f>
        <v>0</v>
      </c>
      <c r="BC12" s="137"/>
      <c r="BD12" s="137" t="n">
        <f aca="false">AV12-SUM(AW12:BC12)</f>
        <v>988.1872</v>
      </c>
      <c r="BE12" s="138"/>
      <c r="BF12" s="139" t="n">
        <f aca="false">BD12</f>
        <v>988.1872</v>
      </c>
      <c r="BG12" s="139" t="n">
        <f aca="false">BF12*$BG$5</f>
        <v>790.54976</v>
      </c>
      <c r="BH12" s="139" t="n">
        <f aca="false">BF12*$BH$5</f>
        <v>197.63744</v>
      </c>
      <c r="BI12" s="52"/>
      <c r="BJ12" s="53" t="s">
        <v>92</v>
      </c>
      <c r="BK12" s="52"/>
      <c r="BL12" s="73"/>
      <c r="BO12" s="53" t="s">
        <v>92</v>
      </c>
      <c r="BP12" s="52"/>
      <c r="BQ12" s="73"/>
      <c r="BR12" s="55"/>
      <c r="BS12" s="142"/>
      <c r="BT12" s="143"/>
      <c r="BU12" s="144"/>
      <c r="BV12" s="138"/>
      <c r="BW12" s="138"/>
      <c r="BX12" s="138"/>
      <c r="BY12" s="144"/>
      <c r="BZ12" s="138"/>
      <c r="CA12" s="138"/>
      <c r="CB12" s="138"/>
      <c r="CC12" s="138"/>
      <c r="CD12" s="138"/>
      <c r="CE12" s="145"/>
      <c r="CF12" s="145"/>
      <c r="CG12" s="145"/>
      <c r="CH12" s="7"/>
      <c r="CI12" s="8"/>
      <c r="CJ12" s="7"/>
      <c r="CK12" s="29"/>
      <c r="CL12" s="7"/>
      <c r="CM12" s="7"/>
      <c r="CN12" s="8"/>
      <c r="CO12" s="7"/>
      <c r="CP12" s="29"/>
      <c r="CQ12" s="7"/>
    </row>
    <row r="13" customFormat="false" ht="12.75" hidden="false" customHeight="false" outlineLevel="0" collapsed="false">
      <c r="B13" s="75" t="n">
        <v>600</v>
      </c>
      <c r="C13" s="146" t="n">
        <f aca="false">C12</f>
        <v>4</v>
      </c>
      <c r="D13" s="147" t="n">
        <f aca="false">D12</f>
        <v>0</v>
      </c>
      <c r="E13" s="174" t="n">
        <f aca="false">C13-D12</f>
        <v>4</v>
      </c>
      <c r="F13" s="149" t="n">
        <f aca="false">$F$6</f>
        <v>0</v>
      </c>
      <c r="G13" s="175" t="n">
        <f aca="false">$G$6</f>
        <v>0</v>
      </c>
      <c r="H13" s="151" t="n">
        <f aca="false">$H$6</f>
        <v>0</v>
      </c>
      <c r="I13" s="152" t="n">
        <f aca="false">F13+G13+H13</f>
        <v>0</v>
      </c>
      <c r="J13" s="153" t="n">
        <f aca="false">$J$7</f>
        <v>0</v>
      </c>
      <c r="K13" s="154" t="n">
        <f aca="false">$K$6</f>
        <v>0</v>
      </c>
      <c r="L13" s="155" t="n">
        <f aca="false">((I13*J13/1000)+K13)</f>
        <v>0</v>
      </c>
      <c r="M13" s="156" t="n">
        <f aca="false">$M$68</f>
        <v>0</v>
      </c>
      <c r="N13" s="157" t="n">
        <f aca="false">$N$7*AQ12*AR12</f>
        <v>30</v>
      </c>
      <c r="O13" s="156" t="n">
        <f aca="false">$O$68</f>
        <v>0</v>
      </c>
      <c r="P13" s="158" t="n">
        <f aca="false">(AT12*$P$6)*$P$3</f>
        <v>1.7328</v>
      </c>
      <c r="Q13" s="154" t="n">
        <f aca="false">$Q$68</f>
        <v>0</v>
      </c>
      <c r="R13" s="154" t="n">
        <v>0</v>
      </c>
      <c r="S13" s="155" t="n">
        <v>0</v>
      </c>
      <c r="T13" s="156" t="n">
        <f aca="false">$T$6</f>
        <v>0</v>
      </c>
      <c r="U13" s="159" t="n">
        <f aca="false">(N13/E13)+SUM(L13:M13)</f>
        <v>7.5</v>
      </c>
      <c r="W13" s="116" t="n">
        <v>4</v>
      </c>
      <c r="X13" s="117" t="n">
        <v>2.52</v>
      </c>
      <c r="Y13" s="160"/>
      <c r="Z13" s="63"/>
      <c r="AA13" s="161"/>
      <c r="AB13" s="120"/>
      <c r="AC13" s="162" t="n">
        <f aca="false">(W13*X13)+(Y13*Z13)+(AA13*AB13)</f>
        <v>10.08</v>
      </c>
      <c r="AD13" s="163" t="n">
        <v>700</v>
      </c>
      <c r="AE13" s="164" t="n">
        <v>0</v>
      </c>
      <c r="AF13" s="165" t="n">
        <v>0</v>
      </c>
      <c r="AG13" s="166"/>
      <c r="AH13" s="167"/>
      <c r="AI13" s="168"/>
      <c r="AJ13" s="169"/>
      <c r="AK13" s="170" t="n">
        <v>4</v>
      </c>
      <c r="AL13" s="63" t="n">
        <v>250</v>
      </c>
      <c r="AM13" s="171" t="s">
        <v>158</v>
      </c>
      <c r="AN13" s="172"/>
      <c r="AO13" s="173"/>
      <c r="AP13" s="133"/>
      <c r="AQ13" s="133" t="n">
        <f aca="false" t="array" ref="AQ13:AQ13">SUM(IF(AND(AJ13&lt;&gt;"pac",AJ13&lt;&gt;""),AI13),IF(AND(AM13&lt;&gt;"pac",AM13&lt;&gt;""),AL13),IF(AND(AN13&lt;&gt;"pac",AN13&lt;&gt;""),AO13))/SUM(IF(AND(AJ13&lt;&gt;"pac",AJ13&lt;&gt;""),1),IF(AND(AM13&lt;&gt;"pac",AM13&lt;&gt;""),1),IF(AND(AN13&lt;&gt;"pac",AN13&lt;&gt;""),1))</f>
        <v>250</v>
      </c>
      <c r="AR13" s="133" t="n">
        <f aca="false" t="array" ref="AR13:AR13">SUM(IF(AND(AJ13&lt;&gt;"pac",AJ13&lt;&gt;""),AH13),IF(AND(AM13&lt;&gt;"pac",AM13&lt;&gt;""),AK13),IF(AND(AP13&lt;&gt;"pac",AP13&lt;&gt;""),AN13))</f>
        <v>4</v>
      </c>
      <c r="AS13" s="133"/>
      <c r="AT13" s="134" t="n">
        <f aca="false">SUM(AE13,AG13,AH13,AN13,AK13)</f>
        <v>4</v>
      </c>
      <c r="AU13" s="135" t="n">
        <f aca="false">AV13/AT13</f>
        <v>250</v>
      </c>
      <c r="AV13" s="136" t="n">
        <f aca="false">SUM(AE13*AF13)+(AH13*AI13)+(AN13*AO13)+(AK13*AL13)</f>
        <v>1000</v>
      </c>
      <c r="AW13" s="137" t="n">
        <f aca="false">AT13*(F14+G14+H14)*J14/1000</f>
        <v>0</v>
      </c>
      <c r="AX13" s="137" t="n">
        <f aca="false">K14*AT13</f>
        <v>0</v>
      </c>
      <c r="AY13" s="137" t="n">
        <f aca="false">L14*(AE14+AG14)</f>
        <v>0</v>
      </c>
      <c r="AZ13" s="136" t="n">
        <f aca="false">P14</f>
        <v>1.7328</v>
      </c>
      <c r="BA13" s="137" t="n">
        <f aca="false">AC13</f>
        <v>10.08</v>
      </c>
      <c r="BB13" s="137" t="n">
        <f aca="false">T14*AT14</f>
        <v>0</v>
      </c>
      <c r="BC13" s="137"/>
      <c r="BD13" s="137" t="n">
        <f aca="false">AV13-SUM(AW13:BC13)</f>
        <v>988.1872</v>
      </c>
      <c r="BE13" s="138"/>
      <c r="BF13" s="139" t="n">
        <f aca="false">BD13</f>
        <v>988.1872</v>
      </c>
      <c r="BG13" s="139" t="n">
        <f aca="false">BF13*$BG$5</f>
        <v>790.54976</v>
      </c>
      <c r="BH13" s="139" t="n">
        <f aca="false">BF13*$BH$5</f>
        <v>197.63744</v>
      </c>
      <c r="BI13" s="52"/>
      <c r="BJ13" s="53" t="s">
        <v>93</v>
      </c>
      <c r="BK13" s="52"/>
      <c r="BL13" s="73" t="n">
        <f aca="false">AY31+BA31</f>
        <v>241.92</v>
      </c>
      <c r="BO13" s="53" t="s">
        <v>93</v>
      </c>
      <c r="BP13" s="52"/>
      <c r="BQ13" s="73" t="e">
        <f aca="true">(INDIRECT(TEXT((DAY($A$1)-1),"0")&amp;"!Bq13"))+BL13</f>
        <v>#REF!</v>
      </c>
      <c r="BR13" s="55"/>
      <c r="BS13" s="142"/>
      <c r="BT13" s="143"/>
      <c r="BU13" s="144"/>
      <c r="BV13" s="138"/>
      <c r="BW13" s="138"/>
      <c r="BX13" s="138"/>
      <c r="BY13" s="144"/>
      <c r="BZ13" s="138"/>
      <c r="CA13" s="138"/>
      <c r="CB13" s="138"/>
      <c r="CC13" s="138"/>
      <c r="CD13" s="138"/>
      <c r="CE13" s="145"/>
      <c r="CF13" s="145"/>
      <c r="CG13" s="145"/>
      <c r="CH13" s="7"/>
      <c r="CI13" s="8"/>
      <c r="CJ13" s="7"/>
      <c r="CK13" s="29"/>
      <c r="CL13" s="7"/>
      <c r="CM13" s="7"/>
      <c r="CN13" s="8"/>
      <c r="CO13" s="7"/>
      <c r="CP13" s="29"/>
      <c r="CQ13" s="7"/>
    </row>
    <row r="14" customFormat="false" ht="12.75" hidden="false" customHeight="false" outlineLevel="0" collapsed="false">
      <c r="B14" s="75" t="n">
        <v>700</v>
      </c>
      <c r="C14" s="146" t="n">
        <f aca="false">C13</f>
        <v>4</v>
      </c>
      <c r="D14" s="147" t="n">
        <f aca="false">D13</f>
        <v>0</v>
      </c>
      <c r="E14" s="174" t="n">
        <f aca="false">C14-D13</f>
        <v>4</v>
      </c>
      <c r="F14" s="149" t="n">
        <f aca="false">$F$6</f>
        <v>0</v>
      </c>
      <c r="G14" s="175" t="n">
        <f aca="false">$G$6</f>
        <v>0</v>
      </c>
      <c r="H14" s="151" t="n">
        <f aca="false">$H$6</f>
        <v>0</v>
      </c>
      <c r="I14" s="152" t="n">
        <f aca="false">F14+G14+H14</f>
        <v>0</v>
      </c>
      <c r="J14" s="153" t="n">
        <f aca="false">$J$7</f>
        <v>0</v>
      </c>
      <c r="K14" s="154" t="n">
        <f aca="false">$K$6</f>
        <v>0</v>
      </c>
      <c r="L14" s="155" t="n">
        <f aca="false">((I14*J14/1000)+K14)</f>
        <v>0</v>
      </c>
      <c r="M14" s="156" t="n">
        <f aca="false">$M$68</f>
        <v>0</v>
      </c>
      <c r="N14" s="157" t="n">
        <f aca="false">$N$7*AQ13*AR13</f>
        <v>30</v>
      </c>
      <c r="O14" s="156" t="n">
        <f aca="false">$O$68</f>
        <v>0</v>
      </c>
      <c r="P14" s="158" t="n">
        <f aca="false">(AT13*$P$6)*$P$3</f>
        <v>1.7328</v>
      </c>
      <c r="Q14" s="154" t="n">
        <f aca="false">$Q$68</f>
        <v>0</v>
      </c>
      <c r="R14" s="154" t="n">
        <v>0</v>
      </c>
      <c r="S14" s="155" t="n">
        <v>0</v>
      </c>
      <c r="T14" s="156" t="n">
        <f aca="false">$T$6</f>
        <v>0</v>
      </c>
      <c r="U14" s="159" t="n">
        <f aca="false">(N14/E14)+SUM(L14:M14)</f>
        <v>7.5</v>
      </c>
      <c r="W14" s="116" t="n">
        <v>4</v>
      </c>
      <c r="X14" s="117" t="n">
        <v>2.52</v>
      </c>
      <c r="Y14" s="160"/>
      <c r="Z14" s="63"/>
      <c r="AA14" s="161"/>
      <c r="AB14" s="120"/>
      <c r="AC14" s="162" t="n">
        <f aca="false">(W14*X14)+(Y14*Z14)+(AA14*AB14)</f>
        <v>10.08</v>
      </c>
      <c r="AD14" s="163" t="n">
        <v>800</v>
      </c>
      <c r="AE14" s="164" t="n">
        <v>0</v>
      </c>
      <c r="AF14" s="165" t="n">
        <v>0</v>
      </c>
      <c r="AG14" s="166"/>
      <c r="AH14" s="167"/>
      <c r="AI14" s="168"/>
      <c r="AJ14" s="169"/>
      <c r="AK14" s="170" t="n">
        <v>4</v>
      </c>
      <c r="AL14" s="63" t="n">
        <v>250</v>
      </c>
      <c r="AM14" s="171" t="s">
        <v>158</v>
      </c>
      <c r="AN14" s="172"/>
      <c r="AO14" s="173"/>
      <c r="AP14" s="133"/>
      <c r="AQ14" s="133" t="n">
        <f aca="false" t="array" ref="AQ14:AQ14">SUM(IF(AND(AJ14&lt;&gt;"pac",AJ14&lt;&gt;""),AI14),IF(AND(AM14&lt;&gt;"pac",AM14&lt;&gt;""),AL14),IF(AND(AN14&lt;&gt;"pac",AN14&lt;&gt;""),AO14))/SUM(IF(AND(AJ14&lt;&gt;"pac",AJ14&lt;&gt;""),1),IF(AND(AM14&lt;&gt;"pac",AM14&lt;&gt;""),1),IF(AND(AN14&lt;&gt;"pac",AN14&lt;&gt;""),1))</f>
        <v>250</v>
      </c>
      <c r="AR14" s="133" t="n">
        <f aca="false" t="array" ref="AR14:AR14">SUM(IF(AND(AJ14&lt;&gt;"pac",AJ14&lt;&gt;""),AH14),IF(AND(AM14&lt;&gt;"pac",AM14&lt;&gt;""),AK14),IF(AND(AP14&lt;&gt;"pac",AP14&lt;&gt;""),AN14))</f>
        <v>4</v>
      </c>
      <c r="AS14" s="133"/>
      <c r="AT14" s="134" t="n">
        <f aca="false">SUM(AE14,AG14,AH14,AN14,AK14)</f>
        <v>4</v>
      </c>
      <c r="AU14" s="135" t="n">
        <f aca="false">AV14/AT14</f>
        <v>250</v>
      </c>
      <c r="AV14" s="136" t="n">
        <f aca="false">SUM(AE14*AF14)+(AH14*AI14)+(AN14*AO14)+(AK14*AL14)</f>
        <v>1000</v>
      </c>
      <c r="AW14" s="137" t="n">
        <f aca="false">AT14*(F15+G15+H15)*J15/1000</f>
        <v>0</v>
      </c>
      <c r="AX14" s="137" t="n">
        <f aca="false">K15*AT14</f>
        <v>0</v>
      </c>
      <c r="AY14" s="137" t="n">
        <f aca="false">L15*(AE15+AG15)</f>
        <v>0</v>
      </c>
      <c r="AZ14" s="136" t="n">
        <f aca="false">P15</f>
        <v>1.7328</v>
      </c>
      <c r="BA14" s="137" t="n">
        <f aca="false">AC14</f>
        <v>10.08</v>
      </c>
      <c r="BB14" s="137" t="n">
        <f aca="false">T15*AT15</f>
        <v>0</v>
      </c>
      <c r="BC14" s="137"/>
      <c r="BD14" s="137" t="n">
        <f aca="false">AV14-SUM(AW14:BC14)</f>
        <v>988.1872</v>
      </c>
      <c r="BE14" s="138"/>
      <c r="BF14" s="139" t="n">
        <f aca="false">BD14</f>
        <v>988.1872</v>
      </c>
      <c r="BG14" s="139" t="n">
        <f aca="false">BF14*$BG$5</f>
        <v>790.54976</v>
      </c>
      <c r="BH14" s="139" t="n">
        <f aca="false">BF14*$BH$5</f>
        <v>197.63744</v>
      </c>
      <c r="BI14" s="52"/>
      <c r="BJ14" s="53" t="s">
        <v>67</v>
      </c>
      <c r="BK14" s="52"/>
      <c r="BL14" s="73" t="n">
        <f aca="false">AZ31</f>
        <v>41.5872</v>
      </c>
      <c r="BO14" s="53" t="s">
        <v>67</v>
      </c>
      <c r="BP14" s="52"/>
      <c r="BQ14" s="73" t="e">
        <f aca="true">(INDIRECT(TEXT((DAY($A$1)-1),"0")&amp;"!BQ14"))+BL14</f>
        <v>#REF!</v>
      </c>
      <c r="BR14" s="55"/>
      <c r="BS14" s="142"/>
      <c r="BT14" s="143"/>
      <c r="BU14" s="144"/>
      <c r="BV14" s="138"/>
      <c r="BW14" s="138"/>
      <c r="BX14" s="138"/>
      <c r="BY14" s="144"/>
      <c r="BZ14" s="138"/>
      <c r="CA14" s="138"/>
      <c r="CB14" s="138"/>
      <c r="CC14" s="138"/>
      <c r="CD14" s="138"/>
      <c r="CE14" s="145"/>
      <c r="CF14" s="145"/>
      <c r="CG14" s="145"/>
      <c r="CH14" s="7"/>
      <c r="CI14" s="8"/>
      <c r="CJ14" s="7"/>
      <c r="CK14" s="29"/>
      <c r="CL14" s="7"/>
      <c r="CM14" s="7"/>
      <c r="CN14" s="8"/>
      <c r="CO14" s="7"/>
      <c r="CP14" s="29"/>
      <c r="CQ14" s="7"/>
    </row>
    <row r="15" customFormat="false" ht="15" hidden="false" customHeight="false" outlineLevel="0" collapsed="false">
      <c r="B15" s="75" t="n">
        <v>800</v>
      </c>
      <c r="C15" s="146" t="n">
        <f aca="false">C14</f>
        <v>4</v>
      </c>
      <c r="D15" s="147" t="n">
        <f aca="false">D14</f>
        <v>0</v>
      </c>
      <c r="E15" s="174" t="n">
        <f aca="false">C15-D14</f>
        <v>4</v>
      </c>
      <c r="F15" s="149" t="n">
        <f aca="false">$F$6</f>
        <v>0</v>
      </c>
      <c r="G15" s="175" t="n">
        <f aca="false">$G$6</f>
        <v>0</v>
      </c>
      <c r="H15" s="151" t="n">
        <f aca="false">$H$6</f>
        <v>0</v>
      </c>
      <c r="I15" s="152" t="n">
        <f aca="false">F15+G15+H15</f>
        <v>0</v>
      </c>
      <c r="J15" s="153" t="n">
        <f aca="false">$J$7</f>
        <v>0</v>
      </c>
      <c r="K15" s="154" t="n">
        <f aca="false">$K$6</f>
        <v>0</v>
      </c>
      <c r="L15" s="155" t="n">
        <f aca="false">((I15*J15/1000)+K15)</f>
        <v>0</v>
      </c>
      <c r="M15" s="156" t="n">
        <f aca="false">$M$68</f>
        <v>0</v>
      </c>
      <c r="N15" s="157" t="n">
        <f aca="false">$N$7*AQ14*AR14</f>
        <v>30</v>
      </c>
      <c r="O15" s="156" t="n">
        <f aca="false">$O$68</f>
        <v>0</v>
      </c>
      <c r="P15" s="158" t="n">
        <f aca="false">(AT14*$P$6)*$P$3</f>
        <v>1.7328</v>
      </c>
      <c r="Q15" s="154" t="n">
        <f aca="false">$Q$68</f>
        <v>0</v>
      </c>
      <c r="R15" s="154" t="n">
        <v>0</v>
      </c>
      <c r="S15" s="155" t="n">
        <v>0</v>
      </c>
      <c r="T15" s="156" t="n">
        <f aca="false">$T$6</f>
        <v>0</v>
      </c>
      <c r="U15" s="159" t="n">
        <f aca="false">(N15/E15)+SUM(L15:M15)</f>
        <v>7.5</v>
      </c>
      <c r="W15" s="116" t="n">
        <v>4</v>
      </c>
      <c r="X15" s="117" t="n">
        <v>2.52</v>
      </c>
      <c r="Y15" s="160"/>
      <c r="Z15" s="63"/>
      <c r="AA15" s="161"/>
      <c r="AB15" s="120"/>
      <c r="AC15" s="162" t="n">
        <f aca="false">(W15*X15)+(Y15*Z15)+(AA15*AB15)</f>
        <v>10.08</v>
      </c>
      <c r="AD15" s="163" t="n">
        <v>900</v>
      </c>
      <c r="AE15" s="164" t="n">
        <v>0</v>
      </c>
      <c r="AF15" s="165" t="n">
        <v>0</v>
      </c>
      <c r="AG15" s="166"/>
      <c r="AH15" s="167"/>
      <c r="AI15" s="168"/>
      <c r="AJ15" s="169"/>
      <c r="AK15" s="170" t="n">
        <v>4</v>
      </c>
      <c r="AL15" s="63" t="n">
        <v>250</v>
      </c>
      <c r="AM15" s="171" t="s">
        <v>158</v>
      </c>
      <c r="AN15" s="172"/>
      <c r="AO15" s="173"/>
      <c r="AP15" s="133"/>
      <c r="AQ15" s="133" t="n">
        <f aca="false" t="array" ref="AQ15:AQ15">SUM(IF(AND(AJ15&lt;&gt;"pac",AJ15&lt;&gt;""),AI15),IF(AND(AM15&lt;&gt;"pac",AM15&lt;&gt;""),AL15),IF(AND(AN15&lt;&gt;"pac",AN15&lt;&gt;""),AO15))/SUM(IF(AND(AJ15&lt;&gt;"pac",AJ15&lt;&gt;""),1),IF(AND(AM15&lt;&gt;"pac",AM15&lt;&gt;""),1),IF(AND(AN15&lt;&gt;"pac",AN15&lt;&gt;""),1))</f>
        <v>250</v>
      </c>
      <c r="AR15" s="133" t="n">
        <f aca="false" t="array" ref="AR15:AR15">SUM(IF(AND(AJ15&lt;&gt;"pac",AJ15&lt;&gt;""),AH15),IF(AND(AM15&lt;&gt;"pac",AM15&lt;&gt;""),AK15),IF(AND(AP15&lt;&gt;"pac",AP15&lt;&gt;""),AN15))</f>
        <v>4</v>
      </c>
      <c r="AS15" s="133"/>
      <c r="AT15" s="134" t="n">
        <f aca="false">SUM(AE15,AG15,AH15,AN15,AK15)</f>
        <v>4</v>
      </c>
      <c r="AU15" s="135" t="n">
        <f aca="false">AV15/AT15</f>
        <v>250</v>
      </c>
      <c r="AV15" s="136" t="n">
        <f aca="false">SUM(AE15*AF15)+(AH15*AI15)+(AN15*AO15)+(AK15*AL15)</f>
        <v>1000</v>
      </c>
      <c r="AW15" s="137" t="n">
        <f aca="false">AT15*(F16+G16+H16)*J16/1000</f>
        <v>0</v>
      </c>
      <c r="AX15" s="137" t="n">
        <f aca="false">K16*AT15</f>
        <v>0</v>
      </c>
      <c r="AY15" s="137" t="n">
        <f aca="false">L16*(AE16+AG16)</f>
        <v>0</v>
      </c>
      <c r="AZ15" s="136" t="n">
        <f aca="false">P16</f>
        <v>1.7328</v>
      </c>
      <c r="BA15" s="137" t="n">
        <f aca="false">AC15</f>
        <v>10.08</v>
      </c>
      <c r="BB15" s="137" t="n">
        <f aca="false">T16*AT16</f>
        <v>0</v>
      </c>
      <c r="BC15" s="137"/>
      <c r="BD15" s="137" t="n">
        <f aca="false">AV15-SUM(AW15:BC15)</f>
        <v>988.1872</v>
      </c>
      <c r="BE15" s="138"/>
      <c r="BF15" s="139" t="n">
        <f aca="false">BD15</f>
        <v>988.1872</v>
      </c>
      <c r="BG15" s="139" t="n">
        <f aca="false">BF15*$BG$5</f>
        <v>790.54976</v>
      </c>
      <c r="BH15" s="139" t="n">
        <f aca="false">BF15*$BH$5</f>
        <v>197.63744</v>
      </c>
      <c r="BI15" s="52"/>
      <c r="BJ15" s="53" t="s">
        <v>96</v>
      </c>
      <c r="BK15" s="52"/>
      <c r="BL15" s="181" t="n">
        <f aca="false">BC31</f>
        <v>0</v>
      </c>
      <c r="BO15" s="53" t="s">
        <v>96</v>
      </c>
      <c r="BP15" s="52"/>
      <c r="BQ15" s="181" t="e">
        <f aca="true">(INDIRECT(TEXT((DAY($A$1)-1),"0")&amp;"!BK15"))+BL15</f>
        <v>#REF!</v>
      </c>
      <c r="BR15" s="55"/>
      <c r="BS15" s="142"/>
      <c r="BT15" s="143"/>
      <c r="BU15" s="144"/>
      <c r="BV15" s="138"/>
      <c r="BW15" s="138"/>
      <c r="BX15" s="138"/>
      <c r="BY15" s="144"/>
      <c r="BZ15" s="138"/>
      <c r="CA15" s="138"/>
      <c r="CB15" s="138"/>
      <c r="CC15" s="138"/>
      <c r="CD15" s="138"/>
      <c r="CE15" s="145"/>
      <c r="CF15" s="145"/>
      <c r="CG15" s="145"/>
      <c r="CH15" s="7"/>
      <c r="CI15" s="8"/>
      <c r="CJ15" s="7"/>
      <c r="CK15" s="182"/>
      <c r="CL15" s="7"/>
      <c r="CM15" s="7"/>
      <c r="CN15" s="8"/>
      <c r="CO15" s="7"/>
      <c r="CP15" s="182"/>
      <c r="CQ15" s="7"/>
    </row>
    <row r="16" customFormat="false" ht="12.75" hidden="false" customHeight="false" outlineLevel="0" collapsed="false">
      <c r="B16" s="75" t="n">
        <v>900</v>
      </c>
      <c r="C16" s="146" t="n">
        <f aca="false">C15</f>
        <v>4</v>
      </c>
      <c r="D16" s="147" t="n">
        <f aca="false">D15</f>
        <v>0</v>
      </c>
      <c r="E16" s="174" t="n">
        <f aca="false">C16-D15</f>
        <v>4</v>
      </c>
      <c r="F16" s="149" t="n">
        <f aca="false">$F$6</f>
        <v>0</v>
      </c>
      <c r="G16" s="175" t="n">
        <f aca="false">$G$6</f>
        <v>0</v>
      </c>
      <c r="H16" s="151" t="n">
        <f aca="false">$H$6</f>
        <v>0</v>
      </c>
      <c r="I16" s="152" t="n">
        <f aca="false">F16+G16+H16</f>
        <v>0</v>
      </c>
      <c r="J16" s="153" t="n">
        <f aca="false">$J$7</f>
        <v>0</v>
      </c>
      <c r="K16" s="154" t="n">
        <f aca="false">$K$6</f>
        <v>0</v>
      </c>
      <c r="L16" s="155" t="n">
        <f aca="false">((I16*J16/1000)+K16)</f>
        <v>0</v>
      </c>
      <c r="M16" s="156" t="n">
        <f aca="false">$M$68</f>
        <v>0</v>
      </c>
      <c r="N16" s="157" t="n">
        <f aca="false">$N$7*AQ15*AR15</f>
        <v>30</v>
      </c>
      <c r="O16" s="156" t="n">
        <f aca="false">$O$68</f>
        <v>0</v>
      </c>
      <c r="P16" s="158" t="n">
        <f aca="false">(AT15*$P$6)*$P$3</f>
        <v>1.7328</v>
      </c>
      <c r="Q16" s="154" t="n">
        <f aca="false">$Q$68</f>
        <v>0</v>
      </c>
      <c r="R16" s="154" t="n">
        <v>0</v>
      </c>
      <c r="S16" s="155" t="n">
        <v>0</v>
      </c>
      <c r="T16" s="156" t="n">
        <f aca="false">$T$6</f>
        <v>0</v>
      </c>
      <c r="U16" s="159" t="n">
        <f aca="false">(N16/E16)+SUM(L16:M16)</f>
        <v>7.5</v>
      </c>
      <c r="W16" s="116" t="n">
        <v>4</v>
      </c>
      <c r="X16" s="117" t="n">
        <v>2.52</v>
      </c>
      <c r="Y16" s="160"/>
      <c r="Z16" s="63"/>
      <c r="AA16" s="161"/>
      <c r="AB16" s="120"/>
      <c r="AC16" s="162" t="n">
        <f aca="false">(W16*X16)+(Y16*Z16)+(AA16*AB16)</f>
        <v>10.08</v>
      </c>
      <c r="AD16" s="163" t="n">
        <v>1000</v>
      </c>
      <c r="AE16" s="164" t="n">
        <v>0</v>
      </c>
      <c r="AF16" s="165" t="n">
        <v>0</v>
      </c>
      <c r="AG16" s="166"/>
      <c r="AH16" s="167"/>
      <c r="AI16" s="168"/>
      <c r="AJ16" s="169"/>
      <c r="AK16" s="170" t="n">
        <v>4</v>
      </c>
      <c r="AL16" s="63" t="n">
        <v>250</v>
      </c>
      <c r="AM16" s="171" t="s">
        <v>158</v>
      </c>
      <c r="AN16" s="172"/>
      <c r="AO16" s="173"/>
      <c r="AP16" s="133"/>
      <c r="AQ16" s="133" t="n">
        <f aca="false" t="array" ref="AQ16:AQ16">SUM(IF(AND(AJ16&lt;&gt;"pac",AJ16&lt;&gt;""),AI16),IF(AND(AM16&lt;&gt;"pac",AM16&lt;&gt;""),AL16),IF(AND(AN16&lt;&gt;"pac",AN16&lt;&gt;""),AO16))/SUM(IF(AND(AJ16&lt;&gt;"pac",AJ16&lt;&gt;""),1),IF(AND(AM16&lt;&gt;"pac",AM16&lt;&gt;""),1),IF(AND(AN16&lt;&gt;"pac",AN16&lt;&gt;""),1))</f>
        <v>250</v>
      </c>
      <c r="AR16" s="133" t="n">
        <f aca="false" t="array" ref="AR16:AR16">SUM(IF(AND(AJ16&lt;&gt;"pac",AJ16&lt;&gt;""),AH16),IF(AND(AM16&lt;&gt;"pac",AM16&lt;&gt;""),AK16),IF(AND(AP16&lt;&gt;"pac",AP16&lt;&gt;""),AN16))</f>
        <v>4</v>
      </c>
      <c r="AS16" s="133"/>
      <c r="AT16" s="134" t="n">
        <f aca="false">SUM(AE16,AG16,AH16,AN16,AK16)</f>
        <v>4</v>
      </c>
      <c r="AU16" s="135" t="n">
        <f aca="false">AV16/AT16</f>
        <v>250</v>
      </c>
      <c r="AV16" s="136" t="n">
        <f aca="false">SUM(AE16*AF16)+(AH16*AI16)+(AN16*AO16)+(AK16*AL16)</f>
        <v>1000</v>
      </c>
      <c r="AW16" s="137" t="n">
        <f aca="false">AT16*(F17+G17+H17)*J17/1000</f>
        <v>0</v>
      </c>
      <c r="AX16" s="137" t="n">
        <f aca="false">K17*AT16</f>
        <v>0</v>
      </c>
      <c r="AY16" s="137" t="n">
        <f aca="false">L17*(AE17+AG17)</f>
        <v>0</v>
      </c>
      <c r="AZ16" s="136" t="n">
        <f aca="false">P17</f>
        <v>1.7328</v>
      </c>
      <c r="BA16" s="137" t="n">
        <f aca="false">AC16</f>
        <v>10.08</v>
      </c>
      <c r="BB16" s="137" t="n">
        <f aca="false">T17*AT17</f>
        <v>0</v>
      </c>
      <c r="BC16" s="137"/>
      <c r="BD16" s="137" t="n">
        <f aca="false">AV16-SUM(AW16:BC16)</f>
        <v>988.1872</v>
      </c>
      <c r="BE16" s="138"/>
      <c r="BF16" s="139" t="n">
        <f aca="false">BD16</f>
        <v>988.1872</v>
      </c>
      <c r="BG16" s="139" t="n">
        <f aca="false">BF16*$BG$5</f>
        <v>790.54976</v>
      </c>
      <c r="BH16" s="139" t="n">
        <f aca="false">BF16*$BH$5</f>
        <v>197.63744</v>
      </c>
      <c r="BI16" s="52"/>
      <c r="BJ16" s="53" t="s">
        <v>98</v>
      </c>
      <c r="BK16" s="52"/>
      <c r="BL16" s="73" t="n">
        <f aca="false">SUM(BL13:BL15)</f>
        <v>283.5072</v>
      </c>
      <c r="BO16" s="53" t="s">
        <v>98</v>
      </c>
      <c r="BP16" s="52"/>
      <c r="BQ16" s="73" t="e">
        <f aca="true">(INDIRECT(TEXT((DAY($A$1)-1),"0")&amp;"!Bq16"))+BL16</f>
        <v>#REF!</v>
      </c>
      <c r="BR16" s="55"/>
      <c r="BS16" s="142"/>
      <c r="BT16" s="143"/>
      <c r="BU16" s="144"/>
      <c r="BV16" s="138"/>
      <c r="BW16" s="138"/>
      <c r="BX16" s="138"/>
      <c r="BY16" s="144"/>
      <c r="BZ16" s="138"/>
      <c r="CA16" s="138"/>
      <c r="CB16" s="138"/>
      <c r="CC16" s="138"/>
      <c r="CD16" s="138"/>
      <c r="CE16" s="145"/>
      <c r="CF16" s="145"/>
      <c r="CG16" s="145"/>
      <c r="CH16" s="7"/>
      <c r="CI16" s="8"/>
      <c r="CJ16" s="7"/>
      <c r="CK16" s="29"/>
      <c r="CL16" s="7"/>
      <c r="CM16" s="7"/>
      <c r="CN16" s="8"/>
      <c r="CO16" s="7"/>
      <c r="CP16" s="29"/>
      <c r="CQ16" s="7"/>
    </row>
    <row r="17" customFormat="false" ht="12.75" hidden="false" customHeight="false" outlineLevel="0" collapsed="false">
      <c r="B17" s="75" t="n">
        <v>1000</v>
      </c>
      <c r="C17" s="146" t="n">
        <f aca="false">C16</f>
        <v>4</v>
      </c>
      <c r="D17" s="147" t="n">
        <f aca="false">D16</f>
        <v>0</v>
      </c>
      <c r="E17" s="174" t="n">
        <f aca="false">C17-D16</f>
        <v>4</v>
      </c>
      <c r="F17" s="149" t="n">
        <f aca="false">$F$6</f>
        <v>0</v>
      </c>
      <c r="G17" s="175" t="n">
        <f aca="false">$G$6</f>
        <v>0</v>
      </c>
      <c r="H17" s="151" t="n">
        <f aca="false">$H$6</f>
        <v>0</v>
      </c>
      <c r="I17" s="152" t="n">
        <f aca="false">F17+G17+H17</f>
        <v>0</v>
      </c>
      <c r="J17" s="153" t="n">
        <f aca="false">$J$7</f>
        <v>0</v>
      </c>
      <c r="K17" s="154" t="n">
        <f aca="false">$K$6</f>
        <v>0</v>
      </c>
      <c r="L17" s="155" t="n">
        <f aca="false">((I17*J17/1000)+K17)</f>
        <v>0</v>
      </c>
      <c r="M17" s="156" t="n">
        <f aca="false">$M$68</f>
        <v>0</v>
      </c>
      <c r="N17" s="157" t="n">
        <f aca="false">$N$7*AQ16*AR16</f>
        <v>30</v>
      </c>
      <c r="O17" s="156" t="n">
        <f aca="false">$O$68</f>
        <v>0</v>
      </c>
      <c r="P17" s="158" t="n">
        <f aca="false">(AT16*$P$6)*$P$3</f>
        <v>1.7328</v>
      </c>
      <c r="Q17" s="154" t="n">
        <f aca="false">$Q$68</f>
        <v>0</v>
      </c>
      <c r="R17" s="154" t="n">
        <v>0</v>
      </c>
      <c r="S17" s="155" t="n">
        <v>0</v>
      </c>
      <c r="T17" s="156" t="n">
        <f aca="false">$T$6</f>
        <v>0</v>
      </c>
      <c r="U17" s="159" t="n">
        <f aca="false">(N17/E17)+SUM(L17:M17)</f>
        <v>7.5</v>
      </c>
      <c r="W17" s="116" t="n">
        <v>4</v>
      </c>
      <c r="X17" s="117" t="n">
        <v>2.52</v>
      </c>
      <c r="Y17" s="160"/>
      <c r="Z17" s="63"/>
      <c r="AA17" s="161"/>
      <c r="AB17" s="120"/>
      <c r="AC17" s="162" t="n">
        <f aca="false">(W17*X17)+(Y17*Z17)+(AA17*AB17)</f>
        <v>10.08</v>
      </c>
      <c r="AD17" s="163" t="n">
        <v>1100</v>
      </c>
      <c r="AE17" s="164" t="n">
        <v>0</v>
      </c>
      <c r="AF17" s="165" t="n">
        <v>0</v>
      </c>
      <c r="AG17" s="166"/>
      <c r="AH17" s="167"/>
      <c r="AI17" s="168"/>
      <c r="AJ17" s="169"/>
      <c r="AK17" s="170" t="n">
        <v>4</v>
      </c>
      <c r="AL17" s="63" t="n">
        <v>250</v>
      </c>
      <c r="AM17" s="171" t="s">
        <v>158</v>
      </c>
      <c r="AN17" s="172"/>
      <c r="AO17" s="173"/>
      <c r="AP17" s="133"/>
      <c r="AQ17" s="133" t="n">
        <f aca="false" t="array" ref="AQ17:AQ17">SUM(IF(AND(AJ17&lt;&gt;"pac",AJ17&lt;&gt;""),AI17),IF(AND(AM17&lt;&gt;"pac",AM17&lt;&gt;""),AL17),IF(AND(AN17&lt;&gt;"pac",AN17&lt;&gt;""),AO17))/SUM(IF(AND(AJ17&lt;&gt;"pac",AJ17&lt;&gt;""),1),IF(AND(AM17&lt;&gt;"pac",AM17&lt;&gt;""),1),IF(AND(AN17&lt;&gt;"pac",AN17&lt;&gt;""),1))</f>
        <v>250</v>
      </c>
      <c r="AR17" s="133" t="n">
        <f aca="false" t="array" ref="AR17:AR17">SUM(IF(AND(AJ17&lt;&gt;"pac",AJ17&lt;&gt;""),AH17),IF(AND(AM17&lt;&gt;"pac",AM17&lt;&gt;""),AK17),IF(AND(AP17&lt;&gt;"pac",AP17&lt;&gt;""),AN17))</f>
        <v>4</v>
      </c>
      <c r="AS17" s="133"/>
      <c r="AT17" s="134" t="n">
        <f aca="false">SUM(AE17,AG17,AH17,AN17,AK17)</f>
        <v>4</v>
      </c>
      <c r="AU17" s="135" t="n">
        <f aca="false">AV17/AT17</f>
        <v>250</v>
      </c>
      <c r="AV17" s="136" t="n">
        <f aca="false">SUM(AE17*AF17)+(AH17*AI17)+(AN17*AO17)+(AK17*AL17)</f>
        <v>1000</v>
      </c>
      <c r="AW17" s="137" t="n">
        <f aca="false">AT17*(F18+G18+H18)*J18/1000</f>
        <v>0</v>
      </c>
      <c r="AX17" s="137" t="n">
        <f aca="false">K18*AT17</f>
        <v>0</v>
      </c>
      <c r="AY17" s="137" t="n">
        <f aca="false">L18*(AE18+AG18)</f>
        <v>0</v>
      </c>
      <c r="AZ17" s="136" t="n">
        <f aca="false">P18</f>
        <v>1.7328</v>
      </c>
      <c r="BA17" s="137" t="n">
        <f aca="false">AC17</f>
        <v>10.08</v>
      </c>
      <c r="BB17" s="137" t="n">
        <f aca="false">T18*AT18</f>
        <v>0</v>
      </c>
      <c r="BC17" s="137"/>
      <c r="BD17" s="137" t="n">
        <f aca="false">AV17-SUM(AW17:BC17)</f>
        <v>988.1872</v>
      </c>
      <c r="BE17" s="138"/>
      <c r="BF17" s="139" t="n">
        <f aca="false">BD17</f>
        <v>988.1872</v>
      </c>
      <c r="BG17" s="139" t="n">
        <f aca="false">BF17*$BG$5</f>
        <v>790.54976</v>
      </c>
      <c r="BH17" s="139" t="n">
        <f aca="false">BF17*$BH$5</f>
        <v>197.63744</v>
      </c>
      <c r="BI17" s="52"/>
      <c r="BJ17" s="183"/>
      <c r="BK17" s="52"/>
      <c r="BL17" s="171"/>
      <c r="BO17" s="183"/>
      <c r="BP17" s="52"/>
      <c r="BQ17" s="171"/>
      <c r="BR17" s="55"/>
      <c r="BS17" s="142"/>
      <c r="BT17" s="143"/>
      <c r="BU17" s="144"/>
      <c r="BV17" s="138"/>
      <c r="BW17" s="138"/>
      <c r="BX17" s="138"/>
      <c r="BY17" s="144"/>
      <c r="BZ17" s="138"/>
      <c r="CA17" s="138"/>
      <c r="CB17" s="138"/>
      <c r="CC17" s="138"/>
      <c r="CD17" s="138"/>
      <c r="CE17" s="145"/>
      <c r="CF17" s="145"/>
      <c r="CG17" s="145"/>
      <c r="CH17" s="7"/>
      <c r="CI17" s="7"/>
      <c r="CJ17" s="7"/>
      <c r="CK17" s="7"/>
      <c r="CL17" s="7"/>
      <c r="CM17" s="7"/>
      <c r="CN17" s="7"/>
      <c r="CO17" s="7"/>
      <c r="CP17" s="7"/>
      <c r="CQ17" s="7"/>
    </row>
    <row r="18" customFormat="false" ht="12.75" hidden="false" customHeight="false" outlineLevel="0" collapsed="false">
      <c r="B18" s="75" t="n">
        <v>1100</v>
      </c>
      <c r="C18" s="146" t="n">
        <f aca="false">C17</f>
        <v>4</v>
      </c>
      <c r="D18" s="147" t="n">
        <f aca="false">D17</f>
        <v>0</v>
      </c>
      <c r="E18" s="174" t="n">
        <f aca="false">C18-D17</f>
        <v>4</v>
      </c>
      <c r="F18" s="149" t="n">
        <f aca="false">$F$6</f>
        <v>0</v>
      </c>
      <c r="G18" s="175" t="n">
        <f aca="false">$G$6</f>
        <v>0</v>
      </c>
      <c r="H18" s="151" t="n">
        <f aca="false">$H$6</f>
        <v>0</v>
      </c>
      <c r="I18" s="152" t="n">
        <f aca="false">F18+G18+H18</f>
        <v>0</v>
      </c>
      <c r="J18" s="153" t="n">
        <f aca="false">$J$7</f>
        <v>0</v>
      </c>
      <c r="K18" s="154" t="n">
        <f aca="false">$K$6</f>
        <v>0</v>
      </c>
      <c r="L18" s="155" t="n">
        <f aca="false">((I18*J18/1000)+K18)</f>
        <v>0</v>
      </c>
      <c r="M18" s="156" t="n">
        <f aca="false">$M$68</f>
        <v>0</v>
      </c>
      <c r="N18" s="157" t="n">
        <f aca="false">$N$7*AQ17*AR17</f>
        <v>30</v>
      </c>
      <c r="O18" s="156" t="n">
        <f aca="false">$O$68</f>
        <v>0</v>
      </c>
      <c r="P18" s="158" t="n">
        <f aca="false">(AT17*$P$6)*$P$3</f>
        <v>1.7328</v>
      </c>
      <c r="Q18" s="154" t="n">
        <f aca="false">$Q$68</f>
        <v>0</v>
      </c>
      <c r="R18" s="154" t="n">
        <v>0</v>
      </c>
      <c r="S18" s="155" t="n">
        <v>0</v>
      </c>
      <c r="T18" s="156" t="n">
        <f aca="false">$T$6</f>
        <v>0</v>
      </c>
      <c r="U18" s="159" t="n">
        <f aca="false">(N18/E18)+SUM(L18:M18)</f>
        <v>7.5</v>
      </c>
      <c r="W18" s="116" t="n">
        <v>4</v>
      </c>
      <c r="X18" s="117" t="n">
        <v>2.52</v>
      </c>
      <c r="Y18" s="160"/>
      <c r="Z18" s="63"/>
      <c r="AA18" s="161"/>
      <c r="AB18" s="120"/>
      <c r="AC18" s="162" t="n">
        <f aca="false">(W18*X18)+(Y18*Z18)+(AA18*AB18)</f>
        <v>10.08</v>
      </c>
      <c r="AD18" s="163" t="n">
        <v>1200</v>
      </c>
      <c r="AE18" s="164" t="n">
        <v>0</v>
      </c>
      <c r="AF18" s="165" t="n">
        <v>0</v>
      </c>
      <c r="AG18" s="166"/>
      <c r="AH18" s="167"/>
      <c r="AI18" s="168"/>
      <c r="AJ18" s="169"/>
      <c r="AK18" s="170" t="n">
        <v>4</v>
      </c>
      <c r="AL18" s="63" t="n">
        <v>250</v>
      </c>
      <c r="AM18" s="171" t="s">
        <v>158</v>
      </c>
      <c r="AN18" s="172"/>
      <c r="AO18" s="173"/>
      <c r="AP18" s="133"/>
      <c r="AQ18" s="133" t="n">
        <f aca="false" t="array" ref="AQ18:AQ18">SUM(IF(AND(AJ18&lt;&gt;"pac",AJ18&lt;&gt;""),AI18),IF(AND(AM18&lt;&gt;"pac",AM18&lt;&gt;""),AL18),IF(AND(AN18&lt;&gt;"pac",AN18&lt;&gt;""),AO18))/SUM(IF(AND(AJ18&lt;&gt;"pac",AJ18&lt;&gt;""),1),IF(AND(AM18&lt;&gt;"pac",AM18&lt;&gt;""),1),IF(AND(AN18&lt;&gt;"pac",AN18&lt;&gt;""),1))</f>
        <v>250</v>
      </c>
      <c r="AR18" s="133" t="n">
        <f aca="false" t="array" ref="AR18:AR18">SUM(IF(AND(AJ18&lt;&gt;"pac",AJ18&lt;&gt;""),AH18),IF(AND(AM18&lt;&gt;"pac",AM18&lt;&gt;""),AK18),IF(AND(AP18&lt;&gt;"pac",AP18&lt;&gt;""),AN18))</f>
        <v>4</v>
      </c>
      <c r="AS18" s="133"/>
      <c r="AT18" s="134" t="n">
        <f aca="false">SUM(AE18,AG18,AH18,AN18,AK18)</f>
        <v>4</v>
      </c>
      <c r="AU18" s="135" t="n">
        <f aca="false">AV18/AT18</f>
        <v>250</v>
      </c>
      <c r="AV18" s="136" t="n">
        <f aca="false">SUM(AE18*AF18)+(AH18*AI18)+(AN18*AO18)+(AK18*AL18)</f>
        <v>1000</v>
      </c>
      <c r="AW18" s="137" t="n">
        <f aca="false">AT18*(F19+G19+H19)*J19/1000</f>
        <v>0</v>
      </c>
      <c r="AX18" s="137" t="n">
        <f aca="false">K19*AT18</f>
        <v>0</v>
      </c>
      <c r="AY18" s="137" t="n">
        <f aca="false">L19*(AE19+AG19)</f>
        <v>0</v>
      </c>
      <c r="AZ18" s="136" t="n">
        <f aca="false">P19</f>
        <v>1.7328</v>
      </c>
      <c r="BA18" s="137" t="n">
        <f aca="false">AC18</f>
        <v>10.08</v>
      </c>
      <c r="BB18" s="137" t="n">
        <f aca="false">T19*AT19</f>
        <v>0</v>
      </c>
      <c r="BC18" s="137"/>
      <c r="BD18" s="137" t="n">
        <f aca="false">AV18-SUM(AW18:BC18)</f>
        <v>988.1872</v>
      </c>
      <c r="BE18" s="138"/>
      <c r="BF18" s="139" t="n">
        <f aca="false">BD18</f>
        <v>988.1872</v>
      </c>
      <c r="BG18" s="139" t="n">
        <f aca="false">BF18*$BG$5</f>
        <v>790.54976</v>
      </c>
      <c r="BH18" s="139" t="n">
        <f aca="false">BF18*$BH$5</f>
        <v>197.63744</v>
      </c>
      <c r="BI18" s="52"/>
      <c r="BJ18" s="53" t="s">
        <v>99</v>
      </c>
      <c r="BK18" s="52"/>
      <c r="BL18" s="73" t="n">
        <f aca="false">BH31</f>
        <v>4743.29856</v>
      </c>
      <c r="BO18" s="53" t="s">
        <v>99</v>
      </c>
      <c r="BP18" s="52"/>
      <c r="BQ18" s="73" t="e">
        <f aca="false">BQ7*$BH$5</f>
        <v>#REF!</v>
      </c>
      <c r="BR18" s="55"/>
      <c r="BS18" s="142"/>
      <c r="BT18" s="143"/>
      <c r="BU18" s="144"/>
      <c r="BV18" s="138"/>
      <c r="BW18" s="138"/>
      <c r="BX18" s="138"/>
      <c r="BY18" s="144"/>
      <c r="BZ18" s="138"/>
      <c r="CA18" s="138"/>
      <c r="CB18" s="138"/>
      <c r="CC18" s="138"/>
      <c r="CD18" s="138"/>
      <c r="CE18" s="145"/>
      <c r="CF18" s="145"/>
      <c r="CG18" s="145"/>
      <c r="CH18" s="7"/>
      <c r="CI18" s="8"/>
      <c r="CJ18" s="7"/>
      <c r="CK18" s="29"/>
      <c r="CL18" s="7"/>
      <c r="CM18" s="7"/>
      <c r="CN18" s="8"/>
      <c r="CO18" s="7"/>
      <c r="CP18" s="29"/>
      <c r="CQ18" s="7"/>
    </row>
    <row r="19" customFormat="false" ht="12.75" hidden="false" customHeight="false" outlineLevel="0" collapsed="false">
      <c r="B19" s="75" t="n">
        <v>1200</v>
      </c>
      <c r="C19" s="146" t="n">
        <f aca="false">C18</f>
        <v>4</v>
      </c>
      <c r="D19" s="147" t="n">
        <f aca="false">D18</f>
        <v>0</v>
      </c>
      <c r="E19" s="174" t="n">
        <f aca="false">C19-D18</f>
        <v>4</v>
      </c>
      <c r="F19" s="149" t="n">
        <f aca="false">$F$6</f>
        <v>0</v>
      </c>
      <c r="G19" s="175" t="n">
        <f aca="false">$G$6</f>
        <v>0</v>
      </c>
      <c r="H19" s="151" t="n">
        <f aca="false">$H$6</f>
        <v>0</v>
      </c>
      <c r="I19" s="152" t="n">
        <f aca="false">F19+G19+H19</f>
        <v>0</v>
      </c>
      <c r="J19" s="153" t="n">
        <f aca="false">$J$7</f>
        <v>0</v>
      </c>
      <c r="K19" s="154" t="n">
        <f aca="false">$K$6</f>
        <v>0</v>
      </c>
      <c r="L19" s="155" t="n">
        <f aca="false">((I19*J19/1000)+K19)</f>
        <v>0</v>
      </c>
      <c r="M19" s="156" t="n">
        <f aca="false">$M$68</f>
        <v>0</v>
      </c>
      <c r="N19" s="157" t="n">
        <f aca="false">$N$7*AQ18*AR18</f>
        <v>30</v>
      </c>
      <c r="O19" s="156" t="n">
        <f aca="false">$O$68</f>
        <v>0</v>
      </c>
      <c r="P19" s="158" t="n">
        <f aca="false">(AT18*$P$6)*$P$3</f>
        <v>1.7328</v>
      </c>
      <c r="Q19" s="154" t="n">
        <f aca="false">$Q$68</f>
        <v>0</v>
      </c>
      <c r="R19" s="154" t="n">
        <v>0</v>
      </c>
      <c r="S19" s="155" t="n">
        <v>0</v>
      </c>
      <c r="T19" s="156" t="n">
        <f aca="false">$T$6</f>
        <v>0</v>
      </c>
      <c r="U19" s="159" t="n">
        <f aca="false">(N19/E19)+SUM(L19:M19)</f>
        <v>7.5</v>
      </c>
      <c r="W19" s="116" t="n">
        <v>4</v>
      </c>
      <c r="X19" s="117" t="n">
        <v>2.52</v>
      </c>
      <c r="Y19" s="160"/>
      <c r="Z19" s="63"/>
      <c r="AA19" s="161"/>
      <c r="AB19" s="120"/>
      <c r="AC19" s="162" t="n">
        <f aca="false">(W19*X19)+(Y19*Z19)+(AA19*AB19)</f>
        <v>10.08</v>
      </c>
      <c r="AD19" s="163" t="n">
        <v>1300</v>
      </c>
      <c r="AE19" s="164" t="n">
        <v>0</v>
      </c>
      <c r="AF19" s="165" t="n">
        <v>0</v>
      </c>
      <c r="AG19" s="166"/>
      <c r="AH19" s="167"/>
      <c r="AI19" s="168"/>
      <c r="AJ19" s="169"/>
      <c r="AK19" s="170" t="n">
        <v>4</v>
      </c>
      <c r="AL19" s="63" t="n">
        <v>250</v>
      </c>
      <c r="AM19" s="171" t="s">
        <v>158</v>
      </c>
      <c r="AN19" s="172"/>
      <c r="AO19" s="173"/>
      <c r="AP19" s="133"/>
      <c r="AQ19" s="133" t="n">
        <f aca="false" t="array" ref="AQ19:AQ19">SUM(IF(AND(AJ19&lt;&gt;"pac",AJ19&lt;&gt;""),AI19),IF(AND(AM19&lt;&gt;"pac",AM19&lt;&gt;""),AL19),IF(AND(AN19&lt;&gt;"pac",AN19&lt;&gt;""),AO19))/SUM(IF(AND(AJ19&lt;&gt;"pac",AJ19&lt;&gt;""),1),IF(AND(AM19&lt;&gt;"pac",AM19&lt;&gt;""),1),IF(AND(AN19&lt;&gt;"pac",AN19&lt;&gt;""),1))</f>
        <v>250</v>
      </c>
      <c r="AR19" s="133" t="n">
        <f aca="false" t="array" ref="AR19:AR19">SUM(IF(AND(AJ19&lt;&gt;"pac",AJ19&lt;&gt;""),AH19),IF(AND(AM19&lt;&gt;"pac",AM19&lt;&gt;""),AK19),IF(AND(AP19&lt;&gt;"pac",AP19&lt;&gt;""),AN19))</f>
        <v>4</v>
      </c>
      <c r="AS19" s="133"/>
      <c r="AT19" s="134" t="n">
        <f aca="false">SUM(AE19,AG19,AH19,AN19,AK19)</f>
        <v>4</v>
      </c>
      <c r="AU19" s="135" t="n">
        <f aca="false">AV19/AT19</f>
        <v>250</v>
      </c>
      <c r="AV19" s="136" t="n">
        <f aca="false">SUM(AE19*AF19)+(AH19*AI19)+(AN19*AO19)+(AK19*AL19)</f>
        <v>1000</v>
      </c>
      <c r="AW19" s="137" t="n">
        <f aca="false">AT19*(F20+G20+H20)*J20/1000</f>
        <v>0</v>
      </c>
      <c r="AX19" s="137" t="n">
        <f aca="false">K20*AT19</f>
        <v>0</v>
      </c>
      <c r="AY19" s="137" t="n">
        <f aca="false">L20*(AE20+AG20)</f>
        <v>0</v>
      </c>
      <c r="AZ19" s="136" t="n">
        <f aca="false">P20</f>
        <v>1.7328</v>
      </c>
      <c r="BA19" s="137" t="n">
        <f aca="false">AC19</f>
        <v>10.08</v>
      </c>
      <c r="BB19" s="137" t="n">
        <f aca="false">T20*AT20</f>
        <v>0</v>
      </c>
      <c r="BC19" s="137"/>
      <c r="BD19" s="137" t="n">
        <f aca="false">AV19-SUM(AW19:BC19)</f>
        <v>988.1872</v>
      </c>
      <c r="BE19" s="138"/>
      <c r="BF19" s="139" t="n">
        <f aca="false">BD19</f>
        <v>988.1872</v>
      </c>
      <c r="BG19" s="139" t="n">
        <f aca="false">BF19*$BG$5</f>
        <v>790.54976</v>
      </c>
      <c r="BH19" s="139" t="n">
        <f aca="false">BF19*$BH$5</f>
        <v>197.63744</v>
      </c>
      <c r="BI19" s="52"/>
      <c r="BJ19" s="53" t="s">
        <v>101</v>
      </c>
      <c r="BK19" s="52"/>
      <c r="BL19" s="73" t="n">
        <f aca="false">BB31</f>
        <v>0</v>
      </c>
      <c r="BO19" s="53" t="s">
        <v>101</v>
      </c>
      <c r="BP19" s="52"/>
      <c r="BQ19" s="73" t="e">
        <f aca="true">(INDIRECT(TEXT((DAY($A$1)-1),"0")&amp;"!BK19"))+BL19</f>
        <v>#REF!</v>
      </c>
      <c r="BR19" s="55"/>
      <c r="BS19" s="142"/>
      <c r="BT19" s="143"/>
      <c r="BU19" s="144"/>
      <c r="BV19" s="138"/>
      <c r="BW19" s="138"/>
      <c r="BX19" s="138"/>
      <c r="BY19" s="144"/>
      <c r="BZ19" s="138"/>
      <c r="CA19" s="138"/>
      <c r="CB19" s="138"/>
      <c r="CC19" s="138"/>
      <c r="CD19" s="138"/>
      <c r="CE19" s="145"/>
      <c r="CF19" s="145"/>
      <c r="CG19" s="145"/>
      <c r="CH19" s="7"/>
      <c r="CI19" s="8"/>
      <c r="CJ19" s="7"/>
      <c r="CK19" s="29"/>
      <c r="CL19" s="7"/>
      <c r="CM19" s="7"/>
      <c r="CN19" s="8"/>
      <c r="CO19" s="7"/>
      <c r="CP19" s="29"/>
      <c r="CQ19" s="7"/>
    </row>
    <row r="20" customFormat="false" ht="12.75" hidden="false" customHeight="false" outlineLevel="0" collapsed="false">
      <c r="B20" s="75" t="n">
        <v>1300</v>
      </c>
      <c r="C20" s="146" t="n">
        <f aca="false">C19</f>
        <v>4</v>
      </c>
      <c r="D20" s="147" t="n">
        <f aca="false">D19</f>
        <v>0</v>
      </c>
      <c r="E20" s="174" t="n">
        <f aca="false">C20-D19</f>
        <v>4</v>
      </c>
      <c r="F20" s="149" t="n">
        <f aca="false">$F$6</f>
        <v>0</v>
      </c>
      <c r="G20" s="175" t="n">
        <f aca="false">$G$6</f>
        <v>0</v>
      </c>
      <c r="H20" s="151" t="n">
        <f aca="false">$H$6</f>
        <v>0</v>
      </c>
      <c r="I20" s="152" t="n">
        <f aca="false">F20+G20+H20</f>
        <v>0</v>
      </c>
      <c r="J20" s="153" t="n">
        <f aca="false">$J$7</f>
        <v>0</v>
      </c>
      <c r="K20" s="154" t="n">
        <f aca="false">$K$6</f>
        <v>0</v>
      </c>
      <c r="L20" s="155" t="n">
        <f aca="false">((I20*J20/1000)+K20)</f>
        <v>0</v>
      </c>
      <c r="M20" s="156" t="n">
        <f aca="false">$M$68</f>
        <v>0</v>
      </c>
      <c r="N20" s="157" t="n">
        <f aca="false">$N$7*AQ19*AR19</f>
        <v>30</v>
      </c>
      <c r="O20" s="156" t="n">
        <f aca="false">$O$68</f>
        <v>0</v>
      </c>
      <c r="P20" s="158" t="n">
        <f aca="false">(AT19*$P$6)*$P$3</f>
        <v>1.7328</v>
      </c>
      <c r="Q20" s="154" t="n">
        <f aca="false">$Q$68</f>
        <v>0</v>
      </c>
      <c r="R20" s="154" t="n">
        <v>0</v>
      </c>
      <c r="S20" s="155" t="n">
        <v>0</v>
      </c>
      <c r="T20" s="156" t="n">
        <f aca="false">$T$6</f>
        <v>0</v>
      </c>
      <c r="U20" s="159" t="n">
        <f aca="false">(N20/E20)+SUM(L20:M20)</f>
        <v>7.5</v>
      </c>
      <c r="W20" s="116" t="n">
        <v>4</v>
      </c>
      <c r="X20" s="117" t="n">
        <v>2.52</v>
      </c>
      <c r="Y20" s="160"/>
      <c r="Z20" s="63"/>
      <c r="AA20" s="161"/>
      <c r="AB20" s="120"/>
      <c r="AC20" s="162" t="n">
        <f aca="false">(W20*X20)+(Y20*Z20)+(AA20*AB20)</f>
        <v>10.08</v>
      </c>
      <c r="AD20" s="163" t="n">
        <v>1400</v>
      </c>
      <c r="AE20" s="164" t="n">
        <v>0</v>
      </c>
      <c r="AF20" s="165" t="n">
        <v>0</v>
      </c>
      <c r="AG20" s="166"/>
      <c r="AH20" s="167"/>
      <c r="AI20" s="168"/>
      <c r="AJ20" s="169"/>
      <c r="AK20" s="170" t="n">
        <v>4</v>
      </c>
      <c r="AL20" s="63" t="n">
        <v>250</v>
      </c>
      <c r="AM20" s="171" t="s">
        <v>158</v>
      </c>
      <c r="AN20" s="172"/>
      <c r="AO20" s="173"/>
      <c r="AP20" s="133"/>
      <c r="AQ20" s="133" t="n">
        <f aca="false" t="array" ref="AQ20:AQ20">SUM(IF(AND(AJ20&lt;&gt;"pac",AJ20&lt;&gt;""),AI20),IF(AND(AM20&lt;&gt;"pac",AM20&lt;&gt;""),AL20),IF(AND(AN20&lt;&gt;"pac",AN20&lt;&gt;""),AO20))/SUM(IF(AND(AJ20&lt;&gt;"pac",AJ20&lt;&gt;""),1),IF(AND(AM20&lt;&gt;"pac",AM20&lt;&gt;""),1),IF(AND(AN20&lt;&gt;"pac",AN20&lt;&gt;""),1))</f>
        <v>250</v>
      </c>
      <c r="AR20" s="133" t="n">
        <f aca="false" t="array" ref="AR20:AR20">SUM(IF(AND(AJ20&lt;&gt;"pac",AJ20&lt;&gt;""),AH20),IF(AND(AM20&lt;&gt;"pac",AM20&lt;&gt;""),AK20),IF(AND(AP20&lt;&gt;"pac",AP20&lt;&gt;""),AN20))</f>
        <v>4</v>
      </c>
      <c r="AS20" s="133"/>
      <c r="AT20" s="134" t="n">
        <f aca="false">SUM(AE20,AG20,AH20,AN20,AK20)</f>
        <v>4</v>
      </c>
      <c r="AU20" s="135" t="n">
        <f aca="false">AV20/AT20</f>
        <v>250</v>
      </c>
      <c r="AV20" s="136" t="n">
        <f aca="false">SUM(AE20*AF20)+(AH20*AI20)+(AN20*AO20)+(AK20*AL20)</f>
        <v>1000</v>
      </c>
      <c r="AW20" s="137" t="n">
        <f aca="false">AT20*(F21+G21+H21)*J21/1000</f>
        <v>0</v>
      </c>
      <c r="AX20" s="137" t="n">
        <f aca="false">K21*AT20</f>
        <v>0</v>
      </c>
      <c r="AY20" s="137" t="n">
        <f aca="false">L21*(AE21+AG21)</f>
        <v>0</v>
      </c>
      <c r="AZ20" s="136" t="n">
        <f aca="false">P21</f>
        <v>1.7328</v>
      </c>
      <c r="BA20" s="137" t="n">
        <f aca="false">AC20</f>
        <v>10.08</v>
      </c>
      <c r="BB20" s="137" t="n">
        <f aca="false">T21*AT21</f>
        <v>0</v>
      </c>
      <c r="BC20" s="137"/>
      <c r="BD20" s="137" t="n">
        <f aca="false">AV20-SUM(AW20:BC20)</f>
        <v>988.1872</v>
      </c>
      <c r="BE20" s="138"/>
      <c r="BF20" s="139" t="n">
        <f aca="false">BD20</f>
        <v>988.1872</v>
      </c>
      <c r="BG20" s="139" t="n">
        <f aca="false">BF20*$BG$5</f>
        <v>790.54976</v>
      </c>
      <c r="BH20" s="139" t="n">
        <f aca="false">BF20*$BH$5</f>
        <v>197.63744</v>
      </c>
      <c r="BI20" s="52"/>
      <c r="BJ20" s="53" t="s">
        <v>32</v>
      </c>
      <c r="BK20" s="52"/>
      <c r="BL20" s="73" t="n">
        <f aca="false">BL6</f>
        <v>0</v>
      </c>
      <c r="BO20" s="183"/>
      <c r="BP20" s="52"/>
      <c r="BQ20" s="171"/>
      <c r="BR20" s="55"/>
      <c r="BS20" s="142"/>
      <c r="BT20" s="143"/>
      <c r="BU20" s="144"/>
      <c r="BV20" s="138"/>
      <c r="BW20" s="138"/>
      <c r="BX20" s="138"/>
      <c r="BY20" s="144"/>
      <c r="BZ20" s="138"/>
      <c r="CA20" s="138"/>
      <c r="CB20" s="138"/>
      <c r="CC20" s="138"/>
      <c r="CD20" s="138"/>
      <c r="CE20" s="145"/>
      <c r="CF20" s="145"/>
      <c r="CG20" s="145"/>
      <c r="CH20" s="7"/>
      <c r="CI20" s="8"/>
      <c r="CJ20" s="7"/>
      <c r="CK20" s="29"/>
      <c r="CL20" s="7"/>
      <c r="CM20" s="7"/>
      <c r="CN20" s="7"/>
      <c r="CO20" s="7"/>
      <c r="CP20" s="7"/>
      <c r="CQ20" s="7"/>
    </row>
    <row r="21" customFormat="false" ht="12.75" hidden="false" customHeight="false" outlineLevel="0" collapsed="false">
      <c r="B21" s="75" t="n">
        <v>1400</v>
      </c>
      <c r="C21" s="146" t="n">
        <f aca="false">C20</f>
        <v>4</v>
      </c>
      <c r="D21" s="147" t="n">
        <f aca="false">D20</f>
        <v>0</v>
      </c>
      <c r="E21" s="174" t="n">
        <f aca="false">C21-D20</f>
        <v>4</v>
      </c>
      <c r="F21" s="149" t="n">
        <f aca="false">$F$6</f>
        <v>0</v>
      </c>
      <c r="G21" s="175" t="n">
        <f aca="false">$G$6</f>
        <v>0</v>
      </c>
      <c r="H21" s="151" t="n">
        <f aca="false">$H$6</f>
        <v>0</v>
      </c>
      <c r="I21" s="152" t="n">
        <f aca="false">F21+G21+H21</f>
        <v>0</v>
      </c>
      <c r="J21" s="153" t="n">
        <f aca="false">$J$7</f>
        <v>0</v>
      </c>
      <c r="K21" s="154" t="n">
        <f aca="false">$K$6</f>
        <v>0</v>
      </c>
      <c r="L21" s="155" t="n">
        <f aca="false">((I21*J21/1000)+K21)</f>
        <v>0</v>
      </c>
      <c r="M21" s="156" t="n">
        <f aca="false">$M$68</f>
        <v>0</v>
      </c>
      <c r="N21" s="157" t="n">
        <f aca="false">$N$7*AQ20*AR20</f>
        <v>30</v>
      </c>
      <c r="O21" s="156" t="n">
        <f aca="false">$O$68</f>
        <v>0</v>
      </c>
      <c r="P21" s="158" t="n">
        <f aca="false">(AT20*$P$6)*$P$3</f>
        <v>1.7328</v>
      </c>
      <c r="Q21" s="154" t="n">
        <f aca="false">$Q$68</f>
        <v>0</v>
      </c>
      <c r="R21" s="154" t="n">
        <v>0</v>
      </c>
      <c r="S21" s="155" t="n">
        <v>0</v>
      </c>
      <c r="T21" s="156" t="n">
        <f aca="false">$T$6</f>
        <v>0</v>
      </c>
      <c r="U21" s="159" t="n">
        <f aca="false">(N21/E21)+SUM(L21:M21)</f>
        <v>7.5</v>
      </c>
      <c r="W21" s="116" t="n">
        <v>4</v>
      </c>
      <c r="X21" s="117" t="n">
        <v>2.52</v>
      </c>
      <c r="Y21" s="160"/>
      <c r="Z21" s="63"/>
      <c r="AA21" s="161"/>
      <c r="AB21" s="120"/>
      <c r="AC21" s="162" t="n">
        <f aca="false">(W21*X21)+(Y21*Z21)+(AA21*AB21)</f>
        <v>10.08</v>
      </c>
      <c r="AD21" s="163" t="n">
        <v>1500</v>
      </c>
      <c r="AE21" s="164" t="n">
        <v>0</v>
      </c>
      <c r="AF21" s="165" t="n">
        <v>0</v>
      </c>
      <c r="AG21" s="166"/>
      <c r="AH21" s="167"/>
      <c r="AI21" s="168"/>
      <c r="AJ21" s="169"/>
      <c r="AK21" s="170" t="n">
        <v>4</v>
      </c>
      <c r="AL21" s="63" t="n">
        <v>250</v>
      </c>
      <c r="AM21" s="171" t="s">
        <v>158</v>
      </c>
      <c r="AN21" s="172"/>
      <c r="AO21" s="173"/>
      <c r="AP21" s="133"/>
      <c r="AQ21" s="133" t="n">
        <f aca="false" t="array" ref="AQ21:AQ21">SUM(IF(AND(AJ21&lt;&gt;"pac",AJ21&lt;&gt;""),AI21),IF(AND(AM21&lt;&gt;"pac",AM21&lt;&gt;""),AL21),IF(AND(AN21&lt;&gt;"pac",AN21&lt;&gt;""),AO21))/SUM(IF(AND(AJ21&lt;&gt;"pac",AJ21&lt;&gt;""),1),IF(AND(AM21&lt;&gt;"pac",AM21&lt;&gt;""),1),IF(AND(AN21&lt;&gt;"pac",AN21&lt;&gt;""),1))</f>
        <v>250</v>
      </c>
      <c r="AR21" s="133" t="n">
        <f aca="false" t="array" ref="AR21:AR21">SUM(IF(AND(AJ21&lt;&gt;"pac",AJ21&lt;&gt;""),AH21),IF(AND(AM21&lt;&gt;"pac",AM21&lt;&gt;""),AK21),IF(AND(AP21&lt;&gt;"pac",AP21&lt;&gt;""),AN21))</f>
        <v>4</v>
      </c>
      <c r="AS21" s="133"/>
      <c r="AT21" s="134" t="n">
        <f aca="false">SUM(AE21,AG21,AH21,AN21,AK21)</f>
        <v>4</v>
      </c>
      <c r="AU21" s="135" t="n">
        <f aca="false">AV21/AT21</f>
        <v>250</v>
      </c>
      <c r="AV21" s="136" t="n">
        <f aca="false">SUM(AE21*AF21)+(AH21*AI21)+(AN21*AO21)+(AK21*AL21)</f>
        <v>1000</v>
      </c>
      <c r="AW21" s="137" t="n">
        <f aca="false">AT21*(F22+G22+H22)*J22/1000</f>
        <v>0</v>
      </c>
      <c r="AX21" s="137" t="n">
        <f aca="false">K22*AT21</f>
        <v>0</v>
      </c>
      <c r="AY21" s="137" t="n">
        <f aca="false">L22*(AE22+AG22)</f>
        <v>0</v>
      </c>
      <c r="AZ21" s="136" t="n">
        <f aca="false">P22</f>
        <v>1.7328</v>
      </c>
      <c r="BA21" s="137" t="n">
        <f aca="false">AC21</f>
        <v>10.08</v>
      </c>
      <c r="BB21" s="137" t="n">
        <f aca="false">T22*AT22</f>
        <v>0</v>
      </c>
      <c r="BC21" s="137"/>
      <c r="BD21" s="137" t="n">
        <f aca="false">AV21-SUM(AW21:BC21)</f>
        <v>988.1872</v>
      </c>
      <c r="BE21" s="138"/>
      <c r="BF21" s="139" t="n">
        <f aca="false">BD21</f>
        <v>988.1872</v>
      </c>
      <c r="BG21" s="139" t="n">
        <f aca="false">BF21*$BG$5</f>
        <v>790.54976</v>
      </c>
      <c r="BH21" s="139" t="n">
        <f aca="false">BF21*$BH$5</f>
        <v>197.63744</v>
      </c>
      <c r="BI21" s="52"/>
      <c r="BJ21" s="140" t="s">
        <v>103</v>
      </c>
      <c r="BK21" s="141"/>
      <c r="BL21" s="54" t="n">
        <f aca="false">BL11-BL16-BL18-BL19+BL20</f>
        <v>18973.19424</v>
      </c>
      <c r="BO21" s="140" t="s">
        <v>104</v>
      </c>
      <c r="BP21" s="141"/>
      <c r="BQ21" s="54" t="e">
        <f aca="false">BQ11-BQ16-BQ18-BQ19</f>
        <v>#REF!</v>
      </c>
      <c r="BR21" s="55"/>
      <c r="BS21" s="142"/>
      <c r="BT21" s="143"/>
      <c r="BU21" s="144"/>
      <c r="BV21" s="138"/>
      <c r="BW21" s="138"/>
      <c r="BX21" s="138"/>
      <c r="BY21" s="144"/>
      <c r="BZ21" s="138"/>
      <c r="CA21" s="138"/>
      <c r="CB21" s="138"/>
      <c r="CC21" s="138"/>
      <c r="CD21" s="138"/>
      <c r="CE21" s="145"/>
      <c r="CF21" s="145"/>
      <c r="CG21" s="145"/>
      <c r="CH21" s="7"/>
      <c r="CI21" s="8"/>
      <c r="CJ21" s="7"/>
      <c r="CK21" s="29"/>
      <c r="CL21" s="7"/>
      <c r="CM21" s="7"/>
      <c r="CN21" s="8"/>
      <c r="CO21" s="7"/>
      <c r="CP21" s="29"/>
      <c r="CQ21" s="7"/>
    </row>
    <row r="22" customFormat="false" ht="12.75" hidden="false" customHeight="false" outlineLevel="0" collapsed="false">
      <c r="B22" s="75" t="n">
        <v>1500</v>
      </c>
      <c r="C22" s="146" t="n">
        <f aca="false">C21</f>
        <v>4</v>
      </c>
      <c r="D22" s="147" t="n">
        <f aca="false">D21</f>
        <v>0</v>
      </c>
      <c r="E22" s="174" t="n">
        <f aca="false">C22-D21</f>
        <v>4</v>
      </c>
      <c r="F22" s="149" t="n">
        <f aca="false">$F$6</f>
        <v>0</v>
      </c>
      <c r="G22" s="175" t="n">
        <f aca="false">$G$6</f>
        <v>0</v>
      </c>
      <c r="H22" s="151" t="n">
        <f aca="false">$H$6</f>
        <v>0</v>
      </c>
      <c r="I22" s="152" t="n">
        <f aca="false">F22+G22+H22</f>
        <v>0</v>
      </c>
      <c r="J22" s="153" t="n">
        <f aca="false">$J$7</f>
        <v>0</v>
      </c>
      <c r="K22" s="154" t="n">
        <f aca="false">$K$6</f>
        <v>0</v>
      </c>
      <c r="L22" s="155" t="n">
        <f aca="false">((I22*J22/1000)+K22)</f>
        <v>0</v>
      </c>
      <c r="M22" s="156" t="n">
        <f aca="false">$M$68</f>
        <v>0</v>
      </c>
      <c r="N22" s="157" t="n">
        <f aca="false">$N$7*AQ21*AR21</f>
        <v>30</v>
      </c>
      <c r="O22" s="156" t="n">
        <f aca="false">$O$68</f>
        <v>0</v>
      </c>
      <c r="P22" s="158" t="n">
        <f aca="false">(AT21*$P$6)*$P$3</f>
        <v>1.7328</v>
      </c>
      <c r="Q22" s="154" t="n">
        <f aca="false">$Q$68</f>
        <v>0</v>
      </c>
      <c r="R22" s="154" t="n">
        <v>0</v>
      </c>
      <c r="S22" s="155" t="n">
        <v>0</v>
      </c>
      <c r="T22" s="156" t="n">
        <f aca="false">$T$6</f>
        <v>0</v>
      </c>
      <c r="U22" s="159" t="n">
        <f aca="false">(N22/E22)+SUM(L22:M22)</f>
        <v>7.5</v>
      </c>
      <c r="W22" s="116" t="n">
        <v>4</v>
      </c>
      <c r="X22" s="117" t="n">
        <v>2.52</v>
      </c>
      <c r="Y22" s="160"/>
      <c r="Z22" s="63"/>
      <c r="AA22" s="161"/>
      <c r="AB22" s="120"/>
      <c r="AC22" s="162" t="n">
        <f aca="false">(W22*X22)+(Y22*Z22)+(AA22*AB22)</f>
        <v>10.08</v>
      </c>
      <c r="AD22" s="163" t="n">
        <v>1600</v>
      </c>
      <c r="AE22" s="164" t="n">
        <v>0</v>
      </c>
      <c r="AF22" s="165" t="n">
        <v>0</v>
      </c>
      <c r="AG22" s="166"/>
      <c r="AH22" s="167"/>
      <c r="AI22" s="168"/>
      <c r="AJ22" s="169"/>
      <c r="AK22" s="170" t="n">
        <v>4</v>
      </c>
      <c r="AL22" s="63" t="n">
        <v>250</v>
      </c>
      <c r="AM22" s="171" t="s">
        <v>158</v>
      </c>
      <c r="AN22" s="172"/>
      <c r="AO22" s="173"/>
      <c r="AP22" s="133"/>
      <c r="AQ22" s="133" t="n">
        <f aca="false" t="array" ref="AQ22:AQ22">SUM(IF(AND(AJ22&lt;&gt;"pac",AJ22&lt;&gt;""),AI22),IF(AND(AM22&lt;&gt;"pac",AM22&lt;&gt;""),AL22),IF(AND(AN22&lt;&gt;"pac",AN22&lt;&gt;""),AO22))/SUM(IF(AND(AJ22&lt;&gt;"pac",AJ22&lt;&gt;""),1),IF(AND(AM22&lt;&gt;"pac",AM22&lt;&gt;""),1),IF(AND(AN22&lt;&gt;"pac",AN22&lt;&gt;""),1))</f>
        <v>250</v>
      </c>
      <c r="AR22" s="133" t="n">
        <f aca="false" t="array" ref="AR22:AR22">SUM(IF(AND(AJ22&lt;&gt;"pac",AJ22&lt;&gt;""),AH22),IF(AND(AM22&lt;&gt;"pac",AM22&lt;&gt;""),AK22),IF(AND(AP22&lt;&gt;"pac",AP22&lt;&gt;""),AN22))</f>
        <v>4</v>
      </c>
      <c r="AS22" s="133"/>
      <c r="AT22" s="134" t="n">
        <f aca="false">SUM(AE22,AG22,AH22,AN22,AK22)</f>
        <v>4</v>
      </c>
      <c r="AU22" s="135" t="n">
        <f aca="false">AV22/AT22</f>
        <v>250</v>
      </c>
      <c r="AV22" s="136" t="n">
        <f aca="false">SUM(AE22*AF22)+(AH22*AI22)+(AN22*AO22)+(AK22*AL22)</f>
        <v>1000</v>
      </c>
      <c r="AW22" s="137" t="n">
        <f aca="false">AT22*(F23+G23+H23)*J23/1000</f>
        <v>0</v>
      </c>
      <c r="AX22" s="137" t="n">
        <f aca="false">K23*AT22</f>
        <v>0</v>
      </c>
      <c r="AY22" s="137" t="n">
        <f aca="false">L23*(AE23+AG23)</f>
        <v>0</v>
      </c>
      <c r="AZ22" s="136" t="n">
        <f aca="false">P23</f>
        <v>1.7328</v>
      </c>
      <c r="BA22" s="137" t="n">
        <f aca="false">AC22</f>
        <v>10.08</v>
      </c>
      <c r="BB22" s="137" t="n">
        <f aca="false">T23*AT23</f>
        <v>0</v>
      </c>
      <c r="BC22" s="137"/>
      <c r="BD22" s="137" t="n">
        <f aca="false">AV22-SUM(AW22:BC22)</f>
        <v>988.1872</v>
      </c>
      <c r="BE22" s="138"/>
      <c r="BF22" s="139" t="n">
        <f aca="false">BD22</f>
        <v>988.1872</v>
      </c>
      <c r="BG22" s="139" t="n">
        <f aca="false">BF22*$BG$5</f>
        <v>790.54976</v>
      </c>
      <c r="BH22" s="139" t="n">
        <f aca="false">BF22*$BH$5</f>
        <v>197.63744</v>
      </c>
      <c r="BI22" s="52"/>
      <c r="BR22" s="55"/>
      <c r="BS22" s="142"/>
      <c r="BT22" s="143"/>
      <c r="BU22" s="144"/>
      <c r="BV22" s="138"/>
      <c r="BW22" s="138"/>
      <c r="BX22" s="138"/>
      <c r="BY22" s="144"/>
      <c r="BZ22" s="138"/>
      <c r="CA22" s="138"/>
      <c r="CB22" s="138"/>
      <c r="CC22" s="138"/>
      <c r="CD22" s="138"/>
      <c r="CE22" s="145"/>
      <c r="CF22" s="145"/>
      <c r="CG22" s="145"/>
      <c r="CH22" s="7"/>
      <c r="CI22" s="7"/>
      <c r="CJ22" s="7"/>
      <c r="CK22" s="7"/>
      <c r="CL22" s="7"/>
      <c r="CM22" s="7"/>
      <c r="CN22" s="7"/>
      <c r="CO22" s="7"/>
      <c r="CP22" s="7"/>
      <c r="CQ22" s="7"/>
    </row>
    <row r="23" customFormat="false" ht="12.75" hidden="false" customHeight="false" outlineLevel="0" collapsed="false">
      <c r="B23" s="75" t="n">
        <v>1600</v>
      </c>
      <c r="C23" s="146" t="n">
        <f aca="false">C22</f>
        <v>4</v>
      </c>
      <c r="D23" s="147" t="n">
        <f aca="false">D22</f>
        <v>0</v>
      </c>
      <c r="E23" s="174" t="n">
        <f aca="false">C23-D22</f>
        <v>4</v>
      </c>
      <c r="F23" s="149" t="n">
        <f aca="false">$F$6</f>
        <v>0</v>
      </c>
      <c r="G23" s="175" t="n">
        <f aca="false">$G$6</f>
        <v>0</v>
      </c>
      <c r="H23" s="151" t="n">
        <f aca="false">$H$6</f>
        <v>0</v>
      </c>
      <c r="I23" s="152" t="n">
        <f aca="false">F23+G23+H23</f>
        <v>0</v>
      </c>
      <c r="J23" s="153" t="n">
        <f aca="false">$J$7</f>
        <v>0</v>
      </c>
      <c r="K23" s="154" t="n">
        <f aca="false">$K$6</f>
        <v>0</v>
      </c>
      <c r="L23" s="155" t="n">
        <f aca="false">((I23*J23/1000)+K23)</f>
        <v>0</v>
      </c>
      <c r="M23" s="156" t="n">
        <f aca="false">$M$68</f>
        <v>0</v>
      </c>
      <c r="N23" s="157" t="n">
        <f aca="false">$N$7*AQ22*AR22</f>
        <v>30</v>
      </c>
      <c r="O23" s="156" t="n">
        <f aca="false">$O$68</f>
        <v>0</v>
      </c>
      <c r="P23" s="158" t="n">
        <f aca="false">(AT22*$P$6)*$P$3</f>
        <v>1.7328</v>
      </c>
      <c r="Q23" s="154" t="n">
        <f aca="false">$Q$68</f>
        <v>0</v>
      </c>
      <c r="R23" s="154" t="n">
        <v>0</v>
      </c>
      <c r="S23" s="155" t="n">
        <v>0</v>
      </c>
      <c r="T23" s="156" t="n">
        <f aca="false">$T$6</f>
        <v>0</v>
      </c>
      <c r="U23" s="159" t="n">
        <f aca="false">(N23/E23)+SUM(L23:M23)</f>
        <v>7.5</v>
      </c>
      <c r="W23" s="116" t="n">
        <v>4</v>
      </c>
      <c r="X23" s="117" t="n">
        <v>2.52</v>
      </c>
      <c r="Y23" s="160"/>
      <c r="Z23" s="63"/>
      <c r="AA23" s="161"/>
      <c r="AB23" s="120"/>
      <c r="AC23" s="162" t="n">
        <f aca="false">(W23*X23)+(Y23*Z23)+(AA23*AB23)</f>
        <v>10.08</v>
      </c>
      <c r="AD23" s="163" t="n">
        <v>1700</v>
      </c>
      <c r="AE23" s="164" t="n">
        <v>0</v>
      </c>
      <c r="AF23" s="165" t="n">
        <v>0</v>
      </c>
      <c r="AG23" s="166"/>
      <c r="AH23" s="167"/>
      <c r="AI23" s="168"/>
      <c r="AJ23" s="169"/>
      <c r="AK23" s="170" t="n">
        <v>4</v>
      </c>
      <c r="AL23" s="63" t="n">
        <v>250</v>
      </c>
      <c r="AM23" s="171" t="s">
        <v>158</v>
      </c>
      <c r="AN23" s="172"/>
      <c r="AO23" s="173"/>
      <c r="AP23" s="133"/>
      <c r="AQ23" s="133" t="n">
        <f aca="false" t="array" ref="AQ23:AQ23">SUM(IF(AND(AJ23&lt;&gt;"pac",AJ23&lt;&gt;""),AI23),IF(AND(AM23&lt;&gt;"pac",AM23&lt;&gt;""),AL23),IF(AND(AN23&lt;&gt;"pac",AN23&lt;&gt;""),AO23))/SUM(IF(AND(AJ23&lt;&gt;"pac",AJ23&lt;&gt;""),1),IF(AND(AM23&lt;&gt;"pac",AM23&lt;&gt;""),1),IF(AND(AN23&lt;&gt;"pac",AN23&lt;&gt;""),1))</f>
        <v>250</v>
      </c>
      <c r="AR23" s="133" t="n">
        <f aca="false" t="array" ref="AR23:AR23">SUM(IF(AND(AJ23&lt;&gt;"pac",AJ23&lt;&gt;""),AH23),IF(AND(AM23&lt;&gt;"pac",AM23&lt;&gt;""),AK23),IF(AND(AP23&lt;&gt;"pac",AP23&lt;&gt;""),AN23))</f>
        <v>4</v>
      </c>
      <c r="AS23" s="133"/>
      <c r="AT23" s="134" t="n">
        <f aca="false">SUM(AE23,AG23,AH23,AN23,AK23)</f>
        <v>4</v>
      </c>
      <c r="AU23" s="135" t="n">
        <f aca="false">AV23/AT23</f>
        <v>250</v>
      </c>
      <c r="AV23" s="136" t="n">
        <f aca="false">SUM(AE23*AF23)+(AH23*AI23)+(AN23*AO23)+(AK23*AL23)</f>
        <v>1000</v>
      </c>
      <c r="AW23" s="137" t="n">
        <f aca="false">AT23*(F24+G24+H24)*J24/1000</f>
        <v>0</v>
      </c>
      <c r="AX23" s="137" t="n">
        <f aca="false">K24*AT23</f>
        <v>0</v>
      </c>
      <c r="AY23" s="137" t="n">
        <f aca="false">L24*(AE24+AG24)</f>
        <v>0</v>
      </c>
      <c r="AZ23" s="136" t="n">
        <f aca="false">P24</f>
        <v>1.7328</v>
      </c>
      <c r="BA23" s="137" t="n">
        <f aca="false">AC23</f>
        <v>10.08</v>
      </c>
      <c r="BB23" s="137" t="n">
        <f aca="false">T24*AT24</f>
        <v>0</v>
      </c>
      <c r="BC23" s="137"/>
      <c r="BD23" s="137" t="n">
        <f aca="false">AV23-SUM(AW23:BC23)</f>
        <v>988.1872</v>
      </c>
      <c r="BE23" s="138"/>
      <c r="BF23" s="139" t="n">
        <f aca="false">BD23</f>
        <v>988.1872</v>
      </c>
      <c r="BG23" s="139" t="n">
        <f aca="false">BF23*$BG$5</f>
        <v>790.54976</v>
      </c>
      <c r="BH23" s="139" t="n">
        <f aca="false">BF23*$BH$5</f>
        <v>197.63744</v>
      </c>
      <c r="BI23" s="52"/>
      <c r="BR23" s="55"/>
      <c r="BS23" s="142"/>
      <c r="BT23" s="143"/>
      <c r="BU23" s="144"/>
      <c r="BV23" s="138"/>
      <c r="BW23" s="138"/>
      <c r="BX23" s="138"/>
      <c r="BY23" s="144"/>
      <c r="BZ23" s="138"/>
      <c r="CA23" s="138"/>
      <c r="CB23" s="138"/>
      <c r="CC23" s="138"/>
      <c r="CD23" s="138"/>
      <c r="CE23" s="145"/>
      <c r="CF23" s="145"/>
      <c r="CG23" s="145"/>
      <c r="CH23" s="7"/>
      <c r="CI23" s="7"/>
      <c r="CJ23" s="7"/>
      <c r="CK23" s="7"/>
      <c r="CL23" s="7"/>
      <c r="CM23" s="7"/>
      <c r="CN23" s="7"/>
      <c r="CO23" s="7"/>
      <c r="CP23" s="7"/>
      <c r="CQ23" s="7"/>
    </row>
    <row r="24" customFormat="false" ht="12.75" hidden="false" customHeight="false" outlineLevel="0" collapsed="false">
      <c r="B24" s="75" t="n">
        <v>1700</v>
      </c>
      <c r="C24" s="146" t="n">
        <f aca="false">C23</f>
        <v>4</v>
      </c>
      <c r="D24" s="147" t="n">
        <f aca="false">D23</f>
        <v>0</v>
      </c>
      <c r="E24" s="174" t="n">
        <f aca="false">C24-D23</f>
        <v>4</v>
      </c>
      <c r="F24" s="149" t="n">
        <f aca="false">$F$6</f>
        <v>0</v>
      </c>
      <c r="G24" s="175" t="n">
        <f aca="false">$G$6</f>
        <v>0</v>
      </c>
      <c r="H24" s="151" t="n">
        <f aca="false">$H$6</f>
        <v>0</v>
      </c>
      <c r="I24" s="152" t="n">
        <f aca="false">F24+G24+H24</f>
        <v>0</v>
      </c>
      <c r="J24" s="153" t="n">
        <f aca="false">$J$7</f>
        <v>0</v>
      </c>
      <c r="K24" s="154" t="n">
        <f aca="false">$K$6</f>
        <v>0</v>
      </c>
      <c r="L24" s="155" t="n">
        <f aca="false">((I24*J24/1000)+K24)</f>
        <v>0</v>
      </c>
      <c r="M24" s="156" t="n">
        <f aca="false">$M$68</f>
        <v>0</v>
      </c>
      <c r="N24" s="157" t="n">
        <f aca="false">$N$7*AQ23*AR23</f>
        <v>30</v>
      </c>
      <c r="O24" s="156" t="n">
        <f aca="false">$O$68</f>
        <v>0</v>
      </c>
      <c r="P24" s="158" t="n">
        <f aca="false">(AT23*$P$6)*$P$3</f>
        <v>1.7328</v>
      </c>
      <c r="Q24" s="154" t="n">
        <f aca="false">$Q$68</f>
        <v>0</v>
      </c>
      <c r="R24" s="154" t="n">
        <v>0</v>
      </c>
      <c r="S24" s="155" t="n">
        <v>0</v>
      </c>
      <c r="T24" s="156" t="n">
        <f aca="false">$T$6</f>
        <v>0</v>
      </c>
      <c r="U24" s="159" t="n">
        <f aca="false">(N24/E24)+SUM(L24:M24)</f>
        <v>7.5</v>
      </c>
      <c r="W24" s="116" t="n">
        <v>4</v>
      </c>
      <c r="X24" s="117" t="n">
        <v>2.52</v>
      </c>
      <c r="Y24" s="160"/>
      <c r="Z24" s="63"/>
      <c r="AA24" s="161"/>
      <c r="AB24" s="120"/>
      <c r="AC24" s="162" t="n">
        <f aca="false">(W24*X24)+(Y24*Z24)+(AA24*AB24)</f>
        <v>10.08</v>
      </c>
      <c r="AD24" s="163" t="n">
        <v>1800</v>
      </c>
      <c r="AE24" s="164" t="n">
        <v>0</v>
      </c>
      <c r="AF24" s="165" t="n">
        <v>0</v>
      </c>
      <c r="AG24" s="166"/>
      <c r="AH24" s="167"/>
      <c r="AI24" s="168"/>
      <c r="AJ24" s="169"/>
      <c r="AK24" s="170" t="n">
        <v>4</v>
      </c>
      <c r="AL24" s="63" t="n">
        <v>250</v>
      </c>
      <c r="AM24" s="171" t="s">
        <v>158</v>
      </c>
      <c r="AN24" s="172"/>
      <c r="AO24" s="173"/>
      <c r="AP24" s="133"/>
      <c r="AQ24" s="133" t="n">
        <f aca="false" t="array" ref="AQ24:AQ24">SUM(IF(AND(AJ24&lt;&gt;"pac",AJ24&lt;&gt;""),AI24),IF(AND(AM24&lt;&gt;"pac",AM24&lt;&gt;""),AL24),IF(AND(AN24&lt;&gt;"pac",AN24&lt;&gt;""),AO24))/SUM(IF(AND(AJ24&lt;&gt;"pac",AJ24&lt;&gt;""),1),IF(AND(AM24&lt;&gt;"pac",AM24&lt;&gt;""),1),IF(AND(AN24&lt;&gt;"pac",AN24&lt;&gt;""),1))</f>
        <v>250</v>
      </c>
      <c r="AR24" s="133" t="n">
        <f aca="false" t="array" ref="AR24:AR24">SUM(IF(AND(AJ24&lt;&gt;"pac",AJ24&lt;&gt;""),AH24),IF(AND(AM24&lt;&gt;"pac",AM24&lt;&gt;""),AK24),IF(AND(AP24&lt;&gt;"pac",AP24&lt;&gt;""),AN24))</f>
        <v>4</v>
      </c>
      <c r="AS24" s="133"/>
      <c r="AT24" s="134" t="n">
        <f aca="false">SUM(AE24,AG24,AH24,AN24,AK24)</f>
        <v>4</v>
      </c>
      <c r="AU24" s="135" t="n">
        <f aca="false">AV24/AT24</f>
        <v>250</v>
      </c>
      <c r="AV24" s="136" t="n">
        <f aca="false">SUM(AE24*AF24)+(AH24*AI24)+(AN24*AO24)+(AK24*AL24)</f>
        <v>1000</v>
      </c>
      <c r="AW24" s="137" t="n">
        <f aca="false">AT24*(F25+G25+H25)*J25/1000</f>
        <v>0</v>
      </c>
      <c r="AX24" s="137" t="n">
        <f aca="false">K25*AT24</f>
        <v>0</v>
      </c>
      <c r="AY24" s="137" t="n">
        <f aca="false">L25*(AE25+AG25)</f>
        <v>0</v>
      </c>
      <c r="AZ24" s="136" t="n">
        <f aca="false">P25</f>
        <v>1.7328</v>
      </c>
      <c r="BA24" s="137" t="n">
        <f aca="false">AC24</f>
        <v>10.08</v>
      </c>
      <c r="BB24" s="137" t="n">
        <f aca="false">T25*AT25</f>
        <v>0</v>
      </c>
      <c r="BC24" s="137"/>
      <c r="BD24" s="137" t="n">
        <f aca="false">AV24-SUM(AW24:BC24)</f>
        <v>988.1872</v>
      </c>
      <c r="BE24" s="138"/>
      <c r="BF24" s="139" t="n">
        <f aca="false">BD24</f>
        <v>988.1872</v>
      </c>
      <c r="BG24" s="139" t="n">
        <f aca="false">BF24*$BG$5</f>
        <v>790.54976</v>
      </c>
      <c r="BH24" s="139" t="n">
        <f aca="false">BF24*$BH$5</f>
        <v>197.63744</v>
      </c>
      <c r="BI24" s="52"/>
      <c r="BJ24" s="6" t="s">
        <v>105</v>
      </c>
      <c r="BO24" s="6" t="s">
        <v>106</v>
      </c>
      <c r="BR24" s="55"/>
      <c r="BS24" s="142"/>
      <c r="BT24" s="143"/>
      <c r="BU24" s="144"/>
      <c r="BV24" s="138"/>
      <c r="BW24" s="138"/>
      <c r="BX24" s="138"/>
      <c r="BY24" s="144"/>
      <c r="BZ24" s="138"/>
      <c r="CA24" s="138"/>
      <c r="CB24" s="138"/>
      <c r="CC24" s="138"/>
      <c r="CD24" s="138"/>
      <c r="CE24" s="145"/>
      <c r="CF24" s="145"/>
      <c r="CG24" s="145"/>
      <c r="CH24" s="7"/>
      <c r="CI24" s="8"/>
      <c r="CJ24" s="7"/>
      <c r="CK24" s="7"/>
      <c r="CL24" s="7"/>
      <c r="CM24" s="7"/>
      <c r="CN24" s="8"/>
      <c r="CO24" s="7"/>
      <c r="CP24" s="7"/>
      <c r="CQ24" s="7"/>
    </row>
    <row r="25" customFormat="false" ht="12.75" hidden="false" customHeight="false" outlineLevel="0" collapsed="false">
      <c r="B25" s="75" t="n">
        <v>1800</v>
      </c>
      <c r="C25" s="146" t="n">
        <f aca="false">C24</f>
        <v>4</v>
      </c>
      <c r="D25" s="147" t="n">
        <f aca="false">D24</f>
        <v>0</v>
      </c>
      <c r="E25" s="174" t="n">
        <f aca="false">C25-D24</f>
        <v>4</v>
      </c>
      <c r="F25" s="149" t="n">
        <f aca="false">$F$6</f>
        <v>0</v>
      </c>
      <c r="G25" s="175" t="n">
        <f aca="false">$G$6</f>
        <v>0</v>
      </c>
      <c r="H25" s="151" t="n">
        <f aca="false">$H$6</f>
        <v>0</v>
      </c>
      <c r="I25" s="152" t="n">
        <f aca="false">F25+G25+H25</f>
        <v>0</v>
      </c>
      <c r="J25" s="153" t="n">
        <f aca="false">$J$7</f>
        <v>0</v>
      </c>
      <c r="K25" s="154" t="n">
        <f aca="false">$K$6</f>
        <v>0</v>
      </c>
      <c r="L25" s="155" t="n">
        <f aca="false">((I25*J25/1000)+K25)</f>
        <v>0</v>
      </c>
      <c r="M25" s="156" t="n">
        <f aca="false">$M$68</f>
        <v>0</v>
      </c>
      <c r="N25" s="157" t="n">
        <f aca="false">$N$7*AQ24*AR24</f>
        <v>30</v>
      </c>
      <c r="O25" s="156" t="n">
        <f aca="false">$O$68</f>
        <v>0</v>
      </c>
      <c r="P25" s="158" t="n">
        <f aca="false">(AT24*$P$6)*$P$3</f>
        <v>1.7328</v>
      </c>
      <c r="Q25" s="154" t="n">
        <f aca="false">$Q$68</f>
        <v>0</v>
      </c>
      <c r="R25" s="154" t="n">
        <v>0</v>
      </c>
      <c r="S25" s="155" t="n">
        <v>0</v>
      </c>
      <c r="T25" s="156" t="n">
        <f aca="false">$T$6</f>
        <v>0</v>
      </c>
      <c r="U25" s="159" t="n">
        <f aca="false">(N25/E25)+SUM(L25:M25)</f>
        <v>7.5</v>
      </c>
      <c r="W25" s="116" t="n">
        <v>4</v>
      </c>
      <c r="X25" s="117" t="n">
        <v>2.52</v>
      </c>
      <c r="Y25" s="160"/>
      <c r="Z25" s="63"/>
      <c r="AA25" s="161"/>
      <c r="AB25" s="120"/>
      <c r="AC25" s="162" t="n">
        <f aca="false">(W25*X25)+(Y25*Z25)+(AA25*AB25)</f>
        <v>10.08</v>
      </c>
      <c r="AD25" s="163" t="n">
        <v>1900</v>
      </c>
      <c r="AE25" s="164" t="n">
        <v>0</v>
      </c>
      <c r="AF25" s="165" t="n">
        <v>0</v>
      </c>
      <c r="AG25" s="166"/>
      <c r="AH25" s="167"/>
      <c r="AI25" s="168"/>
      <c r="AJ25" s="169"/>
      <c r="AK25" s="170" t="n">
        <v>4</v>
      </c>
      <c r="AL25" s="63" t="n">
        <v>250</v>
      </c>
      <c r="AM25" s="171" t="s">
        <v>158</v>
      </c>
      <c r="AN25" s="172"/>
      <c r="AO25" s="173"/>
      <c r="AP25" s="133"/>
      <c r="AQ25" s="133" t="n">
        <f aca="false" t="array" ref="AQ25:AQ25">SUM(IF(AND(AJ25&lt;&gt;"pac",AJ25&lt;&gt;""),AI25),IF(AND(AM25&lt;&gt;"pac",AM25&lt;&gt;""),AL25),IF(AND(AN25&lt;&gt;"pac",AN25&lt;&gt;""),AO25))/SUM(IF(AND(AJ25&lt;&gt;"pac",AJ25&lt;&gt;""),1),IF(AND(AM25&lt;&gt;"pac",AM25&lt;&gt;""),1),IF(AND(AN25&lt;&gt;"pac",AN25&lt;&gt;""),1))</f>
        <v>250</v>
      </c>
      <c r="AR25" s="133" t="n">
        <f aca="false" t="array" ref="AR25:AR25">SUM(IF(AND(AJ25&lt;&gt;"pac",AJ25&lt;&gt;""),AH25),IF(AND(AM25&lt;&gt;"pac",AM25&lt;&gt;""),AK25),IF(AND(AP25&lt;&gt;"pac",AP25&lt;&gt;""),AN25))</f>
        <v>4</v>
      </c>
      <c r="AS25" s="133"/>
      <c r="AT25" s="134" t="n">
        <f aca="false">SUM(AE25,AG25,AH25,AN25,AK25)</f>
        <v>4</v>
      </c>
      <c r="AU25" s="135" t="n">
        <f aca="false">AV25/AT25</f>
        <v>250</v>
      </c>
      <c r="AV25" s="136" t="n">
        <f aca="false">SUM(AE25*AF25)+(AH25*AI25)+(AN25*AO25)+(AK25*AL25)</f>
        <v>1000</v>
      </c>
      <c r="AW25" s="137" t="n">
        <f aca="false">AT25*(F26+G26+H26)*J26/1000</f>
        <v>0</v>
      </c>
      <c r="AX25" s="137" t="n">
        <f aca="false">K26*AT25</f>
        <v>0</v>
      </c>
      <c r="AY25" s="137" t="n">
        <f aca="false">L26*(AE26+AG26)</f>
        <v>0</v>
      </c>
      <c r="AZ25" s="136" t="n">
        <f aca="false">P26</f>
        <v>1.7328</v>
      </c>
      <c r="BA25" s="137" t="n">
        <f aca="false">AC25</f>
        <v>10.08</v>
      </c>
      <c r="BB25" s="137" t="n">
        <f aca="false">T26*AT26</f>
        <v>0</v>
      </c>
      <c r="BC25" s="137"/>
      <c r="BD25" s="137" t="n">
        <f aca="false">AV25-SUM(AW25:BC25)</f>
        <v>988.1872</v>
      </c>
      <c r="BE25" s="138"/>
      <c r="BF25" s="139" t="n">
        <f aca="false">BD25</f>
        <v>988.1872</v>
      </c>
      <c r="BG25" s="139" t="n">
        <f aca="false">BF25*$BG$5</f>
        <v>790.54976</v>
      </c>
      <c r="BH25" s="139" t="n">
        <f aca="false">BF25*$BH$5</f>
        <v>197.63744</v>
      </c>
      <c r="BI25" s="52"/>
      <c r="BJ25" s="25" t="s">
        <v>107</v>
      </c>
      <c r="BK25" s="26"/>
      <c r="BL25" s="27" t="n">
        <f aca="false">BL21</f>
        <v>18973.19424</v>
      </c>
      <c r="BO25" s="25" t="s">
        <v>107</v>
      </c>
      <c r="BP25" s="26"/>
      <c r="BQ25" s="27" t="e">
        <f aca="true">(INDIRECT(TEXT((DAY($A$1)-1),"0")&amp;"!Bq25"))+BL25</f>
        <v>#REF!</v>
      </c>
      <c r="BR25" s="55"/>
      <c r="BS25" s="142"/>
      <c r="BT25" s="143"/>
      <c r="BU25" s="144"/>
      <c r="BV25" s="138"/>
      <c r="BW25" s="138"/>
      <c r="BX25" s="138"/>
      <c r="BY25" s="144"/>
      <c r="BZ25" s="138"/>
      <c r="CA25" s="138"/>
      <c r="CB25" s="138"/>
      <c r="CC25" s="138"/>
      <c r="CD25" s="138"/>
      <c r="CE25" s="145"/>
      <c r="CF25" s="145"/>
      <c r="CG25" s="145"/>
      <c r="CH25" s="7"/>
      <c r="CI25" s="8"/>
      <c r="CJ25" s="7"/>
      <c r="CK25" s="29"/>
      <c r="CL25" s="7"/>
      <c r="CM25" s="7"/>
      <c r="CN25" s="8"/>
      <c r="CO25" s="7"/>
      <c r="CP25" s="29"/>
      <c r="CQ25" s="7"/>
    </row>
    <row r="26" customFormat="false" ht="12.75" hidden="false" customHeight="false" outlineLevel="0" collapsed="false">
      <c r="B26" s="75" t="n">
        <v>1900</v>
      </c>
      <c r="C26" s="146" t="n">
        <f aca="false">C25</f>
        <v>4</v>
      </c>
      <c r="D26" s="147" t="n">
        <f aca="false">D25</f>
        <v>0</v>
      </c>
      <c r="E26" s="174" t="n">
        <f aca="false">C26-D25</f>
        <v>4</v>
      </c>
      <c r="F26" s="149" t="n">
        <f aca="false">$F$6</f>
        <v>0</v>
      </c>
      <c r="G26" s="175" t="n">
        <f aca="false">$G$6</f>
        <v>0</v>
      </c>
      <c r="H26" s="151" t="n">
        <f aca="false">$H$6</f>
        <v>0</v>
      </c>
      <c r="I26" s="152" t="n">
        <f aca="false">F26+G26+H26</f>
        <v>0</v>
      </c>
      <c r="J26" s="153" t="n">
        <f aca="false">$J$7</f>
        <v>0</v>
      </c>
      <c r="K26" s="154" t="n">
        <f aca="false">$K$6</f>
        <v>0</v>
      </c>
      <c r="L26" s="155" t="n">
        <f aca="false">((I26*J26/1000)+K26)</f>
        <v>0</v>
      </c>
      <c r="M26" s="156" t="n">
        <f aca="false">$M$68</f>
        <v>0</v>
      </c>
      <c r="N26" s="157" t="n">
        <f aca="false">$N$7*AQ25*AR25</f>
        <v>30</v>
      </c>
      <c r="O26" s="156" t="n">
        <f aca="false">$O$68</f>
        <v>0</v>
      </c>
      <c r="P26" s="158" t="n">
        <f aca="false">(AT25*$P$6)*$P$3</f>
        <v>1.7328</v>
      </c>
      <c r="Q26" s="154" t="n">
        <f aca="false">$Q$68</f>
        <v>0</v>
      </c>
      <c r="R26" s="154" t="n">
        <v>0</v>
      </c>
      <c r="S26" s="155" t="n">
        <v>0</v>
      </c>
      <c r="T26" s="156" t="n">
        <f aca="false">$T$6</f>
        <v>0</v>
      </c>
      <c r="U26" s="159" t="n">
        <f aca="false">(N26/E26)+SUM(L26:M26)</f>
        <v>7.5</v>
      </c>
      <c r="W26" s="116" t="n">
        <v>4</v>
      </c>
      <c r="X26" s="117" t="n">
        <v>2.52</v>
      </c>
      <c r="Y26" s="160"/>
      <c r="Z26" s="63"/>
      <c r="AA26" s="161"/>
      <c r="AB26" s="120"/>
      <c r="AC26" s="162" t="n">
        <f aca="false">(W26*X26)+(Y26*Z26)+(AA26*AB26)</f>
        <v>10.08</v>
      </c>
      <c r="AD26" s="163" t="n">
        <v>2000</v>
      </c>
      <c r="AE26" s="164" t="n">
        <v>0</v>
      </c>
      <c r="AF26" s="165" t="n">
        <v>0</v>
      </c>
      <c r="AG26" s="166"/>
      <c r="AH26" s="167"/>
      <c r="AI26" s="168"/>
      <c r="AJ26" s="169"/>
      <c r="AK26" s="170" t="n">
        <v>4</v>
      </c>
      <c r="AL26" s="63" t="n">
        <v>250</v>
      </c>
      <c r="AM26" s="171" t="s">
        <v>158</v>
      </c>
      <c r="AN26" s="172"/>
      <c r="AO26" s="173"/>
      <c r="AP26" s="133"/>
      <c r="AQ26" s="133" t="n">
        <f aca="false" t="array" ref="AQ26:AQ26">SUM(IF(AND(AJ26&lt;&gt;"pac",AJ26&lt;&gt;""),AI26),IF(AND(AM26&lt;&gt;"pac",AM26&lt;&gt;""),AL26),IF(AND(AN26&lt;&gt;"pac",AN26&lt;&gt;""),AO26))/SUM(IF(AND(AJ26&lt;&gt;"pac",AJ26&lt;&gt;""),1),IF(AND(AM26&lt;&gt;"pac",AM26&lt;&gt;""),1),IF(AND(AN26&lt;&gt;"pac",AN26&lt;&gt;""),1))</f>
        <v>250</v>
      </c>
      <c r="AR26" s="133" t="n">
        <f aca="false" t="array" ref="AR26:AR26">SUM(IF(AND(AJ26&lt;&gt;"pac",AJ26&lt;&gt;""),AH26),IF(AND(AM26&lt;&gt;"pac",AM26&lt;&gt;""),AK26),IF(AND(AP26&lt;&gt;"pac",AP26&lt;&gt;""),AN26))</f>
        <v>4</v>
      </c>
      <c r="AS26" s="133"/>
      <c r="AT26" s="134" t="n">
        <f aca="false">SUM(AE26,AG26,AH26,AN26,AK26)</f>
        <v>4</v>
      </c>
      <c r="AU26" s="135" t="n">
        <f aca="false">AV26/AT26</f>
        <v>250</v>
      </c>
      <c r="AV26" s="136" t="n">
        <f aca="false">SUM(AE26*AF26)+(AH26*AI26)+(AN26*AO26)+(AK26*AL26)</f>
        <v>1000</v>
      </c>
      <c r="AW26" s="137" t="n">
        <f aca="false">AT26*(F27+G27+H27)*J27/1000</f>
        <v>0</v>
      </c>
      <c r="AX26" s="137" t="n">
        <f aca="false">K27*AT26</f>
        <v>0</v>
      </c>
      <c r="AY26" s="137" t="n">
        <f aca="false">L27*(AE27+AG27)</f>
        <v>0</v>
      </c>
      <c r="AZ26" s="136" t="n">
        <f aca="false">P27</f>
        <v>1.7328</v>
      </c>
      <c r="BA26" s="137" t="n">
        <f aca="false">AC26</f>
        <v>10.08</v>
      </c>
      <c r="BB26" s="137" t="n">
        <f aca="false">T27*AT27</f>
        <v>0</v>
      </c>
      <c r="BC26" s="137"/>
      <c r="BD26" s="137" t="n">
        <f aca="false">AV26-SUM(AW26:BC26)</f>
        <v>988.1872</v>
      </c>
      <c r="BE26" s="138"/>
      <c r="BF26" s="139" t="n">
        <f aca="false">BD26</f>
        <v>988.1872</v>
      </c>
      <c r="BG26" s="139" t="n">
        <f aca="false">BF26*$BG$5</f>
        <v>790.54976</v>
      </c>
      <c r="BH26" s="139" t="n">
        <f aca="false">BF26*$BH$5</f>
        <v>197.63744</v>
      </c>
      <c r="BI26" s="52"/>
      <c r="BJ26" s="183"/>
      <c r="BK26" s="52"/>
      <c r="BL26" s="171"/>
      <c r="BO26" s="183"/>
      <c r="BP26" s="52"/>
      <c r="BQ26" s="171"/>
      <c r="BR26" s="55"/>
      <c r="BS26" s="142"/>
      <c r="BT26" s="143"/>
      <c r="BU26" s="144"/>
      <c r="BV26" s="138"/>
      <c r="BW26" s="138"/>
      <c r="BX26" s="138"/>
      <c r="BY26" s="144"/>
      <c r="BZ26" s="138"/>
      <c r="CA26" s="138"/>
      <c r="CB26" s="138"/>
      <c r="CC26" s="138"/>
      <c r="CD26" s="138"/>
      <c r="CE26" s="145"/>
      <c r="CF26" s="145"/>
      <c r="CG26" s="145"/>
      <c r="CH26" s="7"/>
      <c r="CI26" s="7"/>
      <c r="CJ26" s="7"/>
      <c r="CK26" s="7"/>
      <c r="CL26" s="7"/>
      <c r="CM26" s="7"/>
      <c r="CN26" s="7"/>
      <c r="CO26" s="7"/>
      <c r="CP26" s="7"/>
      <c r="CQ26" s="7"/>
    </row>
    <row r="27" customFormat="false" ht="12.75" hidden="false" customHeight="false" outlineLevel="0" collapsed="false">
      <c r="B27" s="75" t="n">
        <v>2000</v>
      </c>
      <c r="C27" s="146" t="n">
        <f aca="false">C26</f>
        <v>4</v>
      </c>
      <c r="D27" s="147" t="n">
        <f aca="false">D26</f>
        <v>0</v>
      </c>
      <c r="E27" s="174" t="n">
        <f aca="false">C27-D26</f>
        <v>4</v>
      </c>
      <c r="F27" s="149" t="n">
        <f aca="false">$F$6</f>
        <v>0</v>
      </c>
      <c r="G27" s="175" t="n">
        <f aca="false">$G$6</f>
        <v>0</v>
      </c>
      <c r="H27" s="151" t="n">
        <f aca="false">$H$6</f>
        <v>0</v>
      </c>
      <c r="I27" s="152" t="n">
        <f aca="false">F27+G27+H27</f>
        <v>0</v>
      </c>
      <c r="J27" s="153" t="n">
        <f aca="false">$J$7</f>
        <v>0</v>
      </c>
      <c r="K27" s="154" t="n">
        <f aca="false">$K$6</f>
        <v>0</v>
      </c>
      <c r="L27" s="155" t="n">
        <f aca="false">((I27*J27/1000)+K27)</f>
        <v>0</v>
      </c>
      <c r="M27" s="156" t="n">
        <f aca="false">$M$68</f>
        <v>0</v>
      </c>
      <c r="N27" s="157" t="n">
        <f aca="false">$N$7*AQ26*AR26</f>
        <v>30</v>
      </c>
      <c r="O27" s="156" t="n">
        <f aca="false">$O$68</f>
        <v>0</v>
      </c>
      <c r="P27" s="158" t="n">
        <f aca="false">(AT26*$P$6)*$P$3</f>
        <v>1.7328</v>
      </c>
      <c r="Q27" s="154" t="n">
        <f aca="false">$Q$68</f>
        <v>0</v>
      </c>
      <c r="R27" s="154" t="n">
        <v>0</v>
      </c>
      <c r="S27" s="155" t="n">
        <v>0</v>
      </c>
      <c r="T27" s="156" t="n">
        <f aca="false">$T$6</f>
        <v>0</v>
      </c>
      <c r="U27" s="159" t="n">
        <f aca="false">(N27/E27)+SUM(L27:M27)</f>
        <v>7.5</v>
      </c>
      <c r="W27" s="116" t="n">
        <v>4</v>
      </c>
      <c r="X27" s="117" t="n">
        <v>2.52</v>
      </c>
      <c r="Y27" s="160"/>
      <c r="Z27" s="63"/>
      <c r="AA27" s="161"/>
      <c r="AB27" s="120"/>
      <c r="AC27" s="162" t="n">
        <f aca="false">(W27*X27)+(Y27*Z27)+(AA27*AB27)</f>
        <v>10.08</v>
      </c>
      <c r="AD27" s="163" t="n">
        <v>2100</v>
      </c>
      <c r="AE27" s="164" t="n">
        <v>0</v>
      </c>
      <c r="AF27" s="165" t="n">
        <v>0</v>
      </c>
      <c r="AG27" s="166"/>
      <c r="AH27" s="167"/>
      <c r="AI27" s="168"/>
      <c r="AJ27" s="169"/>
      <c r="AK27" s="170" t="n">
        <v>4</v>
      </c>
      <c r="AL27" s="63" t="n">
        <v>250</v>
      </c>
      <c r="AM27" s="171" t="s">
        <v>158</v>
      </c>
      <c r="AN27" s="172"/>
      <c r="AO27" s="173"/>
      <c r="AP27" s="133"/>
      <c r="AQ27" s="133" t="n">
        <f aca="false" t="array" ref="AQ27:AQ27">SUM(IF(AND(AJ27&lt;&gt;"pac",AJ27&lt;&gt;""),AI27),IF(AND(AM27&lt;&gt;"pac",AM27&lt;&gt;""),AL27),IF(AND(AN27&lt;&gt;"pac",AN27&lt;&gt;""),AO27))/SUM(IF(AND(AJ27&lt;&gt;"pac",AJ27&lt;&gt;""),1),IF(AND(AM27&lt;&gt;"pac",AM27&lt;&gt;""),1),IF(AND(AN27&lt;&gt;"pac",AN27&lt;&gt;""),1))</f>
        <v>250</v>
      </c>
      <c r="AR27" s="133" t="n">
        <f aca="false" t="array" ref="AR27:AR27">SUM(IF(AND(AJ27&lt;&gt;"pac",AJ27&lt;&gt;""),AH27),IF(AND(AM27&lt;&gt;"pac",AM27&lt;&gt;""),AK27),IF(AND(AP27&lt;&gt;"pac",AP27&lt;&gt;""),AN27))</f>
        <v>4</v>
      </c>
      <c r="AS27" s="133"/>
      <c r="AT27" s="134" t="n">
        <f aca="false">SUM(AE27,AG27,AH27,AN27,AK27)</f>
        <v>4</v>
      </c>
      <c r="AU27" s="135" t="n">
        <f aca="false">AV27/AT27</f>
        <v>250</v>
      </c>
      <c r="AV27" s="136" t="n">
        <f aca="false">SUM(AE27*AF27)+(AH27*AI27)+(AN27*AO27)+(AK27*AL27)</f>
        <v>1000</v>
      </c>
      <c r="AW27" s="137" t="n">
        <f aca="false">AT27*(F28+G28+H28)*J28/1000</f>
        <v>0</v>
      </c>
      <c r="AX27" s="137" t="n">
        <f aca="false">K28*AT27</f>
        <v>0</v>
      </c>
      <c r="AY27" s="137" t="n">
        <f aca="false">L28*(AE28+AG28)</f>
        <v>0</v>
      </c>
      <c r="AZ27" s="136" t="n">
        <f aca="false">P28</f>
        <v>1.7328</v>
      </c>
      <c r="BA27" s="137" t="n">
        <f aca="false">AC27</f>
        <v>10.08</v>
      </c>
      <c r="BB27" s="137" t="n">
        <f aca="false">T28*AT28</f>
        <v>0</v>
      </c>
      <c r="BC27" s="137"/>
      <c r="BD27" s="137" t="n">
        <f aca="false">AV27-SUM(AW27:BC27)</f>
        <v>988.1872</v>
      </c>
      <c r="BE27" s="138"/>
      <c r="BF27" s="139" t="n">
        <f aca="false">BD27</f>
        <v>988.1872</v>
      </c>
      <c r="BG27" s="139" t="n">
        <f aca="false">BF27*$BG$5</f>
        <v>790.54976</v>
      </c>
      <c r="BH27" s="139" t="n">
        <f aca="false">BF27*$BH$5</f>
        <v>197.63744</v>
      </c>
      <c r="BI27" s="52"/>
      <c r="BJ27" s="53" t="s">
        <v>32</v>
      </c>
      <c r="BK27" s="52"/>
      <c r="BL27" s="73" t="n">
        <f aca="false">BL4</f>
        <v>0</v>
      </c>
      <c r="BO27" s="53" t="s">
        <v>32</v>
      </c>
      <c r="BP27" s="52"/>
      <c r="BQ27" s="73" t="e">
        <f aca="true">(INDIRECT(TEXT((DAY($A$1)-1),"0")&amp;"!BK27"))+BL27</f>
        <v>#REF!</v>
      </c>
      <c r="BR27" s="55"/>
      <c r="BS27" s="142"/>
      <c r="BT27" s="143"/>
      <c r="BU27" s="144"/>
      <c r="BV27" s="138"/>
      <c r="BW27" s="138"/>
      <c r="BX27" s="138"/>
      <c r="BY27" s="144"/>
      <c r="BZ27" s="138"/>
      <c r="CA27" s="138"/>
      <c r="CB27" s="138"/>
      <c r="CC27" s="138"/>
      <c r="CD27" s="138"/>
      <c r="CE27" s="145"/>
      <c r="CF27" s="145"/>
      <c r="CG27" s="145"/>
      <c r="CH27" s="7"/>
      <c r="CI27" s="8"/>
      <c r="CJ27" s="7"/>
      <c r="CK27" s="29"/>
      <c r="CL27" s="7"/>
      <c r="CM27" s="7"/>
      <c r="CN27" s="8"/>
      <c r="CO27" s="7"/>
      <c r="CP27" s="29"/>
      <c r="CQ27" s="7"/>
    </row>
    <row r="28" customFormat="false" ht="12.75" hidden="false" customHeight="false" outlineLevel="0" collapsed="false">
      <c r="B28" s="75" t="n">
        <v>2100</v>
      </c>
      <c r="C28" s="146" t="n">
        <f aca="false">C27</f>
        <v>4</v>
      </c>
      <c r="D28" s="147" t="n">
        <f aca="false">D27</f>
        <v>0</v>
      </c>
      <c r="E28" s="174" t="n">
        <f aca="false">C28-D27</f>
        <v>4</v>
      </c>
      <c r="F28" s="149" t="n">
        <f aca="false">$F$6</f>
        <v>0</v>
      </c>
      <c r="G28" s="175" t="n">
        <f aca="false">$G$6</f>
        <v>0</v>
      </c>
      <c r="H28" s="151" t="n">
        <f aca="false">$H$6</f>
        <v>0</v>
      </c>
      <c r="I28" s="152" t="n">
        <f aca="false">F28+G28+H28</f>
        <v>0</v>
      </c>
      <c r="J28" s="153" t="n">
        <f aca="false">$J$7</f>
        <v>0</v>
      </c>
      <c r="K28" s="154" t="n">
        <f aca="false">$K$6</f>
        <v>0</v>
      </c>
      <c r="L28" s="155" t="n">
        <f aca="false">((I28*J28/1000)+K28)</f>
        <v>0</v>
      </c>
      <c r="M28" s="156" t="n">
        <f aca="false">$M$68</f>
        <v>0</v>
      </c>
      <c r="N28" s="157" t="n">
        <f aca="false">$N$7*AQ27*AR27</f>
        <v>30</v>
      </c>
      <c r="O28" s="156" t="n">
        <f aca="false">$O$68</f>
        <v>0</v>
      </c>
      <c r="P28" s="158" t="n">
        <f aca="false">(AT27*$P$6)*$P$3</f>
        <v>1.7328</v>
      </c>
      <c r="Q28" s="154" t="n">
        <f aca="false">$Q$68</f>
        <v>0</v>
      </c>
      <c r="R28" s="154" t="n">
        <v>0</v>
      </c>
      <c r="S28" s="155" t="n">
        <v>0</v>
      </c>
      <c r="T28" s="156" t="n">
        <v>0</v>
      </c>
      <c r="U28" s="159" t="n">
        <f aca="false">(N28/E28)+SUM(L28:M28)</f>
        <v>7.5</v>
      </c>
      <c r="W28" s="116" t="n">
        <v>4</v>
      </c>
      <c r="X28" s="117" t="n">
        <v>2.52</v>
      </c>
      <c r="Y28" s="160"/>
      <c r="Z28" s="63"/>
      <c r="AA28" s="161"/>
      <c r="AB28" s="120"/>
      <c r="AC28" s="162" t="n">
        <f aca="false">(W28*X28)+(Y28*Z28)+(AA28*AB28)</f>
        <v>10.08</v>
      </c>
      <c r="AD28" s="163" t="n">
        <v>2200</v>
      </c>
      <c r="AE28" s="164" t="n">
        <v>0</v>
      </c>
      <c r="AF28" s="165" t="n">
        <v>0</v>
      </c>
      <c r="AG28" s="166"/>
      <c r="AH28" s="167"/>
      <c r="AI28" s="168"/>
      <c r="AJ28" s="169"/>
      <c r="AK28" s="170" t="n">
        <v>4</v>
      </c>
      <c r="AL28" s="63" t="n">
        <v>250</v>
      </c>
      <c r="AM28" s="171" t="s">
        <v>158</v>
      </c>
      <c r="AN28" s="172"/>
      <c r="AO28" s="173"/>
      <c r="AP28" s="133"/>
      <c r="AQ28" s="133" t="n">
        <f aca="false" t="array" ref="AQ28:AQ28">SUM(IF(AND(AJ28&lt;&gt;"pac",AJ28&lt;&gt;""),AI28),IF(AND(AM28&lt;&gt;"pac",AM28&lt;&gt;""),AL28),IF(AND(AN28&lt;&gt;"pac",AN28&lt;&gt;""),AO28))/SUM(IF(AND(AJ28&lt;&gt;"pac",AJ28&lt;&gt;""),1),IF(AND(AM28&lt;&gt;"pac",AM28&lt;&gt;""),1),IF(AND(AN28&lt;&gt;"pac",AN28&lt;&gt;""),1))</f>
        <v>250</v>
      </c>
      <c r="AR28" s="133" t="n">
        <f aca="false" t="array" ref="AR28:AR28">SUM(IF(AND(AJ28&lt;&gt;"pac",AJ28&lt;&gt;""),AH28),IF(AND(AM28&lt;&gt;"pac",AM28&lt;&gt;""),AK28),IF(AND(AP28&lt;&gt;"pac",AP28&lt;&gt;""),AN28))</f>
        <v>4</v>
      </c>
      <c r="AS28" s="133"/>
      <c r="AT28" s="134" t="n">
        <f aca="false">SUM(AE28,AG28,AH28,AN28,AK28)</f>
        <v>4</v>
      </c>
      <c r="AU28" s="135" t="n">
        <f aca="false">AV28/AT28</f>
        <v>250</v>
      </c>
      <c r="AV28" s="136" t="n">
        <f aca="false">SUM(AE28*AF28)+(AH28*AI28)+(AN28*AO28)+(AK28*AL28)</f>
        <v>1000</v>
      </c>
      <c r="AW28" s="137" t="n">
        <f aca="false">AT28*(F29+G29+H29)*J29/1000</f>
        <v>0</v>
      </c>
      <c r="AX28" s="137" t="n">
        <f aca="false">K29*AT28</f>
        <v>0</v>
      </c>
      <c r="AY28" s="137" t="n">
        <f aca="false">L29*(AE29+AG29)</f>
        <v>0</v>
      </c>
      <c r="AZ28" s="136" t="n">
        <f aca="false">P29</f>
        <v>1.7328</v>
      </c>
      <c r="BA28" s="137" t="n">
        <f aca="false">AC28</f>
        <v>10.08</v>
      </c>
      <c r="BB28" s="137" t="n">
        <f aca="false">T29*AT29</f>
        <v>0</v>
      </c>
      <c r="BC28" s="137"/>
      <c r="BD28" s="137" t="n">
        <f aca="false">AV28-SUM(AW28:BC28)</f>
        <v>988.1872</v>
      </c>
      <c r="BE28" s="138"/>
      <c r="BF28" s="139" t="n">
        <f aca="false">BD28</f>
        <v>988.1872</v>
      </c>
      <c r="BG28" s="139" t="n">
        <f aca="false">BF28*$BG$5</f>
        <v>790.54976</v>
      </c>
      <c r="BH28" s="139" t="n">
        <f aca="false">BF28*$BH$5</f>
        <v>197.63744</v>
      </c>
      <c r="BI28" s="52"/>
      <c r="BJ28" s="53"/>
      <c r="BK28" s="52"/>
      <c r="BL28" s="73"/>
      <c r="BO28" s="53"/>
      <c r="BP28" s="52"/>
      <c r="BQ28" s="73"/>
      <c r="BR28" s="55"/>
      <c r="BS28" s="142"/>
      <c r="BT28" s="143"/>
      <c r="BU28" s="144"/>
      <c r="BV28" s="138"/>
      <c r="BW28" s="138"/>
      <c r="BX28" s="138"/>
      <c r="BY28" s="144"/>
      <c r="BZ28" s="138"/>
      <c r="CA28" s="138"/>
      <c r="CB28" s="138"/>
      <c r="CC28" s="138"/>
      <c r="CD28" s="138"/>
      <c r="CE28" s="145"/>
      <c r="CF28" s="145"/>
      <c r="CG28" s="145"/>
      <c r="CH28" s="7"/>
      <c r="CI28" s="8"/>
      <c r="CJ28" s="7"/>
      <c r="CK28" s="29"/>
      <c r="CL28" s="7"/>
      <c r="CM28" s="7"/>
      <c r="CN28" s="8"/>
      <c r="CO28" s="7"/>
      <c r="CP28" s="29"/>
      <c r="CQ28" s="7"/>
    </row>
    <row r="29" customFormat="false" ht="12.75" hidden="false" customHeight="false" outlineLevel="0" collapsed="false">
      <c r="B29" s="75" t="n">
        <v>2200</v>
      </c>
      <c r="C29" s="146" t="n">
        <f aca="false">C28</f>
        <v>4</v>
      </c>
      <c r="D29" s="147" t="n">
        <f aca="false">D28</f>
        <v>0</v>
      </c>
      <c r="E29" s="174" t="n">
        <f aca="false">C29-D28</f>
        <v>4</v>
      </c>
      <c r="F29" s="149" t="n">
        <f aca="false">$F$6</f>
        <v>0</v>
      </c>
      <c r="G29" s="175" t="n">
        <f aca="false">$G$6</f>
        <v>0</v>
      </c>
      <c r="H29" s="151" t="n">
        <f aca="false">$H$6</f>
        <v>0</v>
      </c>
      <c r="I29" s="152" t="n">
        <f aca="false">F29+G29+H29</f>
        <v>0</v>
      </c>
      <c r="J29" s="153" t="n">
        <f aca="false">$J$7</f>
        <v>0</v>
      </c>
      <c r="K29" s="154" t="n">
        <f aca="false">$K$6</f>
        <v>0</v>
      </c>
      <c r="L29" s="155" t="n">
        <f aca="false">((I29*J29/1000)+K29)</f>
        <v>0</v>
      </c>
      <c r="M29" s="156" t="n">
        <f aca="false">$M$68</f>
        <v>0</v>
      </c>
      <c r="N29" s="157" t="n">
        <f aca="false">$N$7*AQ28*AR28</f>
        <v>30</v>
      </c>
      <c r="O29" s="156" t="n">
        <f aca="false">$O$68</f>
        <v>0</v>
      </c>
      <c r="P29" s="158" t="n">
        <f aca="false">(AT28*$P$6)*$P$3</f>
        <v>1.7328</v>
      </c>
      <c r="Q29" s="154" t="n">
        <f aca="false">$Q$68</f>
        <v>0</v>
      </c>
      <c r="R29" s="154" t="n">
        <v>0</v>
      </c>
      <c r="S29" s="155" t="n">
        <v>0</v>
      </c>
      <c r="T29" s="156" t="n">
        <v>0</v>
      </c>
      <c r="U29" s="159" t="n">
        <f aca="false">(N29/E29)+SUM(L29:M29)</f>
        <v>7.5</v>
      </c>
      <c r="W29" s="116" t="n">
        <v>4</v>
      </c>
      <c r="X29" s="117" t="n">
        <v>2.52</v>
      </c>
      <c r="Y29" s="160"/>
      <c r="Z29" s="63"/>
      <c r="AA29" s="161"/>
      <c r="AB29" s="120"/>
      <c r="AC29" s="162" t="n">
        <f aca="false">(W29*X29)+(Y29*Z29)+(AA29*AB29)</f>
        <v>10.08</v>
      </c>
      <c r="AD29" s="163" t="n">
        <v>2300</v>
      </c>
      <c r="AE29" s="164" t="n">
        <v>0</v>
      </c>
      <c r="AF29" s="165" t="n">
        <v>0</v>
      </c>
      <c r="AG29" s="166"/>
      <c r="AH29" s="167"/>
      <c r="AI29" s="168"/>
      <c r="AJ29" s="169"/>
      <c r="AK29" s="170" t="n">
        <v>4</v>
      </c>
      <c r="AL29" s="63" t="n">
        <v>250</v>
      </c>
      <c r="AM29" s="171" t="s">
        <v>158</v>
      </c>
      <c r="AN29" s="172"/>
      <c r="AO29" s="173"/>
      <c r="AP29" s="133"/>
      <c r="AQ29" s="133" t="n">
        <f aca="false" t="array" ref="AQ29:AQ29">SUM(IF(AND(AJ29&lt;&gt;"pac",AJ29&lt;&gt;""),AI29),IF(AND(AM29&lt;&gt;"pac",AM29&lt;&gt;""),AL29),IF(AND(AN29&lt;&gt;"pac",AN29&lt;&gt;""),AO29))/SUM(IF(AND(AJ29&lt;&gt;"pac",AJ29&lt;&gt;""),1),IF(AND(AM29&lt;&gt;"pac",AM29&lt;&gt;""),1),IF(AND(AN29&lt;&gt;"pac",AN29&lt;&gt;""),1))</f>
        <v>250</v>
      </c>
      <c r="AR29" s="133" t="n">
        <f aca="false" t="array" ref="AR29:AR29">SUM(IF(AND(AJ29&lt;&gt;"pac",AJ29&lt;&gt;""),AH29),IF(AND(AM29&lt;&gt;"pac",AM29&lt;&gt;""),AK29),IF(AND(AP29&lt;&gt;"pac",AP29&lt;&gt;""),AN29))</f>
        <v>4</v>
      </c>
      <c r="AS29" s="133"/>
      <c r="AT29" s="134" t="n">
        <f aca="false">SUM(AE29,AG29,AH29,AN29,AK29)</f>
        <v>4</v>
      </c>
      <c r="AU29" s="135" t="n">
        <f aca="false">AV29/AT29</f>
        <v>250</v>
      </c>
      <c r="AV29" s="136" t="n">
        <f aca="false">SUM(AE29*AF29)+(AH29*AI29)+(AN29*AO29)+(AK29*AL29)</f>
        <v>1000</v>
      </c>
      <c r="AW29" s="137" t="n">
        <f aca="false">AT29*(F30+G30+H30)*J30/1000</f>
        <v>0</v>
      </c>
      <c r="AX29" s="137" t="n">
        <f aca="false">K30*AT29</f>
        <v>0</v>
      </c>
      <c r="AY29" s="137" t="n">
        <f aca="false">L30*(AE30+AG30)</f>
        <v>0</v>
      </c>
      <c r="AZ29" s="136" t="n">
        <f aca="false">P30</f>
        <v>1.7328</v>
      </c>
      <c r="BA29" s="137" t="n">
        <f aca="false">AC29</f>
        <v>10.08</v>
      </c>
      <c r="BB29" s="137" t="n">
        <f aca="false">T30*AT30</f>
        <v>0</v>
      </c>
      <c r="BC29" s="137"/>
      <c r="BD29" s="137" t="n">
        <f aca="false">AV29-SUM(AW29:BC29)</f>
        <v>988.1872</v>
      </c>
      <c r="BE29" s="138"/>
      <c r="BF29" s="139" t="n">
        <f aca="false">BD29</f>
        <v>988.1872</v>
      </c>
      <c r="BG29" s="139" t="n">
        <f aca="false">BF29*$BG$5</f>
        <v>790.54976</v>
      </c>
      <c r="BH29" s="139" t="n">
        <f aca="false">BF29*$BH$5</f>
        <v>197.63744</v>
      </c>
      <c r="BI29" s="52"/>
      <c r="BJ29" s="53" t="s">
        <v>109</v>
      </c>
      <c r="BK29" s="52"/>
      <c r="BL29" s="73" t="n">
        <f aca="false">BL25-BL27</f>
        <v>18973.19424</v>
      </c>
      <c r="BO29" s="53" t="s">
        <v>109</v>
      </c>
      <c r="BP29" s="52"/>
      <c r="BQ29" s="73" t="e">
        <f aca="false">BQ25-BQ27</f>
        <v>#REF!</v>
      </c>
      <c r="BR29" s="55"/>
      <c r="BS29" s="142"/>
      <c r="BT29" s="143"/>
      <c r="BU29" s="144"/>
      <c r="BV29" s="138"/>
      <c r="BW29" s="138"/>
      <c r="BX29" s="138"/>
      <c r="BY29" s="144"/>
      <c r="BZ29" s="138"/>
      <c r="CA29" s="138"/>
      <c r="CB29" s="138"/>
      <c r="CC29" s="138"/>
      <c r="CD29" s="138"/>
      <c r="CE29" s="145"/>
      <c r="CF29" s="145"/>
      <c r="CG29" s="145"/>
      <c r="CH29" s="7"/>
      <c r="CI29" s="8"/>
      <c r="CJ29" s="7"/>
      <c r="CK29" s="29"/>
      <c r="CL29" s="7"/>
      <c r="CM29" s="7"/>
      <c r="CN29" s="8"/>
      <c r="CO29" s="7"/>
      <c r="CP29" s="29"/>
      <c r="CQ29" s="7"/>
    </row>
    <row r="30" customFormat="false" ht="12.75" hidden="false" customHeight="false" outlineLevel="0" collapsed="false">
      <c r="B30" s="75" t="n">
        <v>2300</v>
      </c>
      <c r="C30" s="146" t="n">
        <f aca="false">C29</f>
        <v>4</v>
      </c>
      <c r="D30" s="147" t="n">
        <f aca="false">D29</f>
        <v>0</v>
      </c>
      <c r="E30" s="174" t="n">
        <f aca="false">C30-D29</f>
        <v>4</v>
      </c>
      <c r="F30" s="149" t="n">
        <f aca="false">$F$6</f>
        <v>0</v>
      </c>
      <c r="G30" s="175" t="n">
        <f aca="false">$G$6</f>
        <v>0</v>
      </c>
      <c r="H30" s="151" t="n">
        <f aca="false">$H$6</f>
        <v>0</v>
      </c>
      <c r="I30" s="152" t="n">
        <f aca="false">F30+G30+H30</f>
        <v>0</v>
      </c>
      <c r="J30" s="153" t="n">
        <f aca="false">$J$7</f>
        <v>0</v>
      </c>
      <c r="K30" s="154" t="n">
        <f aca="false">$K$6</f>
        <v>0</v>
      </c>
      <c r="L30" s="155" t="n">
        <f aca="false">((I30*J30/1000)+K30)</f>
        <v>0</v>
      </c>
      <c r="M30" s="156" t="n">
        <f aca="false">$M$68</f>
        <v>0</v>
      </c>
      <c r="N30" s="157" t="n">
        <f aca="false">$N$7*AQ29*AR29</f>
        <v>30</v>
      </c>
      <c r="O30" s="156" t="n">
        <f aca="false">$O$68</f>
        <v>0</v>
      </c>
      <c r="P30" s="158" t="n">
        <f aca="false">(AT29*$P$6)*$P$3</f>
        <v>1.7328</v>
      </c>
      <c r="Q30" s="154" t="n">
        <f aca="false">$Q$68</f>
        <v>0</v>
      </c>
      <c r="R30" s="154" t="n">
        <v>0</v>
      </c>
      <c r="S30" s="155" t="n">
        <v>0</v>
      </c>
      <c r="T30" s="156" t="n">
        <f aca="false">$T$6</f>
        <v>0</v>
      </c>
      <c r="U30" s="159" t="n">
        <f aca="false">(N30/E30)+SUM(L30:M30)</f>
        <v>7.5</v>
      </c>
      <c r="W30" s="116" t="n">
        <v>4</v>
      </c>
      <c r="X30" s="117" t="n">
        <v>2.52</v>
      </c>
      <c r="Y30" s="160"/>
      <c r="Z30" s="90"/>
      <c r="AA30" s="186"/>
      <c r="AB30" s="187"/>
      <c r="AC30" s="188" t="n">
        <f aca="false">(W30*X30)+(Y30*Z30)+(AA30*AB30)</f>
        <v>10.08</v>
      </c>
      <c r="AD30" s="189" t="n">
        <v>2400</v>
      </c>
      <c r="AE30" s="190" t="n">
        <v>0</v>
      </c>
      <c r="AF30" s="191" t="n">
        <v>0</v>
      </c>
      <c r="AG30" s="192"/>
      <c r="AH30" s="167"/>
      <c r="AI30" s="168"/>
      <c r="AJ30" s="169"/>
      <c r="AK30" s="170" t="n">
        <v>4</v>
      </c>
      <c r="AL30" s="63" t="n">
        <v>250</v>
      </c>
      <c r="AM30" s="171" t="s">
        <v>158</v>
      </c>
      <c r="AN30" s="172"/>
      <c r="AO30" s="173"/>
      <c r="AP30" s="195"/>
      <c r="AQ30" s="195" t="n">
        <f aca="false" t="array" ref="AQ30:AQ30">SUM(IF(AND(AJ30&lt;&gt;"pac",AJ30&lt;&gt;""),AI30),IF(AND(AM30&lt;&gt;"pac",AM30&lt;&gt;""),AL30),IF(AND(AN30&lt;&gt;"pac",AN30&lt;&gt;""),AO30))/SUM(IF(AND(AJ30&lt;&gt;"pac",AJ30&lt;&gt;""),1),IF(AND(AM30&lt;&gt;"pac",AM30&lt;&gt;""),1),IF(AND(AN30&lt;&gt;"pac",AN30&lt;&gt;""),1))</f>
        <v>250</v>
      </c>
      <c r="AR30" s="195" t="n">
        <f aca="false" t="array" ref="AR30:AR30">SUM(IF(AND(AJ30&lt;&gt;"pac",AJ30&lt;&gt;""),AH30),IF(AND(AM30&lt;&gt;"pac",AM30&lt;&gt;""),AK30),IF(AND(AP30&lt;&gt;"pac",AP30&lt;&gt;""),AN30))</f>
        <v>4</v>
      </c>
      <c r="AS30" s="55"/>
      <c r="AT30" s="134" t="n">
        <f aca="false">SUM(AE30,AG30,AH30,AN30,AK30)</f>
        <v>4</v>
      </c>
      <c r="AU30" s="135" t="n">
        <f aca="false">AV30/AT30</f>
        <v>250</v>
      </c>
      <c r="AV30" s="136" t="n">
        <f aca="false">SUM(AE30*AF30)+(AH30*AI30)+(AN30*AO30)+(AK30*AL30)</f>
        <v>1000</v>
      </c>
      <c r="AW30" s="137" t="n">
        <f aca="false">AT30*(F31+G31+H31)*J31/1000</f>
        <v>0</v>
      </c>
      <c r="AX30" s="137" t="n">
        <f aca="false">K31*AT30</f>
        <v>0</v>
      </c>
      <c r="AY30" s="137" t="n">
        <f aca="false">L31*(AE31+AG31)</f>
        <v>0</v>
      </c>
      <c r="AZ30" s="136" t="n">
        <f aca="false">P31</f>
        <v>1.7328</v>
      </c>
      <c r="BA30" s="137" t="n">
        <f aca="false">AC30</f>
        <v>10.08</v>
      </c>
      <c r="BB30" s="137" t="n">
        <f aca="false">T31*AT31</f>
        <v>0</v>
      </c>
      <c r="BC30" s="137"/>
      <c r="BD30" s="137" t="n">
        <f aca="false">AV30-SUM(AW30:BC30)</f>
        <v>988.1872</v>
      </c>
      <c r="BE30" s="138"/>
      <c r="BF30" s="139" t="n">
        <f aca="false">BD30</f>
        <v>988.1872</v>
      </c>
      <c r="BG30" s="139" t="n">
        <f aca="false">BF30*$BG$5</f>
        <v>790.54976</v>
      </c>
      <c r="BH30" s="139" t="n">
        <f aca="false">BF30*$BH$5</f>
        <v>197.63744</v>
      </c>
      <c r="BI30" s="52"/>
      <c r="BJ30" s="53"/>
      <c r="BK30" s="52"/>
      <c r="BL30" s="73"/>
      <c r="BO30" s="53"/>
      <c r="BP30" s="52"/>
      <c r="BQ30" s="73"/>
      <c r="BR30" s="55"/>
      <c r="BS30" s="142"/>
      <c r="BT30" s="143"/>
      <c r="BU30" s="144"/>
      <c r="BV30" s="138"/>
      <c r="BW30" s="138"/>
      <c r="BX30" s="138"/>
      <c r="BY30" s="144"/>
      <c r="BZ30" s="138"/>
      <c r="CA30" s="138"/>
      <c r="CB30" s="138"/>
      <c r="CC30" s="138"/>
      <c r="CD30" s="138"/>
      <c r="CE30" s="145"/>
      <c r="CF30" s="145"/>
      <c r="CG30" s="145"/>
      <c r="CH30" s="7"/>
      <c r="CI30" s="8"/>
      <c r="CJ30" s="7"/>
      <c r="CK30" s="29"/>
      <c r="CL30" s="7"/>
      <c r="CM30" s="7"/>
      <c r="CN30" s="8"/>
      <c r="CO30" s="7"/>
      <c r="CP30" s="29"/>
      <c r="CQ30" s="7"/>
    </row>
    <row r="31" customFormat="false" ht="13.5" hidden="false" customHeight="false" outlineLevel="0" collapsed="false">
      <c r="B31" s="75" t="n">
        <v>2400</v>
      </c>
      <c r="C31" s="146" t="n">
        <f aca="false">C30</f>
        <v>4</v>
      </c>
      <c r="D31" s="147" t="n">
        <f aca="false">D30</f>
        <v>0</v>
      </c>
      <c r="E31" s="174" t="n">
        <f aca="false">C31-D30</f>
        <v>4</v>
      </c>
      <c r="F31" s="149" t="n">
        <f aca="false">$F$6</f>
        <v>0</v>
      </c>
      <c r="G31" s="196" t="n">
        <f aca="false">$G$6</f>
        <v>0</v>
      </c>
      <c r="H31" s="151" t="n">
        <f aca="false">$H$6</f>
        <v>0</v>
      </c>
      <c r="I31" s="152" t="n">
        <f aca="false">F31+G31+H31</f>
        <v>0</v>
      </c>
      <c r="J31" s="153" t="n">
        <f aca="false">$J$7</f>
        <v>0</v>
      </c>
      <c r="K31" s="154" t="n">
        <f aca="false">$K$6</f>
        <v>0</v>
      </c>
      <c r="L31" s="155" t="n">
        <f aca="false">((I31*J31/1000)+K31)</f>
        <v>0</v>
      </c>
      <c r="M31" s="156" t="n">
        <f aca="false">$M$68</f>
        <v>0</v>
      </c>
      <c r="N31" s="157" t="n">
        <f aca="false">$N$7*AQ30*AR30</f>
        <v>30</v>
      </c>
      <c r="O31" s="156" t="n">
        <f aca="false">$O$68</f>
        <v>0</v>
      </c>
      <c r="P31" s="158" t="n">
        <f aca="false">(AT30*$P$6)*$P$3</f>
        <v>1.7328</v>
      </c>
      <c r="Q31" s="154" t="n">
        <f aca="false">$Q$68</f>
        <v>0</v>
      </c>
      <c r="R31" s="154" t="n">
        <v>0</v>
      </c>
      <c r="S31" s="155" t="n">
        <v>0</v>
      </c>
      <c r="T31" s="156" t="n">
        <f aca="false">$T$6</f>
        <v>0</v>
      </c>
      <c r="U31" s="159" t="n">
        <f aca="false">(N31/E31)+SUM(L31:M31)</f>
        <v>7.5</v>
      </c>
      <c r="W31" s="197" t="n">
        <f aca="false">SUM(W7:W30)</f>
        <v>96</v>
      </c>
      <c r="X31" s="26"/>
      <c r="Y31" s="197" t="n">
        <f aca="false">SUM(Y7:Y30)</f>
        <v>0</v>
      </c>
      <c r="AA31" s="195" t="n">
        <f aca="false">SUM(AA7:AA30)</f>
        <v>0</v>
      </c>
      <c r="AB31" s="176"/>
      <c r="AD31" s="51"/>
      <c r="AE31" s="198" t="n">
        <f aca="false">SUM(AE7:AE30)</f>
        <v>0</v>
      </c>
      <c r="AF31" s="51"/>
      <c r="AG31" s="199"/>
      <c r="AH31" s="200" t="n">
        <f aca="false">SUM(AH7:AH30)</f>
        <v>0</v>
      </c>
      <c r="AI31" s="199"/>
      <c r="AJ31" s="51"/>
      <c r="AK31" s="201" t="n">
        <f aca="false">SUM(AK7:AK30)</f>
        <v>96</v>
      </c>
      <c r="AL31" s="52"/>
      <c r="AM31" s="51"/>
      <c r="AN31" s="313" t="n">
        <f aca="false">SUM(AN7:AN30)</f>
        <v>0</v>
      </c>
      <c r="AO31" s="26"/>
      <c r="AP31" s="52"/>
      <c r="AT31" s="202" t="n">
        <f aca="false">SUM(AT7:AT30)</f>
        <v>96</v>
      </c>
      <c r="AU31" s="203" t="n">
        <f aca="false">AV31/AT31</f>
        <v>250</v>
      </c>
      <c r="AV31" s="203" t="n">
        <f aca="false">SUM(AV7:AV30)</f>
        <v>24000</v>
      </c>
      <c r="AW31" s="203" t="n">
        <f aca="false">SUM(AW7:AW30)</f>
        <v>0</v>
      </c>
      <c r="AX31" s="203" t="n">
        <f aca="false">SUM(AX7:AX30)</f>
        <v>0</v>
      </c>
      <c r="AY31" s="203" t="n">
        <f aca="false">SUM(AY7:AY30)</f>
        <v>0</v>
      </c>
      <c r="AZ31" s="203" t="n">
        <f aca="false">SUM(AZ7:AZ30)</f>
        <v>41.5872</v>
      </c>
      <c r="BA31" s="204" t="n">
        <f aca="false">SUM(BA7:BA30)</f>
        <v>241.92</v>
      </c>
      <c r="BB31" s="204" t="n">
        <f aca="false">SUM(BB7:BB30)</f>
        <v>0</v>
      </c>
      <c r="BC31" s="204" t="n">
        <f aca="false">SUM(BC7:BC30)</f>
        <v>0</v>
      </c>
      <c r="BD31" s="204" t="n">
        <f aca="false">SUM(BD7:BD30)</f>
        <v>23716.4928</v>
      </c>
      <c r="BF31" s="205" t="n">
        <f aca="false">SUM(BF7:BF30)</f>
        <v>23716.4928</v>
      </c>
      <c r="BG31" s="205" t="n">
        <f aca="false">SUM(BG7:BG30)</f>
        <v>18973.19424</v>
      </c>
      <c r="BH31" s="205" t="n">
        <f aca="false">SUM(BH7:BH30)</f>
        <v>4743.29856</v>
      </c>
      <c r="BJ31" s="53" t="s">
        <v>110</v>
      </c>
      <c r="BK31" s="52"/>
      <c r="BL31" s="171"/>
      <c r="BO31" s="53" t="s">
        <v>110</v>
      </c>
      <c r="BP31" s="52"/>
      <c r="BQ31" s="171"/>
      <c r="BR31" s="7"/>
      <c r="BS31" s="28"/>
      <c r="BT31" s="206"/>
      <c r="BU31" s="206"/>
      <c r="BV31" s="206"/>
      <c r="BW31" s="206"/>
      <c r="BX31" s="206"/>
      <c r="BY31" s="206"/>
      <c r="BZ31" s="101"/>
      <c r="CA31" s="101"/>
      <c r="CB31" s="101"/>
      <c r="CC31" s="101"/>
      <c r="CD31" s="7"/>
      <c r="CE31" s="29"/>
      <c r="CF31" s="29"/>
      <c r="CG31" s="29"/>
      <c r="CH31" s="7"/>
      <c r="CI31" s="8"/>
      <c r="CJ31" s="7"/>
      <c r="CK31" s="7"/>
      <c r="CL31" s="7"/>
      <c r="CM31" s="7"/>
      <c r="CN31" s="8"/>
      <c r="CO31" s="7"/>
      <c r="CP31" s="7"/>
      <c r="CQ31" s="7"/>
    </row>
    <row r="32" customFormat="false" ht="13.5" hidden="false" customHeight="false" outlineLevel="0" collapsed="false">
      <c r="B32" s="207"/>
      <c r="C32" s="208"/>
      <c r="D32" s="208"/>
      <c r="E32" s="209" t="n">
        <f aca="false">SUM(E8:E31)</f>
        <v>96</v>
      </c>
      <c r="F32" s="210"/>
      <c r="G32" s="211"/>
      <c r="H32" s="210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BJ32" s="53" t="s">
        <v>111</v>
      </c>
      <c r="BK32" s="52"/>
      <c r="BL32" s="212" t="n">
        <f aca="false">AW31</f>
        <v>0</v>
      </c>
      <c r="BO32" s="53" t="s">
        <v>111</v>
      </c>
      <c r="BP32" s="52"/>
      <c r="BQ32" s="213" t="e">
        <f aca="true">(INDIRECT(TEXT((DAY($A$1)-1),"0")&amp;"!BQ32"))+BL32</f>
        <v>#REF!</v>
      </c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8"/>
      <c r="CJ32" s="7"/>
      <c r="CK32" s="214"/>
      <c r="CL32" s="7"/>
      <c r="CM32" s="7"/>
      <c r="CN32" s="8"/>
      <c r="CO32" s="7"/>
      <c r="CP32" s="215"/>
      <c r="CQ32" s="7"/>
    </row>
    <row r="33" customFormat="false" ht="12.75" hidden="false" customHeight="false" outlineLevel="0" collapsed="false">
      <c r="P33" s="52"/>
      <c r="V33" s="52"/>
      <c r="AI33" s="216"/>
      <c r="AJ33" s="216"/>
      <c r="AK33" s="218"/>
      <c r="BJ33" s="53" t="s">
        <v>112</v>
      </c>
      <c r="BK33" s="52"/>
      <c r="BL33" s="213" t="n">
        <f aca="false">AX31</f>
        <v>0</v>
      </c>
      <c r="BO33" s="53" t="s">
        <v>112</v>
      </c>
      <c r="BP33" s="52"/>
      <c r="BQ33" s="213" t="e">
        <f aca="true">(INDIRECT(TEXT((DAY($A$1)-1),"0")&amp;"!BQ33"))+BL33</f>
        <v>#REF!</v>
      </c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8"/>
      <c r="CJ33" s="7"/>
      <c r="CK33" s="215"/>
      <c r="CL33" s="7"/>
      <c r="CM33" s="7"/>
      <c r="CN33" s="8"/>
      <c r="CO33" s="7"/>
      <c r="CP33" s="215"/>
      <c r="CQ33" s="7"/>
    </row>
    <row r="34" customFormat="false" ht="13.5" hidden="false" customHeight="false" outlineLevel="0" collapsed="false">
      <c r="P34" s="52"/>
      <c r="AC34" s="217"/>
      <c r="AI34" s="218"/>
      <c r="AJ34" s="218"/>
      <c r="AK34" s="218"/>
      <c r="BJ34" s="53"/>
      <c r="BK34" s="52"/>
      <c r="BL34" s="171"/>
      <c r="BO34" s="183"/>
      <c r="BP34" s="52"/>
      <c r="BQ34" s="219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8"/>
      <c r="CJ34" s="7"/>
      <c r="CK34" s="7"/>
      <c r="CL34" s="7"/>
      <c r="CM34" s="7"/>
      <c r="CN34" s="7"/>
      <c r="CO34" s="7"/>
      <c r="CP34" s="8"/>
      <c r="CQ34" s="7"/>
    </row>
    <row r="35" customFormat="false" ht="12.75" hidden="false" customHeight="false" outlineLevel="0" collapsed="false">
      <c r="P35" s="52"/>
      <c r="AE35" s="220" t="s">
        <v>113</v>
      </c>
      <c r="AF35" s="221" t="s">
        <v>114</v>
      </c>
      <c r="AG35" s="221"/>
      <c r="AH35" s="222"/>
      <c r="AJ35" s="220" t="s">
        <v>113</v>
      </c>
      <c r="AK35" s="221" t="s">
        <v>115</v>
      </c>
      <c r="AL35" s="221"/>
      <c r="AM35" s="222"/>
      <c r="BJ35" s="140" t="s">
        <v>116</v>
      </c>
      <c r="BK35" s="141"/>
      <c r="BL35" s="223" t="n">
        <f aca="false">BL25-BL27-BL32-BL33</f>
        <v>18973.19424</v>
      </c>
      <c r="BO35" s="140" t="s">
        <v>117</v>
      </c>
      <c r="BP35" s="141"/>
      <c r="BQ35" s="223" t="e">
        <f aca="false">BQ29-SUM(BQ32:BQ33)</f>
        <v>#REF!</v>
      </c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8"/>
      <c r="CJ35" s="7"/>
      <c r="CK35" s="215"/>
      <c r="CL35" s="7"/>
      <c r="CM35" s="7"/>
      <c r="CN35" s="8"/>
      <c r="CO35" s="7"/>
      <c r="CP35" s="215"/>
      <c r="CQ35" s="7"/>
    </row>
    <row r="36" customFormat="false" ht="12.75" hidden="false" customHeight="false" outlineLevel="0" collapsed="false">
      <c r="P36" s="52"/>
      <c r="AE36" s="224"/>
      <c r="AF36" s="52"/>
      <c r="AG36" s="52" t="s">
        <v>118</v>
      </c>
      <c r="AH36" s="225" t="s">
        <v>119</v>
      </c>
      <c r="AJ36" s="224"/>
      <c r="AK36" s="52"/>
      <c r="AL36" s="52" t="s">
        <v>118</v>
      </c>
      <c r="AM36" s="225" t="s">
        <v>119</v>
      </c>
      <c r="AV36" s="226" t="s">
        <v>120</v>
      </c>
      <c r="AW36" s="226" t="s">
        <v>121</v>
      </c>
      <c r="AX36" s="226" t="s">
        <v>122</v>
      </c>
      <c r="AY36" s="226" t="s">
        <v>123</v>
      </c>
      <c r="AZ36" s="226" t="s">
        <v>124</v>
      </c>
      <c r="BA36" s="226" t="s">
        <v>46</v>
      </c>
      <c r="BF36" s="98"/>
      <c r="BG36" s="52"/>
      <c r="BH36" s="176"/>
      <c r="BJ36" s="98"/>
      <c r="BK36" s="52"/>
      <c r="BL36" s="176"/>
      <c r="BO36" s="98"/>
      <c r="BP36" s="52"/>
      <c r="BQ36" s="176"/>
      <c r="BR36" s="7"/>
      <c r="BS36" s="7"/>
      <c r="BT36" s="7"/>
      <c r="BU36" s="55"/>
      <c r="BV36" s="55"/>
      <c r="BW36" s="55"/>
      <c r="BX36" s="55"/>
      <c r="BY36" s="55"/>
      <c r="BZ36" s="55"/>
      <c r="CA36" s="7"/>
      <c r="CB36" s="7"/>
      <c r="CC36" s="7"/>
      <c r="CD36" s="7"/>
      <c r="CE36" s="8"/>
      <c r="CF36" s="7"/>
      <c r="CG36" s="29"/>
      <c r="CH36" s="7"/>
      <c r="CI36" s="8"/>
      <c r="CJ36" s="7"/>
      <c r="CK36" s="29"/>
      <c r="CL36" s="7"/>
      <c r="CM36" s="7"/>
      <c r="CN36" s="8"/>
      <c r="CO36" s="7"/>
      <c r="CP36" s="29"/>
      <c r="CQ36" s="7"/>
    </row>
    <row r="37" customFormat="false" ht="16.5" hidden="false" customHeight="false" outlineLevel="0" collapsed="false">
      <c r="A37" s="7"/>
      <c r="B37" s="7"/>
      <c r="C37" s="7"/>
      <c r="D37" s="7"/>
      <c r="E37" s="7"/>
      <c r="F37" s="7"/>
      <c r="G37" s="7"/>
      <c r="H37" s="227"/>
      <c r="I37" s="227"/>
      <c r="J37" s="227"/>
      <c r="K37" s="227"/>
      <c r="L37" s="7"/>
      <c r="M37" s="7"/>
      <c r="N37" s="7"/>
      <c r="O37" s="7"/>
      <c r="P37" s="100"/>
      <c r="Q37" s="7"/>
      <c r="R37" s="7"/>
      <c r="S37" s="7"/>
      <c r="T37" s="7"/>
      <c r="U37" s="7"/>
      <c r="V37" s="7"/>
      <c r="W37" s="7"/>
      <c r="X37" s="7"/>
      <c r="Y37" s="7"/>
      <c r="AE37" s="224" t="s">
        <v>125</v>
      </c>
      <c r="AF37" s="52"/>
      <c r="AG37" s="52" t="s">
        <v>126</v>
      </c>
      <c r="AH37" s="225" t="s">
        <v>127</v>
      </c>
      <c r="AJ37" s="224" t="s">
        <v>125</v>
      </c>
      <c r="AK37" s="52"/>
      <c r="AL37" s="52" t="s">
        <v>128</v>
      </c>
      <c r="AM37" s="225" t="s">
        <v>129</v>
      </c>
      <c r="AS37" s="226" t="s">
        <v>130</v>
      </c>
      <c r="AT37" s="226" t="s">
        <v>131</v>
      </c>
      <c r="AU37" s="226" t="s">
        <v>132</v>
      </c>
      <c r="AV37" s="226" t="s">
        <v>133</v>
      </c>
      <c r="AW37" s="226" t="s">
        <v>133</v>
      </c>
      <c r="AX37" s="226" t="s">
        <v>134</v>
      </c>
      <c r="AY37" s="226" t="s">
        <v>134</v>
      </c>
      <c r="AZ37" s="226" t="s">
        <v>135</v>
      </c>
      <c r="BA37" s="0" t="s">
        <v>136</v>
      </c>
      <c r="BR37" s="55"/>
      <c r="BS37" s="55"/>
      <c r="BT37" s="55"/>
      <c r="BU37" s="55"/>
      <c r="BV37" s="55"/>
      <c r="BW37" s="55"/>
      <c r="BX37" s="55"/>
      <c r="BY37" s="55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</row>
    <row r="38" customFormat="false" ht="12.75" hidden="false" customHeight="false" outlineLevel="0" collapsed="false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AE38" s="224" t="s">
        <v>137</v>
      </c>
      <c r="AF38" s="52"/>
      <c r="AG38" s="52" t="s">
        <v>138</v>
      </c>
      <c r="AH38" s="225" t="s">
        <v>138</v>
      </c>
      <c r="AJ38" s="224" t="s">
        <v>137</v>
      </c>
      <c r="AK38" s="52"/>
      <c r="AL38" s="52" t="s">
        <v>83</v>
      </c>
      <c r="AM38" s="225" t="s">
        <v>82</v>
      </c>
      <c r="AS38" s="228" t="n">
        <v>2</v>
      </c>
      <c r="AT38" s="229" t="n">
        <f aca="false">AT7</f>
        <v>4</v>
      </c>
      <c r="AU38" s="229" t="n">
        <f aca="false">AS38-AT38</f>
        <v>-2</v>
      </c>
      <c r="AV38" s="230" t="n">
        <f aca="false">IF(AND(AU38&lt;=0,AU38&gt;=-2),AU38,IF(AU38&lt;-2,-2,0))</f>
        <v>-2</v>
      </c>
      <c r="AW38" s="231" t="n">
        <f aca="false">IF(AND(AU38&gt;=0,AU38&lt;=2),AU38,IF(AU38&gt;2,2,0))</f>
        <v>0</v>
      </c>
      <c r="AX38" s="232" t="n">
        <f aca="false">IF(AU38&gt;2,(AU38-2)*13.66,0)</f>
        <v>0</v>
      </c>
      <c r="AY38" s="232" t="n">
        <f aca="false">IF(AU38&lt;-2,(ABS(AU38)-2)*100,0)</f>
        <v>0</v>
      </c>
      <c r="AZ38" s="233" t="n">
        <f aca="false">AV38+AW38</f>
        <v>-2</v>
      </c>
      <c r="BA38" s="234" t="n">
        <f aca="false">AX38+AY38</f>
        <v>0</v>
      </c>
      <c r="BB38" s="142"/>
      <c r="BJ38" s="6" t="s">
        <v>139</v>
      </c>
      <c r="BP38" s="6" t="s">
        <v>140</v>
      </c>
      <c r="BR38" s="235"/>
      <c r="BS38" s="142"/>
      <c r="BT38" s="142"/>
      <c r="BU38" s="272"/>
      <c r="BV38" s="272"/>
      <c r="BW38" s="270"/>
      <c r="BX38" s="270"/>
      <c r="BY38" s="273"/>
      <c r="BZ38" s="269"/>
      <c r="CA38" s="142"/>
      <c r="CB38" s="7"/>
      <c r="CC38" s="7"/>
      <c r="CD38" s="7"/>
      <c r="CE38" s="7"/>
      <c r="CF38" s="7"/>
      <c r="CG38" s="7"/>
      <c r="CH38" s="7"/>
      <c r="CI38" s="7"/>
      <c r="CJ38" s="8"/>
      <c r="CK38" s="7"/>
      <c r="CL38" s="7"/>
      <c r="CM38" s="7"/>
      <c r="CN38" s="7"/>
      <c r="CO38" s="8"/>
      <c r="CP38" s="7"/>
      <c r="CQ38" s="7"/>
    </row>
    <row r="39" customFormat="false" ht="13.5" hidden="false" customHeight="false" outlineLevel="0" collapsed="false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AE39" s="236" t="n">
        <f aca="false">AE31</f>
        <v>0</v>
      </c>
      <c r="AF39" s="237" t="n">
        <f aca="false">AG31</f>
        <v>0</v>
      </c>
      <c r="AG39" s="237" t="n">
        <f aca="false">AH31+AK31</f>
        <v>96</v>
      </c>
      <c r="AH39" s="238" t="n">
        <f aca="false">AN31</f>
        <v>0</v>
      </c>
      <c r="AJ39" s="236" t="n">
        <f aca="false">AJ31</f>
        <v>0</v>
      </c>
      <c r="AK39" s="237" t="n">
        <f aca="false">AL31</f>
        <v>0</v>
      </c>
      <c r="AL39" s="239" t="n">
        <f aca="false">AVERAGE(AL7:AL30,AI7:AI30)</f>
        <v>250</v>
      </c>
      <c r="AM39" s="240" t="e">
        <f aca="false">AVERAGE(AO7:AO30)</f>
        <v>#DIV/0!</v>
      </c>
      <c r="AS39" s="241" t="n">
        <v>9</v>
      </c>
      <c r="AT39" s="242" t="n">
        <f aca="false">AT8</f>
        <v>4</v>
      </c>
      <c r="AU39" s="242" t="n">
        <f aca="false">AS39-AT39</f>
        <v>5</v>
      </c>
      <c r="AV39" s="243" t="n">
        <f aca="false">IF(AND(AU39&lt;=0,AU39&gt;=-2),AU39,IF(AU39&lt;-2,-2,0))</f>
        <v>0</v>
      </c>
      <c r="AW39" s="244" t="n">
        <f aca="false">IF(AND(AU39&gt;=0,AU39&lt;=2),AU39,IF(AU39&gt;2,2,0))</f>
        <v>2</v>
      </c>
      <c r="AX39" s="245" t="n">
        <f aca="false">IF(AU39&gt;2,(AU39-2)*13.66,0)</f>
        <v>40.98</v>
      </c>
      <c r="AY39" s="245" t="n">
        <f aca="false">IF(AU39&lt;-2,(ABS(AU39)-2)*100,0)</f>
        <v>0</v>
      </c>
      <c r="AZ39" s="246" t="n">
        <f aca="false">AV39+AW39</f>
        <v>2</v>
      </c>
      <c r="BA39" s="247" t="n">
        <f aca="false">AX39+AY39</f>
        <v>40.98</v>
      </c>
      <c r="BJ39" s="25" t="s">
        <v>141</v>
      </c>
      <c r="BK39" s="26"/>
      <c r="BL39" s="248" t="n">
        <v>0</v>
      </c>
      <c r="BM39" s="249"/>
      <c r="BR39" s="235"/>
      <c r="BS39" s="142"/>
      <c r="BT39" s="142"/>
      <c r="BU39" s="272"/>
      <c r="BV39" s="272"/>
      <c r="BW39" s="270"/>
      <c r="BX39" s="270"/>
      <c r="BY39" s="273"/>
      <c r="BZ39" s="269"/>
      <c r="CA39" s="7"/>
      <c r="CB39" s="7"/>
      <c r="CC39" s="7"/>
      <c r="CD39" s="7"/>
      <c r="CE39" s="7"/>
      <c r="CF39" s="7"/>
      <c r="CG39" s="7"/>
      <c r="CH39" s="7"/>
      <c r="CI39" s="7"/>
      <c r="CJ39" s="8"/>
      <c r="CK39" s="7"/>
      <c r="CL39" s="249"/>
      <c r="CM39" s="7"/>
      <c r="CN39" s="7"/>
      <c r="CO39" s="7"/>
      <c r="CP39" s="7"/>
      <c r="CQ39" s="7"/>
    </row>
    <row r="40" customFormat="false" ht="15.75" hidden="false" customHeight="false" outlineLevel="0" collapsed="false">
      <c r="A40" s="7"/>
      <c r="B40" s="7"/>
      <c r="C40" s="7"/>
      <c r="D40" s="7"/>
      <c r="E40" s="227"/>
      <c r="F40" s="227"/>
      <c r="G40" s="227"/>
      <c r="H40" s="227"/>
      <c r="I40" s="227"/>
      <c r="J40" s="227"/>
      <c r="K40" s="227"/>
      <c r="L40" s="227"/>
      <c r="M40" s="227"/>
      <c r="N40" s="227"/>
      <c r="O40" s="227"/>
      <c r="P40" s="7"/>
      <c r="Q40" s="7"/>
      <c r="R40" s="7"/>
      <c r="S40" s="7"/>
      <c r="T40" s="7"/>
      <c r="U40" s="7"/>
      <c r="V40" s="7"/>
      <c r="W40" s="7"/>
      <c r="X40" s="7"/>
      <c r="Y40" s="7"/>
      <c r="AS40" s="241" t="n">
        <v>17</v>
      </c>
      <c r="AT40" s="242" t="n">
        <f aca="false">AT9</f>
        <v>4</v>
      </c>
      <c r="AU40" s="242" t="n">
        <f aca="false">AS40-AT40</f>
        <v>13</v>
      </c>
      <c r="AV40" s="243" t="n">
        <f aca="false">IF(AND(AU40&lt;=0,AU40&gt;=-2),AU40,IF(AU40&lt;-2,-2,0))</f>
        <v>0</v>
      </c>
      <c r="AW40" s="244" t="n">
        <f aca="false">IF(AND(AU40&gt;=0,AU40&lt;=2),AU40,IF(AU40&gt;2,2,0))</f>
        <v>2</v>
      </c>
      <c r="AX40" s="245" t="n">
        <f aca="false">IF(AU40&gt;2,(AU40-2)*13.66,0)</f>
        <v>150.26</v>
      </c>
      <c r="AY40" s="245" t="n">
        <f aca="false">IF(AU40&lt;-2,(ABS(AU40)-2)*100,0)</f>
        <v>0</v>
      </c>
      <c r="AZ40" s="246" t="n">
        <f aca="false">AV40+AW40</f>
        <v>2</v>
      </c>
      <c r="BA40" s="247" t="n">
        <f aca="false">AX40+AY40</f>
        <v>150.26</v>
      </c>
      <c r="BJ40" s="183"/>
      <c r="BK40" s="52"/>
      <c r="BL40" s="251"/>
      <c r="BM40" s="252"/>
      <c r="BR40" s="235"/>
      <c r="BS40" s="142"/>
      <c r="BT40" s="142"/>
      <c r="BU40" s="272"/>
      <c r="BV40" s="272"/>
      <c r="BW40" s="270"/>
      <c r="BX40" s="270"/>
      <c r="BY40" s="273"/>
      <c r="BZ40" s="269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252"/>
      <c r="CM40" s="7"/>
      <c r="CN40" s="7"/>
      <c r="CO40" s="7"/>
      <c r="CP40" s="7"/>
      <c r="CQ40" s="7"/>
    </row>
    <row r="41" customFormat="false" ht="15.75" hidden="false" customHeight="false" outlineLevel="0" collapsed="false">
      <c r="A41" s="7"/>
      <c r="B41" s="7"/>
      <c r="C41" s="7"/>
      <c r="D41" s="7"/>
      <c r="E41" s="253"/>
      <c r="F41" s="253"/>
      <c r="G41" s="254"/>
      <c r="H41" s="253"/>
      <c r="I41" s="254"/>
      <c r="J41" s="253"/>
      <c r="K41" s="254"/>
      <c r="L41" s="253"/>
      <c r="M41" s="254"/>
      <c r="N41" s="253"/>
      <c r="O41" s="253"/>
      <c r="P41" s="7"/>
      <c r="Q41" s="7"/>
      <c r="R41" s="7"/>
      <c r="S41" s="7"/>
      <c r="T41" s="7"/>
      <c r="U41" s="7"/>
      <c r="V41" s="7"/>
      <c r="W41" s="7"/>
      <c r="X41" s="7"/>
      <c r="Y41" s="7"/>
      <c r="AS41" s="241" t="n">
        <v>11</v>
      </c>
      <c r="AT41" s="242" t="n">
        <f aca="false">AT10</f>
        <v>4</v>
      </c>
      <c r="AU41" s="242" t="n">
        <f aca="false">AS41-AT41</f>
        <v>7</v>
      </c>
      <c r="AV41" s="243" t="n">
        <f aca="false">IF(AND(AU41&lt;=0,AU41&gt;=-2),AU41,IF(AU41&lt;-2,-2,0))</f>
        <v>0</v>
      </c>
      <c r="AW41" s="244" t="n">
        <f aca="false">IF(AND(AU41&gt;=0,AU41&lt;=2),AU41,IF(AU41&gt;2,2,0))</f>
        <v>2</v>
      </c>
      <c r="AX41" s="245" t="n">
        <f aca="false">IF(AU41&gt;2,(AU41-2)*13.66,0)</f>
        <v>68.3</v>
      </c>
      <c r="AY41" s="245" t="n">
        <f aca="false">IF(AU41&lt;-2,(ABS(AU41)-2)*100,0)</f>
        <v>0</v>
      </c>
      <c r="AZ41" s="246" t="n">
        <f aca="false">AV41+AW41</f>
        <v>2</v>
      </c>
      <c r="BA41" s="247" t="n">
        <f aca="false">AX41+AY41</f>
        <v>68.3</v>
      </c>
      <c r="BJ41" s="53" t="s">
        <v>142</v>
      </c>
      <c r="BK41" s="98"/>
      <c r="BL41" s="255" t="n">
        <v>0</v>
      </c>
      <c r="BM41" s="249"/>
      <c r="BR41" s="235"/>
      <c r="BS41" s="142"/>
      <c r="BT41" s="142"/>
      <c r="BU41" s="272"/>
      <c r="BV41" s="272"/>
      <c r="BW41" s="270"/>
      <c r="BX41" s="270"/>
      <c r="BY41" s="273"/>
      <c r="BZ41" s="269"/>
      <c r="CA41" s="7"/>
      <c r="CB41" s="7"/>
      <c r="CC41" s="7"/>
      <c r="CD41" s="7"/>
      <c r="CE41" s="7"/>
      <c r="CF41" s="7"/>
      <c r="CG41" s="7"/>
      <c r="CH41" s="7"/>
      <c r="CI41" s="7"/>
      <c r="CJ41" s="8"/>
      <c r="CK41" s="8"/>
      <c r="CL41" s="249"/>
      <c r="CM41" s="7"/>
      <c r="CN41" s="7"/>
      <c r="CO41" s="7"/>
      <c r="CP41" s="7"/>
      <c r="CQ41" s="7"/>
    </row>
    <row r="42" customFormat="false" ht="15" hidden="false" customHeight="false" outlineLevel="0" collapsed="false">
      <c r="A42" s="7"/>
      <c r="B42" s="7"/>
      <c r="C42" s="7"/>
      <c r="D42" s="7"/>
      <c r="E42" s="253"/>
      <c r="F42" s="253"/>
      <c r="G42" s="254"/>
      <c r="H42" s="253"/>
      <c r="I42" s="254"/>
      <c r="J42" s="253"/>
      <c r="K42" s="254"/>
      <c r="L42" s="253"/>
      <c r="M42" s="254"/>
      <c r="N42" s="253"/>
      <c r="O42" s="253"/>
      <c r="P42" s="7"/>
      <c r="Q42" s="7"/>
      <c r="R42" s="7"/>
      <c r="S42" s="7"/>
      <c r="T42" s="7"/>
      <c r="U42" s="7"/>
      <c r="V42" s="7"/>
      <c r="W42" s="7"/>
      <c r="X42" s="7"/>
      <c r="Y42" s="7"/>
      <c r="AE42" s="220" t="s">
        <v>143</v>
      </c>
      <c r="AF42" s="221" t="s">
        <v>114</v>
      </c>
      <c r="AG42" s="221"/>
      <c r="AH42" s="222"/>
      <c r="AJ42" s="220" t="s">
        <v>143</v>
      </c>
      <c r="AK42" s="221" t="s">
        <v>115</v>
      </c>
      <c r="AL42" s="221"/>
      <c r="AM42" s="222"/>
      <c r="AS42" s="241" t="n">
        <v>11</v>
      </c>
      <c r="AT42" s="242" t="n">
        <f aca="false">AT11</f>
        <v>4</v>
      </c>
      <c r="AU42" s="242" t="n">
        <f aca="false">AS42-AT42</f>
        <v>7</v>
      </c>
      <c r="AV42" s="243" t="n">
        <f aca="false">IF(AND(AU42&lt;=0,AU42&gt;=-2),AU42,IF(AU42&lt;-2,-2,0))</f>
        <v>0</v>
      </c>
      <c r="AW42" s="244" t="n">
        <f aca="false">IF(AND(AU42&gt;=0,AU42&lt;=2),AU42,IF(AU42&gt;2,2,0))</f>
        <v>2</v>
      </c>
      <c r="AX42" s="245" t="n">
        <f aca="false">IF(AU42&gt;2,(AU42-2)*13.66,0)</f>
        <v>68.3</v>
      </c>
      <c r="AY42" s="245" t="n">
        <f aca="false">IF(AU42&lt;-2,(ABS(AU42)-2)*100,0)</f>
        <v>0</v>
      </c>
      <c r="AZ42" s="246" t="n">
        <f aca="false">AV42+AW42</f>
        <v>2</v>
      </c>
      <c r="BA42" s="247" t="n">
        <f aca="false">AX42+AY42</f>
        <v>68.3</v>
      </c>
      <c r="BJ42" s="53" t="s">
        <v>144</v>
      </c>
      <c r="BK42" s="256" t="n">
        <f aca="false">A1</f>
        <v>36956</v>
      </c>
      <c r="BL42" s="255" t="n">
        <v>0</v>
      </c>
      <c r="BM42" s="249"/>
      <c r="BR42" s="235"/>
      <c r="BS42" s="142"/>
      <c r="BT42" s="142"/>
      <c r="BU42" s="272"/>
      <c r="BV42" s="272"/>
      <c r="BW42" s="270"/>
      <c r="BX42" s="270"/>
      <c r="BY42" s="273"/>
      <c r="BZ42" s="269"/>
      <c r="CA42" s="7"/>
      <c r="CB42" s="7"/>
      <c r="CC42" s="7"/>
      <c r="CD42" s="7"/>
      <c r="CE42" s="7"/>
      <c r="CF42" s="7"/>
      <c r="CG42" s="7"/>
      <c r="CH42" s="7"/>
      <c r="CI42" s="7"/>
      <c r="CJ42" s="8"/>
      <c r="CK42" s="257"/>
      <c r="CL42" s="249"/>
      <c r="CM42" s="7"/>
      <c r="CN42" s="7"/>
      <c r="CO42" s="7"/>
      <c r="CP42" s="7"/>
      <c r="CQ42" s="7"/>
    </row>
    <row r="43" customFormat="false" ht="15" hidden="false" customHeight="false" outlineLevel="0" collapsed="false">
      <c r="A43" s="7"/>
      <c r="B43" s="7"/>
      <c r="C43" s="7"/>
      <c r="D43" s="7"/>
      <c r="E43" s="253"/>
      <c r="F43" s="253"/>
      <c r="G43" s="254"/>
      <c r="H43" s="253"/>
      <c r="I43" s="253"/>
      <c r="J43" s="253"/>
      <c r="K43" s="254"/>
      <c r="L43" s="253"/>
      <c r="M43" s="253"/>
      <c r="N43" s="253"/>
      <c r="O43" s="253"/>
      <c r="P43" s="7"/>
      <c r="Q43" s="7"/>
      <c r="R43" s="7"/>
      <c r="S43" s="7"/>
      <c r="T43" s="7"/>
      <c r="U43" s="7"/>
      <c r="V43" s="7"/>
      <c r="W43" s="7"/>
      <c r="X43" s="7"/>
      <c r="Y43" s="7"/>
      <c r="AE43" s="224"/>
      <c r="AF43" s="52"/>
      <c r="AG43" s="52" t="s">
        <v>118</v>
      </c>
      <c r="AH43" s="225"/>
      <c r="AJ43" s="224"/>
      <c r="AK43" s="52"/>
      <c r="AL43" s="52" t="s">
        <v>118</v>
      </c>
      <c r="AM43" s="225"/>
      <c r="AS43" s="241" t="n">
        <v>11</v>
      </c>
      <c r="AT43" s="242" t="n">
        <f aca="false">AT12</f>
        <v>4</v>
      </c>
      <c r="AU43" s="242" t="n">
        <f aca="false">AS43-AT43</f>
        <v>7</v>
      </c>
      <c r="AV43" s="243" t="n">
        <f aca="false">IF(AND(AU43&lt;=0,AU43&gt;=-2),AU43,IF(AU43&lt;-2,-2,0))</f>
        <v>0</v>
      </c>
      <c r="AW43" s="244" t="n">
        <f aca="false">IF(AND(AU43&gt;=0,AU43&lt;=2),AU43,IF(AU43&gt;2,2,0))</f>
        <v>2</v>
      </c>
      <c r="AX43" s="245" t="n">
        <f aca="false">IF(AU43&gt;2,(AU43-2)*13.66,0)</f>
        <v>68.3</v>
      </c>
      <c r="AY43" s="245" t="n">
        <f aca="false">IF(AU43&lt;-2,(ABS(AU43)-2)*100,0)</f>
        <v>0</v>
      </c>
      <c r="AZ43" s="246" t="n">
        <f aca="false">AV43+AW43</f>
        <v>2</v>
      </c>
      <c r="BA43" s="247" t="n">
        <f aca="false">AX43+AY43</f>
        <v>68.3</v>
      </c>
      <c r="BJ43" s="53" t="s">
        <v>145</v>
      </c>
      <c r="BK43" s="52"/>
      <c r="BL43" s="255" t="n">
        <f aca="false">SUM(BL39:BL42)</f>
        <v>0</v>
      </c>
      <c r="BM43" s="249"/>
      <c r="BR43" s="235"/>
      <c r="BS43" s="142"/>
      <c r="BT43" s="142"/>
      <c r="BU43" s="272"/>
      <c r="BV43" s="272"/>
      <c r="BW43" s="270"/>
      <c r="BX43" s="270"/>
      <c r="BY43" s="273"/>
      <c r="BZ43" s="269"/>
      <c r="CA43" s="7"/>
      <c r="CB43" s="7"/>
      <c r="CC43" s="7"/>
      <c r="CD43" s="7"/>
      <c r="CE43" s="7"/>
      <c r="CF43" s="7"/>
      <c r="CG43" s="7"/>
      <c r="CH43" s="7"/>
      <c r="CI43" s="7"/>
      <c r="CJ43" s="8"/>
      <c r="CK43" s="7"/>
      <c r="CL43" s="249"/>
      <c r="CM43" s="7"/>
      <c r="CN43" s="7"/>
      <c r="CO43" s="7"/>
      <c r="CP43" s="7"/>
      <c r="CQ43" s="7"/>
    </row>
    <row r="44" customFormat="false" ht="15" hidden="false" customHeight="false" outlineLevel="0" collapsed="false">
      <c r="A44" s="7"/>
      <c r="B44" s="7"/>
      <c r="C44" s="7"/>
      <c r="D44" s="7"/>
      <c r="E44" s="253"/>
      <c r="F44" s="253"/>
      <c r="G44" s="254"/>
      <c r="H44" s="253"/>
      <c r="I44" s="254"/>
      <c r="J44" s="253"/>
      <c r="K44" s="254"/>
      <c r="L44" s="253"/>
      <c r="M44" s="254"/>
      <c r="N44" s="254"/>
      <c r="O44" s="254"/>
      <c r="P44" s="7"/>
      <c r="Q44" s="7"/>
      <c r="R44" s="7"/>
      <c r="S44" s="7"/>
      <c r="T44" s="7"/>
      <c r="U44" s="7"/>
      <c r="V44" s="7"/>
      <c r="W44" s="7"/>
      <c r="X44" s="7"/>
      <c r="Y44" s="7"/>
      <c r="AE44" s="224" t="s">
        <v>125</v>
      </c>
      <c r="AF44" s="52" t="s">
        <v>146</v>
      </c>
      <c r="AG44" s="52" t="s">
        <v>126</v>
      </c>
      <c r="AH44" s="225" t="s">
        <v>119</v>
      </c>
      <c r="AJ44" s="224" t="s">
        <v>125</v>
      </c>
      <c r="AK44" s="52" t="s">
        <v>146</v>
      </c>
      <c r="AL44" s="52" t="s">
        <v>126</v>
      </c>
      <c r="AM44" s="225" t="s">
        <v>119</v>
      </c>
      <c r="AS44" s="241" t="n">
        <v>11</v>
      </c>
      <c r="AT44" s="242" t="n">
        <f aca="false">AT13</f>
        <v>4</v>
      </c>
      <c r="AU44" s="242" t="n">
        <f aca="false">AS44-AT44</f>
        <v>7</v>
      </c>
      <c r="AV44" s="243" t="n">
        <f aca="false">IF(AND(AU44&lt;=0,AU44&gt;=-2),AU44,IF(AU44&lt;-2,-2,0))</f>
        <v>0</v>
      </c>
      <c r="AW44" s="244" t="n">
        <f aca="false">IF(AND(AU44&gt;=0,AU44&lt;=2),AU44,IF(AU44&gt;2,2,0))</f>
        <v>2</v>
      </c>
      <c r="AX44" s="245" t="n">
        <f aca="false">IF(AU44&gt;2,(AU44-2)*13.66,0)</f>
        <v>68.3</v>
      </c>
      <c r="AY44" s="245" t="n">
        <f aca="false">IF(AU44&lt;-2,(ABS(AU44)-2)*100,0)</f>
        <v>0</v>
      </c>
      <c r="AZ44" s="246" t="n">
        <f aca="false">AV44+AW44</f>
        <v>2</v>
      </c>
      <c r="BA44" s="247" t="n">
        <f aca="false">AX44+AY44</f>
        <v>68.3</v>
      </c>
      <c r="BJ44" s="183"/>
      <c r="BK44" s="52"/>
      <c r="BL44" s="251"/>
      <c r="BM44" s="252"/>
      <c r="BR44" s="235"/>
      <c r="BS44" s="142"/>
      <c r="BT44" s="142"/>
      <c r="BU44" s="272"/>
      <c r="BV44" s="272"/>
      <c r="BW44" s="270"/>
      <c r="BX44" s="270"/>
      <c r="BY44" s="273"/>
      <c r="BZ44" s="269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252"/>
      <c r="CM44" s="7"/>
      <c r="CN44" s="7"/>
      <c r="CO44" s="7"/>
      <c r="CP44" s="7"/>
      <c r="CQ44" s="7"/>
    </row>
    <row r="45" customFormat="false" ht="15.75" hidden="false" customHeight="false" outlineLevel="0" collapsed="false">
      <c r="A45" s="7"/>
      <c r="B45" s="7"/>
      <c r="C45" s="7"/>
      <c r="D45" s="7"/>
      <c r="E45" s="253"/>
      <c r="F45" s="253"/>
      <c r="G45" s="253"/>
      <c r="H45" s="253"/>
      <c r="I45" s="253"/>
      <c r="J45" s="253"/>
      <c r="K45" s="253"/>
      <c r="L45" s="253"/>
      <c r="M45" s="253"/>
      <c r="N45" s="253"/>
      <c r="O45" s="253"/>
      <c r="P45" s="7"/>
      <c r="Q45" s="7"/>
      <c r="R45" s="7"/>
      <c r="S45" s="7"/>
      <c r="T45" s="7"/>
      <c r="U45" s="7"/>
      <c r="V45" s="7"/>
      <c r="W45" s="7"/>
      <c r="X45" s="7"/>
      <c r="Y45" s="7"/>
      <c r="AE45" s="258" t="s">
        <v>137</v>
      </c>
      <c r="AF45" s="259" t="s">
        <v>137</v>
      </c>
      <c r="AG45" s="259" t="s">
        <v>138</v>
      </c>
      <c r="AH45" s="260" t="s">
        <v>138</v>
      </c>
      <c r="AJ45" s="224" t="s">
        <v>137</v>
      </c>
      <c r="AK45" s="52" t="s">
        <v>137</v>
      </c>
      <c r="AL45" s="52" t="s">
        <v>138</v>
      </c>
      <c r="AM45" s="225" t="s">
        <v>138</v>
      </c>
      <c r="AS45" s="241" t="n">
        <v>11</v>
      </c>
      <c r="AT45" s="242" t="n">
        <f aca="false">AT14</f>
        <v>4</v>
      </c>
      <c r="AU45" s="242" t="n">
        <f aca="false">AS45-AT45</f>
        <v>7</v>
      </c>
      <c r="AV45" s="243" t="n">
        <f aca="false">IF(AND(AU45&lt;=0,AU45&gt;=-2),AU45,IF(AU45&lt;-2,-2,0))</f>
        <v>0</v>
      </c>
      <c r="AW45" s="244" t="n">
        <f aca="false">IF(AND(AU45&gt;=0,AU45&lt;=2),AU45,IF(AU45&gt;2,2,0))</f>
        <v>2</v>
      </c>
      <c r="AX45" s="245" t="n">
        <f aca="false">IF(AU45&gt;2,(AU45-2)*13.66,0)</f>
        <v>68.3</v>
      </c>
      <c r="AY45" s="245" t="n">
        <f aca="false">IF(AU45&lt;-2,(ABS(AU45)-2)*100,0)</f>
        <v>0</v>
      </c>
      <c r="AZ45" s="246" t="n">
        <f aca="false">AV45+AW45</f>
        <v>2</v>
      </c>
      <c r="BA45" s="247" t="n">
        <f aca="false">AX45+AY45</f>
        <v>68.3</v>
      </c>
      <c r="BJ45" s="53" t="s">
        <v>147</v>
      </c>
      <c r="BK45" s="98"/>
      <c r="BL45" s="255" t="n">
        <v>0</v>
      </c>
      <c r="BM45" s="249"/>
      <c r="BR45" s="235"/>
      <c r="BS45" s="142"/>
      <c r="BT45" s="142"/>
      <c r="BU45" s="272"/>
      <c r="BV45" s="272"/>
      <c r="BW45" s="270"/>
      <c r="BX45" s="270"/>
      <c r="BY45" s="273"/>
      <c r="BZ45" s="269"/>
      <c r="CA45" s="7"/>
      <c r="CB45" s="7"/>
      <c r="CC45" s="7"/>
      <c r="CD45" s="7"/>
      <c r="CE45" s="7"/>
      <c r="CF45" s="7"/>
      <c r="CG45" s="7"/>
      <c r="CH45" s="7"/>
      <c r="CI45" s="7"/>
      <c r="CJ45" s="8"/>
      <c r="CK45" s="8"/>
      <c r="CL45" s="249"/>
      <c r="CM45" s="7"/>
      <c r="CN45" s="7"/>
      <c r="CO45" s="7"/>
      <c r="CP45" s="7"/>
      <c r="CQ45" s="7"/>
    </row>
    <row r="46" customFormat="false" ht="15.75" hidden="false" customHeight="false" outlineLevel="0" collapsed="false">
      <c r="A46" s="7"/>
      <c r="B46" s="7"/>
      <c r="C46" s="7"/>
      <c r="D46" s="7"/>
      <c r="E46" s="253"/>
      <c r="F46" s="253"/>
      <c r="G46" s="253"/>
      <c r="H46" s="253"/>
      <c r="I46" s="253"/>
      <c r="J46" s="253"/>
      <c r="K46" s="253"/>
      <c r="L46" s="253"/>
      <c r="M46" s="253"/>
      <c r="N46" s="253"/>
      <c r="O46" s="253"/>
      <c r="P46" s="7"/>
      <c r="Q46" s="7"/>
      <c r="R46" s="7"/>
      <c r="S46" s="7"/>
      <c r="T46" s="7"/>
      <c r="U46" s="7"/>
      <c r="V46" s="7"/>
      <c r="W46" s="7"/>
      <c r="X46" s="7"/>
      <c r="Y46" s="7"/>
      <c r="AE46" s="261" t="n">
        <f aca="false">AE39</f>
        <v>0</v>
      </c>
      <c r="AF46" s="262" t="n">
        <f aca="false">AF39</f>
        <v>0</v>
      </c>
      <c r="AG46" s="263" t="e">
        <f aca="true">(INDIRECT(TEXT((DAY($A$1)-1),"0")&amp;"!AG46"))+AG39</f>
        <v>#REF!</v>
      </c>
      <c r="AH46" s="263" t="e">
        <f aca="true">(INDIRECT(TEXT((DAY($A$1)-1),"0")&amp;"!AH46"))+AH39</f>
        <v>#REF!</v>
      </c>
      <c r="AJ46" s="261" t="n">
        <f aca="false">AJ39</f>
        <v>0</v>
      </c>
      <c r="AK46" s="262" t="n">
        <f aca="false">AK39</f>
        <v>0</v>
      </c>
      <c r="AL46" s="264" t="e">
        <f aca="true">(INDIRECT(TEXT((DAY($A$1)-1),"0")&amp;"!AH46"))+AL39</f>
        <v>#REF!</v>
      </c>
      <c r="AM46" s="265" t="e">
        <f aca="true">(INDIRECT(TEXT((DAY($A$1)-1),"0")&amp;"!Am46"))+AM39</f>
        <v>#REF!</v>
      </c>
      <c r="AS46" s="241" t="n">
        <v>11</v>
      </c>
      <c r="AT46" s="242" t="n">
        <f aca="false">AT15</f>
        <v>4</v>
      </c>
      <c r="AU46" s="242" t="n">
        <f aca="false">AS46-AT46</f>
        <v>7</v>
      </c>
      <c r="AV46" s="243" t="n">
        <f aca="false">IF(AND(AU46&lt;=0,AU46&gt;=-2),AU46,IF(AU46&lt;-2,-2,0))</f>
        <v>0</v>
      </c>
      <c r="AW46" s="244" t="n">
        <f aca="false">IF(AND(AU46&gt;=0,AU46&lt;=2),AU46,IF(AU46&gt;2,2,0))</f>
        <v>2</v>
      </c>
      <c r="AX46" s="245" t="n">
        <f aca="false">IF(AU46&gt;2,(AU46-2)*13.66,0)</f>
        <v>68.3</v>
      </c>
      <c r="AY46" s="245" t="n">
        <f aca="false">IF(AU46&lt;-2,(ABS(AU46)-2)*100,0)</f>
        <v>0</v>
      </c>
      <c r="AZ46" s="246" t="n">
        <f aca="false">AV46+AW46</f>
        <v>2</v>
      </c>
      <c r="BA46" s="247" t="n">
        <f aca="false">AX46+AY46</f>
        <v>68.3</v>
      </c>
      <c r="BJ46" s="53" t="s">
        <v>148</v>
      </c>
      <c r="BK46" s="256" t="n">
        <f aca="false">BK42</f>
        <v>36956</v>
      </c>
      <c r="BL46" s="266" t="n">
        <f aca="false">AT31*J7/1000</f>
        <v>0</v>
      </c>
      <c r="BM46" s="249"/>
      <c r="BR46" s="235"/>
      <c r="BS46" s="142"/>
      <c r="BT46" s="142"/>
      <c r="BU46" s="272"/>
      <c r="BV46" s="272"/>
      <c r="BW46" s="270"/>
      <c r="BX46" s="270"/>
      <c r="BY46" s="273"/>
      <c r="BZ46" s="269"/>
      <c r="CA46" s="7"/>
      <c r="CB46" s="7"/>
      <c r="CC46" s="7"/>
      <c r="CD46" s="7"/>
      <c r="CE46" s="7"/>
      <c r="CF46" s="7"/>
      <c r="CG46" s="7"/>
      <c r="CH46" s="7"/>
      <c r="CI46" s="7"/>
      <c r="CJ46" s="8"/>
      <c r="CK46" s="257"/>
      <c r="CL46" s="249"/>
      <c r="CM46" s="7"/>
      <c r="CN46" s="7"/>
      <c r="CO46" s="7"/>
      <c r="CP46" s="7"/>
      <c r="CQ46" s="7"/>
    </row>
    <row r="47" customFormat="false" ht="15" hidden="false" customHeight="false" outlineLevel="0" collapsed="false">
      <c r="A47" s="7"/>
      <c r="B47" s="7"/>
      <c r="C47" s="7"/>
      <c r="D47" s="7"/>
      <c r="E47" s="253"/>
      <c r="F47" s="253"/>
      <c r="G47" s="253"/>
      <c r="H47" s="253"/>
      <c r="I47" s="253"/>
      <c r="J47" s="253"/>
      <c r="K47" s="253"/>
      <c r="L47" s="253"/>
      <c r="M47" s="253"/>
      <c r="N47" s="253"/>
      <c r="O47" s="253"/>
      <c r="P47" s="7"/>
      <c r="Q47" s="7"/>
      <c r="R47" s="7"/>
      <c r="S47" s="7"/>
      <c r="T47" s="7"/>
      <c r="U47" s="7"/>
      <c r="V47" s="7"/>
      <c r="W47" s="7"/>
      <c r="X47" s="7"/>
      <c r="Y47" s="7"/>
      <c r="AS47" s="241" t="n">
        <v>11</v>
      </c>
      <c r="AT47" s="242" t="n">
        <f aca="false">AT16</f>
        <v>4</v>
      </c>
      <c r="AU47" s="242" t="n">
        <f aca="false">AS47-AT47</f>
        <v>7</v>
      </c>
      <c r="AV47" s="243" t="n">
        <f aca="false">IF(AND(AU47&lt;=0,AU47&gt;=-2),AU47,IF(AU47&lt;-2,-2,0))</f>
        <v>0</v>
      </c>
      <c r="AW47" s="244" t="n">
        <f aca="false">IF(AND(AU47&gt;=0,AU47&lt;=2),AU47,IF(AU47&gt;2,2,0))</f>
        <v>2</v>
      </c>
      <c r="AX47" s="245" t="n">
        <f aca="false">IF(AU47&gt;2,(AU47-2)*13.66,0)</f>
        <v>68.3</v>
      </c>
      <c r="AY47" s="245" t="n">
        <f aca="false">IF(AU47&lt;-2,(ABS(AU47)-2)*100,0)</f>
        <v>0</v>
      </c>
      <c r="AZ47" s="246" t="n">
        <f aca="false">AV47+AW47</f>
        <v>2</v>
      </c>
      <c r="BA47" s="247" t="n">
        <f aca="false">AX47+AY47</f>
        <v>68.3</v>
      </c>
      <c r="BJ47" s="53" t="s">
        <v>149</v>
      </c>
      <c r="BK47" s="98"/>
      <c r="BL47" s="255" t="n">
        <f aca="false">SUM(BL45:BL46)</f>
        <v>0</v>
      </c>
      <c r="BM47" s="249"/>
      <c r="BR47" s="235"/>
      <c r="BS47" s="142"/>
      <c r="BT47" s="142"/>
      <c r="BU47" s="272"/>
      <c r="BV47" s="272"/>
      <c r="BW47" s="270"/>
      <c r="BX47" s="270"/>
      <c r="BY47" s="273"/>
      <c r="BZ47" s="269"/>
      <c r="CA47" s="7"/>
      <c r="CB47" s="7"/>
      <c r="CC47" s="7"/>
      <c r="CD47" s="7"/>
      <c r="CE47" s="7"/>
      <c r="CF47" s="7"/>
      <c r="CG47" s="7"/>
      <c r="CH47" s="7"/>
      <c r="CI47" s="7"/>
      <c r="CJ47" s="8"/>
      <c r="CK47" s="8"/>
      <c r="CL47" s="249"/>
      <c r="CM47" s="7"/>
      <c r="CN47" s="7"/>
      <c r="CO47" s="7"/>
      <c r="CP47" s="7"/>
      <c r="CQ47" s="7"/>
    </row>
    <row r="48" customFormat="false" ht="15" hidden="false" customHeight="false" outlineLevel="0" collapsed="false">
      <c r="A48" s="7"/>
      <c r="B48" s="7"/>
      <c r="C48" s="7"/>
      <c r="D48" s="7"/>
      <c r="E48" s="253"/>
      <c r="F48" s="253"/>
      <c r="G48" s="254"/>
      <c r="H48" s="253"/>
      <c r="I48" s="254"/>
      <c r="J48" s="253"/>
      <c r="K48" s="254"/>
      <c r="L48" s="253"/>
      <c r="M48" s="254"/>
      <c r="N48" s="253"/>
      <c r="O48" s="253"/>
      <c r="P48" s="7"/>
      <c r="Q48" s="7"/>
      <c r="R48" s="7"/>
      <c r="S48" s="7"/>
      <c r="T48" s="7"/>
      <c r="U48" s="7"/>
      <c r="V48" s="7"/>
      <c r="W48" s="7"/>
      <c r="X48" s="7"/>
      <c r="Y48" s="7"/>
      <c r="AS48" s="241" t="n">
        <v>11</v>
      </c>
      <c r="AT48" s="242" t="n">
        <f aca="false">AT17</f>
        <v>4</v>
      </c>
      <c r="AU48" s="242" t="n">
        <f aca="false">AS48-AT48</f>
        <v>7</v>
      </c>
      <c r="AV48" s="243" t="n">
        <f aca="false">IF(AND(AU48&lt;=0,AU48&gt;=-2),AU48,IF(AU48&lt;-2,-2,0))</f>
        <v>0</v>
      </c>
      <c r="AW48" s="244" t="n">
        <f aca="false">IF(AND(AU48&gt;=0,AU48&lt;=2),AU48,IF(AU48&gt;2,2,0))</f>
        <v>2</v>
      </c>
      <c r="AX48" s="245" t="n">
        <f aca="false">IF(AU48&gt;2,(AU48-2)*13.66,0)</f>
        <v>68.3</v>
      </c>
      <c r="AY48" s="245" t="n">
        <f aca="false">IF(AU48&lt;-2,(ABS(AU48)-2)*100,0)</f>
        <v>0</v>
      </c>
      <c r="AZ48" s="246" t="n">
        <f aca="false">AV48+AW48</f>
        <v>2</v>
      </c>
      <c r="BA48" s="247" t="n">
        <f aca="false">AX48+AY48</f>
        <v>68.3</v>
      </c>
      <c r="BJ48" s="183"/>
      <c r="BK48" s="52"/>
      <c r="BL48" s="251"/>
      <c r="BM48" s="252"/>
      <c r="BR48" s="235"/>
      <c r="BS48" s="142"/>
      <c r="BT48" s="142"/>
      <c r="BU48" s="272"/>
      <c r="BV48" s="272"/>
      <c r="BW48" s="270"/>
      <c r="BX48" s="270"/>
      <c r="BY48" s="273"/>
      <c r="BZ48" s="269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252"/>
      <c r="CM48" s="7"/>
      <c r="CN48" s="7"/>
      <c r="CO48" s="7"/>
      <c r="CP48" s="7"/>
      <c r="CQ48" s="7"/>
    </row>
    <row r="49" customFormat="false" ht="15" hidden="false" customHeight="false" outlineLevel="0" collapsed="false">
      <c r="A49" s="7"/>
      <c r="B49" s="7"/>
      <c r="C49" s="7"/>
      <c r="D49" s="7"/>
      <c r="E49" s="253"/>
      <c r="F49" s="253"/>
      <c r="G49" s="254"/>
      <c r="H49" s="253"/>
      <c r="I49" s="254"/>
      <c r="J49" s="253"/>
      <c r="K49" s="254"/>
      <c r="L49" s="253"/>
      <c r="M49" s="254"/>
      <c r="N49" s="253"/>
      <c r="O49" s="253"/>
      <c r="P49" s="7"/>
      <c r="Q49" s="7"/>
      <c r="R49" s="7"/>
      <c r="S49" s="7"/>
      <c r="T49" s="7"/>
      <c r="U49" s="7"/>
      <c r="V49" s="7"/>
      <c r="W49" s="7"/>
      <c r="X49" s="7"/>
      <c r="Y49" s="7"/>
      <c r="AS49" s="241" t="n">
        <v>11</v>
      </c>
      <c r="AT49" s="242" t="n">
        <f aca="false">AT18</f>
        <v>4</v>
      </c>
      <c r="AU49" s="242" t="n">
        <f aca="false">AS49-AT49</f>
        <v>7</v>
      </c>
      <c r="AV49" s="243" t="n">
        <f aca="false">IF(AND(AU49&lt;=0,AU49&gt;=-2),AU49,IF(AU49&lt;-2,-2,0))</f>
        <v>0</v>
      </c>
      <c r="AW49" s="244" t="n">
        <f aca="false">IF(AND(AU49&gt;=0,AU49&lt;=2),AU49,IF(AU49&gt;2,2,0))</f>
        <v>2</v>
      </c>
      <c r="AX49" s="245" t="n">
        <f aca="false">IF(AU49&gt;2,(AU49-2)*13.66,0)</f>
        <v>68.3</v>
      </c>
      <c r="AY49" s="245" t="n">
        <f aca="false">IF(AU49&lt;-2,(ABS(AU49)-2)*100,0)</f>
        <v>0</v>
      </c>
      <c r="AZ49" s="246" t="n">
        <f aca="false">AV49+AW49</f>
        <v>2</v>
      </c>
      <c r="BA49" s="247" t="n">
        <f aca="false">AX49+AY49</f>
        <v>68.3</v>
      </c>
      <c r="BJ49" s="140" t="s">
        <v>150</v>
      </c>
      <c r="BK49" s="141"/>
      <c r="BL49" s="267" t="n">
        <f aca="false">BL43-BL47</f>
        <v>0</v>
      </c>
      <c r="BM49" s="249"/>
      <c r="BR49" s="235"/>
      <c r="BS49" s="142"/>
      <c r="BT49" s="142"/>
      <c r="BU49" s="272"/>
      <c r="BV49" s="272"/>
      <c r="BW49" s="270"/>
      <c r="BX49" s="270"/>
      <c r="BY49" s="273"/>
      <c r="BZ49" s="269"/>
      <c r="CA49" s="7"/>
      <c r="CB49" s="7"/>
      <c r="CC49" s="7"/>
      <c r="CD49" s="7"/>
      <c r="CE49" s="7"/>
      <c r="CF49" s="7"/>
      <c r="CG49" s="7"/>
      <c r="CH49" s="7"/>
      <c r="CI49" s="7"/>
      <c r="CJ49" s="8"/>
      <c r="CK49" s="7"/>
      <c r="CL49" s="249"/>
      <c r="CM49" s="7"/>
      <c r="CN49" s="7"/>
      <c r="CO49" s="7"/>
      <c r="CP49" s="7"/>
      <c r="CQ49" s="7"/>
    </row>
    <row r="50" customFormat="false" ht="15" hidden="false" customHeight="false" outlineLevel="0" collapsed="false">
      <c r="A50" s="7"/>
      <c r="B50" s="7"/>
      <c r="C50" s="7"/>
      <c r="D50" s="7"/>
      <c r="E50" s="253"/>
      <c r="F50" s="253"/>
      <c r="G50" s="253"/>
      <c r="H50" s="253"/>
      <c r="I50" s="253"/>
      <c r="J50" s="253"/>
      <c r="K50" s="254"/>
      <c r="L50" s="253"/>
      <c r="M50" s="253"/>
      <c r="N50" s="253"/>
      <c r="O50" s="253"/>
      <c r="P50" s="7"/>
      <c r="Q50" s="7"/>
      <c r="R50" s="7"/>
      <c r="S50" s="7"/>
      <c r="T50" s="7"/>
      <c r="U50" s="7"/>
      <c r="V50" s="7"/>
      <c r="W50" s="7"/>
      <c r="X50" s="7"/>
      <c r="Y50" s="7"/>
      <c r="AS50" s="241" t="n">
        <v>11</v>
      </c>
      <c r="AT50" s="242" t="n">
        <f aca="false">AT19</f>
        <v>4</v>
      </c>
      <c r="AU50" s="242" t="n">
        <f aca="false">AS50-AT50</f>
        <v>7</v>
      </c>
      <c r="AV50" s="243" t="n">
        <f aca="false">IF(AND(AU50&lt;=0,AU50&gt;=-2),AU50,IF(AU50&lt;-2,-2,0))</f>
        <v>0</v>
      </c>
      <c r="AW50" s="244" t="n">
        <f aca="false">IF(AND(AU50&gt;=0,AU50&lt;=2),AU50,IF(AU50&gt;2,2,0))</f>
        <v>2</v>
      </c>
      <c r="AX50" s="245" t="n">
        <f aca="false">IF(AU50&gt;2,(AU50-2)*13.66,0)</f>
        <v>68.3</v>
      </c>
      <c r="AY50" s="245" t="n">
        <f aca="false">IF(AU50&lt;-2,(ABS(AU50)-2)*100,0)</f>
        <v>0</v>
      </c>
      <c r="AZ50" s="246" t="n">
        <f aca="false">AV50+AW50</f>
        <v>2</v>
      </c>
      <c r="BA50" s="247" t="n">
        <f aca="false">AX50+AY50</f>
        <v>68.3</v>
      </c>
      <c r="BJ50" s="140"/>
      <c r="BK50" s="141"/>
      <c r="BL50" s="267"/>
      <c r="BM50" s="249"/>
      <c r="BR50" s="235"/>
      <c r="BS50" s="142"/>
      <c r="BT50" s="142"/>
      <c r="BU50" s="272"/>
      <c r="BV50" s="272"/>
      <c r="BW50" s="270"/>
      <c r="BX50" s="270"/>
      <c r="BY50" s="273"/>
      <c r="BZ50" s="269"/>
      <c r="CA50" s="7"/>
      <c r="CB50" s="7"/>
      <c r="CC50" s="7"/>
      <c r="CD50" s="7"/>
      <c r="CE50" s="7"/>
      <c r="CF50" s="7"/>
      <c r="CG50" s="7"/>
      <c r="CH50" s="7"/>
      <c r="CI50" s="7"/>
      <c r="CJ50" s="8"/>
      <c r="CK50" s="7"/>
      <c r="CL50" s="249"/>
      <c r="CM50" s="7"/>
      <c r="CN50" s="7"/>
      <c r="CO50" s="7"/>
      <c r="CP50" s="7"/>
      <c r="CQ50" s="7"/>
    </row>
    <row r="51" customFormat="false" ht="15" hidden="false" customHeight="false" outlineLevel="0" collapsed="false">
      <c r="A51" s="7"/>
      <c r="B51" s="7"/>
      <c r="C51" s="7"/>
      <c r="D51" s="7"/>
      <c r="E51" s="253"/>
      <c r="F51" s="253"/>
      <c r="G51" s="253"/>
      <c r="H51" s="253"/>
      <c r="I51" s="254"/>
      <c r="J51" s="253"/>
      <c r="K51" s="254"/>
      <c r="L51" s="253"/>
      <c r="M51" s="254"/>
      <c r="N51" s="254"/>
      <c r="O51" s="254"/>
      <c r="P51" s="7"/>
      <c r="Q51" s="7"/>
      <c r="R51" s="7"/>
      <c r="S51" s="7"/>
      <c r="T51" s="7"/>
      <c r="U51" s="7"/>
      <c r="V51" s="7"/>
      <c r="W51" s="7"/>
      <c r="X51" s="7"/>
      <c r="Y51" s="7"/>
      <c r="AS51" s="241" t="n">
        <v>11</v>
      </c>
      <c r="AT51" s="242" t="n">
        <f aca="false">AT20</f>
        <v>4</v>
      </c>
      <c r="AU51" s="242" t="n">
        <f aca="false">AS51-AT51</f>
        <v>7</v>
      </c>
      <c r="AV51" s="243" t="n">
        <f aca="false">IF(AND(AU51&lt;=0,AU51&gt;=-2),AU51,IF(AU51&lt;-2,-2,0))</f>
        <v>0</v>
      </c>
      <c r="AW51" s="244" t="n">
        <f aca="false">IF(AND(AU51&gt;=0,AU51&lt;=2),AU51,IF(AU51&gt;2,2,0))</f>
        <v>2</v>
      </c>
      <c r="AX51" s="245" t="n">
        <f aca="false">IF(AU51&gt;2,(AU51-2)*13.66,0)</f>
        <v>68.3</v>
      </c>
      <c r="AY51" s="245" t="n">
        <f aca="false">IF(AU51&lt;-2,(ABS(AU51)-2)*100,0)</f>
        <v>0</v>
      </c>
      <c r="AZ51" s="246" t="n">
        <f aca="false">AV51+AW51</f>
        <v>2</v>
      </c>
      <c r="BA51" s="247" t="n">
        <f aca="false">AX51+AY51</f>
        <v>68.3</v>
      </c>
      <c r="BR51" s="235"/>
      <c r="BS51" s="142"/>
      <c r="BT51" s="142"/>
      <c r="BU51" s="272"/>
      <c r="BV51" s="272"/>
      <c r="BW51" s="270"/>
      <c r="BX51" s="270"/>
      <c r="BY51" s="273"/>
      <c r="BZ51" s="269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</row>
    <row r="52" customFormat="false" ht="12.75" hidden="false" customHeight="false" outlineLevel="0" collapsed="false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AS52" s="241" t="n">
        <v>11</v>
      </c>
      <c r="AT52" s="242" t="n">
        <f aca="false">AT21</f>
        <v>4</v>
      </c>
      <c r="AU52" s="242" t="n">
        <f aca="false">AS52-AT52</f>
        <v>7</v>
      </c>
      <c r="AV52" s="243" t="n">
        <f aca="false">IF(AND(AU52&lt;=0,AU52&gt;=-2),AU52,IF(AU52&lt;-2,-2,0))</f>
        <v>0</v>
      </c>
      <c r="AW52" s="244" t="n">
        <f aca="false">IF(AND(AU52&gt;=0,AU52&lt;=2),AU52,IF(AU52&gt;2,2,0))</f>
        <v>2</v>
      </c>
      <c r="AX52" s="245" t="n">
        <f aca="false">IF(AU52&gt;2,(AU52-2)*13.66,0)</f>
        <v>68.3</v>
      </c>
      <c r="AY52" s="245" t="n">
        <f aca="false">IF(AU52&lt;-2,(ABS(AU52)-2)*100,0)</f>
        <v>0</v>
      </c>
      <c r="AZ52" s="246" t="n">
        <f aca="false">AV52+AW52</f>
        <v>2</v>
      </c>
      <c r="BA52" s="247" t="n">
        <f aca="false">AX52+AY52</f>
        <v>68.3</v>
      </c>
      <c r="BR52" s="235"/>
      <c r="BS52" s="142"/>
      <c r="BT52" s="142"/>
      <c r="BU52" s="272"/>
      <c r="BV52" s="272"/>
      <c r="BW52" s="270"/>
      <c r="BX52" s="270"/>
      <c r="BY52" s="273"/>
      <c r="BZ52" s="269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</row>
    <row r="53" customFormat="false" ht="15.75" hidden="false" customHeight="false" outlineLevel="0" collapsed="false">
      <c r="A53" s="7"/>
      <c r="B53" s="7"/>
      <c r="C53" s="7"/>
      <c r="D53" s="7"/>
      <c r="E53" s="7"/>
      <c r="F53" s="7"/>
      <c r="G53" s="7"/>
      <c r="H53" s="22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AS53" s="241" t="n">
        <v>11</v>
      </c>
      <c r="AT53" s="242" t="n">
        <f aca="false">AT22</f>
        <v>4</v>
      </c>
      <c r="AU53" s="242" t="n">
        <f aca="false">AS53-AT53</f>
        <v>7</v>
      </c>
      <c r="AV53" s="243" t="n">
        <f aca="false">IF(AND(AU53&lt;=0,AU53&gt;=-2),AU53,IF(AU53&lt;-2,-2,0))</f>
        <v>0</v>
      </c>
      <c r="AW53" s="244" t="n">
        <f aca="false">IF(AND(AU53&gt;=0,AU53&lt;=2),AU53,IF(AU53&gt;2,2,0))</f>
        <v>2</v>
      </c>
      <c r="AX53" s="245" t="n">
        <f aca="false">IF(AU53&gt;2,(AU53-2)*13.66,0)</f>
        <v>68.3</v>
      </c>
      <c r="AY53" s="245" t="n">
        <f aca="false">IF(AU53&lt;-2,(ABS(AU53)-2)*100,0)</f>
        <v>0</v>
      </c>
      <c r="AZ53" s="246" t="n">
        <f aca="false">AV53+AW53</f>
        <v>2</v>
      </c>
      <c r="BA53" s="247" t="n">
        <f aca="false">AX53+AY53</f>
        <v>68.3</v>
      </c>
      <c r="BR53" s="235"/>
      <c r="BS53" s="142"/>
      <c r="BT53" s="142"/>
      <c r="BU53" s="272"/>
      <c r="BV53" s="272"/>
      <c r="BW53" s="270"/>
      <c r="BX53" s="270"/>
      <c r="BY53" s="273"/>
      <c r="BZ53" s="269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</row>
    <row r="54" customFormat="false" ht="15.75" hidden="false" customHeight="false" outlineLevel="0" collapsed="false">
      <c r="A54" s="7"/>
      <c r="B54" s="7"/>
      <c r="C54" s="7"/>
      <c r="D54" s="7"/>
      <c r="E54" s="7"/>
      <c r="F54" s="7"/>
      <c r="G54" s="7"/>
      <c r="H54" s="227"/>
      <c r="I54" s="227"/>
      <c r="J54" s="227"/>
      <c r="K54" s="22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AS54" s="241" t="n">
        <v>11</v>
      </c>
      <c r="AT54" s="242" t="n">
        <f aca="false">AT23</f>
        <v>4</v>
      </c>
      <c r="AU54" s="242" t="n">
        <f aca="false">AS54-AT54</f>
        <v>7</v>
      </c>
      <c r="AV54" s="243" t="n">
        <f aca="false">IF(AND(AU54&lt;=0,AU54&gt;=-2),AU54,IF(AU54&lt;-2,-2,0))</f>
        <v>0</v>
      </c>
      <c r="AW54" s="244" t="n">
        <f aca="false">IF(AND(AU54&gt;=0,AU54&lt;=2),AU54,IF(AU54&gt;2,2,0))</f>
        <v>2</v>
      </c>
      <c r="AX54" s="245" t="n">
        <f aca="false">IF(AU54&gt;2,(AU54-2)*13.66,0)</f>
        <v>68.3</v>
      </c>
      <c r="AY54" s="245" t="n">
        <f aca="false">IF(AU54&lt;-2,(ABS(AU54)-2)*100,0)</f>
        <v>0</v>
      </c>
      <c r="AZ54" s="246" t="n">
        <f aca="false">AV54+AW54</f>
        <v>2</v>
      </c>
      <c r="BA54" s="247" t="n">
        <f aca="false">AX54+AY54</f>
        <v>68.3</v>
      </c>
      <c r="BR54" s="235"/>
      <c r="BS54" s="142"/>
      <c r="BT54" s="142"/>
      <c r="BU54" s="272"/>
      <c r="BV54" s="272"/>
      <c r="BW54" s="270"/>
      <c r="BX54" s="270"/>
      <c r="BY54" s="273"/>
      <c r="BZ54" s="269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</row>
    <row r="55" customFormat="false" ht="15.75" hidden="false" customHeight="false" outlineLevel="0" collapsed="false">
      <c r="A55" s="7"/>
      <c r="B55" s="7"/>
      <c r="C55" s="7"/>
      <c r="D55" s="7"/>
      <c r="E55" s="227"/>
      <c r="F55" s="227"/>
      <c r="G55" s="7"/>
      <c r="H55" s="227"/>
      <c r="I55" s="227"/>
      <c r="J55" s="7"/>
      <c r="K55" s="227"/>
      <c r="L55" s="7"/>
      <c r="M55" s="7"/>
      <c r="N55" s="22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AS55" s="241" t="n">
        <v>11</v>
      </c>
      <c r="AT55" s="242" t="n">
        <f aca="false">AT24</f>
        <v>4</v>
      </c>
      <c r="AU55" s="242" t="n">
        <f aca="false">AS55-AT55</f>
        <v>7</v>
      </c>
      <c r="AV55" s="243" t="n">
        <f aca="false">IF(AND(AU55&lt;=0,AU55&gt;=-2),AU55,IF(AU55&lt;-2,-2,0))</f>
        <v>0</v>
      </c>
      <c r="AW55" s="244" t="n">
        <f aca="false">IF(AND(AU55&gt;=0,AU55&lt;=2),AU55,IF(AU55&gt;2,2,0))</f>
        <v>2</v>
      </c>
      <c r="AX55" s="245" t="n">
        <f aca="false">IF(AU55&gt;2,(AU55-2)*13.66,0)</f>
        <v>68.3</v>
      </c>
      <c r="AY55" s="245" t="n">
        <f aca="false">IF(AU55&lt;-2,(ABS(AU55)-2)*100,0)</f>
        <v>0</v>
      </c>
      <c r="AZ55" s="246" t="n">
        <f aca="false">AV55+AW55</f>
        <v>2</v>
      </c>
      <c r="BA55" s="247" t="n">
        <f aca="false">AX55+AY55</f>
        <v>68.3</v>
      </c>
      <c r="BR55" s="235"/>
      <c r="BS55" s="142"/>
      <c r="BT55" s="142"/>
      <c r="BU55" s="272"/>
      <c r="BV55" s="272"/>
      <c r="BW55" s="270"/>
      <c r="BX55" s="270"/>
      <c r="BY55" s="273"/>
      <c r="BZ55" s="269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</row>
    <row r="56" customFormat="false" ht="15.75" hidden="false" customHeight="false" outlineLevel="0" collapsed="false">
      <c r="A56" s="7"/>
      <c r="B56" s="7"/>
      <c r="C56" s="7"/>
      <c r="D56" s="7"/>
      <c r="E56" s="227"/>
      <c r="F56" s="7"/>
      <c r="G56" s="7"/>
      <c r="H56" s="7"/>
      <c r="I56" s="7"/>
      <c r="J56" s="7"/>
      <c r="K56" s="269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AS56" s="241" t="n">
        <v>11</v>
      </c>
      <c r="AT56" s="242" t="n">
        <f aca="false">AT25</f>
        <v>4</v>
      </c>
      <c r="AU56" s="242" t="n">
        <f aca="false">AS56-AT56</f>
        <v>7</v>
      </c>
      <c r="AV56" s="243" t="n">
        <f aca="false">IF(AND(AU56&lt;=0,AU56&gt;=-2),AU56,IF(AU56&lt;-2,-2,0))</f>
        <v>0</v>
      </c>
      <c r="AW56" s="244" t="n">
        <f aca="false">IF(AND(AU56&gt;=0,AU56&lt;=2),AU56,IF(AU56&gt;2,2,0))</f>
        <v>2</v>
      </c>
      <c r="AX56" s="245" t="n">
        <f aca="false">IF(AU56&gt;2,(AU56-2)*13.66,0)</f>
        <v>68.3</v>
      </c>
      <c r="AY56" s="245" t="n">
        <f aca="false">IF(AU56&lt;-2,(ABS(AU56)-2)*100,0)</f>
        <v>0</v>
      </c>
      <c r="AZ56" s="246" t="n">
        <f aca="false">AV56+AW56</f>
        <v>2</v>
      </c>
      <c r="BA56" s="247" t="n">
        <f aca="false">AX56+AY56</f>
        <v>68.3</v>
      </c>
      <c r="BR56" s="241" t="n">
        <v>11</v>
      </c>
      <c r="BS56" s="242" t="n">
        <f aca="false">BS25</f>
        <v>0</v>
      </c>
      <c r="BT56" s="242" t="n">
        <f aca="false">BR56-BS56</f>
        <v>11</v>
      </c>
      <c r="BU56" s="243" t="n">
        <f aca="false">IF(AND(BT56&lt;=0,BT56&gt;=-2),BT56,IF(BT56&lt;-2,-2,0))</f>
        <v>0</v>
      </c>
      <c r="BV56" s="244" t="n">
        <f aca="false">IF(AND(BT56&gt;=0,BT56&lt;=2),BT56,IF(BT56&gt;2,2,0))</f>
        <v>2</v>
      </c>
      <c r="BW56" s="245" t="n">
        <f aca="false">IF(BT56&gt;2,(BT56-2)*13.66,0)</f>
        <v>122.94</v>
      </c>
      <c r="BX56" s="245" t="n">
        <f aca="false">IF(BT56&lt;-2,(ABS(BT56)-2)*100,0)</f>
        <v>0</v>
      </c>
      <c r="BY56" s="246" t="n">
        <f aca="false">BU56+BV56</f>
        <v>2</v>
      </c>
      <c r="BZ56" s="247" t="n">
        <f aca="false">BW56+BX56</f>
        <v>122.94</v>
      </c>
    </row>
    <row r="57" customFormat="false" ht="15" hidden="false" customHeight="false" outlineLevel="0" collapsed="false">
      <c r="A57" s="7"/>
      <c r="B57" s="7"/>
      <c r="C57" s="7"/>
      <c r="D57" s="7"/>
      <c r="E57" s="253"/>
      <c r="F57" s="253"/>
      <c r="G57" s="7"/>
      <c r="H57" s="254"/>
      <c r="I57" s="7"/>
      <c r="J57" s="253"/>
      <c r="K57" s="270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AS57" s="241" t="n">
        <v>11</v>
      </c>
      <c r="AT57" s="242" t="n">
        <f aca="false">AT26</f>
        <v>4</v>
      </c>
      <c r="AU57" s="242" t="n">
        <f aca="false">AS57-AT57</f>
        <v>7</v>
      </c>
      <c r="AV57" s="243" t="n">
        <f aca="false">IF(AND(AU57&lt;=0,AU57&gt;=-2),AU57,IF(AU57&lt;-2,-2,0))</f>
        <v>0</v>
      </c>
      <c r="AW57" s="244" t="n">
        <f aca="false">IF(AND(AU57&gt;=0,AU57&lt;=2),AU57,IF(AU57&gt;2,2,0))</f>
        <v>2</v>
      </c>
      <c r="AX57" s="245" t="n">
        <f aca="false">IF(AU57&gt;2,(AU57-2)*13.66,0)</f>
        <v>68.3</v>
      </c>
      <c r="AY57" s="245" t="n">
        <f aca="false">IF(AU57&lt;-2,(ABS(AU57)-2)*100,0)</f>
        <v>0</v>
      </c>
      <c r="AZ57" s="246" t="n">
        <f aca="false">AV57+AW57</f>
        <v>2</v>
      </c>
      <c r="BA57" s="247" t="n">
        <f aca="false">AX57+AY57</f>
        <v>68.3</v>
      </c>
      <c r="BR57" s="241" t="n">
        <v>11</v>
      </c>
      <c r="BS57" s="242" t="n">
        <f aca="false">BS26</f>
        <v>0</v>
      </c>
      <c r="BT57" s="242" t="n">
        <f aca="false">BR57-BS57</f>
        <v>11</v>
      </c>
      <c r="BU57" s="243" t="n">
        <f aca="false">IF(AND(BT57&lt;=0,BT57&gt;=-2),BT57,IF(BT57&lt;-2,-2,0))</f>
        <v>0</v>
      </c>
      <c r="BV57" s="244" t="n">
        <f aca="false">IF(AND(BT57&gt;=0,BT57&lt;=2),BT57,IF(BT57&gt;2,2,0))</f>
        <v>2</v>
      </c>
      <c r="BW57" s="245" t="n">
        <f aca="false">IF(BT57&gt;2,(BT57-2)*13.66,0)</f>
        <v>122.94</v>
      </c>
      <c r="BX57" s="245" t="n">
        <f aca="false">IF(BT57&lt;-2,(ABS(BT57)-2)*100,0)</f>
        <v>0</v>
      </c>
      <c r="BY57" s="246" t="n">
        <f aca="false">BU57+BV57</f>
        <v>2</v>
      </c>
      <c r="BZ57" s="247" t="n">
        <f aca="false">BW57+BX57</f>
        <v>122.94</v>
      </c>
    </row>
    <row r="58" customFormat="false" ht="15.75" hidden="false" customHeight="false" outlineLevel="0" collapsed="false">
      <c r="A58" s="7"/>
      <c r="B58" s="7"/>
      <c r="C58" s="7"/>
      <c r="D58" s="7"/>
      <c r="E58" s="253"/>
      <c r="F58" s="253"/>
      <c r="G58" s="7"/>
      <c r="H58" s="254"/>
      <c r="I58" s="7"/>
      <c r="J58" s="7"/>
      <c r="K58" s="269"/>
      <c r="L58" s="7"/>
      <c r="M58" s="7"/>
      <c r="N58" s="271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AS58" s="241" t="n">
        <v>11</v>
      </c>
      <c r="AT58" s="242" t="n">
        <f aca="false">AT27</f>
        <v>4</v>
      </c>
      <c r="AU58" s="242" t="n">
        <f aca="false">AS58-AT58</f>
        <v>7</v>
      </c>
      <c r="AV58" s="243" t="n">
        <f aca="false">IF(AND(AU58&lt;=0,AU58&gt;=-2),AU58,IF(AU58&lt;-2,-2,0))</f>
        <v>0</v>
      </c>
      <c r="AW58" s="244" t="n">
        <f aca="false">IF(AND(AU58&gt;=0,AU58&lt;=2),AU58,IF(AU58&gt;2,2,0))</f>
        <v>2</v>
      </c>
      <c r="AX58" s="245" t="n">
        <f aca="false">IF(AU58&gt;2,(AU58-2)*13.66,0)</f>
        <v>68.3</v>
      </c>
      <c r="AY58" s="245" t="n">
        <f aca="false">IF(AU58&lt;-2,(ABS(AU58)-2)*100,0)</f>
        <v>0</v>
      </c>
      <c r="AZ58" s="246" t="n">
        <f aca="false">AV58+AW58</f>
        <v>2</v>
      </c>
      <c r="BA58" s="247" t="n">
        <f aca="false">AX58+AY58</f>
        <v>68.3</v>
      </c>
      <c r="BR58" s="241" t="n">
        <v>11</v>
      </c>
      <c r="BS58" s="242" t="n">
        <f aca="false">BS27</f>
        <v>0</v>
      </c>
      <c r="BT58" s="242" t="n">
        <f aca="false">BR58-BS58</f>
        <v>11</v>
      </c>
      <c r="BU58" s="243" t="n">
        <f aca="false">IF(AND(BT58&lt;=0,BT58&gt;=-2),BT58,IF(BT58&lt;-2,-2,0))</f>
        <v>0</v>
      </c>
      <c r="BV58" s="244" t="n">
        <f aca="false">IF(AND(BT58&gt;=0,BT58&lt;=2),BT58,IF(BT58&gt;2,2,0))</f>
        <v>2</v>
      </c>
      <c r="BW58" s="245" t="n">
        <f aca="false">IF(BT58&gt;2,(BT58-2)*13.66,0)</f>
        <v>122.94</v>
      </c>
      <c r="BX58" s="245" t="n">
        <f aca="false">IF(BT58&lt;-2,(ABS(BT58)-2)*100,0)</f>
        <v>0</v>
      </c>
      <c r="BY58" s="246" t="n">
        <f aca="false">BU58+BV58</f>
        <v>2</v>
      </c>
      <c r="BZ58" s="247" t="n">
        <f aca="false">BW58+BX58</f>
        <v>122.94</v>
      </c>
    </row>
    <row r="59" customFormat="false" ht="15" hidden="false" customHeight="false" outlineLevel="0" collapsed="false">
      <c r="A59" s="7"/>
      <c r="B59" s="7"/>
      <c r="C59" s="7"/>
      <c r="D59" s="7"/>
      <c r="E59" s="253"/>
      <c r="F59" s="7"/>
      <c r="G59" s="7"/>
      <c r="H59" s="254"/>
      <c r="I59" s="7"/>
      <c r="J59" s="7"/>
      <c r="K59" s="274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AS59" s="241" t="n">
        <v>13</v>
      </c>
      <c r="AT59" s="242" t="n">
        <f aca="false">AT28</f>
        <v>4</v>
      </c>
      <c r="AU59" s="242" t="n">
        <f aca="false">AS59-AT59</f>
        <v>9</v>
      </c>
      <c r="AV59" s="243" t="n">
        <f aca="false">IF(AND(AU59&lt;=0,AU59&gt;=-2),AU59,IF(AU59&lt;-2,-2,0))</f>
        <v>0</v>
      </c>
      <c r="AW59" s="244" t="n">
        <f aca="false">IF(AND(AU59&gt;=0,AU59&lt;=2),AU59,IF(AU59&gt;2,2,0))</f>
        <v>2</v>
      </c>
      <c r="AX59" s="245" t="n">
        <f aca="false">IF(AU59&gt;2,(AU59-2)*13.66,0)</f>
        <v>95.62</v>
      </c>
      <c r="AY59" s="245" t="n">
        <f aca="false">IF(AU59&lt;-2,(ABS(AU59)-2)*100,0)</f>
        <v>0</v>
      </c>
      <c r="AZ59" s="246" t="n">
        <f aca="false">AV59+AW59</f>
        <v>2</v>
      </c>
      <c r="BA59" s="247" t="n">
        <f aca="false">AX59+AY59</f>
        <v>95.62</v>
      </c>
      <c r="BR59" s="241" t="n">
        <v>13</v>
      </c>
      <c r="BS59" s="242" t="n">
        <f aca="false">BS28</f>
        <v>0</v>
      </c>
      <c r="BT59" s="242" t="n">
        <f aca="false">BR59-BS59</f>
        <v>13</v>
      </c>
      <c r="BU59" s="243" t="n">
        <f aca="false">IF(AND(BT59&lt;=0,BT59&gt;=-2),BT59,IF(BT59&lt;-2,-2,0))</f>
        <v>0</v>
      </c>
      <c r="BV59" s="244" t="n">
        <f aca="false">IF(AND(BT59&gt;=0,BT59&lt;=2),BT59,IF(BT59&gt;2,2,0))</f>
        <v>2</v>
      </c>
      <c r="BW59" s="245" t="n">
        <f aca="false">IF(BT59&gt;2,(BT59-2)*13.66,0)</f>
        <v>150.26</v>
      </c>
      <c r="BX59" s="245" t="n">
        <f aca="false">IF(BT59&lt;-2,(ABS(BT59)-2)*100,0)</f>
        <v>0</v>
      </c>
      <c r="BY59" s="246" t="n">
        <f aca="false">BU59+BV59</f>
        <v>2</v>
      </c>
      <c r="BZ59" s="247" t="n">
        <f aca="false">BW59+BX59</f>
        <v>150.26</v>
      </c>
    </row>
    <row r="60" customFormat="false" ht="15" hidden="false" customHeight="false" outlineLevel="0" collapsed="false">
      <c r="A60" s="7"/>
      <c r="B60" s="7"/>
      <c r="C60" s="7"/>
      <c r="D60" s="7"/>
      <c r="E60" s="253"/>
      <c r="F60" s="7"/>
      <c r="G60" s="7"/>
      <c r="H60" s="274"/>
      <c r="I60" s="7"/>
      <c r="J60" s="7"/>
      <c r="K60" s="269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AS60" s="241" t="n">
        <v>11</v>
      </c>
      <c r="AT60" s="242" t="n">
        <f aca="false">AT29</f>
        <v>4</v>
      </c>
      <c r="AU60" s="242" t="n">
        <f aca="false">AS60-AT60</f>
        <v>7</v>
      </c>
      <c r="AV60" s="243" t="n">
        <f aca="false">IF(AND(AU60&lt;=0,AU60&gt;=-2),AU60,IF(AU60&lt;-2,-2,0))</f>
        <v>0</v>
      </c>
      <c r="AW60" s="244" t="n">
        <f aca="false">IF(AND(AU60&gt;=0,AU60&lt;=2),AU60,IF(AU60&gt;2,2,0))</f>
        <v>2</v>
      </c>
      <c r="AX60" s="245" t="n">
        <f aca="false">IF(AU60&gt;2,(AU60-2)*13.66,0)</f>
        <v>68.3</v>
      </c>
      <c r="AY60" s="245" t="n">
        <f aca="false">IF(AU60&lt;-2,(ABS(AU60)-2)*100,0)</f>
        <v>0</v>
      </c>
      <c r="AZ60" s="246" t="n">
        <f aca="false">AV60+AW60</f>
        <v>2</v>
      </c>
      <c r="BA60" s="247" t="n">
        <f aca="false">AX60+AY60</f>
        <v>68.3</v>
      </c>
      <c r="BR60" s="241" t="n">
        <v>11</v>
      </c>
      <c r="BS60" s="242" t="n">
        <f aca="false">BS29</f>
        <v>0</v>
      </c>
      <c r="BT60" s="242" t="n">
        <f aca="false">BR60-BS60</f>
        <v>11</v>
      </c>
      <c r="BU60" s="243" t="n">
        <f aca="false">IF(AND(BT60&lt;=0,BT60&gt;=-2),BT60,IF(BT60&lt;-2,-2,0))</f>
        <v>0</v>
      </c>
      <c r="BV60" s="244" t="n">
        <f aca="false">IF(AND(BT60&gt;=0,BT60&lt;=2),BT60,IF(BT60&gt;2,2,0))</f>
        <v>2</v>
      </c>
      <c r="BW60" s="245" t="n">
        <f aca="false">IF(BT60&gt;2,(BT60-2)*13.66,0)</f>
        <v>122.94</v>
      </c>
      <c r="BX60" s="245" t="n">
        <f aca="false">IF(BT60&lt;-2,(ABS(BT60)-2)*100,0)</f>
        <v>0</v>
      </c>
      <c r="BY60" s="246" t="n">
        <f aca="false">BU60+BV60</f>
        <v>2</v>
      </c>
      <c r="BZ60" s="247" t="n">
        <f aca="false">BW60+BX60</f>
        <v>122.94</v>
      </c>
    </row>
    <row r="61" customFormat="false" ht="15.75" hidden="false" customHeight="false" outlineLevel="0" collapsed="false">
      <c r="A61" s="7"/>
      <c r="B61" s="7"/>
      <c r="C61" s="7"/>
      <c r="D61" s="7"/>
      <c r="E61" s="254"/>
      <c r="F61" s="7"/>
      <c r="G61" s="7"/>
      <c r="H61" s="274"/>
      <c r="I61" s="7"/>
      <c r="J61" s="7"/>
      <c r="K61" s="274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AS61" s="275" t="n">
        <v>11</v>
      </c>
      <c r="AT61" s="276" t="n">
        <f aca="false">AT30</f>
        <v>4</v>
      </c>
      <c r="AU61" s="276" t="n">
        <f aca="false">AS61-AT61</f>
        <v>7</v>
      </c>
      <c r="AV61" s="277" t="n">
        <f aca="false">IF(AND(AU61&lt;=0,AU61&gt;=-2),AU61,IF(AU61&lt;-2,-2,0))</f>
        <v>0</v>
      </c>
      <c r="AW61" s="278" t="n">
        <f aca="false">IF(AND(AU61&gt;=0,AU61&lt;=2),AU61,IF(AU61&gt;2,2,0))</f>
        <v>2</v>
      </c>
      <c r="AX61" s="279" t="n">
        <f aca="false">IF(AU61&gt;2,(AU61-2)*13.66,0)</f>
        <v>68.3</v>
      </c>
      <c r="AY61" s="279" t="n">
        <f aca="false">IF(AU61&lt;-2,(ABS(AU61)-2)*100,0)</f>
        <v>0</v>
      </c>
      <c r="AZ61" s="280" t="n">
        <f aca="false">AV61+AW61</f>
        <v>2</v>
      </c>
      <c r="BA61" s="281" t="n">
        <f aca="false">AX61+AY61</f>
        <v>68.3</v>
      </c>
      <c r="BR61" s="275" t="n">
        <v>11</v>
      </c>
      <c r="BS61" s="276" t="n">
        <f aca="false">BS30</f>
        <v>0</v>
      </c>
      <c r="BT61" s="276" t="n">
        <f aca="false">BR61-BS61</f>
        <v>11</v>
      </c>
      <c r="BU61" s="277" t="n">
        <f aca="false">IF(AND(BT61&lt;=0,BT61&gt;=-2),BT61,IF(BT61&lt;-2,-2,0))</f>
        <v>0</v>
      </c>
      <c r="BV61" s="278" t="n">
        <f aca="false">IF(AND(BT61&gt;=0,BT61&lt;=2),BT61,IF(BT61&gt;2,2,0))</f>
        <v>2</v>
      </c>
      <c r="BW61" s="279" t="n">
        <f aca="false">IF(BT61&gt;2,(BT61-2)*13.66,0)</f>
        <v>122.94</v>
      </c>
      <c r="BX61" s="279" t="n">
        <f aca="false">IF(BT61&lt;-2,(ABS(BT61)-2)*100,0)</f>
        <v>0</v>
      </c>
      <c r="BY61" s="280" t="n">
        <f aca="false">BU61+BV61</f>
        <v>2</v>
      </c>
      <c r="BZ61" s="281" t="n">
        <f aca="false">BW61+BX61</f>
        <v>122.94</v>
      </c>
    </row>
    <row r="62" customFormat="false" ht="15.75" hidden="false" customHeight="false" outlineLevel="0" collapsed="false">
      <c r="A62" s="7"/>
      <c r="B62" s="7"/>
      <c r="C62" s="7"/>
      <c r="D62" s="7"/>
      <c r="E62" s="254"/>
      <c r="F62" s="7"/>
      <c r="G62" s="7"/>
      <c r="H62" s="282"/>
      <c r="I62" s="7"/>
      <c r="J62" s="7"/>
      <c r="K62" s="269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AT62" s="283" t="n">
        <f aca="false">AT31</f>
        <v>96</v>
      </c>
      <c r="BS62" s="283" t="n">
        <f aca="false">BS31</f>
        <v>0</v>
      </c>
    </row>
    <row r="63" customFormat="false" ht="15.75" hidden="false" customHeight="false" outlineLevel="0" collapsed="false">
      <c r="A63" s="7"/>
      <c r="B63" s="7"/>
      <c r="C63" s="7"/>
      <c r="D63" s="7"/>
      <c r="E63" s="254"/>
      <c r="F63" s="7"/>
      <c r="G63" s="7"/>
      <c r="H63" s="7"/>
      <c r="I63" s="7"/>
      <c r="J63" s="7"/>
      <c r="K63" s="274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AX63" s="0" t="s">
        <v>151</v>
      </c>
      <c r="AZ63" s="284" t="n">
        <f aca="false">SUM(AZ38:AZ62)</f>
        <v>44</v>
      </c>
      <c r="BA63" s="285" t="n">
        <f aca="false">SUM(BA38:BA62)</f>
        <v>1652.86</v>
      </c>
      <c r="BW63" s="0" t="s">
        <v>151</v>
      </c>
      <c r="BY63" s="284" t="n">
        <f aca="false">SUM(BY38:BY62)</f>
        <v>12</v>
      </c>
      <c r="BZ63" s="285" t="n">
        <f aca="false">SUM(BZ38:BZ62)</f>
        <v>764.96</v>
      </c>
    </row>
    <row r="64" customFormat="false" ht="12.75" hidden="false" customHeight="false" outlineLevel="0" collapsed="false">
      <c r="A64" s="7"/>
      <c r="B64" s="7"/>
      <c r="C64" s="7"/>
      <c r="D64" s="7"/>
      <c r="E64" s="7"/>
      <c r="F64" s="7"/>
      <c r="G64" s="7"/>
      <c r="H64" s="7"/>
      <c r="I64" s="7"/>
      <c r="J64" s="7"/>
      <c r="K64" s="269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</row>
    <row r="65" customFormat="false" ht="12.75" hidden="false" customHeight="false" outlineLevel="0" collapsed="false">
      <c r="A65" s="7"/>
      <c r="B65" s="7"/>
      <c r="C65" s="7"/>
      <c r="D65" s="7"/>
      <c r="E65" s="7"/>
      <c r="F65" s="7"/>
      <c r="G65" s="7"/>
      <c r="H65" s="7"/>
      <c r="I65" s="7"/>
      <c r="J65" s="7"/>
      <c r="K65" s="274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</row>
    <row r="66" customFormat="false" ht="12.75" hidden="false" customHeight="false" outlineLevel="0" collapsed="false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</row>
    <row r="67" customFormat="false" ht="12.75" hidden="false" customHeight="false" outlineLevel="0" collapsed="false">
      <c r="A67" s="286"/>
      <c r="B67" s="287"/>
      <c r="C67" s="287"/>
      <c r="D67" s="287"/>
      <c r="E67" s="287"/>
      <c r="F67" s="287"/>
      <c r="G67" s="287"/>
      <c r="H67" s="287"/>
      <c r="I67" s="287"/>
      <c r="J67" s="287"/>
      <c r="K67" s="287"/>
      <c r="L67" s="287"/>
      <c r="M67" s="287"/>
      <c r="N67" s="287"/>
      <c r="O67" s="287"/>
      <c r="P67" s="287"/>
      <c r="Q67" s="287"/>
      <c r="R67" s="287"/>
      <c r="S67" s="287"/>
      <c r="T67" s="287"/>
      <c r="U67" s="287"/>
      <c r="V67" s="7"/>
      <c r="W67" s="7"/>
      <c r="X67" s="7"/>
      <c r="Y67" s="7"/>
    </row>
    <row r="68" customFormat="false" ht="12.75" hidden="false" customHeight="false" outlineLevel="0" collapsed="false">
      <c r="A68" s="288"/>
      <c r="B68" s="9"/>
      <c r="C68" s="10"/>
      <c r="D68" s="10"/>
      <c r="E68" s="10"/>
      <c r="F68" s="288"/>
      <c r="G68" s="288"/>
      <c r="H68" s="12"/>
      <c r="I68" s="12"/>
      <c r="J68" s="288"/>
      <c r="K68" s="288"/>
      <c r="L68" s="288"/>
      <c r="M68" s="289"/>
      <c r="N68" s="288"/>
      <c r="O68" s="289"/>
      <c r="P68" s="287"/>
      <c r="Q68" s="289"/>
      <c r="R68" s="289"/>
      <c r="S68" s="289"/>
      <c r="T68" s="289"/>
      <c r="U68" s="287"/>
      <c r="V68" s="7"/>
      <c r="W68" s="7"/>
      <c r="X68" s="7"/>
      <c r="Y68" s="7"/>
    </row>
    <row r="69" customFormat="false" ht="12.75" hidden="false" customHeight="false" outlineLevel="0" collapsed="false">
      <c r="A69" s="287"/>
      <c r="B69" s="9"/>
      <c r="C69" s="290"/>
      <c r="D69" s="291"/>
      <c r="E69" s="290"/>
      <c r="F69" s="289"/>
      <c r="G69" s="289"/>
      <c r="H69" s="289"/>
      <c r="I69" s="289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7"/>
      <c r="W69" s="7"/>
      <c r="X69" s="7"/>
      <c r="Y69" s="7"/>
    </row>
    <row r="70" customFormat="false" ht="12.75" hidden="false" customHeight="false" outlineLevel="0" collapsed="false">
      <c r="A70" s="293"/>
      <c r="B70" s="9"/>
      <c r="C70" s="291"/>
      <c r="D70" s="291"/>
      <c r="E70" s="290"/>
      <c r="F70" s="289"/>
      <c r="G70" s="289"/>
      <c r="H70" s="289"/>
      <c r="I70" s="289"/>
      <c r="J70" s="289"/>
      <c r="K70" s="289"/>
      <c r="L70" s="289"/>
      <c r="M70" s="289"/>
      <c r="N70" s="289"/>
      <c r="O70" s="289"/>
      <c r="P70" s="289"/>
      <c r="Q70" s="289"/>
      <c r="R70" s="289"/>
      <c r="S70" s="289"/>
      <c r="T70" s="289"/>
      <c r="U70" s="289"/>
      <c r="V70" s="7"/>
      <c r="W70" s="7"/>
      <c r="X70" s="7"/>
      <c r="Y70" s="7"/>
    </row>
    <row r="71" customFormat="false" ht="12.75" hidden="false" customHeight="false" outlineLevel="0" collapsed="false">
      <c r="A71" s="287"/>
      <c r="B71" s="9"/>
      <c r="C71" s="291"/>
      <c r="D71" s="291"/>
      <c r="E71" s="10"/>
      <c r="F71" s="206"/>
      <c r="G71" s="294"/>
      <c r="H71" s="294"/>
      <c r="I71" s="289"/>
      <c r="J71" s="289"/>
      <c r="K71" s="294"/>
      <c r="L71" s="294"/>
      <c r="M71" s="294"/>
      <c r="N71" s="295"/>
      <c r="O71" s="294"/>
      <c r="P71" s="296"/>
      <c r="Q71" s="294"/>
      <c r="R71" s="294"/>
      <c r="S71" s="294"/>
      <c r="T71" s="294"/>
      <c r="U71" s="289"/>
      <c r="V71" s="7"/>
      <c r="W71" s="7"/>
      <c r="X71" s="7"/>
      <c r="Y71" s="7"/>
    </row>
    <row r="72" customFormat="false" ht="12.75" hidden="false" customHeight="false" outlineLevel="0" collapsed="false">
      <c r="A72" s="287"/>
      <c r="B72" s="297"/>
      <c r="C72" s="298"/>
      <c r="D72" s="298"/>
      <c r="E72" s="298"/>
      <c r="F72" s="299"/>
      <c r="G72" s="299"/>
      <c r="H72" s="299"/>
      <c r="I72" s="299"/>
      <c r="J72" s="298"/>
      <c r="K72" s="299"/>
      <c r="L72" s="299"/>
      <c r="M72" s="299"/>
      <c r="N72" s="300"/>
      <c r="O72" s="299"/>
      <c r="P72" s="300"/>
      <c r="Q72" s="299"/>
      <c r="R72" s="300"/>
      <c r="S72" s="301"/>
      <c r="T72" s="299"/>
      <c r="U72" s="299"/>
      <c r="V72" s="7"/>
      <c r="W72" s="7"/>
      <c r="X72" s="7"/>
      <c r="Y72" s="7"/>
    </row>
    <row r="73" customFormat="false" ht="12.75" hidden="false" customHeight="false" outlineLevel="0" collapsed="false">
      <c r="A73" s="287"/>
      <c r="B73" s="9"/>
      <c r="C73" s="290"/>
      <c r="D73" s="290"/>
      <c r="E73" s="290"/>
      <c r="F73" s="302"/>
      <c r="G73" s="302"/>
      <c r="H73" s="302"/>
      <c r="I73" s="302"/>
      <c r="J73" s="290"/>
      <c r="K73" s="303"/>
      <c r="L73" s="303"/>
      <c r="M73" s="303"/>
      <c r="N73" s="303"/>
      <c r="O73" s="303"/>
      <c r="P73" s="303"/>
      <c r="Q73" s="303"/>
      <c r="R73" s="303"/>
      <c r="S73" s="303"/>
      <c r="T73" s="303"/>
      <c r="U73" s="304"/>
      <c r="V73" s="7"/>
      <c r="W73" s="7"/>
      <c r="X73" s="7"/>
      <c r="Y73" s="7"/>
    </row>
    <row r="74" customFormat="false" ht="12.75" hidden="false" customHeight="false" outlineLevel="0" collapsed="false">
      <c r="A74" s="287"/>
      <c r="B74" s="9"/>
      <c r="C74" s="290"/>
      <c r="D74" s="290"/>
      <c r="E74" s="290"/>
      <c r="F74" s="302"/>
      <c r="G74" s="302"/>
      <c r="H74" s="302"/>
      <c r="I74" s="302"/>
      <c r="J74" s="290"/>
      <c r="K74" s="303"/>
      <c r="L74" s="303"/>
      <c r="M74" s="303"/>
      <c r="N74" s="303"/>
      <c r="O74" s="303"/>
      <c r="P74" s="303"/>
      <c r="Q74" s="303"/>
      <c r="R74" s="303"/>
      <c r="S74" s="303"/>
      <c r="T74" s="303"/>
      <c r="U74" s="304"/>
      <c r="V74" s="7"/>
      <c r="W74" s="7"/>
      <c r="X74" s="7"/>
      <c r="Y74" s="7"/>
    </row>
    <row r="75" customFormat="false" ht="12.75" hidden="false" customHeight="false" outlineLevel="0" collapsed="false">
      <c r="A75" s="305"/>
      <c r="B75" s="9"/>
      <c r="C75" s="290"/>
      <c r="D75" s="290"/>
      <c r="E75" s="290"/>
      <c r="F75" s="302"/>
      <c r="G75" s="302"/>
      <c r="H75" s="302"/>
      <c r="I75" s="302"/>
      <c r="J75" s="290"/>
      <c r="K75" s="303"/>
      <c r="L75" s="303"/>
      <c r="M75" s="303"/>
      <c r="N75" s="303"/>
      <c r="O75" s="303"/>
      <c r="P75" s="303"/>
      <c r="Q75" s="303"/>
      <c r="R75" s="303"/>
      <c r="S75" s="303"/>
      <c r="T75" s="303"/>
      <c r="U75" s="304"/>
      <c r="V75" s="7"/>
      <c r="W75" s="7"/>
      <c r="X75" s="7"/>
      <c r="Y75" s="7"/>
    </row>
    <row r="76" customFormat="false" ht="12.75" hidden="false" customHeight="false" outlineLevel="0" collapsed="false">
      <c r="A76" s="287"/>
      <c r="B76" s="9"/>
      <c r="C76" s="290"/>
      <c r="D76" s="290"/>
      <c r="E76" s="290"/>
      <c r="F76" s="302"/>
      <c r="G76" s="302"/>
      <c r="H76" s="302"/>
      <c r="I76" s="302"/>
      <c r="J76" s="290"/>
      <c r="K76" s="303"/>
      <c r="L76" s="303"/>
      <c r="M76" s="303"/>
      <c r="N76" s="303"/>
      <c r="O76" s="303"/>
      <c r="P76" s="303"/>
      <c r="Q76" s="303"/>
      <c r="R76" s="303"/>
      <c r="S76" s="303"/>
      <c r="T76" s="303"/>
      <c r="U76" s="304"/>
      <c r="V76" s="7"/>
      <c r="W76" s="7"/>
      <c r="X76" s="7"/>
      <c r="Y76" s="7"/>
    </row>
    <row r="77" customFormat="false" ht="12.75" hidden="false" customHeight="false" outlineLevel="0" collapsed="false">
      <c r="A77" s="287"/>
      <c r="B77" s="9"/>
      <c r="C77" s="290"/>
      <c r="D77" s="290"/>
      <c r="E77" s="290"/>
      <c r="F77" s="302"/>
      <c r="G77" s="302"/>
      <c r="H77" s="302"/>
      <c r="I77" s="302"/>
      <c r="J77" s="290"/>
      <c r="K77" s="303"/>
      <c r="L77" s="303"/>
      <c r="M77" s="303"/>
      <c r="N77" s="303"/>
      <c r="O77" s="303"/>
      <c r="P77" s="303"/>
      <c r="Q77" s="303"/>
      <c r="R77" s="303"/>
      <c r="S77" s="303"/>
      <c r="T77" s="303"/>
      <c r="U77" s="304"/>
      <c r="V77" s="7"/>
      <c r="W77" s="7"/>
      <c r="X77" s="7"/>
      <c r="Y77" s="7"/>
    </row>
    <row r="78" customFormat="false" ht="12.75" hidden="false" customHeight="false" outlineLevel="0" collapsed="false">
      <c r="A78" s="287"/>
      <c r="B78" s="9"/>
      <c r="C78" s="290"/>
      <c r="D78" s="290"/>
      <c r="E78" s="290"/>
      <c r="F78" s="302"/>
      <c r="G78" s="302"/>
      <c r="H78" s="302"/>
      <c r="I78" s="302"/>
      <c r="J78" s="290"/>
      <c r="K78" s="303"/>
      <c r="L78" s="303"/>
      <c r="M78" s="303"/>
      <c r="N78" s="303"/>
      <c r="O78" s="303"/>
      <c r="P78" s="303"/>
      <c r="Q78" s="303"/>
      <c r="R78" s="303"/>
      <c r="S78" s="303"/>
      <c r="T78" s="303"/>
      <c r="U78" s="304"/>
      <c r="V78" s="7"/>
      <c r="W78" s="7"/>
      <c r="X78" s="7"/>
      <c r="Y78" s="7"/>
    </row>
    <row r="79" customFormat="false" ht="12.75" hidden="false" customHeight="false" outlineLevel="0" collapsed="false">
      <c r="A79" s="287"/>
      <c r="B79" s="9"/>
      <c r="C79" s="290"/>
      <c r="D79" s="290"/>
      <c r="E79" s="290"/>
      <c r="F79" s="302"/>
      <c r="G79" s="302"/>
      <c r="H79" s="302"/>
      <c r="I79" s="302"/>
      <c r="J79" s="290"/>
      <c r="K79" s="303"/>
      <c r="L79" s="303"/>
      <c r="M79" s="303"/>
      <c r="N79" s="303"/>
      <c r="O79" s="303"/>
      <c r="P79" s="303"/>
      <c r="Q79" s="303"/>
      <c r="R79" s="303"/>
      <c r="S79" s="303"/>
      <c r="T79" s="303"/>
      <c r="U79" s="304"/>
      <c r="V79" s="7"/>
      <c r="W79" s="7"/>
      <c r="X79" s="7"/>
      <c r="Y79" s="7"/>
    </row>
    <row r="80" customFormat="false" ht="12.75" hidden="false" customHeight="false" outlineLevel="0" collapsed="false">
      <c r="A80" s="287"/>
      <c r="B80" s="9"/>
      <c r="C80" s="290"/>
      <c r="D80" s="290"/>
      <c r="E80" s="290"/>
      <c r="F80" s="302"/>
      <c r="G80" s="302"/>
      <c r="H80" s="302"/>
      <c r="I80" s="302"/>
      <c r="J80" s="290"/>
      <c r="K80" s="303"/>
      <c r="L80" s="303"/>
      <c r="M80" s="303"/>
      <c r="N80" s="303"/>
      <c r="O80" s="303"/>
      <c r="P80" s="303"/>
      <c r="Q80" s="303"/>
      <c r="R80" s="303"/>
      <c r="S80" s="303"/>
      <c r="T80" s="303"/>
      <c r="U80" s="304"/>
      <c r="V80" s="7"/>
      <c r="W80" s="7"/>
      <c r="X80" s="7"/>
      <c r="Y80" s="7"/>
    </row>
    <row r="81" customFormat="false" ht="12.75" hidden="false" customHeight="false" outlineLevel="0" collapsed="false">
      <c r="A81" s="287"/>
      <c r="B81" s="9"/>
      <c r="C81" s="290"/>
      <c r="D81" s="290"/>
      <c r="E81" s="290"/>
      <c r="F81" s="302"/>
      <c r="G81" s="302"/>
      <c r="H81" s="302"/>
      <c r="I81" s="302"/>
      <c r="J81" s="290"/>
      <c r="K81" s="303"/>
      <c r="L81" s="303"/>
      <c r="M81" s="303"/>
      <c r="N81" s="303"/>
      <c r="O81" s="303"/>
      <c r="P81" s="303"/>
      <c r="Q81" s="303"/>
      <c r="R81" s="303"/>
      <c r="S81" s="303"/>
      <c r="T81" s="303"/>
      <c r="U81" s="304"/>
      <c r="V81" s="7"/>
      <c r="W81" s="7"/>
      <c r="X81" s="7"/>
      <c r="Y81" s="7"/>
    </row>
    <row r="82" customFormat="false" ht="12.75" hidden="false" customHeight="false" outlineLevel="0" collapsed="false">
      <c r="A82" s="287"/>
      <c r="B82" s="9"/>
      <c r="C82" s="290"/>
      <c r="D82" s="290"/>
      <c r="E82" s="290"/>
      <c r="F82" s="302"/>
      <c r="G82" s="302"/>
      <c r="H82" s="302"/>
      <c r="I82" s="302"/>
      <c r="J82" s="290"/>
      <c r="K82" s="303"/>
      <c r="L82" s="303"/>
      <c r="M82" s="303"/>
      <c r="N82" s="303"/>
      <c r="O82" s="303"/>
      <c r="P82" s="303"/>
      <c r="Q82" s="303"/>
      <c r="R82" s="303"/>
      <c r="S82" s="303"/>
      <c r="T82" s="303"/>
      <c r="U82" s="304"/>
      <c r="V82" s="7"/>
      <c r="W82" s="8"/>
      <c r="X82" s="7"/>
      <c r="Y82" s="8"/>
    </row>
    <row r="83" customFormat="false" ht="12.75" hidden="false" customHeight="false" outlineLevel="0" collapsed="false">
      <c r="A83" s="287"/>
      <c r="B83" s="9"/>
      <c r="C83" s="290"/>
      <c r="D83" s="290"/>
      <c r="E83" s="290"/>
      <c r="F83" s="302"/>
      <c r="G83" s="302"/>
      <c r="H83" s="302"/>
      <c r="I83" s="302"/>
      <c r="J83" s="290"/>
      <c r="K83" s="303"/>
      <c r="L83" s="303"/>
      <c r="M83" s="303"/>
      <c r="N83" s="303"/>
      <c r="O83" s="303"/>
      <c r="P83" s="303"/>
      <c r="Q83" s="303"/>
      <c r="R83" s="303"/>
      <c r="S83" s="303"/>
      <c r="T83" s="303"/>
      <c r="U83" s="304"/>
      <c r="V83" s="7"/>
      <c r="W83" s="7"/>
      <c r="X83" s="7"/>
      <c r="Y83" s="7"/>
    </row>
    <row r="84" customFormat="false" ht="12.75" hidden="false" customHeight="false" outlineLevel="0" collapsed="false">
      <c r="A84" s="287"/>
      <c r="B84" s="9"/>
      <c r="C84" s="290"/>
      <c r="D84" s="290"/>
      <c r="E84" s="290"/>
      <c r="F84" s="302"/>
      <c r="G84" s="302"/>
      <c r="H84" s="302"/>
      <c r="I84" s="302"/>
      <c r="J84" s="290"/>
      <c r="K84" s="303"/>
      <c r="L84" s="303"/>
      <c r="M84" s="303"/>
      <c r="N84" s="303"/>
      <c r="O84" s="303"/>
      <c r="P84" s="303"/>
      <c r="Q84" s="303"/>
      <c r="R84" s="303"/>
      <c r="S84" s="303"/>
      <c r="T84" s="303"/>
      <c r="U84" s="304"/>
      <c r="V84" s="7"/>
      <c r="W84" s="7"/>
      <c r="X84" s="7"/>
      <c r="Y84" s="7"/>
    </row>
    <row r="85" customFormat="false" ht="12.75" hidden="false" customHeight="false" outlineLevel="0" collapsed="false">
      <c r="A85" s="287"/>
      <c r="B85" s="9"/>
      <c r="C85" s="290"/>
      <c r="D85" s="290"/>
      <c r="E85" s="290"/>
      <c r="F85" s="302"/>
      <c r="G85" s="302"/>
      <c r="H85" s="302"/>
      <c r="I85" s="302"/>
      <c r="J85" s="290"/>
      <c r="K85" s="303"/>
      <c r="L85" s="303"/>
      <c r="M85" s="303"/>
      <c r="N85" s="303"/>
      <c r="O85" s="303"/>
      <c r="P85" s="303"/>
      <c r="Q85" s="303"/>
      <c r="R85" s="303"/>
      <c r="S85" s="303"/>
      <c r="T85" s="303"/>
      <c r="U85" s="304"/>
      <c r="V85" s="7"/>
      <c r="W85" s="7"/>
      <c r="X85" s="7"/>
      <c r="Y85" s="7"/>
    </row>
    <row r="86" customFormat="false" ht="12.75" hidden="false" customHeight="false" outlineLevel="0" collapsed="false">
      <c r="A86" s="287"/>
      <c r="B86" s="9"/>
      <c r="C86" s="290"/>
      <c r="D86" s="290"/>
      <c r="E86" s="290"/>
      <c r="F86" s="302"/>
      <c r="G86" s="302"/>
      <c r="H86" s="302"/>
      <c r="I86" s="302"/>
      <c r="J86" s="290"/>
      <c r="K86" s="303"/>
      <c r="L86" s="303"/>
      <c r="M86" s="303"/>
      <c r="N86" s="303"/>
      <c r="O86" s="303"/>
      <c r="P86" s="303"/>
      <c r="Q86" s="303"/>
      <c r="R86" s="303"/>
      <c r="S86" s="303"/>
      <c r="T86" s="303"/>
      <c r="U86" s="304"/>
      <c r="V86" s="7"/>
      <c r="W86" s="7"/>
      <c r="X86" s="7"/>
      <c r="Y86" s="7"/>
    </row>
    <row r="87" customFormat="false" ht="12.75" hidden="false" customHeight="false" outlineLevel="0" collapsed="false">
      <c r="A87" s="287"/>
      <c r="B87" s="9"/>
      <c r="C87" s="290"/>
      <c r="D87" s="290"/>
      <c r="E87" s="290"/>
      <c r="F87" s="302"/>
      <c r="G87" s="302"/>
      <c r="H87" s="302"/>
      <c r="I87" s="302"/>
      <c r="J87" s="290"/>
      <c r="K87" s="303"/>
      <c r="L87" s="303"/>
      <c r="M87" s="303"/>
      <c r="N87" s="303"/>
      <c r="O87" s="303"/>
      <c r="P87" s="303"/>
      <c r="Q87" s="303"/>
      <c r="R87" s="303"/>
      <c r="S87" s="303"/>
      <c r="T87" s="303"/>
      <c r="U87" s="304"/>
      <c r="V87" s="7"/>
      <c r="W87" s="7"/>
      <c r="X87" s="7"/>
      <c r="Y87" s="7"/>
      <c r="AH87" s="6"/>
    </row>
    <row r="88" customFormat="false" ht="12.75" hidden="false" customHeight="false" outlineLevel="0" collapsed="false">
      <c r="A88" s="287"/>
      <c r="B88" s="9"/>
      <c r="C88" s="290"/>
      <c r="D88" s="290"/>
      <c r="E88" s="290"/>
      <c r="F88" s="302"/>
      <c r="G88" s="302"/>
      <c r="H88" s="302"/>
      <c r="I88" s="302"/>
      <c r="J88" s="290"/>
      <c r="K88" s="303"/>
      <c r="L88" s="303"/>
      <c r="M88" s="303"/>
      <c r="N88" s="303"/>
      <c r="O88" s="303"/>
      <c r="P88" s="303"/>
      <c r="Q88" s="303"/>
      <c r="R88" s="303"/>
      <c r="S88" s="303"/>
      <c r="T88" s="303"/>
      <c r="U88" s="304"/>
      <c r="V88" s="7"/>
      <c r="W88" s="7"/>
      <c r="X88" s="7"/>
      <c r="Y88" s="7"/>
    </row>
    <row r="89" customFormat="false" ht="12.75" hidden="false" customHeight="false" outlineLevel="0" collapsed="false">
      <c r="A89" s="287"/>
      <c r="B89" s="9"/>
      <c r="C89" s="290"/>
      <c r="D89" s="290"/>
      <c r="E89" s="290"/>
      <c r="F89" s="302"/>
      <c r="G89" s="302"/>
      <c r="H89" s="302"/>
      <c r="I89" s="302"/>
      <c r="J89" s="290"/>
      <c r="K89" s="303"/>
      <c r="L89" s="303"/>
      <c r="M89" s="303"/>
      <c r="N89" s="303"/>
      <c r="O89" s="303"/>
      <c r="P89" s="303"/>
      <c r="Q89" s="303"/>
      <c r="R89" s="303"/>
      <c r="S89" s="303"/>
      <c r="T89" s="303"/>
      <c r="U89" s="304"/>
      <c r="V89" s="7"/>
      <c r="W89" s="7"/>
      <c r="X89" s="7"/>
      <c r="Y89" s="7"/>
    </row>
    <row r="90" customFormat="false" ht="12.75" hidden="false" customHeight="false" outlineLevel="0" collapsed="false">
      <c r="A90" s="287"/>
      <c r="B90" s="9"/>
      <c r="C90" s="290"/>
      <c r="D90" s="290"/>
      <c r="E90" s="290"/>
      <c r="F90" s="302"/>
      <c r="G90" s="302"/>
      <c r="H90" s="302"/>
      <c r="I90" s="302"/>
      <c r="J90" s="290"/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4"/>
      <c r="V90" s="7"/>
      <c r="W90" s="7"/>
      <c r="X90" s="7"/>
      <c r="Y90" s="7"/>
    </row>
    <row r="91" customFormat="false" ht="12.75" hidden="false" customHeight="false" outlineLevel="0" collapsed="false">
      <c r="A91" s="287"/>
      <c r="B91" s="9"/>
      <c r="C91" s="290"/>
      <c r="D91" s="290"/>
      <c r="E91" s="290"/>
      <c r="F91" s="302"/>
      <c r="G91" s="302"/>
      <c r="H91" s="302"/>
      <c r="I91" s="302"/>
      <c r="J91" s="290"/>
      <c r="K91" s="303"/>
      <c r="L91" s="303"/>
      <c r="M91" s="303"/>
      <c r="N91" s="303"/>
      <c r="O91" s="303"/>
      <c r="P91" s="303"/>
      <c r="Q91" s="303"/>
      <c r="R91" s="303"/>
      <c r="S91" s="303"/>
      <c r="T91" s="303"/>
      <c r="U91" s="304"/>
      <c r="V91" s="7"/>
      <c r="W91" s="7"/>
      <c r="X91" s="7"/>
      <c r="Y91" s="7"/>
    </row>
    <row r="92" customFormat="false" ht="12.75" hidden="false" customHeight="false" outlineLevel="0" collapsed="false">
      <c r="A92" s="287"/>
      <c r="B92" s="9"/>
      <c r="C92" s="290"/>
      <c r="D92" s="290"/>
      <c r="E92" s="290"/>
      <c r="F92" s="302"/>
      <c r="G92" s="302"/>
      <c r="H92" s="302"/>
      <c r="I92" s="302"/>
      <c r="J92" s="290"/>
      <c r="K92" s="303"/>
      <c r="L92" s="303"/>
      <c r="M92" s="303"/>
      <c r="N92" s="303"/>
      <c r="O92" s="303"/>
      <c r="P92" s="303"/>
      <c r="Q92" s="303"/>
      <c r="R92" s="303"/>
      <c r="S92" s="303"/>
      <c r="T92" s="303"/>
      <c r="U92" s="304"/>
      <c r="V92" s="7"/>
      <c r="W92" s="7"/>
      <c r="X92" s="7"/>
      <c r="Y92" s="7"/>
    </row>
    <row r="93" customFormat="false" ht="12.75" hidden="false" customHeight="false" outlineLevel="0" collapsed="false">
      <c r="A93" s="287"/>
      <c r="B93" s="9"/>
      <c r="C93" s="290"/>
      <c r="D93" s="290"/>
      <c r="E93" s="290"/>
      <c r="F93" s="302"/>
      <c r="G93" s="302"/>
      <c r="H93" s="302"/>
      <c r="I93" s="302"/>
      <c r="J93" s="290"/>
      <c r="K93" s="303"/>
      <c r="L93" s="303"/>
      <c r="M93" s="303"/>
      <c r="N93" s="303"/>
      <c r="O93" s="303"/>
      <c r="P93" s="303"/>
      <c r="Q93" s="303"/>
      <c r="R93" s="303"/>
      <c r="S93" s="303"/>
      <c r="T93" s="303"/>
      <c r="U93" s="304"/>
      <c r="V93" s="7"/>
      <c r="W93" s="7"/>
      <c r="X93" s="7"/>
      <c r="Y93" s="7"/>
    </row>
    <row r="94" customFormat="false" ht="12.75" hidden="false" customHeight="false" outlineLevel="0" collapsed="false">
      <c r="A94" s="287"/>
      <c r="B94" s="9"/>
      <c r="C94" s="290"/>
      <c r="D94" s="290"/>
      <c r="E94" s="290"/>
      <c r="F94" s="302"/>
      <c r="G94" s="302"/>
      <c r="H94" s="302"/>
      <c r="I94" s="302"/>
      <c r="J94" s="290"/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304"/>
      <c r="V94" s="7"/>
      <c r="W94" s="7"/>
      <c r="X94" s="7"/>
      <c r="Y94" s="7"/>
    </row>
    <row r="95" customFormat="false" ht="12.75" hidden="false" customHeight="false" outlineLevel="0" collapsed="false">
      <c r="A95" s="287"/>
      <c r="B95" s="9"/>
      <c r="C95" s="290"/>
      <c r="D95" s="290"/>
      <c r="E95" s="290"/>
      <c r="F95" s="302"/>
      <c r="G95" s="302"/>
      <c r="H95" s="302"/>
      <c r="I95" s="302"/>
      <c r="J95" s="290"/>
      <c r="K95" s="303"/>
      <c r="L95" s="303"/>
      <c r="M95" s="303"/>
      <c r="N95" s="303"/>
      <c r="O95" s="303"/>
      <c r="P95" s="303"/>
      <c r="Q95" s="303"/>
      <c r="R95" s="303"/>
      <c r="S95" s="303"/>
      <c r="T95" s="303"/>
      <c r="U95" s="304"/>
      <c r="V95" s="7"/>
      <c r="W95" s="7"/>
      <c r="X95" s="7"/>
      <c r="Y95" s="7"/>
    </row>
    <row r="96" customFormat="false" ht="12.75" hidden="false" customHeight="false" outlineLevel="0" collapsed="false">
      <c r="A96" s="287"/>
      <c r="B96" s="9"/>
      <c r="C96" s="290"/>
      <c r="D96" s="290"/>
      <c r="E96" s="290"/>
      <c r="F96" s="302"/>
      <c r="G96" s="302"/>
      <c r="H96" s="302"/>
      <c r="I96" s="302"/>
      <c r="J96" s="290"/>
      <c r="K96" s="303"/>
      <c r="L96" s="303"/>
      <c r="M96" s="303"/>
      <c r="N96" s="303"/>
      <c r="O96" s="303"/>
      <c r="P96" s="303"/>
      <c r="Q96" s="303"/>
      <c r="R96" s="303"/>
      <c r="S96" s="303"/>
      <c r="T96" s="303"/>
      <c r="U96" s="304"/>
      <c r="V96" s="7"/>
      <c r="W96" s="7"/>
      <c r="X96" s="7"/>
      <c r="Y96" s="7"/>
    </row>
    <row r="97" customFormat="false" ht="12.75" hidden="false" customHeight="false" outlineLevel="0" collapsed="false">
      <c r="A97" s="287"/>
      <c r="B97" s="9"/>
      <c r="C97" s="290"/>
      <c r="D97" s="290"/>
      <c r="E97" s="291"/>
      <c r="F97" s="287"/>
      <c r="G97" s="287"/>
      <c r="H97" s="287"/>
      <c r="I97" s="287"/>
      <c r="J97" s="287"/>
      <c r="K97" s="287"/>
      <c r="L97" s="287"/>
      <c r="M97" s="287"/>
      <c r="N97" s="287"/>
      <c r="O97" s="287"/>
      <c r="P97" s="287"/>
      <c r="Q97" s="287"/>
      <c r="R97" s="287"/>
      <c r="S97" s="287"/>
      <c r="T97" s="287"/>
      <c r="U97" s="287"/>
      <c r="V97" s="7"/>
      <c r="W97" s="7"/>
      <c r="X97" s="7"/>
      <c r="Y97" s="7"/>
    </row>
    <row r="98" customFormat="false" ht="12.75" hidden="false" customHeight="false" outlineLevel="0" collapsed="false">
      <c r="A98" s="287"/>
      <c r="B98" s="287"/>
      <c r="C98" s="287"/>
      <c r="D98" s="287"/>
      <c r="E98" s="287"/>
      <c r="F98" s="287"/>
      <c r="G98" s="287"/>
      <c r="H98" s="287"/>
      <c r="I98" s="287"/>
      <c r="J98" s="287"/>
      <c r="K98" s="287"/>
      <c r="L98" s="287"/>
      <c r="M98" s="287"/>
      <c r="N98" s="287"/>
      <c r="O98" s="287"/>
      <c r="P98" s="287"/>
      <c r="Q98" s="287"/>
      <c r="R98" s="287"/>
      <c r="S98" s="287"/>
      <c r="T98" s="287"/>
      <c r="U98" s="287"/>
      <c r="V98" s="7"/>
      <c r="W98" s="7"/>
      <c r="X98" s="7"/>
      <c r="Y98" s="7"/>
    </row>
    <row r="99" customFormat="false" ht="12.75" hidden="false" customHeight="false" outlineLevel="0" collapsed="false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customFormat="false" ht="12.75" hidden="false" customHeight="false" outlineLevel="0" collapsed="false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customFormat="false" ht="12.75" hidden="false" customHeight="false" outlineLevel="0" collapsed="false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customFormat="false" ht="12.75" hidden="false" customHeight="false" outlineLevel="0" collapsed="false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customFormat="false" ht="12.75" hidden="false" customHeight="false" outlineLevel="0" collapsed="false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customFormat="false" ht="12.75" hidden="false" customHeight="false" outlineLevel="0" collapsed="false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customFormat="false" ht="12.75" hidden="false" customHeight="false" outlineLevel="0" collapsed="false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customFormat="false" ht="12.75" hidden="false" customHeight="false" outlineLevel="0" collapsed="false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customFormat="false" ht="12.75" hidden="false" customHeight="false" outlineLevel="0" collapsed="false">
      <c r="A107" s="7"/>
      <c r="B107" s="7"/>
      <c r="C107" s="7"/>
      <c r="D107" s="7"/>
      <c r="E107" s="287"/>
      <c r="F107" s="287"/>
      <c r="G107" s="287"/>
      <c r="H107" s="287"/>
      <c r="I107" s="287"/>
      <c r="J107" s="287"/>
      <c r="K107" s="287"/>
      <c r="L107" s="287"/>
      <c r="M107" s="287"/>
      <c r="N107" s="287"/>
      <c r="O107" s="287"/>
      <c r="P107" s="287"/>
      <c r="Q107" s="287"/>
      <c r="R107" s="287"/>
      <c r="S107" s="287"/>
      <c r="T107" s="287"/>
      <c r="U107" s="287"/>
      <c r="V107" s="287"/>
      <c r="W107" s="287"/>
      <c r="X107" s="287"/>
      <c r="Y107" s="7"/>
    </row>
    <row r="108" customFormat="false" ht="12.75" hidden="false" customHeight="false" outlineLevel="0" collapsed="false">
      <c r="A108" s="7"/>
      <c r="B108" s="7"/>
      <c r="C108" s="7"/>
      <c r="D108" s="7"/>
      <c r="E108" s="9"/>
      <c r="F108" s="10"/>
      <c r="G108" s="10"/>
      <c r="H108" s="10"/>
      <c r="I108" s="288"/>
      <c r="J108" s="288"/>
      <c r="K108" s="12"/>
      <c r="L108" s="12"/>
      <c r="M108" s="288"/>
      <c r="N108" s="288"/>
      <c r="O108" s="288"/>
      <c r="P108" s="289"/>
      <c r="Q108" s="288"/>
      <c r="R108" s="289"/>
      <c r="S108" s="287"/>
      <c r="T108" s="289"/>
      <c r="U108" s="289"/>
      <c r="V108" s="289"/>
      <c r="W108" s="289"/>
      <c r="X108" s="287"/>
      <c r="Y108" s="7"/>
    </row>
    <row r="109" customFormat="false" ht="12.75" hidden="false" customHeight="false" outlineLevel="0" collapsed="false">
      <c r="A109" s="7"/>
      <c r="B109" s="7"/>
      <c r="C109" s="7"/>
      <c r="D109" s="7"/>
      <c r="E109" s="9"/>
      <c r="F109" s="290"/>
      <c r="G109" s="291"/>
      <c r="H109" s="290"/>
      <c r="I109" s="289"/>
      <c r="J109" s="289"/>
      <c r="K109" s="289"/>
      <c r="L109" s="289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7"/>
    </row>
    <row r="110" customFormat="false" ht="12.75" hidden="false" customHeight="false" outlineLevel="0" collapsed="false">
      <c r="A110" s="7"/>
      <c r="B110" s="7"/>
      <c r="C110" s="7"/>
      <c r="D110" s="7"/>
      <c r="E110" s="9"/>
      <c r="F110" s="291"/>
      <c r="G110" s="291"/>
      <c r="H110" s="290"/>
      <c r="I110" s="289"/>
      <c r="J110" s="289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89"/>
      <c r="Y110" s="7"/>
    </row>
    <row r="111" customFormat="false" ht="12.75" hidden="false" customHeight="false" outlineLevel="0" collapsed="false">
      <c r="A111" s="7"/>
      <c r="B111" s="7"/>
      <c r="C111" s="7"/>
      <c r="D111" s="7"/>
      <c r="E111" s="9"/>
      <c r="F111" s="291"/>
      <c r="G111" s="291"/>
      <c r="H111" s="10"/>
      <c r="I111" s="206"/>
      <c r="J111" s="294"/>
      <c r="K111" s="294"/>
      <c r="L111" s="289"/>
      <c r="M111" s="289"/>
      <c r="N111" s="294"/>
      <c r="O111" s="294"/>
      <c r="P111" s="294"/>
      <c r="Q111" s="295"/>
      <c r="R111" s="294"/>
      <c r="S111" s="296"/>
      <c r="T111" s="294"/>
      <c r="U111" s="294"/>
      <c r="V111" s="294"/>
      <c r="W111" s="294"/>
      <c r="X111" s="289"/>
      <c r="Y111" s="7"/>
    </row>
    <row r="112" customFormat="false" ht="12.75" hidden="false" customHeight="false" outlineLevel="0" collapsed="false">
      <c r="A112" s="7"/>
      <c r="B112" s="7"/>
      <c r="C112" s="7"/>
      <c r="D112" s="7"/>
      <c r="E112" s="297"/>
      <c r="F112" s="298"/>
      <c r="G112" s="298"/>
      <c r="H112" s="298"/>
      <c r="I112" s="299"/>
      <c r="J112" s="299"/>
      <c r="K112" s="299"/>
      <c r="L112" s="299"/>
      <c r="M112" s="298"/>
      <c r="N112" s="299"/>
      <c r="O112" s="299"/>
      <c r="P112" s="299"/>
      <c r="Q112" s="300"/>
      <c r="R112" s="299"/>
      <c r="S112" s="300"/>
      <c r="T112" s="299"/>
      <c r="U112" s="300"/>
      <c r="V112" s="301"/>
      <c r="W112" s="299"/>
      <c r="X112" s="299"/>
      <c r="Y112" s="7"/>
    </row>
    <row r="113" customFormat="false" ht="12.75" hidden="false" customHeight="false" outlineLevel="0" collapsed="false">
      <c r="A113" s="7"/>
      <c r="B113" s="7"/>
      <c r="C113" s="7"/>
      <c r="D113" s="7"/>
      <c r="E113" s="9"/>
      <c r="F113" s="290"/>
      <c r="G113" s="290"/>
      <c r="H113" s="290"/>
      <c r="I113" s="302"/>
      <c r="J113" s="302"/>
      <c r="K113" s="302"/>
      <c r="L113" s="302"/>
      <c r="M113" s="290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  <c r="X113" s="304"/>
      <c r="Y113" s="7"/>
    </row>
    <row r="114" customFormat="false" ht="12.75" hidden="false" customHeight="false" outlineLevel="0" collapsed="false">
      <c r="A114" s="7"/>
      <c r="B114" s="7"/>
      <c r="C114" s="7"/>
      <c r="D114" s="7"/>
      <c r="E114" s="9"/>
      <c r="F114" s="290"/>
      <c r="G114" s="290"/>
      <c r="H114" s="290"/>
      <c r="I114" s="302"/>
      <c r="J114" s="302"/>
      <c r="K114" s="302"/>
      <c r="L114" s="302"/>
      <c r="M114" s="290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  <c r="X114" s="304"/>
      <c r="Y114" s="7"/>
    </row>
    <row r="115" customFormat="false" ht="12.75" hidden="false" customHeight="false" outlineLevel="0" collapsed="false">
      <c r="A115" s="7"/>
      <c r="B115" s="7"/>
      <c r="C115" s="7"/>
      <c r="D115" s="7"/>
      <c r="E115" s="9"/>
      <c r="F115" s="290"/>
      <c r="G115" s="290"/>
      <c r="H115" s="290"/>
      <c r="I115" s="302"/>
      <c r="J115" s="302"/>
      <c r="K115" s="302"/>
      <c r="L115" s="302"/>
      <c r="M115" s="290"/>
      <c r="N115" s="303"/>
      <c r="O115" s="303"/>
      <c r="P115" s="303"/>
      <c r="Q115" s="303"/>
      <c r="R115" s="303"/>
      <c r="S115" s="303"/>
      <c r="T115" s="303"/>
      <c r="U115" s="303"/>
      <c r="V115" s="303"/>
      <c r="W115" s="303"/>
      <c r="X115" s="304"/>
      <c r="Y115" s="7"/>
    </row>
    <row r="116" customFormat="false" ht="12.75" hidden="false" customHeight="false" outlineLevel="0" collapsed="false">
      <c r="A116" s="7"/>
      <c r="B116" s="7"/>
      <c r="C116" s="7"/>
      <c r="D116" s="7"/>
      <c r="E116" s="9"/>
      <c r="F116" s="290"/>
      <c r="G116" s="290"/>
      <c r="H116" s="290"/>
      <c r="I116" s="302"/>
      <c r="J116" s="302"/>
      <c r="K116" s="302"/>
      <c r="L116" s="302"/>
      <c r="M116" s="290"/>
      <c r="N116" s="303"/>
      <c r="O116" s="303"/>
      <c r="P116" s="303"/>
      <c r="Q116" s="303"/>
      <c r="R116" s="303"/>
      <c r="S116" s="303"/>
      <c r="T116" s="303"/>
      <c r="U116" s="303"/>
      <c r="V116" s="303"/>
      <c r="W116" s="303"/>
      <c r="X116" s="304"/>
      <c r="Y116" s="7"/>
    </row>
    <row r="117" customFormat="false" ht="12.75" hidden="false" customHeight="false" outlineLevel="0" collapsed="false">
      <c r="A117" s="7"/>
      <c r="B117" s="7"/>
      <c r="C117" s="7"/>
      <c r="D117" s="7"/>
      <c r="E117" s="9"/>
      <c r="F117" s="290"/>
      <c r="G117" s="290"/>
      <c r="H117" s="290"/>
      <c r="I117" s="302"/>
      <c r="J117" s="302"/>
      <c r="K117" s="302"/>
      <c r="L117" s="302"/>
      <c r="M117" s="290"/>
      <c r="N117" s="303"/>
      <c r="O117" s="303"/>
      <c r="P117" s="303"/>
      <c r="Q117" s="303"/>
      <c r="R117" s="303"/>
      <c r="S117" s="303"/>
      <c r="T117" s="303"/>
      <c r="U117" s="303"/>
      <c r="V117" s="303"/>
      <c r="W117" s="303"/>
      <c r="X117" s="304"/>
      <c r="Y117" s="7"/>
    </row>
    <row r="118" customFormat="false" ht="12.75" hidden="false" customHeight="false" outlineLevel="0" collapsed="false">
      <c r="A118" s="7"/>
      <c r="B118" s="7"/>
      <c r="C118" s="7"/>
      <c r="D118" s="7"/>
      <c r="E118" s="9"/>
      <c r="F118" s="290"/>
      <c r="G118" s="290"/>
      <c r="H118" s="290"/>
      <c r="I118" s="302"/>
      <c r="J118" s="302"/>
      <c r="K118" s="302"/>
      <c r="L118" s="302"/>
      <c r="M118" s="290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  <c r="X118" s="304"/>
      <c r="Y118" s="7"/>
    </row>
    <row r="119" customFormat="false" ht="12.75" hidden="false" customHeight="false" outlineLevel="0" collapsed="false">
      <c r="A119" s="7"/>
      <c r="B119" s="7"/>
      <c r="C119" s="7"/>
      <c r="D119" s="7"/>
      <c r="E119" s="9"/>
      <c r="F119" s="290"/>
      <c r="G119" s="290"/>
      <c r="H119" s="290"/>
      <c r="I119" s="302"/>
      <c r="J119" s="302"/>
      <c r="K119" s="302"/>
      <c r="L119" s="302"/>
      <c r="M119" s="290"/>
      <c r="N119" s="303"/>
      <c r="O119" s="303"/>
      <c r="P119" s="303"/>
      <c r="Q119" s="303"/>
      <c r="R119" s="303"/>
      <c r="S119" s="303"/>
      <c r="T119" s="303"/>
      <c r="U119" s="303"/>
      <c r="V119" s="303"/>
      <c r="W119" s="303"/>
      <c r="X119" s="304"/>
      <c r="Y119" s="7"/>
    </row>
    <row r="120" customFormat="false" ht="12.75" hidden="false" customHeight="false" outlineLevel="0" collapsed="false">
      <c r="A120" s="7"/>
      <c r="B120" s="7"/>
      <c r="C120" s="7"/>
      <c r="D120" s="7"/>
      <c r="E120" s="9"/>
      <c r="F120" s="290"/>
      <c r="G120" s="290"/>
      <c r="H120" s="290"/>
      <c r="I120" s="302"/>
      <c r="J120" s="302"/>
      <c r="K120" s="302"/>
      <c r="L120" s="302"/>
      <c r="M120" s="290"/>
      <c r="N120" s="303"/>
      <c r="O120" s="303"/>
      <c r="P120" s="303"/>
      <c r="Q120" s="303"/>
      <c r="R120" s="303"/>
      <c r="S120" s="303"/>
      <c r="T120" s="303"/>
      <c r="U120" s="303"/>
      <c r="V120" s="303"/>
      <c r="W120" s="303"/>
      <c r="X120" s="304"/>
      <c r="Y120" s="7"/>
    </row>
    <row r="121" customFormat="false" ht="12.75" hidden="false" customHeight="false" outlineLevel="0" collapsed="false">
      <c r="A121" s="7"/>
      <c r="B121" s="7"/>
      <c r="C121" s="7"/>
      <c r="D121" s="7"/>
      <c r="E121" s="9"/>
      <c r="F121" s="290"/>
      <c r="G121" s="290"/>
      <c r="H121" s="290"/>
      <c r="I121" s="302"/>
      <c r="J121" s="302"/>
      <c r="K121" s="302"/>
      <c r="L121" s="302"/>
      <c r="M121" s="290"/>
      <c r="N121" s="303"/>
      <c r="O121" s="303"/>
      <c r="P121" s="303"/>
      <c r="Q121" s="303"/>
      <c r="R121" s="303"/>
      <c r="S121" s="303"/>
      <c r="T121" s="303"/>
      <c r="U121" s="303"/>
      <c r="V121" s="303"/>
      <c r="W121" s="303"/>
      <c r="X121" s="304"/>
      <c r="Y121" s="7"/>
    </row>
    <row r="122" customFormat="false" ht="12.75" hidden="false" customHeight="false" outlineLevel="0" collapsed="false">
      <c r="A122" s="7"/>
      <c r="B122" s="7"/>
      <c r="C122" s="7"/>
      <c r="D122" s="7"/>
      <c r="E122" s="9"/>
      <c r="F122" s="290"/>
      <c r="G122" s="290"/>
      <c r="H122" s="290"/>
      <c r="I122" s="302"/>
      <c r="J122" s="302"/>
      <c r="K122" s="302"/>
      <c r="L122" s="302"/>
      <c r="M122" s="290"/>
      <c r="N122" s="303"/>
      <c r="O122" s="303"/>
      <c r="P122" s="303"/>
      <c r="Q122" s="303"/>
      <c r="R122" s="303"/>
      <c r="S122" s="303"/>
      <c r="T122" s="303"/>
      <c r="U122" s="303"/>
      <c r="V122" s="303"/>
      <c r="W122" s="303"/>
      <c r="X122" s="304"/>
      <c r="Y122" s="7"/>
    </row>
    <row r="123" customFormat="false" ht="12.75" hidden="false" customHeight="false" outlineLevel="0" collapsed="false">
      <c r="A123" s="7"/>
      <c r="B123" s="7"/>
      <c r="C123" s="7"/>
      <c r="D123" s="7"/>
      <c r="E123" s="9"/>
      <c r="F123" s="290"/>
      <c r="G123" s="290"/>
      <c r="H123" s="290"/>
      <c r="I123" s="302"/>
      <c r="J123" s="302"/>
      <c r="K123" s="302"/>
      <c r="L123" s="302"/>
      <c r="M123" s="290"/>
      <c r="N123" s="303"/>
      <c r="O123" s="303"/>
      <c r="P123" s="303"/>
      <c r="Q123" s="303"/>
      <c r="R123" s="303"/>
      <c r="S123" s="303"/>
      <c r="T123" s="303"/>
      <c r="U123" s="303"/>
      <c r="V123" s="303"/>
      <c r="W123" s="303"/>
      <c r="X123" s="304"/>
      <c r="Y123" s="7"/>
    </row>
    <row r="124" customFormat="false" ht="12.75" hidden="false" customHeight="false" outlineLevel="0" collapsed="false">
      <c r="A124" s="7"/>
      <c r="B124" s="7"/>
      <c r="C124" s="7"/>
      <c r="D124" s="7"/>
      <c r="E124" s="9"/>
      <c r="F124" s="290"/>
      <c r="G124" s="290"/>
      <c r="H124" s="290"/>
      <c r="I124" s="302"/>
      <c r="J124" s="302"/>
      <c r="K124" s="302"/>
      <c r="L124" s="302"/>
      <c r="M124" s="290"/>
      <c r="N124" s="303"/>
      <c r="O124" s="303"/>
      <c r="P124" s="303"/>
      <c r="Q124" s="303"/>
      <c r="R124" s="303"/>
      <c r="S124" s="303"/>
      <c r="T124" s="303"/>
      <c r="U124" s="303"/>
      <c r="V124" s="303"/>
      <c r="W124" s="303"/>
      <c r="X124" s="304"/>
      <c r="Y124" s="7"/>
    </row>
    <row r="125" customFormat="false" ht="12.75" hidden="false" customHeight="false" outlineLevel="0" collapsed="false">
      <c r="A125" s="7"/>
      <c r="B125" s="7"/>
      <c r="C125" s="7"/>
      <c r="D125" s="7"/>
      <c r="E125" s="9"/>
      <c r="F125" s="290"/>
      <c r="G125" s="290"/>
      <c r="H125" s="290"/>
      <c r="I125" s="302"/>
      <c r="J125" s="302"/>
      <c r="K125" s="302"/>
      <c r="L125" s="302"/>
      <c r="M125" s="290"/>
      <c r="N125" s="303"/>
      <c r="O125" s="303"/>
      <c r="P125" s="303"/>
      <c r="Q125" s="303"/>
      <c r="R125" s="303"/>
      <c r="S125" s="303"/>
      <c r="T125" s="303"/>
      <c r="U125" s="303"/>
      <c r="V125" s="303"/>
      <c r="W125" s="303"/>
      <c r="X125" s="304"/>
      <c r="Y125" s="7"/>
    </row>
    <row r="126" customFormat="false" ht="12.75" hidden="false" customHeight="false" outlineLevel="0" collapsed="false">
      <c r="A126" s="7"/>
      <c r="B126" s="7"/>
      <c r="C126" s="7"/>
      <c r="D126" s="7"/>
      <c r="E126" s="9"/>
      <c r="F126" s="290"/>
      <c r="G126" s="290"/>
      <c r="H126" s="290"/>
      <c r="I126" s="302"/>
      <c r="J126" s="302"/>
      <c r="K126" s="302"/>
      <c r="L126" s="302"/>
      <c r="M126" s="290"/>
      <c r="N126" s="303"/>
      <c r="O126" s="303"/>
      <c r="P126" s="303"/>
      <c r="Q126" s="303"/>
      <c r="R126" s="303"/>
      <c r="S126" s="303"/>
      <c r="T126" s="303"/>
      <c r="U126" s="303"/>
      <c r="V126" s="303"/>
      <c r="W126" s="303"/>
      <c r="X126" s="304"/>
      <c r="Y126" s="7"/>
    </row>
    <row r="127" customFormat="false" ht="12.75" hidden="false" customHeight="false" outlineLevel="0" collapsed="false">
      <c r="A127" s="7"/>
      <c r="B127" s="7"/>
      <c r="C127" s="7"/>
      <c r="D127" s="7"/>
      <c r="E127" s="9"/>
      <c r="F127" s="290"/>
      <c r="G127" s="290"/>
      <c r="H127" s="290"/>
      <c r="I127" s="302"/>
      <c r="J127" s="302"/>
      <c r="K127" s="302"/>
      <c r="L127" s="302"/>
      <c r="M127" s="290"/>
      <c r="N127" s="303"/>
      <c r="O127" s="303"/>
      <c r="P127" s="303"/>
      <c r="Q127" s="303"/>
      <c r="R127" s="303"/>
      <c r="S127" s="303"/>
      <c r="T127" s="303"/>
      <c r="U127" s="303"/>
      <c r="V127" s="303"/>
      <c r="W127" s="303"/>
      <c r="X127" s="304"/>
      <c r="Y127" s="7"/>
    </row>
    <row r="128" customFormat="false" ht="12.75" hidden="false" customHeight="false" outlineLevel="0" collapsed="false">
      <c r="A128" s="7"/>
      <c r="B128" s="7"/>
      <c r="C128" s="7"/>
      <c r="D128" s="7"/>
      <c r="E128" s="9"/>
      <c r="F128" s="290"/>
      <c r="G128" s="290"/>
      <c r="H128" s="290"/>
      <c r="I128" s="302"/>
      <c r="J128" s="302"/>
      <c r="K128" s="302"/>
      <c r="L128" s="302"/>
      <c r="M128" s="290"/>
      <c r="N128" s="303"/>
      <c r="O128" s="303"/>
      <c r="P128" s="303"/>
      <c r="Q128" s="303"/>
      <c r="R128" s="303"/>
      <c r="S128" s="303"/>
      <c r="T128" s="303"/>
      <c r="U128" s="303"/>
      <c r="V128" s="303"/>
      <c r="W128" s="303"/>
      <c r="X128" s="304"/>
      <c r="Y128" s="7"/>
    </row>
    <row r="129" customFormat="false" ht="12.75" hidden="false" customHeight="false" outlineLevel="0" collapsed="false">
      <c r="A129" s="7"/>
      <c r="B129" s="7"/>
      <c r="C129" s="7"/>
      <c r="D129" s="7"/>
      <c r="E129" s="9"/>
      <c r="F129" s="290"/>
      <c r="G129" s="290"/>
      <c r="H129" s="290"/>
      <c r="I129" s="302"/>
      <c r="J129" s="302"/>
      <c r="K129" s="302"/>
      <c r="L129" s="302"/>
      <c r="M129" s="290"/>
      <c r="N129" s="303"/>
      <c r="O129" s="303"/>
      <c r="P129" s="303"/>
      <c r="Q129" s="303"/>
      <c r="R129" s="303"/>
      <c r="S129" s="303"/>
      <c r="T129" s="303"/>
      <c r="U129" s="303"/>
      <c r="V129" s="303"/>
      <c r="W129" s="303"/>
      <c r="X129" s="304"/>
      <c r="Y129" s="7"/>
    </row>
    <row r="130" customFormat="false" ht="12.75" hidden="false" customHeight="false" outlineLevel="0" collapsed="false">
      <c r="A130" s="7"/>
      <c r="B130" s="7"/>
      <c r="C130" s="7"/>
      <c r="D130" s="7"/>
      <c r="E130" s="9"/>
      <c r="F130" s="290"/>
      <c r="G130" s="290"/>
      <c r="H130" s="290"/>
      <c r="I130" s="302"/>
      <c r="J130" s="302"/>
      <c r="K130" s="302"/>
      <c r="L130" s="302"/>
      <c r="M130" s="290"/>
      <c r="N130" s="303"/>
      <c r="O130" s="303"/>
      <c r="P130" s="303"/>
      <c r="Q130" s="303"/>
      <c r="R130" s="303"/>
      <c r="S130" s="303"/>
      <c r="T130" s="303"/>
      <c r="U130" s="303"/>
      <c r="V130" s="303"/>
      <c r="W130" s="303"/>
      <c r="X130" s="304"/>
      <c r="Y130" s="7"/>
    </row>
    <row r="131" customFormat="false" ht="12.75" hidden="false" customHeight="false" outlineLevel="0" collapsed="false">
      <c r="A131" s="7"/>
      <c r="B131" s="7"/>
      <c r="C131" s="7"/>
      <c r="D131" s="7"/>
      <c r="E131" s="9"/>
      <c r="F131" s="290"/>
      <c r="G131" s="290"/>
      <c r="H131" s="290"/>
      <c r="I131" s="302"/>
      <c r="J131" s="302"/>
      <c r="K131" s="302"/>
      <c r="L131" s="302"/>
      <c r="M131" s="290"/>
      <c r="N131" s="303"/>
      <c r="O131" s="303"/>
      <c r="P131" s="303"/>
      <c r="Q131" s="303"/>
      <c r="R131" s="303"/>
      <c r="S131" s="303"/>
      <c r="T131" s="303"/>
      <c r="U131" s="303"/>
      <c r="V131" s="303"/>
      <c r="W131" s="303"/>
      <c r="X131" s="304"/>
      <c r="Y131" s="7"/>
    </row>
    <row r="132" customFormat="false" ht="12.75" hidden="false" customHeight="false" outlineLevel="0" collapsed="false">
      <c r="A132" s="7"/>
      <c r="B132" s="7"/>
      <c r="C132" s="7"/>
      <c r="D132" s="7"/>
      <c r="E132" s="9"/>
      <c r="F132" s="290"/>
      <c r="G132" s="290"/>
      <c r="H132" s="290"/>
      <c r="I132" s="302"/>
      <c r="J132" s="302"/>
      <c r="K132" s="302"/>
      <c r="L132" s="302"/>
      <c r="M132" s="290"/>
      <c r="N132" s="303"/>
      <c r="O132" s="303"/>
      <c r="P132" s="303"/>
      <c r="Q132" s="303"/>
      <c r="R132" s="303"/>
      <c r="S132" s="303"/>
      <c r="T132" s="303"/>
      <c r="U132" s="303"/>
      <c r="V132" s="303"/>
      <c r="W132" s="303"/>
      <c r="X132" s="304"/>
      <c r="Y132" s="7"/>
    </row>
    <row r="133" customFormat="false" ht="12.75" hidden="false" customHeight="false" outlineLevel="0" collapsed="false">
      <c r="A133" s="7"/>
      <c r="B133" s="7"/>
      <c r="C133" s="7"/>
      <c r="D133" s="7"/>
      <c r="E133" s="9"/>
      <c r="F133" s="290"/>
      <c r="G133" s="290"/>
      <c r="H133" s="290"/>
      <c r="I133" s="302"/>
      <c r="J133" s="302"/>
      <c r="K133" s="302"/>
      <c r="L133" s="302"/>
      <c r="M133" s="290"/>
      <c r="N133" s="303"/>
      <c r="O133" s="303"/>
      <c r="P133" s="303"/>
      <c r="Q133" s="303"/>
      <c r="R133" s="303"/>
      <c r="S133" s="303"/>
      <c r="T133" s="303"/>
      <c r="U133" s="303"/>
      <c r="V133" s="303"/>
      <c r="W133" s="303"/>
      <c r="X133" s="304"/>
      <c r="Y133" s="7"/>
    </row>
    <row r="134" customFormat="false" ht="12.75" hidden="false" customHeight="false" outlineLevel="0" collapsed="false">
      <c r="A134" s="7"/>
      <c r="B134" s="7"/>
      <c r="C134" s="7"/>
      <c r="D134" s="7"/>
      <c r="E134" s="9"/>
      <c r="F134" s="290"/>
      <c r="G134" s="290"/>
      <c r="H134" s="290"/>
      <c r="I134" s="302"/>
      <c r="J134" s="302"/>
      <c r="K134" s="302"/>
      <c r="L134" s="302"/>
      <c r="M134" s="290"/>
      <c r="N134" s="303"/>
      <c r="O134" s="303"/>
      <c r="P134" s="303"/>
      <c r="Q134" s="303"/>
      <c r="R134" s="303"/>
      <c r="S134" s="303"/>
      <c r="T134" s="303"/>
      <c r="U134" s="303"/>
      <c r="V134" s="303"/>
      <c r="W134" s="303"/>
      <c r="X134" s="304"/>
      <c r="Y134" s="7"/>
    </row>
    <row r="135" customFormat="false" ht="12.75" hidden="false" customHeight="false" outlineLevel="0" collapsed="false">
      <c r="A135" s="7"/>
      <c r="B135" s="7"/>
      <c r="C135" s="7"/>
      <c r="D135" s="7"/>
      <c r="E135" s="9"/>
      <c r="F135" s="290"/>
      <c r="G135" s="290"/>
      <c r="H135" s="290"/>
      <c r="I135" s="302"/>
      <c r="J135" s="302"/>
      <c r="K135" s="302"/>
      <c r="L135" s="302"/>
      <c r="M135" s="290"/>
      <c r="N135" s="303"/>
      <c r="O135" s="303"/>
      <c r="P135" s="303"/>
      <c r="Q135" s="303"/>
      <c r="R135" s="303"/>
      <c r="S135" s="303"/>
      <c r="T135" s="303"/>
      <c r="U135" s="303"/>
      <c r="V135" s="303"/>
      <c r="W135" s="303"/>
      <c r="X135" s="304"/>
      <c r="Y135" s="7"/>
    </row>
    <row r="136" customFormat="false" ht="12.75" hidden="false" customHeight="false" outlineLevel="0" collapsed="false">
      <c r="A136" s="7"/>
      <c r="B136" s="7"/>
      <c r="C136" s="7"/>
      <c r="D136" s="7"/>
      <c r="E136" s="9"/>
      <c r="F136" s="290"/>
      <c r="G136" s="290"/>
      <c r="H136" s="290"/>
      <c r="I136" s="302"/>
      <c r="J136" s="302"/>
      <c r="K136" s="302"/>
      <c r="L136" s="302"/>
      <c r="M136" s="290"/>
      <c r="N136" s="303"/>
      <c r="O136" s="303"/>
      <c r="P136" s="303"/>
      <c r="Q136" s="303"/>
      <c r="R136" s="303"/>
      <c r="S136" s="303"/>
      <c r="T136" s="303"/>
      <c r="U136" s="303"/>
      <c r="V136" s="303"/>
      <c r="W136" s="303"/>
      <c r="X136" s="304"/>
      <c r="Y136" s="7"/>
    </row>
    <row r="137" customFormat="false" ht="12.75" hidden="false" customHeight="false" outlineLevel="0" collapsed="false">
      <c r="A137" s="7"/>
      <c r="B137" s="7"/>
      <c r="C137" s="7"/>
      <c r="D137" s="7"/>
      <c r="E137" s="9"/>
      <c r="F137" s="290"/>
      <c r="G137" s="290"/>
      <c r="H137" s="291"/>
      <c r="I137" s="287"/>
      <c r="J137" s="287"/>
      <c r="K137" s="287"/>
      <c r="L137" s="287"/>
      <c r="M137" s="287"/>
      <c r="N137" s="287"/>
      <c r="O137" s="287"/>
      <c r="P137" s="287"/>
      <c r="Q137" s="287"/>
      <c r="R137" s="287"/>
      <c r="S137" s="287"/>
      <c r="T137" s="287"/>
      <c r="U137" s="287"/>
      <c r="V137" s="287"/>
      <c r="W137" s="287"/>
      <c r="X137" s="287"/>
      <c r="Y137" s="7"/>
    </row>
    <row r="138" customFormat="false" ht="12.75" hidden="false" customHeight="false" outlineLevel="0" collapsed="false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customFormat="false" ht="12.75" hidden="false" customHeight="false" outlineLevel="0" collapsed="false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customFormat="false" ht="12.75" hidden="false" customHeight="false" outlineLevel="0" collapsed="false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customFormat="false" ht="12.75" hidden="false" customHeight="false" outlineLevel="0" collapsed="false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customFormat="false" ht="12.75" hidden="false" customHeight="false" outlineLevel="0" collapsed="false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customFormat="false" ht="12.75" hidden="false" customHeight="false" outlineLevel="0" collapsed="false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customFormat="false" ht="12.75" hidden="false" customHeight="false" outlineLevel="0" collapsed="false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customFormat="false" ht="12.75" hidden="false" customHeight="false" outlineLevel="0" collapsed="false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</sheetData>
  <mergeCells count="13">
    <mergeCell ref="AQ1:AR1"/>
    <mergeCell ref="BC1:BD1"/>
    <mergeCell ref="W3:AB3"/>
    <mergeCell ref="AD3:AL3"/>
    <mergeCell ref="BF3:BH3"/>
    <mergeCell ref="CE3:CG3"/>
    <mergeCell ref="F4:I4"/>
    <mergeCell ref="AK4:AM4"/>
    <mergeCell ref="AN4:AP4"/>
    <mergeCell ref="AK5:AM5"/>
    <mergeCell ref="AN5:AP5"/>
    <mergeCell ref="F69:I69"/>
    <mergeCell ref="I109:L109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P145"/>
  <sheetViews>
    <sheetView showFormulas="false" showGridLines="true" showRowColHeaders="true" showZeros="true" rightToLeft="false" tabSelected="false" showOutlineSymbols="true" defaultGridColor="true" view="normal" topLeftCell="AC1" colorId="64" zoomScale="75" zoomScaleNormal="75" zoomScalePageLayoutView="100" workbookViewId="0">
      <selection pane="topLeft" activeCell="BL25" activeCellId="0" sqref="BL2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9.99"/>
    <col collapsed="false" customWidth="true" hidden="false" outlineLevel="0" max="4" min="4" style="0" width="10.56"/>
    <col collapsed="false" customWidth="true" hidden="false" outlineLevel="0" max="5" min="5" style="0" width="12.56"/>
    <col collapsed="false" customWidth="true" hidden="false" outlineLevel="0" max="6" min="6" style="0" width="13.41"/>
    <col collapsed="false" customWidth="true" hidden="false" outlineLevel="0" max="7" min="7" style="0" width="11.99"/>
    <col collapsed="false" customWidth="true" hidden="false" outlineLevel="0" max="8" min="8" style="0" width="14.28"/>
    <col collapsed="false" customWidth="true" hidden="false" outlineLevel="0" max="9" min="9" style="0" width="15.85"/>
    <col collapsed="false" customWidth="true" hidden="false" outlineLevel="0" max="10" min="10" style="0" width="11.56"/>
    <col collapsed="false" customWidth="true" hidden="false" outlineLevel="0" max="11" min="11" style="0" width="19.56"/>
    <col collapsed="false" customWidth="true" hidden="false" outlineLevel="0" max="12" min="12" style="0" width="16.56"/>
    <col collapsed="false" customWidth="true" hidden="false" outlineLevel="0" max="13" min="13" style="0" width="18.41"/>
    <col collapsed="false" customWidth="true" hidden="false" outlineLevel="0" max="14" min="14" style="0" width="19.99"/>
    <col collapsed="false" customWidth="true" hidden="false" outlineLevel="0" max="15" min="15" style="0" width="14.56"/>
    <col collapsed="false" customWidth="true" hidden="false" outlineLevel="0" max="16" min="16" style="0" width="11.56"/>
    <col collapsed="false" customWidth="true" hidden="false" outlineLevel="0" max="17" min="17" style="0" width="12.14"/>
    <col collapsed="false" customWidth="true" hidden="false" outlineLevel="0" max="19" min="18" style="0" width="12.85"/>
    <col collapsed="false" customWidth="true" hidden="false" outlineLevel="0" max="20" min="20" style="0" width="13.56"/>
    <col collapsed="false" customWidth="true" hidden="false" outlineLevel="0" max="21" min="21" style="0" width="15.13"/>
    <col collapsed="false" customWidth="true" hidden="false" outlineLevel="0" max="22" min="22" style="0" width="13.14"/>
    <col collapsed="false" customWidth="true" hidden="false" outlineLevel="0" max="23" min="23" style="0" width="12.56"/>
    <col collapsed="false" customWidth="true" hidden="false" outlineLevel="0" max="24" min="24" style="0" width="12.28"/>
    <col collapsed="false" customWidth="true" hidden="false" outlineLevel="0" max="25" min="25" style="0" width="13.85"/>
    <col collapsed="false" customWidth="true" hidden="false" outlineLevel="0" max="26" min="26" style="0" width="12.56"/>
    <col collapsed="false" customWidth="true" hidden="false" outlineLevel="0" max="27" min="27" style="0" width="13.99"/>
    <col collapsed="false" customWidth="true" hidden="false" outlineLevel="0" max="28" min="28" style="0" width="14.14"/>
    <col collapsed="false" customWidth="true" hidden="false" outlineLevel="0" max="29" min="29" style="0" width="14.28"/>
    <col collapsed="false" customWidth="true" hidden="false" outlineLevel="0" max="30" min="30" style="0" width="15.13"/>
    <col collapsed="false" customWidth="true" hidden="false" outlineLevel="0" max="31" min="31" style="0" width="13.14"/>
    <col collapsed="false" customWidth="true" hidden="false" outlineLevel="0" max="32" min="32" style="0" width="12.56"/>
    <col collapsed="false" customWidth="true" hidden="false" outlineLevel="0" max="33" min="33" style="0" width="12.28"/>
    <col collapsed="false" customWidth="true" hidden="false" outlineLevel="0" max="34" min="34" style="0" width="12.7"/>
    <col collapsed="false" customWidth="true" hidden="false" outlineLevel="0" max="35" min="35" style="0" width="10.99"/>
    <col collapsed="false" customWidth="true" hidden="false" outlineLevel="0" max="36" min="36" style="0" width="15.41"/>
    <col collapsed="false" customWidth="true" hidden="false" outlineLevel="0" max="37" min="37" style="0" width="13.14"/>
    <col collapsed="false" customWidth="true" hidden="false" outlineLevel="0" max="38" min="38" style="0" width="14.56"/>
    <col collapsed="false" customWidth="true" hidden="false" outlineLevel="0" max="39" min="39" style="0" width="11.42"/>
    <col collapsed="false" customWidth="true" hidden="false" outlineLevel="0" max="40" min="40" style="0" width="11.13"/>
    <col collapsed="false" customWidth="true" hidden="false" outlineLevel="0" max="41" min="41" style="0" width="14.28"/>
    <col collapsed="false" customWidth="true" hidden="false" outlineLevel="0" max="42" min="42" style="0" width="14.41"/>
    <col collapsed="false" customWidth="true" hidden="false" outlineLevel="0" max="43" min="43" style="0" width="13.99"/>
    <col collapsed="false" customWidth="true" hidden="false" outlineLevel="0" max="44" min="44" style="0" width="15.41"/>
    <col collapsed="false" customWidth="true" hidden="false" outlineLevel="0" max="45" min="45" style="0" width="16.84"/>
    <col collapsed="false" customWidth="true" hidden="false" outlineLevel="0" max="46" min="46" style="0" width="17.28"/>
    <col collapsed="false" customWidth="true" hidden="false" outlineLevel="0" max="47" min="47" style="0" width="16.56"/>
    <col collapsed="false" customWidth="true" hidden="false" outlineLevel="0" max="48" min="48" style="0" width="17.14"/>
    <col collapsed="false" customWidth="true" hidden="false" outlineLevel="0" max="49" min="49" style="0" width="14.28"/>
    <col collapsed="false" customWidth="true" hidden="false" outlineLevel="0" max="50" min="50" style="0" width="14.85"/>
    <col collapsed="false" customWidth="true" hidden="false" outlineLevel="0" max="51" min="51" style="0" width="15.41"/>
    <col collapsed="false" customWidth="true" hidden="false" outlineLevel="0" max="52" min="52" style="0" width="13.99"/>
    <col collapsed="false" customWidth="true" hidden="false" outlineLevel="0" max="53" min="53" style="0" width="15.13"/>
    <col collapsed="false" customWidth="true" hidden="false" outlineLevel="0" max="54" min="54" style="0" width="14.99"/>
    <col collapsed="false" customWidth="true" hidden="false" outlineLevel="0" max="55" min="55" style="0" width="15.7"/>
    <col collapsed="false" customWidth="true" hidden="false" outlineLevel="0" max="56" min="56" style="0" width="15.85"/>
    <col collapsed="false" customWidth="true" hidden="false" outlineLevel="0" max="58" min="57" style="0" width="14.99"/>
    <col collapsed="false" customWidth="true" hidden="false" outlineLevel="0" max="59" min="59" style="0" width="13.28"/>
    <col collapsed="false" customWidth="true" hidden="false" outlineLevel="0" max="61" min="60" style="0" width="16.84"/>
    <col collapsed="false" customWidth="true" hidden="false" outlineLevel="0" max="62" min="62" style="0" width="16.42"/>
    <col collapsed="false" customWidth="true" hidden="false" outlineLevel="0" max="63" min="63" style="0" width="16.7"/>
    <col collapsed="false" customWidth="true" hidden="false" outlineLevel="0" max="64" min="64" style="0" width="13.14"/>
    <col collapsed="false" customWidth="true" hidden="false" outlineLevel="0" max="66" min="66" style="0" width="10.99"/>
    <col collapsed="false" customWidth="true" hidden="false" outlineLevel="0" max="67" min="67" style="0" width="16.99"/>
    <col collapsed="false" customWidth="true" hidden="false" outlineLevel="0" max="69" min="69" style="0" width="15.13"/>
  </cols>
  <sheetData>
    <row r="1" customFormat="false" ht="20.25" hidden="false" customHeight="false" outlineLevel="0" collapsed="false">
      <c r="A1" s="1" t="n">
        <f aca="true">DATE(YEAR($A$4),MONTH($A$4),DAY(RIGHT(CELL("filename",A2),1)))</f>
        <v>36955</v>
      </c>
      <c r="K1" s="2" t="s">
        <v>0</v>
      </c>
      <c r="L1" s="2"/>
      <c r="N1" s="2"/>
      <c r="AQ1" s="3" t="n">
        <f aca="false">A1</f>
        <v>36955</v>
      </c>
      <c r="AR1" s="3"/>
      <c r="BC1" s="3" t="n">
        <f aca="false">A1</f>
        <v>36955</v>
      </c>
      <c r="BD1" s="3"/>
    </row>
    <row r="2" customFormat="false" ht="13.5" hidden="false" customHeight="false" outlineLevel="0" collapsed="false"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 t="s">
        <v>1</v>
      </c>
      <c r="N2" s="4"/>
      <c r="O2" s="4" t="s">
        <v>1</v>
      </c>
      <c r="P2" s="4"/>
      <c r="Q2" s="4" t="s">
        <v>1</v>
      </c>
      <c r="R2" s="4" t="s">
        <v>1</v>
      </c>
      <c r="S2" s="4" t="s">
        <v>1</v>
      </c>
      <c r="T2" s="4" t="s">
        <v>1</v>
      </c>
      <c r="U2" s="4"/>
      <c r="AB2" s="5"/>
      <c r="BH2" s="6"/>
      <c r="BJ2" s="6" t="s">
        <v>2</v>
      </c>
      <c r="BO2" s="6" t="s">
        <v>3</v>
      </c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8"/>
      <c r="CJ2" s="7"/>
      <c r="CK2" s="7"/>
      <c r="CL2" s="7"/>
      <c r="CM2" s="7"/>
      <c r="CN2" s="8"/>
      <c r="CO2" s="7"/>
      <c r="CP2" s="7"/>
    </row>
    <row r="3" customFormat="false" ht="13.5" hidden="false" customHeight="false" outlineLevel="0" collapsed="false">
      <c r="B3" s="9" t="s">
        <v>4</v>
      </c>
      <c r="C3" s="10"/>
      <c r="D3" s="10"/>
      <c r="E3" s="10"/>
      <c r="F3" s="11"/>
      <c r="G3" s="11"/>
      <c r="H3" s="12"/>
      <c r="I3" s="12"/>
      <c r="J3" s="11"/>
      <c r="K3" s="11"/>
      <c r="L3" s="11"/>
      <c r="M3" s="13" t="n">
        <v>0</v>
      </c>
      <c r="N3" s="11"/>
      <c r="O3" s="13" t="n">
        <v>0</v>
      </c>
      <c r="P3" s="14" t="n">
        <v>22.8</v>
      </c>
      <c r="Q3" s="13" t="n">
        <v>0</v>
      </c>
      <c r="R3" s="13" t="n">
        <v>0</v>
      </c>
      <c r="S3" s="13" t="n">
        <v>0</v>
      </c>
      <c r="T3" s="13" t="n">
        <v>0</v>
      </c>
      <c r="U3" s="4"/>
      <c r="W3" s="15" t="s">
        <v>5</v>
      </c>
      <c r="X3" s="15"/>
      <c r="Y3" s="15"/>
      <c r="Z3" s="15"/>
      <c r="AA3" s="15"/>
      <c r="AB3" s="15"/>
      <c r="AD3" s="16" t="s">
        <v>6</v>
      </c>
      <c r="AE3" s="16"/>
      <c r="AF3" s="16"/>
      <c r="AG3" s="16"/>
      <c r="AH3" s="16"/>
      <c r="AI3" s="16"/>
      <c r="AJ3" s="16"/>
      <c r="AK3" s="16"/>
      <c r="AL3" s="16"/>
      <c r="AM3" s="17"/>
      <c r="AN3" s="17"/>
      <c r="AO3" s="17"/>
      <c r="AP3" s="18"/>
      <c r="AQ3" s="19"/>
      <c r="AR3" s="20"/>
      <c r="AS3" s="21" t="s">
        <v>7</v>
      </c>
      <c r="AT3" s="22"/>
      <c r="AU3" s="22"/>
      <c r="AV3" s="22"/>
      <c r="AW3" s="22"/>
      <c r="AX3" s="22"/>
      <c r="AY3" s="22"/>
      <c r="AZ3" s="22"/>
      <c r="BA3" s="22"/>
      <c r="BB3" s="22"/>
      <c r="BC3" s="23"/>
      <c r="BF3" s="24" t="s">
        <v>8</v>
      </c>
      <c r="BG3" s="24"/>
      <c r="BH3" s="24"/>
      <c r="BJ3" s="25" t="s">
        <v>9</v>
      </c>
      <c r="BK3" s="26"/>
      <c r="BL3" s="27" t="n">
        <f aca="false">BD31</f>
        <v>10870.0592</v>
      </c>
      <c r="BM3" s="6"/>
      <c r="BO3" s="25" t="s">
        <v>9</v>
      </c>
      <c r="BP3" s="26"/>
      <c r="BQ3" s="27" t="e">
        <f aca="true">(INDIRECT(TEXT((DAY($A$1)-1),"0")&amp;"!Bq3"))+BL3</f>
        <v>#REF!</v>
      </c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7"/>
      <c r="CD3" s="7"/>
      <c r="CE3" s="28"/>
      <c r="CF3" s="28"/>
      <c r="CG3" s="28"/>
      <c r="CH3" s="7"/>
      <c r="CI3" s="8"/>
      <c r="CJ3" s="7"/>
      <c r="CK3" s="29"/>
      <c r="CL3" s="8"/>
      <c r="CM3" s="7"/>
      <c r="CN3" s="8"/>
      <c r="CO3" s="7"/>
      <c r="CP3" s="29"/>
    </row>
    <row r="4" customFormat="false" ht="13.5" hidden="false" customHeight="false" outlineLevel="0" collapsed="false">
      <c r="A4" s="30" t="n">
        <f aca="false">'1'!A4</f>
        <v>36951</v>
      </c>
      <c r="B4" s="31"/>
      <c r="C4" s="32"/>
      <c r="D4" s="33" t="s">
        <v>10</v>
      </c>
      <c r="E4" s="34"/>
      <c r="F4" s="35" t="s">
        <v>11</v>
      </c>
      <c r="G4" s="35"/>
      <c r="H4" s="35"/>
      <c r="I4" s="35"/>
      <c r="J4" s="36" t="s">
        <v>12</v>
      </c>
      <c r="K4" s="37"/>
      <c r="L4" s="38"/>
      <c r="M4" s="36" t="s">
        <v>13</v>
      </c>
      <c r="N4" s="37"/>
      <c r="O4" s="37"/>
      <c r="P4" s="39"/>
      <c r="Q4" s="37"/>
      <c r="R4" s="37"/>
      <c r="S4" s="38"/>
      <c r="T4" s="36"/>
      <c r="U4" s="38"/>
      <c r="W4" s="40" t="s">
        <v>14</v>
      </c>
      <c r="X4" s="40"/>
      <c r="Y4" s="40" t="s">
        <v>14</v>
      </c>
      <c r="Z4" s="41"/>
      <c r="AA4" s="42" t="s">
        <v>15</v>
      </c>
      <c r="AB4" s="40"/>
      <c r="AC4" s="43" t="s">
        <v>16</v>
      </c>
      <c r="AE4" s="44" t="s">
        <v>17</v>
      </c>
      <c r="AF4" s="44" t="s">
        <v>17</v>
      </c>
      <c r="AG4" s="44"/>
      <c r="AH4" s="45"/>
      <c r="AI4" s="26" t="s">
        <v>18</v>
      </c>
      <c r="AJ4" s="46"/>
      <c r="AK4" s="47" t="s">
        <v>18</v>
      </c>
      <c r="AL4" s="47"/>
      <c r="AM4" s="47"/>
      <c r="AN4" s="47" t="s">
        <v>19</v>
      </c>
      <c r="AO4" s="47"/>
      <c r="AP4" s="47"/>
      <c r="AQ4" s="48" t="s">
        <v>20</v>
      </c>
      <c r="AR4" s="48" t="s">
        <v>21</v>
      </c>
      <c r="AS4" s="49"/>
      <c r="AT4" s="50" t="s">
        <v>21</v>
      </c>
      <c r="AU4" s="50" t="s">
        <v>22</v>
      </c>
      <c r="AV4" s="50" t="s">
        <v>21</v>
      </c>
      <c r="AW4" s="50" t="s">
        <v>11</v>
      </c>
      <c r="AX4" s="50" t="s">
        <v>23</v>
      </c>
      <c r="AY4" s="50" t="s">
        <v>24</v>
      </c>
      <c r="AZ4" s="50" t="s">
        <v>25</v>
      </c>
      <c r="BA4" s="50" t="s">
        <v>16</v>
      </c>
      <c r="BB4" s="50" t="s">
        <v>26</v>
      </c>
      <c r="BC4" s="50" t="s">
        <v>27</v>
      </c>
      <c r="BD4" s="50" t="s">
        <v>28</v>
      </c>
      <c r="BE4" s="51"/>
      <c r="BF4" s="40" t="s">
        <v>29</v>
      </c>
      <c r="BG4" s="40" t="s">
        <v>30</v>
      </c>
      <c r="BH4" s="40" t="s">
        <v>31</v>
      </c>
      <c r="BI4" s="52"/>
      <c r="BJ4" s="53" t="s">
        <v>32</v>
      </c>
      <c r="BK4" s="52"/>
      <c r="BL4" s="54"/>
      <c r="BO4" s="53" t="s">
        <v>32</v>
      </c>
      <c r="BP4" s="52"/>
      <c r="BQ4" s="54" t="e">
        <f aca="true">(INDIRECT(TEXT((DAY($A$1)-1),"0")&amp;"!BK4"))+BL4</f>
        <v>#REF!</v>
      </c>
      <c r="BR4" s="55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55"/>
      <c r="CE4" s="28"/>
      <c r="CF4" s="28"/>
      <c r="CG4" s="28"/>
      <c r="CH4" s="7"/>
      <c r="CI4" s="8"/>
      <c r="CJ4" s="7"/>
      <c r="CK4" s="29"/>
      <c r="CL4" s="7"/>
      <c r="CM4" s="7"/>
      <c r="CN4" s="8"/>
      <c r="CO4" s="7"/>
      <c r="CP4" s="29"/>
    </row>
    <row r="5" customFormat="false" ht="12.75" hidden="false" customHeight="false" outlineLevel="0" collapsed="false">
      <c r="B5" s="56"/>
      <c r="C5" s="57" t="s">
        <v>33</v>
      </c>
      <c r="D5" s="57" t="s">
        <v>34</v>
      </c>
      <c r="E5" s="58"/>
      <c r="F5" s="59" t="s">
        <v>35</v>
      </c>
      <c r="G5" s="60" t="s">
        <v>36</v>
      </c>
      <c r="H5" s="60" t="s">
        <v>37</v>
      </c>
      <c r="I5" s="61" t="s">
        <v>38</v>
      </c>
      <c r="J5" s="59" t="s">
        <v>39</v>
      </c>
      <c r="K5" s="60" t="s">
        <v>23</v>
      </c>
      <c r="L5" s="61" t="s">
        <v>40</v>
      </c>
      <c r="M5" s="59" t="s">
        <v>159</v>
      </c>
      <c r="N5" s="60" t="s">
        <v>160</v>
      </c>
      <c r="O5" s="60" t="s">
        <v>41</v>
      </c>
      <c r="P5" s="60" t="s">
        <v>42</v>
      </c>
      <c r="Q5" s="60" t="s">
        <v>43</v>
      </c>
      <c r="R5" s="60" t="s">
        <v>43</v>
      </c>
      <c r="S5" s="61" t="s">
        <v>44</v>
      </c>
      <c r="T5" s="59" t="s">
        <v>45</v>
      </c>
      <c r="U5" s="62" t="s">
        <v>46</v>
      </c>
      <c r="W5" s="50" t="s">
        <v>24</v>
      </c>
      <c r="X5" s="50"/>
      <c r="Y5" s="50" t="s">
        <v>24</v>
      </c>
      <c r="Z5" s="63"/>
      <c r="AA5" s="64" t="s">
        <v>24</v>
      </c>
      <c r="AB5" s="65"/>
      <c r="AC5" s="66" t="s">
        <v>47</v>
      </c>
      <c r="AE5" s="67" t="s">
        <v>48</v>
      </c>
      <c r="AF5" s="67" t="s">
        <v>48</v>
      </c>
      <c r="AG5" s="67"/>
      <c r="AH5" s="68"/>
      <c r="AI5" s="52" t="s">
        <v>49</v>
      </c>
      <c r="AJ5" s="69"/>
      <c r="AK5" s="70" t="s">
        <v>49</v>
      </c>
      <c r="AL5" s="70"/>
      <c r="AM5" s="70"/>
      <c r="AN5" s="70" t="s">
        <v>49</v>
      </c>
      <c r="AO5" s="70"/>
      <c r="AP5" s="70"/>
      <c r="AQ5" s="71" t="s">
        <v>50</v>
      </c>
      <c r="AR5" s="71" t="s">
        <v>51</v>
      </c>
      <c r="AS5" s="49"/>
      <c r="AT5" s="50" t="s">
        <v>52</v>
      </c>
      <c r="AU5" s="50" t="s">
        <v>53</v>
      </c>
      <c r="AV5" s="50" t="s">
        <v>54</v>
      </c>
      <c r="AW5" s="50" t="s">
        <v>55</v>
      </c>
      <c r="AX5" s="50"/>
      <c r="AY5" s="50" t="s">
        <v>56</v>
      </c>
      <c r="AZ5" s="50" t="s">
        <v>57</v>
      </c>
      <c r="BA5" s="50" t="s">
        <v>47</v>
      </c>
      <c r="BB5" s="50" t="s">
        <v>58</v>
      </c>
      <c r="BC5" s="50"/>
      <c r="BD5" s="50" t="s">
        <v>59</v>
      </c>
      <c r="BE5" s="51"/>
      <c r="BF5" s="72" t="s">
        <v>60</v>
      </c>
      <c r="BG5" s="72" t="n">
        <v>0.8</v>
      </c>
      <c r="BH5" s="72" t="n">
        <v>0.2</v>
      </c>
      <c r="BI5" s="52"/>
      <c r="BJ5" s="53" t="s">
        <v>61</v>
      </c>
      <c r="BK5" s="52"/>
      <c r="BL5" s="73" t="n">
        <f aca="false">BL3-BL4</f>
        <v>10870.0592</v>
      </c>
      <c r="BO5" s="53" t="s">
        <v>61</v>
      </c>
      <c r="BP5" s="52"/>
      <c r="BQ5" s="73" t="e">
        <f aca="false">BQ3-BQ4</f>
        <v>#REF!</v>
      </c>
      <c r="BR5" s="55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55"/>
      <c r="CE5" s="74"/>
      <c r="CF5" s="74"/>
      <c r="CG5" s="74"/>
      <c r="CH5" s="7"/>
      <c r="CI5" s="8"/>
      <c r="CJ5" s="7"/>
      <c r="CK5" s="29"/>
      <c r="CL5" s="7"/>
      <c r="CM5" s="7"/>
      <c r="CN5" s="8"/>
      <c r="CO5" s="7"/>
      <c r="CP5" s="29"/>
    </row>
    <row r="6" customFormat="false" ht="17.25" hidden="false" customHeight="true" outlineLevel="0" collapsed="false">
      <c r="B6" s="75"/>
      <c r="C6" s="76" t="s">
        <v>62</v>
      </c>
      <c r="D6" s="76" t="s">
        <v>63</v>
      </c>
      <c r="E6" s="77" t="s">
        <v>64</v>
      </c>
      <c r="F6" s="78" t="n">
        <f aca="false">Variables!C2</f>
        <v>0</v>
      </c>
      <c r="G6" s="79" t="n">
        <v>0</v>
      </c>
      <c r="H6" s="79" t="n">
        <v>0</v>
      </c>
      <c r="I6" s="80" t="s">
        <v>65</v>
      </c>
      <c r="J6" s="81" t="s">
        <v>66</v>
      </c>
      <c r="K6" s="79" t="n">
        <v>0</v>
      </c>
      <c r="L6" s="82" t="s">
        <v>65</v>
      </c>
      <c r="M6" s="83" t="n">
        <v>0</v>
      </c>
      <c r="N6" s="84" t="s">
        <v>67</v>
      </c>
      <c r="O6" s="85" t="n">
        <v>2.52</v>
      </c>
      <c r="P6" s="84" t="n">
        <v>0.019</v>
      </c>
      <c r="Q6" s="85" t="n">
        <v>0</v>
      </c>
      <c r="R6" s="85" t="s">
        <v>67</v>
      </c>
      <c r="S6" s="82" t="s">
        <v>68</v>
      </c>
      <c r="T6" s="86" t="n">
        <v>0</v>
      </c>
      <c r="U6" s="87" t="s">
        <v>69</v>
      </c>
      <c r="W6" s="88" t="s">
        <v>62</v>
      </c>
      <c r="X6" s="89"/>
      <c r="Y6" s="88" t="s">
        <v>62</v>
      </c>
      <c r="Z6" s="90"/>
      <c r="AA6" s="91" t="s">
        <v>62</v>
      </c>
      <c r="AB6" s="92"/>
      <c r="AC6" s="93" t="s">
        <v>70</v>
      </c>
      <c r="AD6" s="94" t="s">
        <v>71</v>
      </c>
      <c r="AE6" s="67" t="s">
        <v>72</v>
      </c>
      <c r="AF6" s="67" t="s">
        <v>73</v>
      </c>
      <c r="AG6" s="67"/>
      <c r="AH6" s="95" t="s">
        <v>72</v>
      </c>
      <c r="AI6" s="309" t="s">
        <v>50</v>
      </c>
      <c r="AJ6" s="310" t="s">
        <v>74</v>
      </c>
      <c r="AK6" s="67" t="s">
        <v>72</v>
      </c>
      <c r="AL6" s="51" t="s">
        <v>50</v>
      </c>
      <c r="AM6" s="49" t="s">
        <v>74</v>
      </c>
      <c r="AN6" s="311" t="s">
        <v>72</v>
      </c>
      <c r="AO6" s="312" t="s">
        <v>50</v>
      </c>
      <c r="AP6" s="49" t="s">
        <v>74</v>
      </c>
      <c r="AQ6" s="96" t="s">
        <v>75</v>
      </c>
      <c r="AR6" s="96" t="s">
        <v>76</v>
      </c>
      <c r="AS6" s="49"/>
      <c r="AT6" s="97" t="s">
        <v>76</v>
      </c>
      <c r="AU6" s="97" t="s">
        <v>77</v>
      </c>
      <c r="AV6" s="97" t="s">
        <v>70</v>
      </c>
      <c r="AW6" s="97" t="s">
        <v>78</v>
      </c>
      <c r="AX6" s="97" t="s">
        <v>70</v>
      </c>
      <c r="AY6" s="97" t="s">
        <v>70</v>
      </c>
      <c r="AZ6" s="97" t="s">
        <v>70</v>
      </c>
      <c r="BA6" s="97" t="s">
        <v>70</v>
      </c>
      <c r="BB6" s="97" t="s">
        <v>70</v>
      </c>
      <c r="BC6" s="97" t="s">
        <v>70</v>
      </c>
      <c r="BD6" s="97" t="s">
        <v>79</v>
      </c>
      <c r="BE6" s="52"/>
      <c r="BF6" s="92" t="s">
        <v>70</v>
      </c>
      <c r="BG6" s="92" t="s">
        <v>80</v>
      </c>
      <c r="BH6" s="92" t="s">
        <v>80</v>
      </c>
      <c r="BI6" s="98"/>
      <c r="BJ6" s="53" t="s">
        <v>32</v>
      </c>
      <c r="BK6" s="52"/>
      <c r="BL6" s="99"/>
      <c r="BM6" s="6"/>
      <c r="BN6" s="6"/>
      <c r="BO6" s="53" t="s">
        <v>32</v>
      </c>
      <c r="BP6" s="52"/>
      <c r="BQ6" s="99" t="e">
        <f aca="true">-ABS(INDIRECT(TEXT((DAY($A$1)-1),"0")&amp;"!BK6"))+BL6</f>
        <v>#REF!</v>
      </c>
      <c r="BR6" s="55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7"/>
      <c r="CE6" s="100"/>
      <c r="CF6" s="100"/>
      <c r="CG6" s="100"/>
      <c r="CH6" s="8"/>
      <c r="CI6" s="8"/>
      <c r="CJ6" s="7"/>
      <c r="CK6" s="101"/>
      <c r="CL6" s="8"/>
      <c r="CM6" s="8"/>
      <c r="CN6" s="8"/>
      <c r="CO6" s="7"/>
      <c r="CP6" s="101"/>
    </row>
    <row r="7" customFormat="false" ht="13.5" hidden="false" customHeight="false" outlineLevel="0" collapsed="false">
      <c r="B7" s="102" t="s">
        <v>71</v>
      </c>
      <c r="C7" s="103" t="n">
        <v>4</v>
      </c>
      <c r="D7" s="104" t="n">
        <v>0</v>
      </c>
      <c r="E7" s="105" t="s">
        <v>62</v>
      </c>
      <c r="F7" s="106" t="s">
        <v>81</v>
      </c>
      <c r="G7" s="107" t="s">
        <v>81</v>
      </c>
      <c r="H7" s="107" t="s">
        <v>81</v>
      </c>
      <c r="I7" s="108" t="s">
        <v>81</v>
      </c>
      <c r="J7" s="109" t="n">
        <v>0</v>
      </c>
      <c r="K7" s="110" t="s">
        <v>82</v>
      </c>
      <c r="L7" s="111" t="s">
        <v>83</v>
      </c>
      <c r="M7" s="112" t="s">
        <v>82</v>
      </c>
      <c r="N7" s="113" t="n">
        <v>0.03</v>
      </c>
      <c r="O7" s="114" t="s">
        <v>83</v>
      </c>
      <c r="P7" s="113" t="s">
        <v>83</v>
      </c>
      <c r="Q7" s="114" t="s">
        <v>83</v>
      </c>
      <c r="R7" s="113" t="n">
        <v>0</v>
      </c>
      <c r="S7" s="115" t="n">
        <v>0</v>
      </c>
      <c r="T7" s="106" t="s">
        <v>82</v>
      </c>
      <c r="U7" s="111" t="s">
        <v>82</v>
      </c>
      <c r="W7" s="116" t="n">
        <v>4</v>
      </c>
      <c r="X7" s="117"/>
      <c r="Y7" s="118"/>
      <c r="Z7" s="41"/>
      <c r="AA7" s="119"/>
      <c r="AB7" s="120"/>
      <c r="AC7" s="121" t="n">
        <f aca="false">(W7*X7)+(Y7*Z7)+(AA7*AB7)</f>
        <v>0</v>
      </c>
      <c r="AD7" s="122" t="n">
        <v>100</v>
      </c>
      <c r="AE7" s="123" t="n">
        <v>0</v>
      </c>
      <c r="AF7" s="124" t="n">
        <v>0</v>
      </c>
      <c r="AG7" s="125"/>
      <c r="AH7" s="126"/>
      <c r="AI7" s="127"/>
      <c r="AJ7" s="128"/>
      <c r="AK7" s="129"/>
      <c r="AL7" s="41"/>
      <c r="AM7" s="46"/>
      <c r="AN7" s="130"/>
      <c r="AO7" s="131"/>
      <c r="AP7" s="132"/>
      <c r="AQ7" s="132" t="e">
        <f aca="false">SUM(IF(AND(AJ7&lt;&gt;"pac",AJ7&lt;&gt;""),AI7),IF(AND(AM7&lt;&gt;"pac",AM7&lt;&gt;""),AL7),IF(AND(AN7&lt;&gt;"pac",AN7&lt;&gt;""),AO7))/SUM(IF(AND(AJ7&lt;&gt;"pac",AJ7&lt;&gt;""),1),IF(AND(AM7&lt;&gt;"pac",AM7&lt;&gt;""),1),IF(AND(AN7&lt;&gt;"pac",AN7&lt;&gt;""),1))</f>
        <v>#DIV/0!</v>
      </c>
      <c r="AR7" s="132" t="n">
        <f aca="false">SUM(IF(AND(AJ7&lt;&gt;"pac",AJ7&lt;&gt;""),AH7),IF(AND(AM7&lt;&gt;"pac",AM7&lt;&gt;""),AK7),IF(AND(AP7&lt;&gt;"pac",AP7&lt;&gt;""),AN7))</f>
        <v>0</v>
      </c>
      <c r="AS7" s="133"/>
      <c r="AT7" s="134" t="n">
        <f aca="false">SUM(AE7,AG7,AH7,AN7,AK7)</f>
        <v>0</v>
      </c>
      <c r="AU7" s="135" t="e">
        <f aca="false">AV7/AT7</f>
        <v>#DIV/0!</v>
      </c>
      <c r="AV7" s="136" t="n">
        <f aca="false">SUM(AE7*AF7)+(AH7*AI7)+(AN7*AO7)+(AK7*AL7)</f>
        <v>0</v>
      </c>
      <c r="AW7" s="137" t="n">
        <f aca="false">AT7*(F8+G8+H8)*J8/1000</f>
        <v>0</v>
      </c>
      <c r="AX7" s="137" t="n">
        <f aca="false">K8*AT7</f>
        <v>0</v>
      </c>
      <c r="AY7" s="137" t="n">
        <f aca="false">L8*(AE8+AG8)</f>
        <v>0</v>
      </c>
      <c r="AZ7" s="136" t="n">
        <f aca="false">P8</f>
        <v>0</v>
      </c>
      <c r="BA7" s="137" t="n">
        <f aca="false">AC7</f>
        <v>0</v>
      </c>
      <c r="BB7" s="137" t="n">
        <f aca="false">T8*AT8</f>
        <v>0</v>
      </c>
      <c r="BC7" s="137"/>
      <c r="BD7" s="137" t="n">
        <f aca="false">AV7-SUM(AW7:BC7)</f>
        <v>0</v>
      </c>
      <c r="BE7" s="138"/>
      <c r="BF7" s="139" t="n">
        <f aca="false">BD7</f>
        <v>0</v>
      </c>
      <c r="BG7" s="139" t="n">
        <f aca="false">BF7*$BG$5</f>
        <v>0</v>
      </c>
      <c r="BH7" s="139" t="n">
        <f aca="false">BF7*$BH$5</f>
        <v>0</v>
      </c>
      <c r="BI7" s="52"/>
      <c r="BJ7" s="140" t="s">
        <v>84</v>
      </c>
      <c r="BK7" s="141"/>
      <c r="BL7" s="54" t="n">
        <f aca="false">BL5+BL6</f>
        <v>10870.0592</v>
      </c>
      <c r="BO7" s="140" t="s">
        <v>84</v>
      </c>
      <c r="BP7" s="141"/>
      <c r="BQ7" s="54" t="e">
        <f aca="false">BQ5+BQ6</f>
        <v>#REF!</v>
      </c>
      <c r="BR7" s="55"/>
      <c r="BS7" s="142"/>
      <c r="BT7" s="143"/>
      <c r="BU7" s="144"/>
      <c r="BV7" s="138"/>
      <c r="BW7" s="138"/>
      <c r="BX7" s="138"/>
      <c r="BY7" s="144"/>
      <c r="BZ7" s="138"/>
      <c r="CA7" s="138"/>
      <c r="CB7" s="138"/>
      <c r="CC7" s="138"/>
      <c r="CD7" s="138"/>
      <c r="CE7" s="145"/>
      <c r="CF7" s="145"/>
      <c r="CG7" s="145"/>
      <c r="CH7" s="7"/>
      <c r="CI7" s="8"/>
      <c r="CJ7" s="7"/>
      <c r="CK7" s="29"/>
      <c r="CL7" s="7"/>
      <c r="CM7" s="7"/>
      <c r="CN7" s="8"/>
      <c r="CO7" s="7"/>
      <c r="CP7" s="29"/>
    </row>
    <row r="8" customFormat="false" ht="12.75" hidden="false" customHeight="false" outlineLevel="0" collapsed="false">
      <c r="B8" s="75" t="n">
        <v>100</v>
      </c>
      <c r="C8" s="146" t="n">
        <f aca="false">C7</f>
        <v>4</v>
      </c>
      <c r="D8" s="147" t="n">
        <f aca="false">D7</f>
        <v>0</v>
      </c>
      <c r="E8" s="148" t="n">
        <f aca="false">C8-D7</f>
        <v>4</v>
      </c>
      <c r="F8" s="149" t="n">
        <f aca="false">$F$6</f>
        <v>0</v>
      </c>
      <c r="G8" s="150" t="n">
        <f aca="false">$G$6</f>
        <v>0</v>
      </c>
      <c r="H8" s="151" t="n">
        <f aca="false">$H$6</f>
        <v>0</v>
      </c>
      <c r="I8" s="152" t="n">
        <f aca="false">F8+G8+H8</f>
        <v>0</v>
      </c>
      <c r="J8" s="153" t="n">
        <f aca="false">$J$7</f>
        <v>0</v>
      </c>
      <c r="K8" s="154" t="n">
        <f aca="false">$K$6</f>
        <v>0</v>
      </c>
      <c r="L8" s="155" t="n">
        <f aca="false">((I8*J8/1000)+K8)</f>
        <v>0</v>
      </c>
      <c r="M8" s="156" t="n">
        <f aca="false">$M$68</f>
        <v>0</v>
      </c>
      <c r="N8" s="157" t="e">
        <f aca="false">$N$7*AQ7*AR7</f>
        <v>#DIV/0!</v>
      </c>
      <c r="O8" s="156" t="n">
        <f aca="false">$O$68</f>
        <v>0</v>
      </c>
      <c r="P8" s="158" t="n">
        <f aca="false">(AT7*$P$6)*$P$3</f>
        <v>0</v>
      </c>
      <c r="Q8" s="154" t="n">
        <f aca="false">$Q$68</f>
        <v>0</v>
      </c>
      <c r="R8" s="154" t="n">
        <v>0</v>
      </c>
      <c r="S8" s="155" t="n">
        <v>0</v>
      </c>
      <c r="T8" s="156" t="n">
        <f aca="false">$T$6</f>
        <v>0</v>
      </c>
      <c r="U8" s="159" t="e">
        <f aca="false">(N8/E8)+SUM(L8:M8)</f>
        <v>#DIV/0!</v>
      </c>
      <c r="W8" s="116" t="n">
        <v>4</v>
      </c>
      <c r="X8" s="117"/>
      <c r="Y8" s="160"/>
      <c r="Z8" s="63"/>
      <c r="AA8" s="161"/>
      <c r="AB8" s="120"/>
      <c r="AC8" s="162" t="n">
        <f aca="false">(W8*X8)+(Y8*Z8)+(AA8*AB8)</f>
        <v>0</v>
      </c>
      <c r="AD8" s="163" t="n">
        <v>200</v>
      </c>
      <c r="AE8" s="164" t="n">
        <v>0</v>
      </c>
      <c r="AF8" s="165" t="n">
        <v>0</v>
      </c>
      <c r="AG8" s="166"/>
      <c r="AH8" s="167"/>
      <c r="AI8" s="168"/>
      <c r="AJ8" s="169"/>
      <c r="AK8" s="170"/>
      <c r="AL8" s="63"/>
      <c r="AM8" s="171"/>
      <c r="AN8" s="172"/>
      <c r="AO8" s="173"/>
      <c r="AP8" s="133"/>
      <c r="AQ8" s="133" t="e">
        <f aca="false" t="array" ref="AQ8:AQ8">SUM(IF(AND(AJ8&lt;&gt;"pac",AJ8&lt;&gt;""),AI8),IF(AND(AM8&lt;&gt;"pac",AM8&lt;&gt;""),AL8),IF(AND(AN8&lt;&gt;"pac",AN8&lt;&gt;""),AO8))/SUM(IF(AND(AJ8&lt;&gt;"pac",AJ8&lt;&gt;""),1),IF(AND(AM8&lt;&gt;"pac",AM8&lt;&gt;""),1),IF(AND(AN8&lt;&gt;"pac",AN8&lt;&gt;""),1))</f>
        <v>#DIV/0!</v>
      </c>
      <c r="AR8" s="133" t="n">
        <f aca="false" t="array" ref="AR8:AR8">SUM(IF(AND(AJ8&lt;&gt;"pac",AJ8&lt;&gt;""),AH8),IF(AND(AM8&lt;&gt;"pac",AM8&lt;&gt;""),AK8),IF(AND(AP8&lt;&gt;"pac",AP8&lt;&gt;""),AN8))</f>
        <v>0</v>
      </c>
      <c r="AS8" s="133"/>
      <c r="AT8" s="134" t="n">
        <f aca="false">SUM(AE8,AG8,AH8,AN8,AK8)</f>
        <v>0</v>
      </c>
      <c r="AU8" s="135" t="e">
        <f aca="false">AV8/AT8</f>
        <v>#DIV/0!</v>
      </c>
      <c r="AV8" s="136" t="n">
        <f aca="false">SUM(AE8*AF8)+(AH8*AI8)+(AN8*AO8)+(AK8*AL8)</f>
        <v>0</v>
      </c>
      <c r="AW8" s="137" t="n">
        <f aca="false">AT8*(F9+G9+H9)*J9/1000</f>
        <v>0</v>
      </c>
      <c r="AX8" s="137" t="n">
        <f aca="false">K9*AT8</f>
        <v>0</v>
      </c>
      <c r="AY8" s="137" t="n">
        <f aca="false">L9*(AE9+AG9)</f>
        <v>0</v>
      </c>
      <c r="AZ8" s="136" t="n">
        <f aca="false">P9</f>
        <v>0</v>
      </c>
      <c r="BA8" s="137" t="n">
        <f aca="false">AC8</f>
        <v>0</v>
      </c>
      <c r="BB8" s="137" t="n">
        <f aca="false">T9*AT9</f>
        <v>0</v>
      </c>
      <c r="BC8" s="137"/>
      <c r="BD8" s="137" t="n">
        <f aca="false">AV8-SUM(AW8:BC8)</f>
        <v>0</v>
      </c>
      <c r="BE8" s="138"/>
      <c r="BF8" s="139" t="n">
        <f aca="false">BD8</f>
        <v>0</v>
      </c>
      <c r="BG8" s="139" t="n">
        <f aca="false">BF8*$BG$5</f>
        <v>0</v>
      </c>
      <c r="BH8" s="139" t="n">
        <f aca="false">BF8*$BH$5</f>
        <v>0</v>
      </c>
      <c r="BI8" s="52"/>
      <c r="BR8" s="55"/>
      <c r="BS8" s="142"/>
      <c r="BT8" s="143"/>
      <c r="BU8" s="144"/>
      <c r="BV8" s="138"/>
      <c r="BW8" s="138"/>
      <c r="BX8" s="138"/>
      <c r="BY8" s="144"/>
      <c r="BZ8" s="138"/>
      <c r="CA8" s="138"/>
      <c r="CB8" s="138"/>
      <c r="CC8" s="138"/>
      <c r="CD8" s="138"/>
      <c r="CE8" s="145"/>
      <c r="CF8" s="145"/>
      <c r="CG8" s="145"/>
      <c r="CH8" s="7"/>
      <c r="CI8" s="7"/>
      <c r="CJ8" s="7"/>
      <c r="CK8" s="7"/>
      <c r="CL8" s="7"/>
      <c r="CM8" s="7"/>
      <c r="CN8" s="7"/>
      <c r="CO8" s="7"/>
      <c r="CP8" s="7"/>
    </row>
    <row r="9" customFormat="false" ht="12.75" hidden="false" customHeight="false" outlineLevel="0" collapsed="false">
      <c r="B9" s="75" t="n">
        <v>200</v>
      </c>
      <c r="C9" s="146" t="n">
        <f aca="false">C8</f>
        <v>4</v>
      </c>
      <c r="D9" s="147" t="n">
        <f aca="false">D8</f>
        <v>0</v>
      </c>
      <c r="E9" s="174" t="n">
        <f aca="false">C9-D8</f>
        <v>4</v>
      </c>
      <c r="F9" s="149" t="n">
        <f aca="false">$F$6</f>
        <v>0</v>
      </c>
      <c r="G9" s="175" t="n">
        <f aca="false">$G$6</f>
        <v>0</v>
      </c>
      <c r="H9" s="151" t="n">
        <f aca="false">$H$6</f>
        <v>0</v>
      </c>
      <c r="I9" s="152" t="n">
        <f aca="false">F9+G9+H9</f>
        <v>0</v>
      </c>
      <c r="J9" s="153" t="n">
        <f aca="false">$J$7</f>
        <v>0</v>
      </c>
      <c r="K9" s="154" t="n">
        <f aca="false">$K$6</f>
        <v>0</v>
      </c>
      <c r="L9" s="155" t="n">
        <f aca="false">((I9*J9/1000)+K9)</f>
        <v>0</v>
      </c>
      <c r="M9" s="156" t="n">
        <f aca="false">$M$68</f>
        <v>0</v>
      </c>
      <c r="N9" s="157" t="e">
        <f aca="false">$N$7*AQ8*AR8</f>
        <v>#DIV/0!</v>
      </c>
      <c r="O9" s="156" t="n">
        <f aca="false">$O$68</f>
        <v>0</v>
      </c>
      <c r="P9" s="158" t="n">
        <f aca="false">(AT8*$P$6)*$P$3</f>
        <v>0</v>
      </c>
      <c r="Q9" s="154" t="n">
        <f aca="false">$Q$68</f>
        <v>0</v>
      </c>
      <c r="R9" s="154" t="n">
        <v>0</v>
      </c>
      <c r="S9" s="155" t="n">
        <v>0</v>
      </c>
      <c r="T9" s="156" t="n">
        <f aca="false">$T$6</f>
        <v>0</v>
      </c>
      <c r="U9" s="159" t="e">
        <f aca="false">(N9/E9)+SUM(L9:M9)</f>
        <v>#DIV/0!</v>
      </c>
      <c r="W9" s="116" t="n">
        <v>4</v>
      </c>
      <c r="X9" s="117"/>
      <c r="Y9" s="160"/>
      <c r="Z9" s="63"/>
      <c r="AA9" s="161"/>
      <c r="AB9" s="120"/>
      <c r="AC9" s="162" t="n">
        <f aca="false">(W9*X9)+(Y9*Z9)+(AA9*AB9)</f>
        <v>0</v>
      </c>
      <c r="AD9" s="163" t="n">
        <v>300</v>
      </c>
      <c r="AE9" s="164" t="n">
        <v>0</v>
      </c>
      <c r="AF9" s="165" t="n">
        <v>0</v>
      </c>
      <c r="AG9" s="166"/>
      <c r="AH9" s="167"/>
      <c r="AI9" s="168"/>
      <c r="AJ9" s="169"/>
      <c r="AK9" s="170"/>
      <c r="AL9" s="63"/>
      <c r="AM9" s="171"/>
      <c r="AN9" s="172"/>
      <c r="AO9" s="173"/>
      <c r="AP9" s="133"/>
      <c r="AQ9" s="133" t="e">
        <f aca="false">SUM(IF(AND(AJ9&lt;&gt;"pac",AJ9&lt;&gt;""),AI9),IF(AND(AM9&lt;&gt;"pac",AM9&lt;&gt;""),AL9),IF(AND(AN9&lt;&gt;"pac",AN9&lt;&gt;""),AO9))/SUM(IF(AND(AJ9&lt;&gt;"pac",AJ9&lt;&gt;""),1),IF(AND(AM9&lt;&gt;"pac",AM9&lt;&gt;""),1),IF(AND(AN9&lt;&gt;"pac",AN9&lt;&gt;""),1))</f>
        <v>#DIV/0!</v>
      </c>
      <c r="AR9" s="133" t="n">
        <f aca="false" t="array" ref="AR9:AR9">SUM(IF(AND(AJ9&lt;&gt;"pac",AJ9&lt;&gt;""),AH9),IF(AND(AM9&lt;&gt;"pac",AM9&lt;&gt;""),AK9),IF(AND(AP9&lt;&gt;"pac",AP9&lt;&gt;""),AN9))</f>
        <v>0</v>
      </c>
      <c r="AS9" s="133"/>
      <c r="AT9" s="134" t="n">
        <f aca="false">SUM(AE9,AG9,AH9,AN9,AK9)</f>
        <v>0</v>
      </c>
      <c r="AU9" s="135" t="e">
        <f aca="false">AV9/AT9</f>
        <v>#DIV/0!</v>
      </c>
      <c r="AV9" s="136" t="n">
        <f aca="false">SUM(AE9*AF9)+(AH9*AI9)+(AN9*AO9)+(AK9*AL9)</f>
        <v>0</v>
      </c>
      <c r="AW9" s="137" t="n">
        <f aca="false">AT9*(F10+G10+H10)*J10/1000</f>
        <v>0</v>
      </c>
      <c r="AX9" s="137" t="n">
        <f aca="false">K10*AT9</f>
        <v>0</v>
      </c>
      <c r="AY9" s="137" t="n">
        <f aca="false">L10*(AE10+AG10)</f>
        <v>0</v>
      </c>
      <c r="AZ9" s="136" t="n">
        <f aca="false">P10</f>
        <v>0</v>
      </c>
      <c r="BA9" s="137" t="n">
        <f aca="false">AC9</f>
        <v>0</v>
      </c>
      <c r="BB9" s="137" t="n">
        <f aca="false">T10*AT10</f>
        <v>0</v>
      </c>
      <c r="BC9" s="137"/>
      <c r="BD9" s="137" t="n">
        <f aca="false">AV9-SUM(AW9:BC9)</f>
        <v>0</v>
      </c>
      <c r="BE9" s="138"/>
      <c r="BF9" s="139" t="n">
        <f aca="false">BD9</f>
        <v>0</v>
      </c>
      <c r="BG9" s="139" t="n">
        <f aca="false">BF9*$BG$5</f>
        <v>0</v>
      </c>
      <c r="BH9" s="139" t="n">
        <f aca="false">BF9*$BH$5</f>
        <v>0</v>
      </c>
      <c r="BI9" s="52"/>
      <c r="BR9" s="55"/>
      <c r="BS9" s="142"/>
      <c r="BT9" s="143"/>
      <c r="BU9" s="144"/>
      <c r="BV9" s="138"/>
      <c r="BW9" s="138"/>
      <c r="BX9" s="138"/>
      <c r="BY9" s="144"/>
      <c r="BZ9" s="138"/>
      <c r="CA9" s="138"/>
      <c r="CB9" s="138"/>
      <c r="CC9" s="138"/>
      <c r="CD9" s="138"/>
      <c r="CE9" s="145"/>
      <c r="CF9" s="145"/>
      <c r="CG9" s="145"/>
      <c r="CH9" s="7"/>
      <c r="CI9" s="7"/>
      <c r="CJ9" s="7"/>
      <c r="CK9" s="7"/>
      <c r="CL9" s="7"/>
      <c r="CM9" s="7"/>
      <c r="CN9" s="7"/>
      <c r="CO9" s="7"/>
      <c r="CP9" s="7"/>
    </row>
    <row r="10" customFormat="false" ht="12.75" hidden="false" customHeight="false" outlineLevel="0" collapsed="false">
      <c r="B10" s="75" t="n">
        <v>300</v>
      </c>
      <c r="C10" s="146" t="n">
        <f aca="false">C9</f>
        <v>4</v>
      </c>
      <c r="D10" s="147" t="n">
        <f aca="false">D9</f>
        <v>0</v>
      </c>
      <c r="E10" s="174" t="n">
        <f aca="false">C10-D9</f>
        <v>4</v>
      </c>
      <c r="F10" s="149" t="n">
        <f aca="false">$F$6</f>
        <v>0</v>
      </c>
      <c r="G10" s="175" t="n">
        <f aca="false">$G$6</f>
        <v>0</v>
      </c>
      <c r="H10" s="151" t="n">
        <f aca="false">$H$6</f>
        <v>0</v>
      </c>
      <c r="I10" s="152" t="n">
        <f aca="false">F10+G10+H10</f>
        <v>0</v>
      </c>
      <c r="J10" s="153" t="n">
        <f aca="false">$J$7</f>
        <v>0</v>
      </c>
      <c r="K10" s="154" t="n">
        <f aca="false">$K$6</f>
        <v>0</v>
      </c>
      <c r="L10" s="155" t="n">
        <f aca="false">((I10*J10/1000)+K10)</f>
        <v>0</v>
      </c>
      <c r="M10" s="156" t="n">
        <f aca="false">$M$68</f>
        <v>0</v>
      </c>
      <c r="N10" s="157" t="e">
        <f aca="false">$N$7*AQ9*AR9</f>
        <v>#DIV/0!</v>
      </c>
      <c r="O10" s="156" t="n">
        <f aca="false">$O$68</f>
        <v>0</v>
      </c>
      <c r="P10" s="158" t="n">
        <f aca="false">(AT9*$P$6)*$P$3</f>
        <v>0</v>
      </c>
      <c r="Q10" s="154" t="n">
        <f aca="false">$Q$68</f>
        <v>0</v>
      </c>
      <c r="R10" s="154" t="n">
        <v>0</v>
      </c>
      <c r="S10" s="155" t="n">
        <v>0</v>
      </c>
      <c r="T10" s="156" t="n">
        <f aca="false">$T$6</f>
        <v>0</v>
      </c>
      <c r="U10" s="159" t="e">
        <f aca="false">(N10/E10)+SUM(L10:M10)</f>
        <v>#DIV/0!</v>
      </c>
      <c r="W10" s="116" t="n">
        <v>4</v>
      </c>
      <c r="X10" s="117"/>
      <c r="Y10" s="160"/>
      <c r="Z10" s="63"/>
      <c r="AA10" s="161"/>
      <c r="AB10" s="120"/>
      <c r="AC10" s="162" t="n">
        <f aca="false">(W10*X10)+(Y10*Z10)+(AA10*AB10)</f>
        <v>0</v>
      </c>
      <c r="AD10" s="163" t="n">
        <v>400</v>
      </c>
      <c r="AE10" s="164" t="n">
        <v>0</v>
      </c>
      <c r="AF10" s="165" t="n">
        <v>0</v>
      </c>
      <c r="AG10" s="166"/>
      <c r="AH10" s="167"/>
      <c r="AI10" s="168"/>
      <c r="AJ10" s="169"/>
      <c r="AK10" s="170"/>
      <c r="AL10" s="63"/>
      <c r="AM10" s="171"/>
      <c r="AN10" s="172"/>
      <c r="AO10" s="173"/>
      <c r="AP10" s="133"/>
      <c r="AQ10" s="133" t="e">
        <f aca="false" t="array" ref="AQ10:AQ10">SUM(IF(AND(AJ10&lt;&gt;"pac",AJ10&lt;&gt;""),AI10),IF(AND(AM10&lt;&gt;"pac",AM10&lt;&gt;""),AL10),IF(AND(AN10&lt;&gt;"pac",AN10&lt;&gt;""),AO10))/SUM(IF(AND(AJ10&lt;&gt;"pac",AJ10&lt;&gt;""),1),IF(AND(AM10&lt;&gt;"pac",AM10&lt;&gt;""),1),IF(AND(AN10&lt;&gt;"pac",AN10&lt;&gt;""),1))</f>
        <v>#DIV/0!</v>
      </c>
      <c r="AR10" s="133" t="n">
        <f aca="false" t="array" ref="AR10:AR10">SUM(IF(AND(AJ10&lt;&gt;"pac",AJ10&lt;&gt;""),AH10),IF(AND(AM10&lt;&gt;"pac",AM10&lt;&gt;""),AK10),IF(AND(AP10&lt;&gt;"pac",AP10&lt;&gt;""),AN10))</f>
        <v>0</v>
      </c>
      <c r="AS10" s="133"/>
      <c r="AT10" s="134" t="n">
        <f aca="false">SUM(AE10,AG10,AH10,AN10,AK10)</f>
        <v>0</v>
      </c>
      <c r="AU10" s="135" t="e">
        <f aca="false">AV10/AT10</f>
        <v>#DIV/0!</v>
      </c>
      <c r="AV10" s="136" t="n">
        <f aca="false">SUM(AE10*AF10)+(AH10*AI10)+(AN10*AO10)+(AK10*AL10)</f>
        <v>0</v>
      </c>
      <c r="AW10" s="137" t="n">
        <f aca="false">AT10*(F11+G11+H11)*J11/1000</f>
        <v>0</v>
      </c>
      <c r="AX10" s="137" t="n">
        <f aca="false">K11*AT10</f>
        <v>0</v>
      </c>
      <c r="AY10" s="137" t="n">
        <f aca="false">L11*(AE11+AG11)</f>
        <v>0</v>
      </c>
      <c r="AZ10" s="136" t="n">
        <f aca="false">P11</f>
        <v>0</v>
      </c>
      <c r="BA10" s="137" t="n">
        <f aca="false">AC10</f>
        <v>0</v>
      </c>
      <c r="BB10" s="137" t="n">
        <f aca="false">T11*AT11</f>
        <v>0</v>
      </c>
      <c r="BC10" s="137"/>
      <c r="BD10" s="137" t="n">
        <f aca="false">AV10-SUM(AW10:BC10)</f>
        <v>0</v>
      </c>
      <c r="BE10" s="138"/>
      <c r="BF10" s="139" t="n">
        <f aca="false">BD10</f>
        <v>0</v>
      </c>
      <c r="BG10" s="139" t="n">
        <f aca="false">BF10*$BG$5</f>
        <v>0</v>
      </c>
      <c r="BH10" s="139" t="n">
        <f aca="false">BF10*$BH$5</f>
        <v>0</v>
      </c>
      <c r="BI10" s="52"/>
      <c r="BJ10" s="6" t="s">
        <v>86</v>
      </c>
      <c r="BO10" s="6" t="s">
        <v>87</v>
      </c>
      <c r="BR10" s="55"/>
      <c r="BS10" s="142"/>
      <c r="BT10" s="143"/>
      <c r="BU10" s="144"/>
      <c r="BV10" s="138"/>
      <c r="BW10" s="138"/>
      <c r="BX10" s="138"/>
      <c r="BY10" s="144"/>
      <c r="BZ10" s="138"/>
      <c r="CA10" s="138"/>
      <c r="CB10" s="138"/>
      <c r="CC10" s="138"/>
      <c r="CD10" s="138"/>
      <c r="CE10" s="145"/>
      <c r="CF10" s="145"/>
      <c r="CG10" s="145"/>
      <c r="CH10" s="7"/>
      <c r="CI10" s="8"/>
      <c r="CJ10" s="7"/>
      <c r="CK10" s="7"/>
      <c r="CL10" s="7"/>
      <c r="CM10" s="7"/>
      <c r="CN10" s="8"/>
      <c r="CO10" s="7"/>
      <c r="CP10" s="7"/>
    </row>
    <row r="11" customFormat="false" ht="12.75" hidden="false" customHeight="false" outlineLevel="0" collapsed="false">
      <c r="B11" s="75" t="n">
        <v>400</v>
      </c>
      <c r="C11" s="146" t="n">
        <f aca="false">C10</f>
        <v>4</v>
      </c>
      <c r="D11" s="147" t="n">
        <f aca="false">D10</f>
        <v>0</v>
      </c>
      <c r="E11" s="174" t="n">
        <f aca="false">C11-D10</f>
        <v>4</v>
      </c>
      <c r="F11" s="149" t="n">
        <f aca="false">$F$6</f>
        <v>0</v>
      </c>
      <c r="G11" s="175" t="n">
        <f aca="false">$G$6</f>
        <v>0</v>
      </c>
      <c r="H11" s="151" t="n">
        <f aca="false">$H$6</f>
        <v>0</v>
      </c>
      <c r="I11" s="152" t="n">
        <f aca="false">F11+G11+H11</f>
        <v>0</v>
      </c>
      <c r="J11" s="153" t="n">
        <f aca="false">$J$7</f>
        <v>0</v>
      </c>
      <c r="K11" s="154" t="n">
        <f aca="false">$K$6</f>
        <v>0</v>
      </c>
      <c r="L11" s="155" t="n">
        <f aca="false">((I11*J11/1000)+K11)</f>
        <v>0</v>
      </c>
      <c r="M11" s="156" t="n">
        <f aca="false">$M$68</f>
        <v>0</v>
      </c>
      <c r="N11" s="157" t="e">
        <f aca="false">$N$7*AQ10*AR10</f>
        <v>#DIV/0!</v>
      </c>
      <c r="O11" s="156" t="n">
        <f aca="false">$O$68</f>
        <v>0</v>
      </c>
      <c r="P11" s="158" t="n">
        <f aca="false">(AT10*$P$6)*$P$3</f>
        <v>0</v>
      </c>
      <c r="Q11" s="154" t="n">
        <f aca="false">$Q$68</f>
        <v>0</v>
      </c>
      <c r="R11" s="154" t="n">
        <v>0</v>
      </c>
      <c r="S11" s="155" t="n">
        <v>0</v>
      </c>
      <c r="T11" s="156" t="n">
        <f aca="false">$T$6</f>
        <v>0</v>
      </c>
      <c r="U11" s="159" t="e">
        <f aca="false">(N11/E11)+SUM(L11:M11)</f>
        <v>#DIV/0!</v>
      </c>
      <c r="W11" s="116" t="n">
        <v>4</v>
      </c>
      <c r="X11" s="117"/>
      <c r="Y11" s="160"/>
      <c r="Z11" s="63"/>
      <c r="AA11" s="161"/>
      <c r="AB11" s="120"/>
      <c r="AC11" s="162" t="n">
        <f aca="false">(W11*X11)+(Y11*Z11)+(AA11*AB11)</f>
        <v>0</v>
      </c>
      <c r="AD11" s="163" t="n">
        <v>500</v>
      </c>
      <c r="AE11" s="164" t="n">
        <v>0</v>
      </c>
      <c r="AF11" s="165" t="n">
        <v>0</v>
      </c>
      <c r="AG11" s="166"/>
      <c r="AH11" s="167"/>
      <c r="AI11" s="168"/>
      <c r="AJ11" s="169"/>
      <c r="AK11" s="170"/>
      <c r="AL11" s="63"/>
      <c r="AM11" s="171"/>
      <c r="AN11" s="172"/>
      <c r="AO11" s="173"/>
      <c r="AP11" s="133"/>
      <c r="AQ11" s="133" t="e">
        <f aca="false" t="array" ref="AQ11:AQ11">SUM(IF(AND(AJ11&lt;&gt;"pac",AJ11&lt;&gt;""),AI11),IF(AND(AM11&lt;&gt;"pac",AM11&lt;&gt;""),AL11),IF(AND(AN11&lt;&gt;"pac",AN11&lt;&gt;""),AO11))/SUM(IF(AND(AJ11&lt;&gt;"pac",AJ11&lt;&gt;""),1),IF(AND(AM11&lt;&gt;"pac",AM11&lt;&gt;""),1),IF(AND(AN11&lt;&gt;"pac",AN11&lt;&gt;""),1))</f>
        <v>#DIV/0!</v>
      </c>
      <c r="AR11" s="133" t="n">
        <f aca="false" t="array" ref="AR11:AR11">SUM(IF(AND(AJ11&lt;&gt;"pac",AJ11&lt;&gt;""),AH11),IF(AND(AM11&lt;&gt;"pac",AM11&lt;&gt;""),AK11),IF(AND(AP11&lt;&gt;"pac",AP11&lt;&gt;""),AN11))</f>
        <v>0</v>
      </c>
      <c r="AS11" s="133"/>
      <c r="AT11" s="134" t="n">
        <f aca="false">SUM(AE11,AG11,AH11,AN11,AK11)</f>
        <v>0</v>
      </c>
      <c r="AU11" s="135" t="e">
        <f aca="false">AV11/AT11</f>
        <v>#DIV/0!</v>
      </c>
      <c r="AV11" s="136" t="n">
        <f aca="false">SUM(AE11*AF11)+(AH11*AI11)+(AN11*AO11)+(AK11*AL11)</f>
        <v>0</v>
      </c>
      <c r="AW11" s="137" t="n">
        <f aca="false">AT11*(F12+G12+H12)*J12/1000</f>
        <v>0</v>
      </c>
      <c r="AX11" s="137" t="n">
        <f aca="false">K12*AT11</f>
        <v>0</v>
      </c>
      <c r="AY11" s="137" t="n">
        <f aca="false">L12*(AE12+AG12)</f>
        <v>0</v>
      </c>
      <c r="AZ11" s="136" t="n">
        <f aca="false">P12</f>
        <v>0</v>
      </c>
      <c r="BA11" s="137" t="n">
        <f aca="false">AC11</f>
        <v>0</v>
      </c>
      <c r="BB11" s="137" t="n">
        <f aca="false">T12*AT12</f>
        <v>0</v>
      </c>
      <c r="BC11" s="137"/>
      <c r="BD11" s="137" t="n">
        <f aca="false">AV11-SUM(AW11:BC11)</f>
        <v>0</v>
      </c>
      <c r="BE11" s="138"/>
      <c r="BF11" s="139" t="n">
        <f aca="false">BD11</f>
        <v>0</v>
      </c>
      <c r="BG11" s="139" t="n">
        <f aca="false">BF11*$BG$5</f>
        <v>0</v>
      </c>
      <c r="BH11" s="139" t="n">
        <f aca="false">BF11*$BH$5</f>
        <v>0</v>
      </c>
      <c r="BI11" s="52"/>
      <c r="BJ11" s="25" t="s">
        <v>88</v>
      </c>
      <c r="BK11" s="26"/>
      <c r="BL11" s="27" t="n">
        <f aca="false">AV31</f>
        <v>11000</v>
      </c>
      <c r="BO11" s="25" t="s">
        <v>88</v>
      </c>
      <c r="BP11" s="26"/>
      <c r="BQ11" s="27" t="e">
        <f aca="true">(INDIRECT(TEXT((DAY($A$1)-1),"0")&amp;"!Bq11"))+BL11</f>
        <v>#REF!</v>
      </c>
      <c r="BR11" s="55"/>
      <c r="BS11" s="142"/>
      <c r="BT11" s="143"/>
      <c r="BU11" s="144"/>
      <c r="BV11" s="138"/>
      <c r="BW11" s="138"/>
      <c r="BX11" s="138"/>
      <c r="BY11" s="144"/>
      <c r="BZ11" s="138"/>
      <c r="CA11" s="138"/>
      <c r="CB11" s="138"/>
      <c r="CC11" s="138"/>
      <c r="CD11" s="138"/>
      <c r="CE11" s="145"/>
      <c r="CF11" s="145"/>
      <c r="CG11" s="145"/>
      <c r="CH11" s="7"/>
      <c r="CI11" s="8"/>
      <c r="CJ11" s="7"/>
      <c r="CK11" s="29"/>
      <c r="CL11" s="7"/>
      <c r="CM11" s="7"/>
      <c r="CN11" s="8"/>
      <c r="CO11" s="7"/>
      <c r="CP11" s="29"/>
    </row>
    <row r="12" customFormat="false" ht="12.75" hidden="false" customHeight="false" outlineLevel="0" collapsed="false">
      <c r="B12" s="75" t="n">
        <v>500</v>
      </c>
      <c r="C12" s="146" t="n">
        <f aca="false">C11</f>
        <v>4</v>
      </c>
      <c r="D12" s="147" t="n">
        <f aca="false">D11</f>
        <v>0</v>
      </c>
      <c r="E12" s="174" t="n">
        <f aca="false">C12-D11</f>
        <v>4</v>
      </c>
      <c r="F12" s="149" t="n">
        <f aca="false">$F$6</f>
        <v>0</v>
      </c>
      <c r="G12" s="175" t="n">
        <f aca="false">$G$6</f>
        <v>0</v>
      </c>
      <c r="H12" s="151" t="n">
        <f aca="false">$H$6</f>
        <v>0</v>
      </c>
      <c r="I12" s="152" t="n">
        <f aca="false">F12+G12+H12</f>
        <v>0</v>
      </c>
      <c r="J12" s="153" t="n">
        <f aca="false">$J$7</f>
        <v>0</v>
      </c>
      <c r="K12" s="154" t="n">
        <f aca="false">$K$6</f>
        <v>0</v>
      </c>
      <c r="L12" s="155" t="n">
        <f aca="false">((I12*J12/1000)+K12)</f>
        <v>0</v>
      </c>
      <c r="M12" s="156" t="n">
        <f aca="false">$M$68</f>
        <v>0</v>
      </c>
      <c r="N12" s="157" t="e">
        <f aca="false">$N$7*AQ11*AR11</f>
        <v>#DIV/0!</v>
      </c>
      <c r="O12" s="156" t="n">
        <f aca="false">$O$68</f>
        <v>0</v>
      </c>
      <c r="P12" s="158" t="n">
        <f aca="false">(AT11*$P$6)*$P$3</f>
        <v>0</v>
      </c>
      <c r="Q12" s="154" t="n">
        <f aca="false">$Q$68</f>
        <v>0</v>
      </c>
      <c r="R12" s="154" t="n">
        <v>0</v>
      </c>
      <c r="S12" s="155" t="n">
        <v>0</v>
      </c>
      <c r="T12" s="156" t="n">
        <f aca="false">$T$6</f>
        <v>0</v>
      </c>
      <c r="U12" s="159" t="e">
        <f aca="false">(N12/E12)+SUM(L12:M12)</f>
        <v>#DIV/0!</v>
      </c>
      <c r="W12" s="116" t="n">
        <v>4</v>
      </c>
      <c r="X12" s="117"/>
      <c r="Y12" s="160"/>
      <c r="Z12" s="63"/>
      <c r="AA12" s="161"/>
      <c r="AB12" s="120"/>
      <c r="AC12" s="162" t="n">
        <f aca="false">(W12*X12)+(Y12*Z12)+(AA12*AB12)</f>
        <v>0</v>
      </c>
      <c r="AD12" s="163" t="n">
        <v>600</v>
      </c>
      <c r="AE12" s="164" t="n">
        <v>0</v>
      </c>
      <c r="AF12" s="165" t="n">
        <v>0</v>
      </c>
      <c r="AG12" s="166"/>
      <c r="AH12" s="167"/>
      <c r="AI12" s="168"/>
      <c r="AJ12" s="169"/>
      <c r="AK12" s="170"/>
      <c r="AL12" s="63"/>
      <c r="AM12" s="171"/>
      <c r="AN12" s="172"/>
      <c r="AO12" s="173"/>
      <c r="AP12" s="133"/>
      <c r="AQ12" s="133" t="e">
        <f aca="false" t="array" ref="AQ12:AQ12">SUM(IF(AND(AJ12&lt;&gt;"pac",AJ12&lt;&gt;""),AI12),IF(AND(AM12&lt;&gt;"pac",AM12&lt;&gt;""),AL12),IF(AND(AN12&lt;&gt;"pac",AN12&lt;&gt;""),AO12))/SUM(IF(AND(AJ12&lt;&gt;"pac",AJ12&lt;&gt;""),1),IF(AND(AM12&lt;&gt;"pac",AM12&lt;&gt;""),1),IF(AND(AN12&lt;&gt;"pac",AN12&lt;&gt;""),1))</f>
        <v>#DIV/0!</v>
      </c>
      <c r="AR12" s="133" t="n">
        <f aca="false" t="array" ref="AR12:AR12">SUM(IF(AND(AJ12&lt;&gt;"pac",AJ12&lt;&gt;""),AH12),IF(AND(AM12&lt;&gt;"pac",AM12&lt;&gt;""),AK12),IF(AND(AP12&lt;&gt;"pac",AP12&lt;&gt;""),AN12))</f>
        <v>0</v>
      </c>
      <c r="AS12" s="133"/>
      <c r="AT12" s="134" t="n">
        <f aca="false">SUM(AE12,AG12,AH12,AN12,AK12)</f>
        <v>0</v>
      </c>
      <c r="AU12" s="135" t="e">
        <f aca="false">AV12/AT12</f>
        <v>#DIV/0!</v>
      </c>
      <c r="AV12" s="136" t="n">
        <f aca="false">SUM(AE12*AF12)+(AH12*AI12)+(AN12*AO12)+(AK12*AL12)</f>
        <v>0</v>
      </c>
      <c r="AW12" s="137" t="n">
        <f aca="false">AT12*(F13+G13+H13)*J13/1000</f>
        <v>0</v>
      </c>
      <c r="AX12" s="137" t="n">
        <f aca="false">K13*AT12</f>
        <v>0</v>
      </c>
      <c r="AY12" s="137" t="n">
        <f aca="false">L13*(AE13+AG13)</f>
        <v>0</v>
      </c>
      <c r="AZ12" s="136" t="n">
        <f aca="false">P13</f>
        <v>0</v>
      </c>
      <c r="BA12" s="137" t="n">
        <f aca="false">AC12</f>
        <v>0</v>
      </c>
      <c r="BB12" s="137" t="n">
        <f aca="false">T13*AT13</f>
        <v>0</v>
      </c>
      <c r="BC12" s="137"/>
      <c r="BD12" s="137" t="n">
        <f aca="false">AV12-SUM(AW12:BC12)</f>
        <v>0</v>
      </c>
      <c r="BE12" s="138"/>
      <c r="BF12" s="139" t="n">
        <f aca="false">BD12</f>
        <v>0</v>
      </c>
      <c r="BG12" s="139" t="n">
        <f aca="false">BF12*$BG$5</f>
        <v>0</v>
      </c>
      <c r="BH12" s="139" t="n">
        <f aca="false">BF12*$BH$5</f>
        <v>0</v>
      </c>
      <c r="BI12" s="52"/>
      <c r="BJ12" s="53" t="s">
        <v>92</v>
      </c>
      <c r="BK12" s="52"/>
      <c r="BL12" s="73"/>
      <c r="BO12" s="53" t="s">
        <v>92</v>
      </c>
      <c r="BP12" s="52"/>
      <c r="BQ12" s="73"/>
      <c r="BR12" s="55"/>
      <c r="BS12" s="142"/>
      <c r="BT12" s="143"/>
      <c r="BU12" s="144"/>
      <c r="BV12" s="138"/>
      <c r="BW12" s="138"/>
      <c r="BX12" s="138"/>
      <c r="BY12" s="144"/>
      <c r="BZ12" s="138"/>
      <c r="CA12" s="138"/>
      <c r="CB12" s="138"/>
      <c r="CC12" s="138"/>
      <c r="CD12" s="138"/>
      <c r="CE12" s="145"/>
      <c r="CF12" s="145"/>
      <c r="CG12" s="145"/>
      <c r="CH12" s="7"/>
      <c r="CI12" s="8"/>
      <c r="CJ12" s="7"/>
      <c r="CK12" s="29"/>
      <c r="CL12" s="7"/>
      <c r="CM12" s="7"/>
      <c r="CN12" s="8"/>
      <c r="CO12" s="7"/>
      <c r="CP12" s="29"/>
    </row>
    <row r="13" customFormat="false" ht="12.75" hidden="false" customHeight="false" outlineLevel="0" collapsed="false">
      <c r="B13" s="75" t="n">
        <v>600</v>
      </c>
      <c r="C13" s="146" t="n">
        <f aca="false">C12</f>
        <v>4</v>
      </c>
      <c r="D13" s="147" t="n">
        <f aca="false">D12</f>
        <v>0</v>
      </c>
      <c r="E13" s="174" t="n">
        <f aca="false">C13-D12</f>
        <v>4</v>
      </c>
      <c r="F13" s="149" t="n">
        <f aca="false">$F$6</f>
        <v>0</v>
      </c>
      <c r="G13" s="175" t="n">
        <f aca="false">$G$6</f>
        <v>0</v>
      </c>
      <c r="H13" s="151" t="n">
        <f aca="false">$H$6</f>
        <v>0</v>
      </c>
      <c r="I13" s="152" t="n">
        <f aca="false">F13+G13+H13</f>
        <v>0</v>
      </c>
      <c r="J13" s="153" t="n">
        <f aca="false">$J$7</f>
        <v>0</v>
      </c>
      <c r="K13" s="154" t="n">
        <f aca="false">$K$6</f>
        <v>0</v>
      </c>
      <c r="L13" s="155" t="n">
        <f aca="false">((I13*J13/1000)+K13)</f>
        <v>0</v>
      </c>
      <c r="M13" s="156" t="n">
        <f aca="false">$M$68</f>
        <v>0</v>
      </c>
      <c r="N13" s="157" t="e">
        <f aca="false">$N$7*AQ12*AR12</f>
        <v>#DIV/0!</v>
      </c>
      <c r="O13" s="156" t="n">
        <f aca="false">$O$68</f>
        <v>0</v>
      </c>
      <c r="P13" s="158" t="n">
        <f aca="false">(AT12*$P$6)*$P$3</f>
        <v>0</v>
      </c>
      <c r="Q13" s="154" t="n">
        <f aca="false">$Q$68</f>
        <v>0</v>
      </c>
      <c r="R13" s="154" t="n">
        <v>0</v>
      </c>
      <c r="S13" s="155" t="n">
        <v>0</v>
      </c>
      <c r="T13" s="156" t="n">
        <f aca="false">$T$6</f>
        <v>0</v>
      </c>
      <c r="U13" s="159" t="e">
        <f aca="false">(N13/E13)+SUM(L13:M13)</f>
        <v>#DIV/0!</v>
      </c>
      <c r="W13" s="116" t="n">
        <v>4</v>
      </c>
      <c r="X13" s="117"/>
      <c r="Y13" s="160"/>
      <c r="Z13" s="63"/>
      <c r="AA13" s="161"/>
      <c r="AB13" s="120"/>
      <c r="AC13" s="162" t="n">
        <f aca="false">(W13*X13)+(Y13*Z13)+(AA13*AB13)</f>
        <v>0</v>
      </c>
      <c r="AD13" s="163" t="n">
        <v>700</v>
      </c>
      <c r="AE13" s="164" t="n">
        <v>0</v>
      </c>
      <c r="AF13" s="165" t="n">
        <v>0</v>
      </c>
      <c r="AG13" s="166"/>
      <c r="AH13" s="167"/>
      <c r="AI13" s="168"/>
      <c r="AJ13" s="169"/>
      <c r="AK13" s="170"/>
      <c r="AL13" s="63"/>
      <c r="AM13" s="171"/>
      <c r="AN13" s="172"/>
      <c r="AO13" s="173"/>
      <c r="AP13" s="133"/>
      <c r="AQ13" s="133" t="e">
        <f aca="false" t="array" ref="AQ13:AQ13">SUM(IF(AND(AJ13&lt;&gt;"pac",AJ13&lt;&gt;""),AI13),IF(AND(AM13&lt;&gt;"pac",AM13&lt;&gt;""),AL13),IF(AND(AN13&lt;&gt;"pac",AN13&lt;&gt;""),AO13))/SUM(IF(AND(AJ13&lt;&gt;"pac",AJ13&lt;&gt;""),1),IF(AND(AM13&lt;&gt;"pac",AM13&lt;&gt;""),1),IF(AND(AN13&lt;&gt;"pac",AN13&lt;&gt;""),1))</f>
        <v>#DIV/0!</v>
      </c>
      <c r="AR13" s="133" t="n">
        <f aca="false" t="array" ref="AR13:AR13">SUM(IF(AND(AJ13&lt;&gt;"pac",AJ13&lt;&gt;""),AH13),IF(AND(AM13&lt;&gt;"pac",AM13&lt;&gt;""),AK13),IF(AND(AP13&lt;&gt;"pac",AP13&lt;&gt;""),AN13))</f>
        <v>0</v>
      </c>
      <c r="AS13" s="133"/>
      <c r="AT13" s="134" t="n">
        <f aca="false">SUM(AE13,AG13,AH13,AN13,AK13)</f>
        <v>0</v>
      </c>
      <c r="AU13" s="135" t="e">
        <f aca="false">AV13/AT13</f>
        <v>#DIV/0!</v>
      </c>
      <c r="AV13" s="136" t="n">
        <f aca="false">SUM(AE13*AF13)+(AH13*AI13)+(AN13*AO13)+(AK13*AL13)</f>
        <v>0</v>
      </c>
      <c r="AW13" s="137" t="n">
        <f aca="false">AT13*(F14+G14+H14)*J14/1000</f>
        <v>0</v>
      </c>
      <c r="AX13" s="137" t="n">
        <f aca="false">K14*AT13</f>
        <v>0</v>
      </c>
      <c r="AY13" s="137" t="n">
        <f aca="false">L14*(AE14+AG14)</f>
        <v>0</v>
      </c>
      <c r="AZ13" s="136" t="n">
        <f aca="false">P14</f>
        <v>0</v>
      </c>
      <c r="BA13" s="137" t="n">
        <f aca="false">AC13</f>
        <v>0</v>
      </c>
      <c r="BB13" s="137" t="n">
        <f aca="false">T14*AT14</f>
        <v>0</v>
      </c>
      <c r="BC13" s="137"/>
      <c r="BD13" s="137" t="n">
        <f aca="false">AV13-SUM(AW13:BC13)</f>
        <v>0</v>
      </c>
      <c r="BE13" s="138"/>
      <c r="BF13" s="139" t="n">
        <f aca="false">BD13</f>
        <v>0</v>
      </c>
      <c r="BG13" s="139" t="n">
        <f aca="false">BF13*$BG$5</f>
        <v>0</v>
      </c>
      <c r="BH13" s="139" t="n">
        <f aca="false">BF13*$BH$5</f>
        <v>0</v>
      </c>
      <c r="BI13" s="52"/>
      <c r="BJ13" s="53" t="s">
        <v>93</v>
      </c>
      <c r="BK13" s="52"/>
      <c r="BL13" s="73" t="n">
        <f aca="false">AY31+BA31</f>
        <v>110.88</v>
      </c>
      <c r="BO13" s="53" t="s">
        <v>93</v>
      </c>
      <c r="BP13" s="52"/>
      <c r="BQ13" s="73" t="e">
        <f aca="true">(INDIRECT(TEXT((DAY($A$1)-1),"0")&amp;"!Bq13"))+BL13</f>
        <v>#REF!</v>
      </c>
      <c r="BR13" s="55"/>
      <c r="BS13" s="142"/>
      <c r="BT13" s="143"/>
      <c r="BU13" s="144"/>
      <c r="BV13" s="138"/>
      <c r="BW13" s="138"/>
      <c r="BX13" s="138"/>
      <c r="BY13" s="144"/>
      <c r="BZ13" s="138"/>
      <c r="CA13" s="138"/>
      <c r="CB13" s="138"/>
      <c r="CC13" s="138"/>
      <c r="CD13" s="138"/>
      <c r="CE13" s="145"/>
      <c r="CF13" s="145"/>
      <c r="CG13" s="145"/>
      <c r="CH13" s="7"/>
      <c r="CI13" s="8"/>
      <c r="CJ13" s="7"/>
      <c r="CK13" s="29"/>
      <c r="CL13" s="7"/>
      <c r="CM13" s="7"/>
      <c r="CN13" s="8"/>
      <c r="CO13" s="7"/>
      <c r="CP13" s="29"/>
    </row>
    <row r="14" customFormat="false" ht="12.75" hidden="false" customHeight="false" outlineLevel="0" collapsed="false">
      <c r="B14" s="75" t="n">
        <v>700</v>
      </c>
      <c r="C14" s="146" t="n">
        <f aca="false">C13</f>
        <v>4</v>
      </c>
      <c r="D14" s="147" t="n">
        <f aca="false">D13</f>
        <v>0</v>
      </c>
      <c r="E14" s="174" t="n">
        <f aca="false">C14-D13</f>
        <v>4</v>
      </c>
      <c r="F14" s="149" t="n">
        <f aca="false">$F$6</f>
        <v>0</v>
      </c>
      <c r="G14" s="175" t="n">
        <f aca="false">$G$6</f>
        <v>0</v>
      </c>
      <c r="H14" s="151" t="n">
        <f aca="false">$H$6</f>
        <v>0</v>
      </c>
      <c r="I14" s="152" t="n">
        <f aca="false">F14+G14+H14</f>
        <v>0</v>
      </c>
      <c r="J14" s="153" t="n">
        <f aca="false">$J$7</f>
        <v>0</v>
      </c>
      <c r="K14" s="154" t="n">
        <f aca="false">$K$6</f>
        <v>0</v>
      </c>
      <c r="L14" s="155" t="n">
        <f aca="false">((I14*J14/1000)+K14)</f>
        <v>0</v>
      </c>
      <c r="M14" s="156" t="n">
        <f aca="false">$M$68</f>
        <v>0</v>
      </c>
      <c r="N14" s="157" t="e">
        <f aca="false">$N$7*AQ13*AR13</f>
        <v>#DIV/0!</v>
      </c>
      <c r="O14" s="156" t="n">
        <f aca="false">$O$68</f>
        <v>0</v>
      </c>
      <c r="P14" s="158" t="n">
        <f aca="false">(AT13*$P$6)*$P$3</f>
        <v>0</v>
      </c>
      <c r="Q14" s="154" t="n">
        <f aca="false">$Q$68</f>
        <v>0</v>
      </c>
      <c r="R14" s="154" t="n">
        <v>0</v>
      </c>
      <c r="S14" s="155" t="n">
        <v>0</v>
      </c>
      <c r="T14" s="156" t="n">
        <f aca="false">$T$6</f>
        <v>0</v>
      </c>
      <c r="U14" s="159" t="e">
        <f aca="false">(N14/E14)+SUM(L14:M14)</f>
        <v>#DIV/0!</v>
      </c>
      <c r="W14" s="116" t="n">
        <v>4</v>
      </c>
      <c r="X14" s="117"/>
      <c r="Y14" s="160"/>
      <c r="Z14" s="63"/>
      <c r="AA14" s="161"/>
      <c r="AB14" s="120"/>
      <c r="AC14" s="162" t="n">
        <f aca="false">(W14*X14)+(Y14*Z14)+(AA14*AB14)</f>
        <v>0</v>
      </c>
      <c r="AD14" s="163" t="n">
        <v>800</v>
      </c>
      <c r="AE14" s="164" t="n">
        <v>0</v>
      </c>
      <c r="AF14" s="165" t="n">
        <v>0</v>
      </c>
      <c r="AG14" s="166"/>
      <c r="AH14" s="167"/>
      <c r="AI14" s="168"/>
      <c r="AJ14" s="169"/>
      <c r="AK14" s="170"/>
      <c r="AL14" s="63"/>
      <c r="AM14" s="171"/>
      <c r="AN14" s="172"/>
      <c r="AO14" s="173"/>
      <c r="AP14" s="133"/>
      <c r="AQ14" s="133" t="e">
        <f aca="false" t="array" ref="AQ14:AQ14">SUM(IF(AND(AJ14&lt;&gt;"pac",AJ14&lt;&gt;""),AI14),IF(AND(AM14&lt;&gt;"pac",AM14&lt;&gt;""),AL14),IF(AND(AN14&lt;&gt;"pac",AN14&lt;&gt;""),AO14))/SUM(IF(AND(AJ14&lt;&gt;"pac",AJ14&lt;&gt;""),1),IF(AND(AM14&lt;&gt;"pac",AM14&lt;&gt;""),1),IF(AND(AN14&lt;&gt;"pac",AN14&lt;&gt;""),1))</f>
        <v>#DIV/0!</v>
      </c>
      <c r="AR14" s="133" t="n">
        <f aca="false" t="array" ref="AR14:AR14">SUM(IF(AND(AJ14&lt;&gt;"pac",AJ14&lt;&gt;""),AH14),IF(AND(AM14&lt;&gt;"pac",AM14&lt;&gt;""),AK14),IF(AND(AP14&lt;&gt;"pac",AP14&lt;&gt;""),AN14))</f>
        <v>0</v>
      </c>
      <c r="AS14" s="133"/>
      <c r="AT14" s="134" t="n">
        <f aca="false">SUM(AE14,AG14,AH14,AN14,AK14)</f>
        <v>0</v>
      </c>
      <c r="AU14" s="135" t="e">
        <f aca="false">AV14/AT14</f>
        <v>#DIV/0!</v>
      </c>
      <c r="AV14" s="136" t="n">
        <f aca="false">SUM(AE14*AF14)+(AH14*AI14)+(AN14*AO14)+(AK14*AL14)</f>
        <v>0</v>
      </c>
      <c r="AW14" s="137" t="n">
        <f aca="false">AT14*(F15+G15+H15)*J15/1000</f>
        <v>0</v>
      </c>
      <c r="AX14" s="137" t="n">
        <f aca="false">K15*AT14</f>
        <v>0</v>
      </c>
      <c r="AY14" s="137" t="n">
        <f aca="false">L15*(AE15+AG15)</f>
        <v>0</v>
      </c>
      <c r="AZ14" s="136" t="n">
        <f aca="false">P15</f>
        <v>0</v>
      </c>
      <c r="BA14" s="137" t="n">
        <f aca="false">AC14</f>
        <v>0</v>
      </c>
      <c r="BB14" s="137" t="n">
        <f aca="false">T15*AT15</f>
        <v>0</v>
      </c>
      <c r="BC14" s="137"/>
      <c r="BD14" s="137" t="n">
        <f aca="false">AV14-SUM(AW14:BC14)</f>
        <v>0</v>
      </c>
      <c r="BE14" s="138"/>
      <c r="BF14" s="139" t="n">
        <f aca="false">BD14</f>
        <v>0</v>
      </c>
      <c r="BG14" s="139" t="n">
        <f aca="false">BF14*$BG$5</f>
        <v>0</v>
      </c>
      <c r="BH14" s="139" t="n">
        <f aca="false">BF14*$BH$5</f>
        <v>0</v>
      </c>
      <c r="BI14" s="52"/>
      <c r="BJ14" s="53" t="s">
        <v>67</v>
      </c>
      <c r="BK14" s="52"/>
      <c r="BL14" s="73" t="n">
        <f aca="false">AZ31</f>
        <v>19.0608</v>
      </c>
      <c r="BO14" s="53" t="s">
        <v>67</v>
      </c>
      <c r="BP14" s="52"/>
      <c r="BQ14" s="73" t="e">
        <f aca="true">(INDIRECT(TEXT((DAY($A$1)-1),"0")&amp;"!BQ14"))+BL14</f>
        <v>#REF!</v>
      </c>
      <c r="BR14" s="55"/>
      <c r="BS14" s="142"/>
      <c r="BT14" s="143"/>
      <c r="BU14" s="144"/>
      <c r="BV14" s="138"/>
      <c r="BW14" s="138"/>
      <c r="BX14" s="138"/>
      <c r="BY14" s="144"/>
      <c r="BZ14" s="138"/>
      <c r="CA14" s="138"/>
      <c r="CB14" s="138"/>
      <c r="CC14" s="138"/>
      <c r="CD14" s="138"/>
      <c r="CE14" s="145"/>
      <c r="CF14" s="145"/>
      <c r="CG14" s="145"/>
      <c r="CH14" s="7"/>
      <c r="CI14" s="8"/>
      <c r="CJ14" s="7"/>
      <c r="CK14" s="29"/>
      <c r="CL14" s="7"/>
      <c r="CM14" s="7"/>
      <c r="CN14" s="8"/>
      <c r="CO14" s="7"/>
      <c r="CP14" s="29"/>
    </row>
    <row r="15" customFormat="false" ht="15" hidden="false" customHeight="false" outlineLevel="0" collapsed="false">
      <c r="B15" s="75" t="n">
        <v>800</v>
      </c>
      <c r="C15" s="146" t="n">
        <f aca="false">C14</f>
        <v>4</v>
      </c>
      <c r="D15" s="147" t="n">
        <f aca="false">D14</f>
        <v>0</v>
      </c>
      <c r="E15" s="174" t="n">
        <f aca="false">C15-D14</f>
        <v>4</v>
      </c>
      <c r="F15" s="149" t="n">
        <f aca="false">$F$6</f>
        <v>0</v>
      </c>
      <c r="G15" s="175" t="n">
        <f aca="false">$G$6</f>
        <v>0</v>
      </c>
      <c r="H15" s="151" t="n">
        <f aca="false">$H$6</f>
        <v>0</v>
      </c>
      <c r="I15" s="152" t="n">
        <f aca="false">F15+G15+H15</f>
        <v>0</v>
      </c>
      <c r="J15" s="153" t="n">
        <f aca="false">$J$7</f>
        <v>0</v>
      </c>
      <c r="K15" s="154" t="n">
        <f aca="false">$K$6</f>
        <v>0</v>
      </c>
      <c r="L15" s="155" t="n">
        <f aca="false">((I15*J15/1000)+K15)</f>
        <v>0</v>
      </c>
      <c r="M15" s="156" t="n">
        <f aca="false">$M$68</f>
        <v>0</v>
      </c>
      <c r="N15" s="157" t="e">
        <f aca="false">$N$7*AQ14*AR14</f>
        <v>#DIV/0!</v>
      </c>
      <c r="O15" s="156" t="n">
        <f aca="false">$O$68</f>
        <v>0</v>
      </c>
      <c r="P15" s="158" t="n">
        <f aca="false">(AT14*$P$6)*$P$3</f>
        <v>0</v>
      </c>
      <c r="Q15" s="154" t="n">
        <f aca="false">$Q$68</f>
        <v>0</v>
      </c>
      <c r="R15" s="154" t="n">
        <v>0</v>
      </c>
      <c r="S15" s="155" t="n">
        <v>0</v>
      </c>
      <c r="T15" s="156" t="n">
        <f aca="false">$T$6</f>
        <v>0</v>
      </c>
      <c r="U15" s="159" t="e">
        <f aca="false">(N15/E15)+SUM(L15:M15)</f>
        <v>#DIV/0!</v>
      </c>
      <c r="W15" s="116" t="n">
        <v>4</v>
      </c>
      <c r="X15" s="117"/>
      <c r="Y15" s="160"/>
      <c r="Z15" s="63"/>
      <c r="AA15" s="161"/>
      <c r="AB15" s="120"/>
      <c r="AC15" s="162" t="n">
        <f aca="false">(W15*X15)+(Y15*Z15)+(AA15*AB15)</f>
        <v>0</v>
      </c>
      <c r="AD15" s="163" t="n">
        <v>900</v>
      </c>
      <c r="AE15" s="164" t="n">
        <v>0</v>
      </c>
      <c r="AF15" s="165" t="n">
        <v>0</v>
      </c>
      <c r="AG15" s="166"/>
      <c r="AH15" s="167"/>
      <c r="AI15" s="168"/>
      <c r="AJ15" s="169"/>
      <c r="AK15" s="170"/>
      <c r="AL15" s="63"/>
      <c r="AM15" s="171"/>
      <c r="AN15" s="172"/>
      <c r="AO15" s="173"/>
      <c r="AP15" s="133"/>
      <c r="AQ15" s="133" t="e">
        <f aca="false" t="array" ref="AQ15:AQ15">SUM(IF(AND(AJ15&lt;&gt;"pac",AJ15&lt;&gt;""),AI15),IF(AND(AM15&lt;&gt;"pac",AM15&lt;&gt;""),AL15),IF(AND(AN15&lt;&gt;"pac",AN15&lt;&gt;""),AO15))/SUM(IF(AND(AJ15&lt;&gt;"pac",AJ15&lt;&gt;""),1),IF(AND(AM15&lt;&gt;"pac",AM15&lt;&gt;""),1),IF(AND(AN15&lt;&gt;"pac",AN15&lt;&gt;""),1))</f>
        <v>#DIV/0!</v>
      </c>
      <c r="AR15" s="133" t="n">
        <f aca="false" t="array" ref="AR15:AR15">SUM(IF(AND(AJ15&lt;&gt;"pac",AJ15&lt;&gt;""),AH15),IF(AND(AM15&lt;&gt;"pac",AM15&lt;&gt;""),AK15),IF(AND(AP15&lt;&gt;"pac",AP15&lt;&gt;""),AN15))</f>
        <v>0</v>
      </c>
      <c r="AS15" s="133"/>
      <c r="AT15" s="134" t="n">
        <f aca="false">SUM(AE15,AG15,AH15,AN15,AK15)</f>
        <v>0</v>
      </c>
      <c r="AU15" s="135" t="e">
        <f aca="false">AV15/AT15</f>
        <v>#DIV/0!</v>
      </c>
      <c r="AV15" s="136" t="n">
        <f aca="false">SUM(AE15*AF15)+(AH15*AI15)+(AN15*AO15)+(AK15*AL15)</f>
        <v>0</v>
      </c>
      <c r="AW15" s="137" t="n">
        <f aca="false">AT15*(F16+G16+H16)*J16/1000</f>
        <v>0</v>
      </c>
      <c r="AX15" s="137" t="n">
        <f aca="false">K16*AT15</f>
        <v>0</v>
      </c>
      <c r="AY15" s="137" t="n">
        <f aca="false">L16*(AE16+AG16)</f>
        <v>0</v>
      </c>
      <c r="AZ15" s="136" t="n">
        <f aca="false">P16</f>
        <v>0</v>
      </c>
      <c r="BA15" s="137" t="n">
        <f aca="false">AC15</f>
        <v>0</v>
      </c>
      <c r="BB15" s="137" t="n">
        <f aca="false">T16*AT16</f>
        <v>0</v>
      </c>
      <c r="BC15" s="137"/>
      <c r="BD15" s="137" t="n">
        <f aca="false">AV15-SUM(AW15:BC15)</f>
        <v>0</v>
      </c>
      <c r="BE15" s="138"/>
      <c r="BF15" s="139" t="n">
        <f aca="false">BD15</f>
        <v>0</v>
      </c>
      <c r="BG15" s="139" t="n">
        <f aca="false">BF15*$BG$5</f>
        <v>0</v>
      </c>
      <c r="BH15" s="139" t="n">
        <f aca="false">BF15*$BH$5</f>
        <v>0</v>
      </c>
      <c r="BI15" s="52"/>
      <c r="BJ15" s="53" t="s">
        <v>96</v>
      </c>
      <c r="BK15" s="52"/>
      <c r="BL15" s="181" t="n">
        <f aca="false">BC31</f>
        <v>0</v>
      </c>
      <c r="BO15" s="53" t="s">
        <v>96</v>
      </c>
      <c r="BP15" s="52"/>
      <c r="BQ15" s="181" t="e">
        <f aca="true">(INDIRECT(TEXT((DAY($A$1)-1),"0")&amp;"!BK15"))+BL15</f>
        <v>#REF!</v>
      </c>
      <c r="BR15" s="55"/>
      <c r="BS15" s="142"/>
      <c r="BT15" s="143"/>
      <c r="BU15" s="144"/>
      <c r="BV15" s="138"/>
      <c r="BW15" s="138"/>
      <c r="BX15" s="138"/>
      <c r="BY15" s="144"/>
      <c r="BZ15" s="138"/>
      <c r="CA15" s="138"/>
      <c r="CB15" s="138"/>
      <c r="CC15" s="138"/>
      <c r="CD15" s="138"/>
      <c r="CE15" s="145"/>
      <c r="CF15" s="145"/>
      <c r="CG15" s="145"/>
      <c r="CH15" s="7"/>
      <c r="CI15" s="8"/>
      <c r="CJ15" s="7"/>
      <c r="CK15" s="182"/>
      <c r="CL15" s="7"/>
      <c r="CM15" s="7"/>
      <c r="CN15" s="8"/>
      <c r="CO15" s="7"/>
      <c r="CP15" s="182"/>
    </row>
    <row r="16" customFormat="false" ht="12.75" hidden="false" customHeight="false" outlineLevel="0" collapsed="false">
      <c r="B16" s="75" t="n">
        <v>900</v>
      </c>
      <c r="C16" s="146" t="n">
        <f aca="false">C15</f>
        <v>4</v>
      </c>
      <c r="D16" s="147" t="n">
        <f aca="false">D15</f>
        <v>0</v>
      </c>
      <c r="E16" s="174" t="n">
        <f aca="false">C16-D15</f>
        <v>4</v>
      </c>
      <c r="F16" s="149" t="n">
        <f aca="false">$F$6</f>
        <v>0</v>
      </c>
      <c r="G16" s="175" t="n">
        <f aca="false">$G$6</f>
        <v>0</v>
      </c>
      <c r="H16" s="151" t="n">
        <f aca="false">$H$6</f>
        <v>0</v>
      </c>
      <c r="I16" s="152" t="n">
        <f aca="false">F16+G16+H16</f>
        <v>0</v>
      </c>
      <c r="J16" s="153" t="n">
        <f aca="false">$J$7</f>
        <v>0</v>
      </c>
      <c r="K16" s="154" t="n">
        <f aca="false">$K$6</f>
        <v>0</v>
      </c>
      <c r="L16" s="155" t="n">
        <f aca="false">((I16*J16/1000)+K16)</f>
        <v>0</v>
      </c>
      <c r="M16" s="156" t="n">
        <f aca="false">$M$68</f>
        <v>0</v>
      </c>
      <c r="N16" s="157" t="e">
        <f aca="false">$N$7*AQ15*AR15</f>
        <v>#DIV/0!</v>
      </c>
      <c r="O16" s="156" t="n">
        <f aca="false">$O$68</f>
        <v>0</v>
      </c>
      <c r="P16" s="158" t="n">
        <f aca="false">(AT15*$P$6)*$P$3</f>
        <v>0</v>
      </c>
      <c r="Q16" s="154" t="n">
        <f aca="false">$Q$68</f>
        <v>0</v>
      </c>
      <c r="R16" s="154" t="n">
        <v>0</v>
      </c>
      <c r="S16" s="155" t="n">
        <v>0</v>
      </c>
      <c r="T16" s="156" t="n">
        <f aca="false">$T$6</f>
        <v>0</v>
      </c>
      <c r="U16" s="159" t="e">
        <f aca="false">(N16/E16)+SUM(L16:M16)</f>
        <v>#DIV/0!</v>
      </c>
      <c r="W16" s="116" t="n">
        <v>4</v>
      </c>
      <c r="X16" s="117"/>
      <c r="Y16" s="160"/>
      <c r="Z16" s="63"/>
      <c r="AA16" s="161"/>
      <c r="AB16" s="120"/>
      <c r="AC16" s="162" t="n">
        <f aca="false">(W16*X16)+(Y16*Z16)+(AA16*AB16)</f>
        <v>0</v>
      </c>
      <c r="AD16" s="163" t="n">
        <v>1000</v>
      </c>
      <c r="AE16" s="164" t="n">
        <v>0</v>
      </c>
      <c r="AF16" s="165" t="n">
        <v>0</v>
      </c>
      <c r="AG16" s="166"/>
      <c r="AH16" s="167"/>
      <c r="AI16" s="168"/>
      <c r="AJ16" s="169"/>
      <c r="AK16" s="170"/>
      <c r="AL16" s="63"/>
      <c r="AM16" s="171"/>
      <c r="AN16" s="172"/>
      <c r="AO16" s="173"/>
      <c r="AP16" s="133"/>
      <c r="AQ16" s="133" t="e">
        <f aca="false" t="array" ref="AQ16:AQ16">SUM(IF(AND(AJ16&lt;&gt;"pac",AJ16&lt;&gt;""),AI16),IF(AND(AM16&lt;&gt;"pac",AM16&lt;&gt;""),AL16),IF(AND(AN16&lt;&gt;"pac",AN16&lt;&gt;""),AO16))/SUM(IF(AND(AJ16&lt;&gt;"pac",AJ16&lt;&gt;""),1),IF(AND(AM16&lt;&gt;"pac",AM16&lt;&gt;""),1),IF(AND(AN16&lt;&gt;"pac",AN16&lt;&gt;""),1))</f>
        <v>#DIV/0!</v>
      </c>
      <c r="AR16" s="133" t="n">
        <f aca="false" t="array" ref="AR16:AR16">SUM(IF(AND(AJ16&lt;&gt;"pac",AJ16&lt;&gt;""),AH16),IF(AND(AM16&lt;&gt;"pac",AM16&lt;&gt;""),AK16),IF(AND(AP16&lt;&gt;"pac",AP16&lt;&gt;""),AN16))</f>
        <v>0</v>
      </c>
      <c r="AS16" s="133"/>
      <c r="AT16" s="134" t="n">
        <f aca="false">SUM(AE16,AG16,AH16,AN16,AK16)</f>
        <v>0</v>
      </c>
      <c r="AU16" s="135" t="e">
        <f aca="false">AV16/AT16</f>
        <v>#DIV/0!</v>
      </c>
      <c r="AV16" s="136" t="n">
        <f aca="false">SUM(AE16*AF16)+(AH16*AI16)+(AN16*AO16)+(AK16*AL16)</f>
        <v>0</v>
      </c>
      <c r="AW16" s="137" t="n">
        <f aca="false">AT16*(F17+G17+H17)*J17/1000</f>
        <v>0</v>
      </c>
      <c r="AX16" s="137" t="n">
        <f aca="false">K17*AT16</f>
        <v>0</v>
      </c>
      <c r="AY16" s="137" t="n">
        <f aca="false">L17*(AE17+AG17)</f>
        <v>0</v>
      </c>
      <c r="AZ16" s="136" t="n">
        <f aca="false">P17</f>
        <v>0</v>
      </c>
      <c r="BA16" s="137" t="n">
        <f aca="false">AC16</f>
        <v>0</v>
      </c>
      <c r="BB16" s="137" t="n">
        <f aca="false">T17*AT17</f>
        <v>0</v>
      </c>
      <c r="BC16" s="137"/>
      <c r="BD16" s="137" t="n">
        <f aca="false">AV16-SUM(AW16:BC16)</f>
        <v>0</v>
      </c>
      <c r="BE16" s="138"/>
      <c r="BF16" s="139" t="n">
        <f aca="false">BD16</f>
        <v>0</v>
      </c>
      <c r="BG16" s="139" t="n">
        <f aca="false">BF16*$BG$5</f>
        <v>0</v>
      </c>
      <c r="BH16" s="139" t="n">
        <f aca="false">BF16*$BH$5</f>
        <v>0</v>
      </c>
      <c r="BI16" s="52"/>
      <c r="BJ16" s="53" t="s">
        <v>98</v>
      </c>
      <c r="BK16" s="52"/>
      <c r="BL16" s="73" t="n">
        <f aca="false">SUM(BL13:BL15)</f>
        <v>129.9408</v>
      </c>
      <c r="BO16" s="53" t="s">
        <v>98</v>
      </c>
      <c r="BP16" s="52"/>
      <c r="BQ16" s="73" t="e">
        <f aca="true">(INDIRECT(TEXT((DAY($A$1)-1),"0")&amp;"!Bq16"))+BL16</f>
        <v>#REF!</v>
      </c>
      <c r="BR16" s="55"/>
      <c r="BS16" s="142"/>
      <c r="BT16" s="143"/>
      <c r="BU16" s="144"/>
      <c r="BV16" s="138"/>
      <c r="BW16" s="138"/>
      <c r="BX16" s="138"/>
      <c r="BY16" s="144"/>
      <c r="BZ16" s="138"/>
      <c r="CA16" s="138"/>
      <c r="CB16" s="138"/>
      <c r="CC16" s="138"/>
      <c r="CD16" s="138"/>
      <c r="CE16" s="145"/>
      <c r="CF16" s="145"/>
      <c r="CG16" s="145"/>
      <c r="CH16" s="7"/>
      <c r="CI16" s="8"/>
      <c r="CJ16" s="7"/>
      <c r="CK16" s="29"/>
      <c r="CL16" s="7"/>
      <c r="CM16" s="7"/>
      <c r="CN16" s="8"/>
      <c r="CO16" s="7"/>
      <c r="CP16" s="29"/>
    </row>
    <row r="17" customFormat="false" ht="12.75" hidden="false" customHeight="false" outlineLevel="0" collapsed="false">
      <c r="B17" s="75" t="n">
        <v>1000</v>
      </c>
      <c r="C17" s="146" t="n">
        <f aca="false">C16</f>
        <v>4</v>
      </c>
      <c r="D17" s="147" t="n">
        <f aca="false">D16</f>
        <v>0</v>
      </c>
      <c r="E17" s="174" t="n">
        <f aca="false">C17-D16</f>
        <v>4</v>
      </c>
      <c r="F17" s="149" t="n">
        <f aca="false">$F$6</f>
        <v>0</v>
      </c>
      <c r="G17" s="175" t="n">
        <f aca="false">$G$6</f>
        <v>0</v>
      </c>
      <c r="H17" s="151" t="n">
        <f aca="false">$H$6</f>
        <v>0</v>
      </c>
      <c r="I17" s="152" t="n">
        <f aca="false">F17+G17+H17</f>
        <v>0</v>
      </c>
      <c r="J17" s="153" t="n">
        <f aca="false">$J$7</f>
        <v>0</v>
      </c>
      <c r="K17" s="154" t="n">
        <f aca="false">$K$6</f>
        <v>0</v>
      </c>
      <c r="L17" s="155" t="n">
        <f aca="false">((I17*J17/1000)+K17)</f>
        <v>0</v>
      </c>
      <c r="M17" s="156" t="n">
        <f aca="false">$M$68</f>
        <v>0</v>
      </c>
      <c r="N17" s="157" t="e">
        <f aca="false">$N$7*AQ16*AR16</f>
        <v>#DIV/0!</v>
      </c>
      <c r="O17" s="156" t="n">
        <f aca="false">$O$68</f>
        <v>0</v>
      </c>
      <c r="P17" s="158" t="n">
        <f aca="false">(AT16*$P$6)*$P$3</f>
        <v>0</v>
      </c>
      <c r="Q17" s="154" t="n">
        <f aca="false">$Q$68</f>
        <v>0</v>
      </c>
      <c r="R17" s="154" t="n">
        <v>0</v>
      </c>
      <c r="S17" s="155" t="n">
        <v>0</v>
      </c>
      <c r="T17" s="156" t="n">
        <f aca="false">$T$6</f>
        <v>0</v>
      </c>
      <c r="U17" s="159" t="e">
        <f aca="false">(N17/E17)+SUM(L17:M17)</f>
        <v>#DIV/0!</v>
      </c>
      <c r="W17" s="116" t="n">
        <v>4</v>
      </c>
      <c r="X17" s="117"/>
      <c r="Y17" s="160"/>
      <c r="Z17" s="63"/>
      <c r="AA17" s="161"/>
      <c r="AB17" s="120"/>
      <c r="AC17" s="162" t="n">
        <f aca="false">(W17*X17)+(Y17*Z17)+(AA17*AB17)</f>
        <v>0</v>
      </c>
      <c r="AD17" s="163" t="n">
        <v>1100</v>
      </c>
      <c r="AE17" s="164" t="n">
        <v>0</v>
      </c>
      <c r="AF17" s="165" t="n">
        <v>0</v>
      </c>
      <c r="AG17" s="166"/>
      <c r="AH17" s="167"/>
      <c r="AI17" s="168"/>
      <c r="AJ17" s="169"/>
      <c r="AK17" s="170"/>
      <c r="AL17" s="63"/>
      <c r="AM17" s="171"/>
      <c r="AN17" s="172"/>
      <c r="AO17" s="173"/>
      <c r="AP17" s="133"/>
      <c r="AQ17" s="133" t="e">
        <f aca="false" t="array" ref="AQ17:AQ17">SUM(IF(AND(AJ17&lt;&gt;"pac",AJ17&lt;&gt;""),AI17),IF(AND(AM17&lt;&gt;"pac",AM17&lt;&gt;""),AL17),IF(AND(AN17&lt;&gt;"pac",AN17&lt;&gt;""),AO17))/SUM(IF(AND(AJ17&lt;&gt;"pac",AJ17&lt;&gt;""),1),IF(AND(AM17&lt;&gt;"pac",AM17&lt;&gt;""),1),IF(AND(AN17&lt;&gt;"pac",AN17&lt;&gt;""),1))</f>
        <v>#DIV/0!</v>
      </c>
      <c r="AR17" s="133" t="n">
        <f aca="false" t="array" ref="AR17:AR17">SUM(IF(AND(AJ17&lt;&gt;"pac",AJ17&lt;&gt;""),AH17),IF(AND(AM17&lt;&gt;"pac",AM17&lt;&gt;""),AK17),IF(AND(AP17&lt;&gt;"pac",AP17&lt;&gt;""),AN17))</f>
        <v>0</v>
      </c>
      <c r="AS17" s="133"/>
      <c r="AT17" s="134" t="n">
        <f aca="false">SUM(AE17,AG17,AH17,AN17,AK17)</f>
        <v>0</v>
      </c>
      <c r="AU17" s="135" t="e">
        <f aca="false">AV17/AT17</f>
        <v>#DIV/0!</v>
      </c>
      <c r="AV17" s="136" t="n">
        <f aca="false">SUM(AE17*AF17)+(AH17*AI17)+(AN17*AO17)+(AK17*AL17)</f>
        <v>0</v>
      </c>
      <c r="AW17" s="137" t="n">
        <f aca="false">AT17*(F18+G18+H18)*J18/1000</f>
        <v>0</v>
      </c>
      <c r="AX17" s="137" t="n">
        <f aca="false">K18*AT17</f>
        <v>0</v>
      </c>
      <c r="AY17" s="137" t="n">
        <f aca="false">L18*(AE18+AG18)</f>
        <v>0</v>
      </c>
      <c r="AZ17" s="136" t="n">
        <f aca="false">P18</f>
        <v>0</v>
      </c>
      <c r="BA17" s="137" t="n">
        <f aca="false">AC17</f>
        <v>0</v>
      </c>
      <c r="BB17" s="137" t="n">
        <f aca="false">T18*AT18</f>
        <v>0</v>
      </c>
      <c r="BC17" s="137"/>
      <c r="BD17" s="137" t="n">
        <f aca="false">AV17-SUM(AW17:BC17)</f>
        <v>0</v>
      </c>
      <c r="BE17" s="138"/>
      <c r="BF17" s="139" t="n">
        <f aca="false">BD17</f>
        <v>0</v>
      </c>
      <c r="BG17" s="139" t="n">
        <f aca="false">BF17*$BG$5</f>
        <v>0</v>
      </c>
      <c r="BH17" s="139" t="n">
        <f aca="false">BF17*$BH$5</f>
        <v>0</v>
      </c>
      <c r="BI17" s="52"/>
      <c r="BJ17" s="183"/>
      <c r="BK17" s="52"/>
      <c r="BL17" s="171"/>
      <c r="BO17" s="183"/>
      <c r="BP17" s="52"/>
      <c r="BQ17" s="171"/>
      <c r="BR17" s="55"/>
      <c r="BS17" s="142"/>
      <c r="BT17" s="143"/>
      <c r="BU17" s="144"/>
      <c r="BV17" s="138"/>
      <c r="BW17" s="138"/>
      <c r="BX17" s="138"/>
      <c r="BY17" s="144"/>
      <c r="BZ17" s="138"/>
      <c r="CA17" s="138"/>
      <c r="CB17" s="138"/>
      <c r="CC17" s="138"/>
      <c r="CD17" s="138"/>
      <c r="CE17" s="145"/>
      <c r="CF17" s="145"/>
      <c r="CG17" s="145"/>
      <c r="CH17" s="7"/>
      <c r="CI17" s="7"/>
      <c r="CJ17" s="7"/>
      <c r="CK17" s="7"/>
      <c r="CL17" s="7"/>
      <c r="CM17" s="7"/>
      <c r="CN17" s="7"/>
      <c r="CO17" s="7"/>
      <c r="CP17" s="7"/>
    </row>
    <row r="18" customFormat="false" ht="12.75" hidden="false" customHeight="false" outlineLevel="0" collapsed="false">
      <c r="B18" s="75" t="n">
        <v>1100</v>
      </c>
      <c r="C18" s="146" t="n">
        <f aca="false">C17</f>
        <v>4</v>
      </c>
      <c r="D18" s="147" t="n">
        <f aca="false">D17</f>
        <v>0</v>
      </c>
      <c r="E18" s="174" t="n">
        <f aca="false">C18-D17</f>
        <v>4</v>
      </c>
      <c r="F18" s="149" t="n">
        <f aca="false">$F$6</f>
        <v>0</v>
      </c>
      <c r="G18" s="175" t="n">
        <f aca="false">$G$6</f>
        <v>0</v>
      </c>
      <c r="H18" s="151" t="n">
        <f aca="false">$H$6</f>
        <v>0</v>
      </c>
      <c r="I18" s="152" t="n">
        <f aca="false">F18+G18+H18</f>
        <v>0</v>
      </c>
      <c r="J18" s="153" t="n">
        <f aca="false">$J$7</f>
        <v>0</v>
      </c>
      <c r="K18" s="154" t="n">
        <f aca="false">$K$6</f>
        <v>0</v>
      </c>
      <c r="L18" s="155" t="n">
        <f aca="false">((I18*J18/1000)+K18)</f>
        <v>0</v>
      </c>
      <c r="M18" s="156" t="n">
        <f aca="false">$M$68</f>
        <v>0</v>
      </c>
      <c r="N18" s="157" t="e">
        <f aca="false">$N$7*AQ17*AR17</f>
        <v>#DIV/0!</v>
      </c>
      <c r="O18" s="156" t="n">
        <f aca="false">$O$68</f>
        <v>0</v>
      </c>
      <c r="P18" s="158" t="n">
        <f aca="false">(AT17*$P$6)*$P$3</f>
        <v>0</v>
      </c>
      <c r="Q18" s="154" t="n">
        <f aca="false">$Q$68</f>
        <v>0</v>
      </c>
      <c r="R18" s="154" t="n">
        <v>0</v>
      </c>
      <c r="S18" s="155" t="n">
        <v>0</v>
      </c>
      <c r="T18" s="156" t="n">
        <f aca="false">$T$6</f>
        <v>0</v>
      </c>
      <c r="U18" s="159" t="e">
        <f aca="false">(N18/E18)+SUM(L18:M18)</f>
        <v>#DIV/0!</v>
      </c>
      <c r="W18" s="116" t="n">
        <v>4</v>
      </c>
      <c r="X18" s="117"/>
      <c r="Y18" s="160"/>
      <c r="Z18" s="63"/>
      <c r="AA18" s="161"/>
      <c r="AB18" s="120"/>
      <c r="AC18" s="162" t="n">
        <f aca="false">(W18*X18)+(Y18*Z18)+(AA18*AB18)</f>
        <v>0</v>
      </c>
      <c r="AD18" s="163" t="n">
        <v>1200</v>
      </c>
      <c r="AE18" s="164" t="n">
        <v>0</v>
      </c>
      <c r="AF18" s="165" t="n">
        <v>0</v>
      </c>
      <c r="AG18" s="166"/>
      <c r="AH18" s="167"/>
      <c r="AI18" s="168"/>
      <c r="AJ18" s="169"/>
      <c r="AK18" s="170"/>
      <c r="AL18" s="63"/>
      <c r="AM18" s="171"/>
      <c r="AN18" s="172"/>
      <c r="AO18" s="173"/>
      <c r="AP18" s="133"/>
      <c r="AQ18" s="133" t="e">
        <f aca="false" t="array" ref="AQ18:AQ18">SUM(IF(AND(AJ18&lt;&gt;"pac",AJ18&lt;&gt;""),AI18),IF(AND(AM18&lt;&gt;"pac",AM18&lt;&gt;""),AL18),IF(AND(AN18&lt;&gt;"pac",AN18&lt;&gt;""),AO18))/SUM(IF(AND(AJ18&lt;&gt;"pac",AJ18&lt;&gt;""),1),IF(AND(AM18&lt;&gt;"pac",AM18&lt;&gt;""),1),IF(AND(AN18&lt;&gt;"pac",AN18&lt;&gt;""),1))</f>
        <v>#DIV/0!</v>
      </c>
      <c r="AR18" s="133" t="n">
        <f aca="false" t="array" ref="AR18:AR18">SUM(IF(AND(AJ18&lt;&gt;"pac",AJ18&lt;&gt;""),AH18),IF(AND(AM18&lt;&gt;"pac",AM18&lt;&gt;""),AK18),IF(AND(AP18&lt;&gt;"pac",AP18&lt;&gt;""),AN18))</f>
        <v>0</v>
      </c>
      <c r="AS18" s="133"/>
      <c r="AT18" s="134" t="n">
        <f aca="false">SUM(AE18,AG18,AH18,AN18,AK18)</f>
        <v>0</v>
      </c>
      <c r="AU18" s="135" t="e">
        <f aca="false">AV18/AT18</f>
        <v>#DIV/0!</v>
      </c>
      <c r="AV18" s="136" t="n">
        <f aca="false">SUM(AE18*AF18)+(AH18*AI18)+(AN18*AO18)+(AK18*AL18)</f>
        <v>0</v>
      </c>
      <c r="AW18" s="137" t="n">
        <f aca="false">AT18*(F19+G19+H19)*J19/1000</f>
        <v>0</v>
      </c>
      <c r="AX18" s="137" t="n">
        <f aca="false">K19*AT18</f>
        <v>0</v>
      </c>
      <c r="AY18" s="137" t="n">
        <f aca="false">L19*(AE19+AG19)</f>
        <v>0</v>
      </c>
      <c r="AZ18" s="136" t="n">
        <f aca="false">P19</f>
        <v>0</v>
      </c>
      <c r="BA18" s="137" t="n">
        <f aca="false">AC18</f>
        <v>0</v>
      </c>
      <c r="BB18" s="137" t="n">
        <f aca="false">T19*AT19</f>
        <v>0</v>
      </c>
      <c r="BC18" s="137"/>
      <c r="BD18" s="137" t="n">
        <f aca="false">AV18-SUM(AW18:BC18)</f>
        <v>0</v>
      </c>
      <c r="BE18" s="138"/>
      <c r="BF18" s="139" t="n">
        <f aca="false">BD18</f>
        <v>0</v>
      </c>
      <c r="BG18" s="139" t="n">
        <f aca="false">BF18*$BG$5</f>
        <v>0</v>
      </c>
      <c r="BH18" s="139" t="n">
        <f aca="false">BF18*$BH$5</f>
        <v>0</v>
      </c>
      <c r="BI18" s="52"/>
      <c r="BJ18" s="53" t="s">
        <v>99</v>
      </c>
      <c r="BK18" s="52"/>
      <c r="BL18" s="73" t="n">
        <f aca="false">BH31</f>
        <v>2174.01184</v>
      </c>
      <c r="BO18" s="53" t="s">
        <v>99</v>
      </c>
      <c r="BP18" s="52"/>
      <c r="BQ18" s="73" t="e">
        <f aca="false">BQ7*$BH$5</f>
        <v>#REF!</v>
      </c>
      <c r="BR18" s="55"/>
      <c r="BS18" s="142"/>
      <c r="BT18" s="143"/>
      <c r="BU18" s="144"/>
      <c r="BV18" s="138"/>
      <c r="BW18" s="138"/>
      <c r="BX18" s="138"/>
      <c r="BY18" s="144"/>
      <c r="BZ18" s="138"/>
      <c r="CA18" s="138"/>
      <c r="CB18" s="138"/>
      <c r="CC18" s="138"/>
      <c r="CD18" s="138"/>
      <c r="CE18" s="145"/>
      <c r="CF18" s="145"/>
      <c r="CG18" s="145"/>
      <c r="CH18" s="7"/>
      <c r="CI18" s="8"/>
      <c r="CJ18" s="7"/>
      <c r="CK18" s="29"/>
      <c r="CL18" s="7"/>
      <c r="CM18" s="7"/>
      <c r="CN18" s="8"/>
      <c r="CO18" s="7"/>
      <c r="CP18" s="29"/>
    </row>
    <row r="19" customFormat="false" ht="12.75" hidden="false" customHeight="false" outlineLevel="0" collapsed="false">
      <c r="B19" s="75" t="n">
        <v>1200</v>
      </c>
      <c r="C19" s="146" t="n">
        <f aca="false">C18</f>
        <v>4</v>
      </c>
      <c r="D19" s="147" t="n">
        <f aca="false">D18</f>
        <v>0</v>
      </c>
      <c r="E19" s="174" t="n">
        <f aca="false">C19-D18</f>
        <v>4</v>
      </c>
      <c r="F19" s="149" t="n">
        <f aca="false">$F$6</f>
        <v>0</v>
      </c>
      <c r="G19" s="175" t="n">
        <f aca="false">$G$6</f>
        <v>0</v>
      </c>
      <c r="H19" s="151" t="n">
        <f aca="false">$H$6</f>
        <v>0</v>
      </c>
      <c r="I19" s="152" t="n">
        <f aca="false">F19+G19+H19</f>
        <v>0</v>
      </c>
      <c r="J19" s="153" t="n">
        <f aca="false">$J$7</f>
        <v>0</v>
      </c>
      <c r="K19" s="154" t="n">
        <f aca="false">$K$6</f>
        <v>0</v>
      </c>
      <c r="L19" s="155" t="n">
        <f aca="false">((I19*J19/1000)+K19)</f>
        <v>0</v>
      </c>
      <c r="M19" s="156" t="n">
        <f aca="false">$M$68</f>
        <v>0</v>
      </c>
      <c r="N19" s="157" t="e">
        <f aca="false">$N$7*AQ18*AR18</f>
        <v>#DIV/0!</v>
      </c>
      <c r="O19" s="156" t="n">
        <f aca="false">$O$68</f>
        <v>0</v>
      </c>
      <c r="P19" s="158" t="n">
        <f aca="false">(AT18*$P$6)*$P$3</f>
        <v>0</v>
      </c>
      <c r="Q19" s="154" t="n">
        <f aca="false">$Q$68</f>
        <v>0</v>
      </c>
      <c r="R19" s="154" t="n">
        <v>0</v>
      </c>
      <c r="S19" s="155" t="n">
        <v>0</v>
      </c>
      <c r="T19" s="156" t="n">
        <f aca="false">$T$6</f>
        <v>0</v>
      </c>
      <c r="U19" s="159" t="e">
        <f aca="false">(N19/E19)+SUM(L19:M19)</f>
        <v>#DIV/0!</v>
      </c>
      <c r="W19" s="116" t="n">
        <v>4</v>
      </c>
      <c r="X19" s="117"/>
      <c r="Y19" s="160"/>
      <c r="Z19" s="63"/>
      <c r="AA19" s="161"/>
      <c r="AB19" s="120"/>
      <c r="AC19" s="162" t="n">
        <f aca="false">(W19*X19)+(Y19*Z19)+(AA19*AB19)</f>
        <v>0</v>
      </c>
      <c r="AD19" s="163" t="n">
        <v>1300</v>
      </c>
      <c r="AE19" s="164" t="n">
        <v>0</v>
      </c>
      <c r="AF19" s="165" t="n">
        <v>0</v>
      </c>
      <c r="AG19" s="166"/>
      <c r="AH19" s="167"/>
      <c r="AI19" s="168"/>
      <c r="AJ19" s="169"/>
      <c r="AK19" s="170"/>
      <c r="AL19" s="63"/>
      <c r="AM19" s="171"/>
      <c r="AN19" s="172"/>
      <c r="AO19" s="173"/>
      <c r="AP19" s="133"/>
      <c r="AQ19" s="133" t="e">
        <f aca="false" t="array" ref="AQ19:AQ19">SUM(IF(AND(AJ19&lt;&gt;"pac",AJ19&lt;&gt;""),AI19),IF(AND(AM19&lt;&gt;"pac",AM19&lt;&gt;""),AL19),IF(AND(AN19&lt;&gt;"pac",AN19&lt;&gt;""),AO19))/SUM(IF(AND(AJ19&lt;&gt;"pac",AJ19&lt;&gt;""),1),IF(AND(AM19&lt;&gt;"pac",AM19&lt;&gt;""),1),IF(AND(AN19&lt;&gt;"pac",AN19&lt;&gt;""),1))</f>
        <v>#DIV/0!</v>
      </c>
      <c r="AR19" s="133" t="n">
        <f aca="false" t="array" ref="AR19:AR19">SUM(IF(AND(AJ19&lt;&gt;"pac",AJ19&lt;&gt;""),AH19),IF(AND(AM19&lt;&gt;"pac",AM19&lt;&gt;""),AK19),IF(AND(AP19&lt;&gt;"pac",AP19&lt;&gt;""),AN19))</f>
        <v>0</v>
      </c>
      <c r="AS19" s="133"/>
      <c r="AT19" s="134" t="n">
        <f aca="false">SUM(AE19,AG19,AH19,AN19,AK19)</f>
        <v>0</v>
      </c>
      <c r="AU19" s="135" t="e">
        <f aca="false">AV19/AT19</f>
        <v>#DIV/0!</v>
      </c>
      <c r="AV19" s="136" t="n">
        <f aca="false">SUM(AE19*AF19)+(AH19*AI19)+(AN19*AO19)+(AK19*AL19)</f>
        <v>0</v>
      </c>
      <c r="AW19" s="137" t="n">
        <f aca="false">AT19*(F20+G20+H20)*J20/1000</f>
        <v>0</v>
      </c>
      <c r="AX19" s="137" t="n">
        <f aca="false">K20*AT19</f>
        <v>0</v>
      </c>
      <c r="AY19" s="137" t="n">
        <f aca="false">L20*(AE20+AG20)</f>
        <v>0</v>
      </c>
      <c r="AZ19" s="136" t="n">
        <f aca="false">P20</f>
        <v>0</v>
      </c>
      <c r="BA19" s="137" t="n">
        <f aca="false">AC19</f>
        <v>0</v>
      </c>
      <c r="BB19" s="137" t="n">
        <f aca="false">T20*AT20</f>
        <v>0</v>
      </c>
      <c r="BC19" s="137"/>
      <c r="BD19" s="137" t="n">
        <f aca="false">AV19-SUM(AW19:BC19)</f>
        <v>0</v>
      </c>
      <c r="BE19" s="138"/>
      <c r="BF19" s="139" t="n">
        <f aca="false">BD19</f>
        <v>0</v>
      </c>
      <c r="BG19" s="139" t="n">
        <f aca="false">BF19*$BG$5</f>
        <v>0</v>
      </c>
      <c r="BH19" s="139" t="n">
        <f aca="false">BF19*$BH$5</f>
        <v>0</v>
      </c>
      <c r="BI19" s="52"/>
      <c r="BJ19" s="53" t="s">
        <v>101</v>
      </c>
      <c r="BK19" s="52"/>
      <c r="BL19" s="73" t="n">
        <f aca="false">BB31</f>
        <v>0</v>
      </c>
      <c r="BO19" s="53" t="s">
        <v>101</v>
      </c>
      <c r="BP19" s="52"/>
      <c r="BQ19" s="73" t="e">
        <f aca="true">(INDIRECT(TEXT((DAY($A$1)-1),"0")&amp;"!BK19"))+BL19</f>
        <v>#REF!</v>
      </c>
      <c r="BR19" s="55"/>
      <c r="BS19" s="142"/>
      <c r="BT19" s="143"/>
      <c r="BU19" s="144"/>
      <c r="BV19" s="138"/>
      <c r="BW19" s="138"/>
      <c r="BX19" s="138"/>
      <c r="BY19" s="144"/>
      <c r="BZ19" s="138"/>
      <c r="CA19" s="138"/>
      <c r="CB19" s="138"/>
      <c r="CC19" s="138"/>
      <c r="CD19" s="138"/>
      <c r="CE19" s="145"/>
      <c r="CF19" s="145"/>
      <c r="CG19" s="145"/>
      <c r="CH19" s="7"/>
      <c r="CI19" s="8"/>
      <c r="CJ19" s="7"/>
      <c r="CK19" s="29"/>
      <c r="CL19" s="7"/>
      <c r="CM19" s="7"/>
      <c r="CN19" s="8"/>
      <c r="CO19" s="7"/>
      <c r="CP19" s="29"/>
    </row>
    <row r="20" customFormat="false" ht="12.75" hidden="false" customHeight="false" outlineLevel="0" collapsed="false">
      <c r="B20" s="75" t="n">
        <v>1300</v>
      </c>
      <c r="C20" s="146" t="n">
        <f aca="false">C19</f>
        <v>4</v>
      </c>
      <c r="D20" s="147" t="n">
        <f aca="false">D19</f>
        <v>0</v>
      </c>
      <c r="E20" s="174" t="n">
        <f aca="false">C20-D19</f>
        <v>4</v>
      </c>
      <c r="F20" s="149" t="n">
        <f aca="false">$F$6</f>
        <v>0</v>
      </c>
      <c r="G20" s="175" t="n">
        <f aca="false">$G$6</f>
        <v>0</v>
      </c>
      <c r="H20" s="151" t="n">
        <f aca="false">$H$6</f>
        <v>0</v>
      </c>
      <c r="I20" s="152" t="n">
        <f aca="false">F20+G20+H20</f>
        <v>0</v>
      </c>
      <c r="J20" s="153" t="n">
        <f aca="false">$J$7</f>
        <v>0</v>
      </c>
      <c r="K20" s="154" t="n">
        <f aca="false">$K$6</f>
        <v>0</v>
      </c>
      <c r="L20" s="155" t="n">
        <f aca="false">((I20*J20/1000)+K20)</f>
        <v>0</v>
      </c>
      <c r="M20" s="156" t="n">
        <f aca="false">$M$68</f>
        <v>0</v>
      </c>
      <c r="N20" s="157" t="e">
        <f aca="false">$N$7*AQ19*AR19</f>
        <v>#DIV/0!</v>
      </c>
      <c r="O20" s="156" t="n">
        <f aca="false">$O$68</f>
        <v>0</v>
      </c>
      <c r="P20" s="158" t="n">
        <f aca="false">(AT19*$P$6)*$P$3</f>
        <v>0</v>
      </c>
      <c r="Q20" s="154" t="n">
        <f aca="false">$Q$68</f>
        <v>0</v>
      </c>
      <c r="R20" s="154" t="n">
        <v>0</v>
      </c>
      <c r="S20" s="155" t="n">
        <v>0</v>
      </c>
      <c r="T20" s="156" t="n">
        <f aca="false">$T$6</f>
        <v>0</v>
      </c>
      <c r="U20" s="159" t="e">
        <f aca="false">(N20/E20)+SUM(L20:M20)</f>
        <v>#DIV/0!</v>
      </c>
      <c r="W20" s="116" t="n">
        <v>4</v>
      </c>
      <c r="X20" s="117" t="n">
        <v>2.52</v>
      </c>
      <c r="Y20" s="160"/>
      <c r="Z20" s="63"/>
      <c r="AA20" s="161"/>
      <c r="AB20" s="120"/>
      <c r="AC20" s="162" t="n">
        <f aca="false">(W20*X20)+(Y20*Z20)+(AA20*AB20)</f>
        <v>10.08</v>
      </c>
      <c r="AD20" s="163" t="n">
        <v>1400</v>
      </c>
      <c r="AE20" s="164" t="n">
        <v>0</v>
      </c>
      <c r="AF20" s="165" t="n">
        <v>0</v>
      </c>
      <c r="AG20" s="166"/>
      <c r="AH20" s="167"/>
      <c r="AI20" s="168"/>
      <c r="AJ20" s="169"/>
      <c r="AK20" s="172" t="n">
        <v>4</v>
      </c>
      <c r="AL20" s="173" t="n">
        <v>250</v>
      </c>
      <c r="AM20" s="133" t="s">
        <v>158</v>
      </c>
      <c r="AN20" s="172"/>
      <c r="AO20" s="173"/>
      <c r="AP20" s="133"/>
      <c r="AQ20" s="133" t="n">
        <f aca="false" t="array" ref="AQ20:AQ20">SUM(IF(AND(AJ20&lt;&gt;"pac",AJ20&lt;&gt;""),AI20),IF(AND(AM20&lt;&gt;"pac",AM20&lt;&gt;""),AL20),IF(AND(AN20&lt;&gt;"pac",AN20&lt;&gt;""),AO20))/SUM(IF(AND(AJ20&lt;&gt;"pac",AJ20&lt;&gt;""),1),IF(AND(AM20&lt;&gt;"pac",AM20&lt;&gt;""),1),IF(AND(AN20&lt;&gt;"pac",AN20&lt;&gt;""),1))</f>
        <v>250</v>
      </c>
      <c r="AR20" s="133" t="n">
        <f aca="false" t="array" ref="AR20:AR20">SUM(IF(AND(AJ20&lt;&gt;"pac",AJ20&lt;&gt;""),AH20),IF(AND(AM20&lt;&gt;"pac",AM20&lt;&gt;""),AK20),IF(AND(AP20&lt;&gt;"pac",AP20&lt;&gt;""),AN20))</f>
        <v>4</v>
      </c>
      <c r="AS20" s="133"/>
      <c r="AT20" s="134" t="n">
        <f aca="false">SUM(AE20,AG20,AH20,AN20,AK20)</f>
        <v>4</v>
      </c>
      <c r="AU20" s="135" t="n">
        <f aca="false">AV20/AT20</f>
        <v>250</v>
      </c>
      <c r="AV20" s="136" t="n">
        <f aca="false">SUM(AE20*AF20)+(AH20*AI20)+(AN20*AO20)+(AK20*AL20)</f>
        <v>1000</v>
      </c>
      <c r="AW20" s="137" t="n">
        <f aca="false">AT20*(F21+G21+H21)*J21/1000</f>
        <v>0</v>
      </c>
      <c r="AX20" s="137" t="n">
        <f aca="false">K21*AT20</f>
        <v>0</v>
      </c>
      <c r="AY20" s="137" t="n">
        <f aca="false">L21*(AE21+AG21)</f>
        <v>0</v>
      </c>
      <c r="AZ20" s="136" t="n">
        <f aca="false">P21</f>
        <v>1.7328</v>
      </c>
      <c r="BA20" s="137" t="n">
        <f aca="false">AC20</f>
        <v>10.08</v>
      </c>
      <c r="BB20" s="137" t="n">
        <f aca="false">T21*AT21</f>
        <v>0</v>
      </c>
      <c r="BC20" s="137"/>
      <c r="BD20" s="137" t="n">
        <f aca="false">AV20-SUM(AW20:BC20)</f>
        <v>988.1872</v>
      </c>
      <c r="BE20" s="138"/>
      <c r="BF20" s="139" t="n">
        <f aca="false">BD20</f>
        <v>988.1872</v>
      </c>
      <c r="BG20" s="139" t="n">
        <f aca="false">BF20*$BG$5</f>
        <v>790.54976</v>
      </c>
      <c r="BH20" s="139" t="n">
        <f aca="false">BF20*$BH$5</f>
        <v>197.63744</v>
      </c>
      <c r="BI20" s="52"/>
      <c r="BJ20" s="53" t="s">
        <v>32</v>
      </c>
      <c r="BK20" s="52"/>
      <c r="BL20" s="73" t="n">
        <f aca="false">BL6</f>
        <v>0</v>
      </c>
      <c r="BO20" s="183"/>
      <c r="BP20" s="52"/>
      <c r="BQ20" s="171"/>
      <c r="BR20" s="55"/>
      <c r="BS20" s="142"/>
      <c r="BT20" s="143"/>
      <c r="BU20" s="144"/>
      <c r="BV20" s="138"/>
      <c r="BW20" s="138"/>
      <c r="BX20" s="138"/>
      <c r="BY20" s="144"/>
      <c r="BZ20" s="138"/>
      <c r="CA20" s="138"/>
      <c r="CB20" s="138"/>
      <c r="CC20" s="138"/>
      <c r="CD20" s="138"/>
      <c r="CE20" s="145"/>
      <c r="CF20" s="145"/>
      <c r="CG20" s="145"/>
      <c r="CH20" s="7"/>
      <c r="CI20" s="8"/>
      <c r="CJ20" s="7"/>
      <c r="CK20" s="29"/>
      <c r="CL20" s="7"/>
      <c r="CM20" s="7"/>
      <c r="CN20" s="7"/>
      <c r="CO20" s="7"/>
      <c r="CP20" s="7"/>
    </row>
    <row r="21" customFormat="false" ht="12.75" hidden="false" customHeight="false" outlineLevel="0" collapsed="false">
      <c r="B21" s="75" t="n">
        <v>1400</v>
      </c>
      <c r="C21" s="146" t="n">
        <f aca="false">C20</f>
        <v>4</v>
      </c>
      <c r="D21" s="147" t="n">
        <f aca="false">D20</f>
        <v>0</v>
      </c>
      <c r="E21" s="174" t="n">
        <f aca="false">C21-D20</f>
        <v>4</v>
      </c>
      <c r="F21" s="149" t="n">
        <f aca="false">$F$6</f>
        <v>0</v>
      </c>
      <c r="G21" s="175" t="n">
        <f aca="false">$G$6</f>
        <v>0</v>
      </c>
      <c r="H21" s="151" t="n">
        <f aca="false">$H$6</f>
        <v>0</v>
      </c>
      <c r="I21" s="152" t="n">
        <f aca="false">F21+G21+H21</f>
        <v>0</v>
      </c>
      <c r="J21" s="153" t="n">
        <f aca="false">$J$7</f>
        <v>0</v>
      </c>
      <c r="K21" s="154" t="n">
        <f aca="false">$K$6</f>
        <v>0</v>
      </c>
      <c r="L21" s="155" t="n">
        <f aca="false">((I21*J21/1000)+K21)</f>
        <v>0</v>
      </c>
      <c r="M21" s="156" t="n">
        <f aca="false">$M$68</f>
        <v>0</v>
      </c>
      <c r="N21" s="157" t="n">
        <f aca="false">$N$7*AQ20*AR20</f>
        <v>30</v>
      </c>
      <c r="O21" s="156" t="n">
        <f aca="false">$O$68</f>
        <v>0</v>
      </c>
      <c r="P21" s="158" t="n">
        <f aca="false">(AT20*$P$6)*$P$3</f>
        <v>1.7328</v>
      </c>
      <c r="Q21" s="154" t="n">
        <f aca="false">$Q$68</f>
        <v>0</v>
      </c>
      <c r="R21" s="154" t="n">
        <v>0</v>
      </c>
      <c r="S21" s="155" t="n">
        <v>0</v>
      </c>
      <c r="T21" s="156" t="n">
        <f aca="false">$T$6</f>
        <v>0</v>
      </c>
      <c r="U21" s="159" t="n">
        <f aca="false">(N21/E21)+SUM(L21:M21)</f>
        <v>7.5</v>
      </c>
      <c r="W21" s="116" t="n">
        <v>4</v>
      </c>
      <c r="X21" s="117" t="n">
        <v>2.52</v>
      </c>
      <c r="Y21" s="160"/>
      <c r="Z21" s="63"/>
      <c r="AA21" s="161"/>
      <c r="AB21" s="120"/>
      <c r="AC21" s="162" t="n">
        <f aca="false">(W21*X21)+(Y21*Z21)+(AA21*AB21)</f>
        <v>10.08</v>
      </c>
      <c r="AD21" s="163" t="n">
        <v>1500</v>
      </c>
      <c r="AE21" s="164" t="n">
        <v>0</v>
      </c>
      <c r="AF21" s="165" t="n">
        <v>0</v>
      </c>
      <c r="AG21" s="166"/>
      <c r="AH21" s="167"/>
      <c r="AI21" s="168"/>
      <c r="AJ21" s="169"/>
      <c r="AK21" s="172" t="n">
        <v>4</v>
      </c>
      <c r="AL21" s="173" t="n">
        <v>250</v>
      </c>
      <c r="AM21" s="133" t="s">
        <v>158</v>
      </c>
      <c r="AN21" s="172"/>
      <c r="AO21" s="173"/>
      <c r="AP21" s="133"/>
      <c r="AQ21" s="133" t="n">
        <f aca="false" t="array" ref="AQ21:AQ21">SUM(IF(AND(AJ21&lt;&gt;"pac",AJ21&lt;&gt;""),AI21),IF(AND(AM21&lt;&gt;"pac",AM21&lt;&gt;""),AL21),IF(AND(AN21&lt;&gt;"pac",AN21&lt;&gt;""),AO21))/SUM(IF(AND(AJ21&lt;&gt;"pac",AJ21&lt;&gt;""),1),IF(AND(AM21&lt;&gt;"pac",AM21&lt;&gt;""),1),IF(AND(AN21&lt;&gt;"pac",AN21&lt;&gt;""),1))</f>
        <v>250</v>
      </c>
      <c r="AR21" s="133" t="n">
        <f aca="false" t="array" ref="AR21:AR21">SUM(IF(AND(AJ21&lt;&gt;"pac",AJ21&lt;&gt;""),AH21),IF(AND(AM21&lt;&gt;"pac",AM21&lt;&gt;""),AK21),IF(AND(AP21&lt;&gt;"pac",AP21&lt;&gt;""),AN21))</f>
        <v>4</v>
      </c>
      <c r="AS21" s="133"/>
      <c r="AT21" s="134" t="n">
        <f aca="false">SUM(AE21,AG21,AH21,AN21,AK21)</f>
        <v>4</v>
      </c>
      <c r="AU21" s="135" t="n">
        <f aca="false">AV21/AT21</f>
        <v>250</v>
      </c>
      <c r="AV21" s="136" t="n">
        <f aca="false">SUM(AE21*AF21)+(AH21*AI21)+(AN21*AO21)+(AK21*AL21)</f>
        <v>1000</v>
      </c>
      <c r="AW21" s="137" t="n">
        <f aca="false">AT21*(F22+G22+H22)*J22/1000</f>
        <v>0</v>
      </c>
      <c r="AX21" s="137" t="n">
        <f aca="false">K22*AT21</f>
        <v>0</v>
      </c>
      <c r="AY21" s="137" t="n">
        <f aca="false">L22*(AE22+AG22)</f>
        <v>0</v>
      </c>
      <c r="AZ21" s="136" t="n">
        <f aca="false">P22</f>
        <v>1.7328</v>
      </c>
      <c r="BA21" s="137" t="n">
        <f aca="false">AC21</f>
        <v>10.08</v>
      </c>
      <c r="BB21" s="137" t="n">
        <f aca="false">T22*AT22</f>
        <v>0</v>
      </c>
      <c r="BC21" s="137"/>
      <c r="BD21" s="137" t="n">
        <f aca="false">AV21-SUM(AW21:BC21)</f>
        <v>988.1872</v>
      </c>
      <c r="BE21" s="138"/>
      <c r="BF21" s="139" t="n">
        <f aca="false">BD21</f>
        <v>988.1872</v>
      </c>
      <c r="BG21" s="139" t="n">
        <f aca="false">BF21*$BG$5</f>
        <v>790.54976</v>
      </c>
      <c r="BH21" s="139" t="n">
        <f aca="false">BF21*$BH$5</f>
        <v>197.63744</v>
      </c>
      <c r="BI21" s="52"/>
      <c r="BJ21" s="140" t="s">
        <v>103</v>
      </c>
      <c r="BK21" s="141"/>
      <c r="BL21" s="54" t="n">
        <f aca="false">BL11-BL16-BL18-BL19+BL20</f>
        <v>8696.04736</v>
      </c>
      <c r="BO21" s="140" t="s">
        <v>104</v>
      </c>
      <c r="BP21" s="141"/>
      <c r="BQ21" s="54" t="e">
        <f aca="false">BQ11-BQ16-BQ18-BQ19</f>
        <v>#REF!</v>
      </c>
      <c r="BR21" s="55"/>
      <c r="BS21" s="142"/>
      <c r="BT21" s="143"/>
      <c r="BU21" s="144"/>
      <c r="BV21" s="138"/>
      <c r="BW21" s="138"/>
      <c r="BX21" s="138"/>
      <c r="BY21" s="144"/>
      <c r="BZ21" s="138"/>
      <c r="CA21" s="138"/>
      <c r="CB21" s="138"/>
      <c r="CC21" s="138"/>
      <c r="CD21" s="138"/>
      <c r="CE21" s="145"/>
      <c r="CF21" s="145"/>
      <c r="CG21" s="145"/>
      <c r="CH21" s="7"/>
      <c r="CI21" s="8"/>
      <c r="CJ21" s="7"/>
      <c r="CK21" s="29"/>
      <c r="CL21" s="7"/>
      <c r="CM21" s="7"/>
      <c r="CN21" s="8"/>
      <c r="CO21" s="7"/>
      <c r="CP21" s="29"/>
    </row>
    <row r="22" customFormat="false" ht="12.75" hidden="false" customHeight="false" outlineLevel="0" collapsed="false">
      <c r="B22" s="75" t="n">
        <v>1500</v>
      </c>
      <c r="C22" s="146" t="n">
        <f aca="false">C21</f>
        <v>4</v>
      </c>
      <c r="D22" s="147" t="n">
        <f aca="false">D21</f>
        <v>0</v>
      </c>
      <c r="E22" s="174" t="n">
        <f aca="false">C22-D21</f>
        <v>4</v>
      </c>
      <c r="F22" s="149" t="n">
        <f aca="false">$F$6</f>
        <v>0</v>
      </c>
      <c r="G22" s="175" t="n">
        <f aca="false">$G$6</f>
        <v>0</v>
      </c>
      <c r="H22" s="151" t="n">
        <f aca="false">$H$6</f>
        <v>0</v>
      </c>
      <c r="I22" s="152" t="n">
        <f aca="false">F22+G22+H22</f>
        <v>0</v>
      </c>
      <c r="J22" s="153" t="n">
        <f aca="false">$J$7</f>
        <v>0</v>
      </c>
      <c r="K22" s="154" t="n">
        <f aca="false">$K$6</f>
        <v>0</v>
      </c>
      <c r="L22" s="155" t="n">
        <f aca="false">((I22*J22/1000)+K22)</f>
        <v>0</v>
      </c>
      <c r="M22" s="156" t="n">
        <f aca="false">$M$68</f>
        <v>0</v>
      </c>
      <c r="N22" s="157" t="n">
        <f aca="false">$N$7*AQ21*AR21</f>
        <v>30</v>
      </c>
      <c r="O22" s="156" t="n">
        <f aca="false">$O$68</f>
        <v>0</v>
      </c>
      <c r="P22" s="158" t="n">
        <f aca="false">(AT21*$P$6)*$P$3</f>
        <v>1.7328</v>
      </c>
      <c r="Q22" s="154" t="n">
        <f aca="false">$Q$68</f>
        <v>0</v>
      </c>
      <c r="R22" s="154" t="n">
        <v>0</v>
      </c>
      <c r="S22" s="155" t="n">
        <v>0</v>
      </c>
      <c r="T22" s="156" t="n">
        <f aca="false">$T$6</f>
        <v>0</v>
      </c>
      <c r="U22" s="159" t="n">
        <f aca="false">(N22/E22)+SUM(L22:M22)</f>
        <v>7.5</v>
      </c>
      <c r="W22" s="116" t="n">
        <v>4</v>
      </c>
      <c r="X22" s="117" t="n">
        <v>2.52</v>
      </c>
      <c r="Y22" s="160"/>
      <c r="Z22" s="63"/>
      <c r="AA22" s="161"/>
      <c r="AB22" s="120"/>
      <c r="AC22" s="162" t="n">
        <f aca="false">(W22*X22)+(Y22*Z22)+(AA22*AB22)</f>
        <v>10.08</v>
      </c>
      <c r="AD22" s="163" t="n">
        <v>1600</v>
      </c>
      <c r="AE22" s="164" t="n">
        <v>0</v>
      </c>
      <c r="AF22" s="165" t="n">
        <v>0</v>
      </c>
      <c r="AG22" s="166"/>
      <c r="AH22" s="167"/>
      <c r="AI22" s="168"/>
      <c r="AJ22" s="169"/>
      <c r="AK22" s="172" t="n">
        <v>4</v>
      </c>
      <c r="AL22" s="173" t="n">
        <v>250</v>
      </c>
      <c r="AM22" s="133" t="s">
        <v>158</v>
      </c>
      <c r="AN22" s="172"/>
      <c r="AO22" s="173"/>
      <c r="AP22" s="133"/>
      <c r="AQ22" s="133" t="n">
        <f aca="false" t="array" ref="AQ22:AQ22">SUM(IF(AND(AJ22&lt;&gt;"pac",AJ22&lt;&gt;""),AI22),IF(AND(AM22&lt;&gt;"pac",AM22&lt;&gt;""),AL22),IF(AND(AN22&lt;&gt;"pac",AN22&lt;&gt;""),AO22))/SUM(IF(AND(AJ22&lt;&gt;"pac",AJ22&lt;&gt;""),1),IF(AND(AM22&lt;&gt;"pac",AM22&lt;&gt;""),1),IF(AND(AN22&lt;&gt;"pac",AN22&lt;&gt;""),1))</f>
        <v>250</v>
      </c>
      <c r="AR22" s="133" t="n">
        <f aca="false" t="array" ref="AR22:AR22">SUM(IF(AND(AJ22&lt;&gt;"pac",AJ22&lt;&gt;""),AH22),IF(AND(AM22&lt;&gt;"pac",AM22&lt;&gt;""),AK22),IF(AND(AP22&lt;&gt;"pac",AP22&lt;&gt;""),AN22))</f>
        <v>4</v>
      </c>
      <c r="AS22" s="133"/>
      <c r="AT22" s="134" t="n">
        <f aca="false">SUM(AE22,AG22,AH22,AN22,AK22)</f>
        <v>4</v>
      </c>
      <c r="AU22" s="135" t="n">
        <f aca="false">AV22/AT22</f>
        <v>250</v>
      </c>
      <c r="AV22" s="136" t="n">
        <f aca="false">SUM(AE22*AF22)+(AH22*AI22)+(AN22*AO22)+(AK22*AL22)</f>
        <v>1000</v>
      </c>
      <c r="AW22" s="137" t="n">
        <f aca="false">AT22*(F23+G23+H23)*J23/1000</f>
        <v>0</v>
      </c>
      <c r="AX22" s="137" t="n">
        <f aca="false">K23*AT22</f>
        <v>0</v>
      </c>
      <c r="AY22" s="137" t="n">
        <f aca="false">L23*(AE23+AG23)</f>
        <v>0</v>
      </c>
      <c r="AZ22" s="136" t="n">
        <f aca="false">P23</f>
        <v>1.7328</v>
      </c>
      <c r="BA22" s="137" t="n">
        <f aca="false">AC22</f>
        <v>10.08</v>
      </c>
      <c r="BB22" s="137" t="n">
        <f aca="false">T23*AT23</f>
        <v>0</v>
      </c>
      <c r="BC22" s="137"/>
      <c r="BD22" s="137" t="n">
        <f aca="false">AV22-SUM(AW22:BC22)</f>
        <v>988.1872</v>
      </c>
      <c r="BE22" s="138"/>
      <c r="BF22" s="139" t="n">
        <f aca="false">BD22</f>
        <v>988.1872</v>
      </c>
      <c r="BG22" s="139" t="n">
        <f aca="false">BF22*$BG$5</f>
        <v>790.54976</v>
      </c>
      <c r="BH22" s="139" t="n">
        <f aca="false">BF22*$BH$5</f>
        <v>197.63744</v>
      </c>
      <c r="BI22" s="52"/>
      <c r="BR22" s="55"/>
      <c r="BS22" s="142"/>
      <c r="BT22" s="143"/>
      <c r="BU22" s="144"/>
      <c r="BV22" s="138"/>
      <c r="BW22" s="138"/>
      <c r="BX22" s="138"/>
      <c r="BY22" s="144"/>
      <c r="BZ22" s="138"/>
      <c r="CA22" s="138"/>
      <c r="CB22" s="138"/>
      <c r="CC22" s="138"/>
      <c r="CD22" s="138"/>
      <c r="CE22" s="145"/>
      <c r="CF22" s="145"/>
      <c r="CG22" s="145"/>
      <c r="CH22" s="7"/>
      <c r="CI22" s="7"/>
      <c r="CJ22" s="7"/>
      <c r="CK22" s="7"/>
      <c r="CL22" s="7"/>
      <c r="CM22" s="7"/>
      <c r="CN22" s="7"/>
      <c r="CO22" s="7"/>
      <c r="CP22" s="7"/>
    </row>
    <row r="23" customFormat="false" ht="12.75" hidden="false" customHeight="false" outlineLevel="0" collapsed="false">
      <c r="B23" s="75" t="n">
        <v>1600</v>
      </c>
      <c r="C23" s="146" t="n">
        <f aca="false">C22</f>
        <v>4</v>
      </c>
      <c r="D23" s="147" t="n">
        <f aca="false">D22</f>
        <v>0</v>
      </c>
      <c r="E23" s="174" t="n">
        <f aca="false">C23-D22</f>
        <v>4</v>
      </c>
      <c r="F23" s="149" t="n">
        <f aca="false">$F$6</f>
        <v>0</v>
      </c>
      <c r="G23" s="175" t="n">
        <f aca="false">$G$6</f>
        <v>0</v>
      </c>
      <c r="H23" s="151" t="n">
        <f aca="false">$H$6</f>
        <v>0</v>
      </c>
      <c r="I23" s="152" t="n">
        <f aca="false">F23+G23+H23</f>
        <v>0</v>
      </c>
      <c r="J23" s="153" t="n">
        <f aca="false">$J$7</f>
        <v>0</v>
      </c>
      <c r="K23" s="154" t="n">
        <f aca="false">$K$6</f>
        <v>0</v>
      </c>
      <c r="L23" s="155" t="n">
        <f aca="false">((I23*J23/1000)+K23)</f>
        <v>0</v>
      </c>
      <c r="M23" s="156" t="n">
        <f aca="false">$M$68</f>
        <v>0</v>
      </c>
      <c r="N23" s="157" t="n">
        <f aca="false">$N$7*AQ22*AR22</f>
        <v>30</v>
      </c>
      <c r="O23" s="156" t="n">
        <f aca="false">$O$68</f>
        <v>0</v>
      </c>
      <c r="P23" s="158" t="n">
        <f aca="false">(AT22*$P$6)*$P$3</f>
        <v>1.7328</v>
      </c>
      <c r="Q23" s="154" t="n">
        <f aca="false">$Q$68</f>
        <v>0</v>
      </c>
      <c r="R23" s="154" t="n">
        <v>0</v>
      </c>
      <c r="S23" s="155" t="n">
        <v>0</v>
      </c>
      <c r="T23" s="156" t="n">
        <f aca="false">$T$6</f>
        <v>0</v>
      </c>
      <c r="U23" s="159" t="n">
        <f aca="false">(N23/E23)+SUM(L23:M23)</f>
        <v>7.5</v>
      </c>
      <c r="W23" s="116" t="n">
        <v>4</v>
      </c>
      <c r="X23" s="117" t="n">
        <v>2.52</v>
      </c>
      <c r="Y23" s="160"/>
      <c r="Z23" s="63"/>
      <c r="AA23" s="161"/>
      <c r="AB23" s="120"/>
      <c r="AC23" s="162" t="n">
        <f aca="false">(W23*X23)+(Y23*Z23)+(AA23*AB23)</f>
        <v>10.08</v>
      </c>
      <c r="AD23" s="163" t="n">
        <v>1700</v>
      </c>
      <c r="AE23" s="164" t="n">
        <v>0</v>
      </c>
      <c r="AF23" s="165" t="n">
        <v>0</v>
      </c>
      <c r="AG23" s="166"/>
      <c r="AH23" s="167"/>
      <c r="AI23" s="168"/>
      <c r="AJ23" s="169"/>
      <c r="AK23" s="172" t="n">
        <v>4</v>
      </c>
      <c r="AL23" s="173" t="n">
        <v>250</v>
      </c>
      <c r="AM23" s="133" t="s">
        <v>158</v>
      </c>
      <c r="AN23" s="172"/>
      <c r="AO23" s="173"/>
      <c r="AP23" s="133"/>
      <c r="AQ23" s="133" t="n">
        <f aca="false" t="array" ref="AQ23:AQ23">SUM(IF(AND(AJ23&lt;&gt;"pac",AJ23&lt;&gt;""),AI23),IF(AND(AM23&lt;&gt;"pac",AM23&lt;&gt;""),AL23),IF(AND(AN23&lt;&gt;"pac",AN23&lt;&gt;""),AO23))/SUM(IF(AND(AJ23&lt;&gt;"pac",AJ23&lt;&gt;""),1),IF(AND(AM23&lt;&gt;"pac",AM23&lt;&gt;""),1),IF(AND(AN23&lt;&gt;"pac",AN23&lt;&gt;""),1))</f>
        <v>250</v>
      </c>
      <c r="AR23" s="133" t="n">
        <f aca="false" t="array" ref="AR23:AR23">SUM(IF(AND(AJ23&lt;&gt;"pac",AJ23&lt;&gt;""),AH23),IF(AND(AM23&lt;&gt;"pac",AM23&lt;&gt;""),AK23),IF(AND(AP23&lt;&gt;"pac",AP23&lt;&gt;""),AN23))</f>
        <v>4</v>
      </c>
      <c r="AS23" s="133"/>
      <c r="AT23" s="134" t="n">
        <f aca="false">SUM(AE23,AG23,AH23,AN23,AK23)</f>
        <v>4</v>
      </c>
      <c r="AU23" s="135" t="n">
        <f aca="false">AV23/AT23</f>
        <v>250</v>
      </c>
      <c r="AV23" s="136" t="n">
        <f aca="false">SUM(AE23*AF23)+(AH23*AI23)+(AN23*AO23)+(AK23*AL23)</f>
        <v>1000</v>
      </c>
      <c r="AW23" s="137" t="n">
        <f aca="false">AT23*(F24+G24+H24)*J24/1000</f>
        <v>0</v>
      </c>
      <c r="AX23" s="137" t="n">
        <f aca="false">K24*AT23</f>
        <v>0</v>
      </c>
      <c r="AY23" s="137" t="n">
        <f aca="false">L24*(AE24+AG24)</f>
        <v>0</v>
      </c>
      <c r="AZ23" s="136" t="n">
        <f aca="false">P24</f>
        <v>1.7328</v>
      </c>
      <c r="BA23" s="137" t="n">
        <f aca="false">AC23</f>
        <v>10.08</v>
      </c>
      <c r="BB23" s="137" t="n">
        <f aca="false">T24*AT24</f>
        <v>0</v>
      </c>
      <c r="BC23" s="137"/>
      <c r="BD23" s="137" t="n">
        <f aca="false">AV23-SUM(AW23:BC23)</f>
        <v>988.1872</v>
      </c>
      <c r="BE23" s="138"/>
      <c r="BF23" s="139" t="n">
        <f aca="false">BD23</f>
        <v>988.1872</v>
      </c>
      <c r="BG23" s="139" t="n">
        <f aca="false">BF23*$BG$5</f>
        <v>790.54976</v>
      </c>
      <c r="BH23" s="139" t="n">
        <f aca="false">BF23*$BH$5</f>
        <v>197.63744</v>
      </c>
      <c r="BI23" s="52"/>
      <c r="BR23" s="55"/>
      <c r="BS23" s="142"/>
      <c r="BT23" s="143"/>
      <c r="BU23" s="144"/>
      <c r="BV23" s="138"/>
      <c r="BW23" s="138"/>
      <c r="BX23" s="138"/>
      <c r="BY23" s="144"/>
      <c r="BZ23" s="138"/>
      <c r="CA23" s="138"/>
      <c r="CB23" s="138"/>
      <c r="CC23" s="138"/>
      <c r="CD23" s="138"/>
      <c r="CE23" s="145"/>
      <c r="CF23" s="145"/>
      <c r="CG23" s="145"/>
      <c r="CH23" s="7"/>
      <c r="CI23" s="7"/>
      <c r="CJ23" s="7"/>
      <c r="CK23" s="7"/>
      <c r="CL23" s="7"/>
      <c r="CM23" s="7"/>
      <c r="CN23" s="7"/>
      <c r="CO23" s="7"/>
      <c r="CP23" s="7"/>
    </row>
    <row r="24" customFormat="false" ht="12.75" hidden="false" customHeight="false" outlineLevel="0" collapsed="false">
      <c r="B24" s="75" t="n">
        <v>1700</v>
      </c>
      <c r="C24" s="146" t="n">
        <f aca="false">C23</f>
        <v>4</v>
      </c>
      <c r="D24" s="147" t="n">
        <f aca="false">D23</f>
        <v>0</v>
      </c>
      <c r="E24" s="174" t="n">
        <f aca="false">C24-D23</f>
        <v>4</v>
      </c>
      <c r="F24" s="149" t="n">
        <f aca="false">$F$6</f>
        <v>0</v>
      </c>
      <c r="G24" s="175" t="n">
        <f aca="false">$G$6</f>
        <v>0</v>
      </c>
      <c r="H24" s="151" t="n">
        <f aca="false">$H$6</f>
        <v>0</v>
      </c>
      <c r="I24" s="152" t="n">
        <f aca="false">F24+G24+H24</f>
        <v>0</v>
      </c>
      <c r="J24" s="153" t="n">
        <f aca="false">$J$7</f>
        <v>0</v>
      </c>
      <c r="K24" s="154" t="n">
        <f aca="false">$K$6</f>
        <v>0</v>
      </c>
      <c r="L24" s="155" t="n">
        <f aca="false">((I24*J24/1000)+K24)</f>
        <v>0</v>
      </c>
      <c r="M24" s="156" t="n">
        <f aca="false">$M$68</f>
        <v>0</v>
      </c>
      <c r="N24" s="157" t="n">
        <f aca="false">$N$7*AQ23*AR23</f>
        <v>30</v>
      </c>
      <c r="O24" s="156" t="n">
        <f aca="false">$O$68</f>
        <v>0</v>
      </c>
      <c r="P24" s="158" t="n">
        <f aca="false">(AT23*$P$6)*$P$3</f>
        <v>1.7328</v>
      </c>
      <c r="Q24" s="154" t="n">
        <f aca="false">$Q$68</f>
        <v>0</v>
      </c>
      <c r="R24" s="154" t="n">
        <v>0</v>
      </c>
      <c r="S24" s="155" t="n">
        <v>0</v>
      </c>
      <c r="T24" s="156" t="n">
        <f aca="false">$T$6</f>
        <v>0</v>
      </c>
      <c r="U24" s="159" t="n">
        <f aca="false">(N24/E24)+SUM(L24:M24)</f>
        <v>7.5</v>
      </c>
      <c r="W24" s="116" t="n">
        <v>4</v>
      </c>
      <c r="X24" s="117" t="n">
        <v>2.52</v>
      </c>
      <c r="Y24" s="160"/>
      <c r="Z24" s="63"/>
      <c r="AA24" s="161"/>
      <c r="AB24" s="120"/>
      <c r="AC24" s="162" t="n">
        <f aca="false">(W24*X24)+(Y24*Z24)+(AA24*AB24)</f>
        <v>10.08</v>
      </c>
      <c r="AD24" s="163" t="n">
        <v>1800</v>
      </c>
      <c r="AE24" s="164" t="n">
        <v>0</v>
      </c>
      <c r="AF24" s="165" t="n">
        <v>0</v>
      </c>
      <c r="AG24" s="166"/>
      <c r="AH24" s="167"/>
      <c r="AI24" s="168"/>
      <c r="AJ24" s="169"/>
      <c r="AK24" s="172" t="n">
        <v>4</v>
      </c>
      <c r="AL24" s="173" t="n">
        <v>250</v>
      </c>
      <c r="AM24" s="133" t="s">
        <v>158</v>
      </c>
      <c r="AN24" s="172"/>
      <c r="AO24" s="173"/>
      <c r="AP24" s="133"/>
      <c r="AQ24" s="133" t="n">
        <f aca="false" t="array" ref="AQ24:AQ24">SUM(IF(AND(AJ24&lt;&gt;"pac",AJ24&lt;&gt;""),AI24),IF(AND(AM24&lt;&gt;"pac",AM24&lt;&gt;""),AL24),IF(AND(AN24&lt;&gt;"pac",AN24&lt;&gt;""),AO24))/SUM(IF(AND(AJ24&lt;&gt;"pac",AJ24&lt;&gt;""),1),IF(AND(AM24&lt;&gt;"pac",AM24&lt;&gt;""),1),IF(AND(AN24&lt;&gt;"pac",AN24&lt;&gt;""),1))</f>
        <v>250</v>
      </c>
      <c r="AR24" s="133" t="n">
        <f aca="false" t="array" ref="AR24:AR24">SUM(IF(AND(AJ24&lt;&gt;"pac",AJ24&lt;&gt;""),AH24),IF(AND(AM24&lt;&gt;"pac",AM24&lt;&gt;""),AK24),IF(AND(AP24&lt;&gt;"pac",AP24&lt;&gt;""),AN24))</f>
        <v>4</v>
      </c>
      <c r="AS24" s="133"/>
      <c r="AT24" s="134" t="n">
        <f aca="false">SUM(AE24,AG24,AH24,AN24,AK24)</f>
        <v>4</v>
      </c>
      <c r="AU24" s="135" t="n">
        <f aca="false">AV24/AT24</f>
        <v>250</v>
      </c>
      <c r="AV24" s="136" t="n">
        <f aca="false">SUM(AE24*AF24)+(AH24*AI24)+(AN24*AO24)+(AK24*AL24)</f>
        <v>1000</v>
      </c>
      <c r="AW24" s="137" t="n">
        <f aca="false">AT24*(F25+G25+H25)*J25/1000</f>
        <v>0</v>
      </c>
      <c r="AX24" s="137" t="n">
        <f aca="false">K25*AT24</f>
        <v>0</v>
      </c>
      <c r="AY24" s="137" t="n">
        <f aca="false">L25*(AE25+AG25)</f>
        <v>0</v>
      </c>
      <c r="AZ24" s="136" t="n">
        <f aca="false">P25</f>
        <v>1.7328</v>
      </c>
      <c r="BA24" s="137" t="n">
        <f aca="false">AC24</f>
        <v>10.08</v>
      </c>
      <c r="BB24" s="137" t="n">
        <f aca="false">T25*AT25</f>
        <v>0</v>
      </c>
      <c r="BC24" s="137"/>
      <c r="BD24" s="137" t="n">
        <f aca="false">AV24-SUM(AW24:BC24)</f>
        <v>988.1872</v>
      </c>
      <c r="BE24" s="138"/>
      <c r="BF24" s="139" t="n">
        <f aca="false">BD24</f>
        <v>988.1872</v>
      </c>
      <c r="BG24" s="139" t="n">
        <f aca="false">BF24*$BG$5</f>
        <v>790.54976</v>
      </c>
      <c r="BH24" s="139" t="n">
        <f aca="false">BF24*$BH$5</f>
        <v>197.63744</v>
      </c>
      <c r="BI24" s="52"/>
      <c r="BJ24" s="6" t="s">
        <v>105</v>
      </c>
      <c r="BO24" s="6" t="s">
        <v>106</v>
      </c>
      <c r="BR24" s="55"/>
      <c r="BS24" s="142"/>
      <c r="BT24" s="143"/>
      <c r="BU24" s="144"/>
      <c r="BV24" s="138"/>
      <c r="BW24" s="138"/>
      <c r="BX24" s="138"/>
      <c r="BY24" s="144"/>
      <c r="BZ24" s="138"/>
      <c r="CA24" s="138"/>
      <c r="CB24" s="138"/>
      <c r="CC24" s="138"/>
      <c r="CD24" s="138"/>
      <c r="CE24" s="145"/>
      <c r="CF24" s="145"/>
      <c r="CG24" s="145"/>
      <c r="CH24" s="7"/>
      <c r="CI24" s="8"/>
      <c r="CJ24" s="7"/>
      <c r="CK24" s="7"/>
      <c r="CL24" s="7"/>
      <c r="CM24" s="7"/>
      <c r="CN24" s="8"/>
      <c r="CO24" s="7"/>
      <c r="CP24" s="7"/>
    </row>
    <row r="25" customFormat="false" ht="12.75" hidden="false" customHeight="false" outlineLevel="0" collapsed="false">
      <c r="B25" s="75" t="n">
        <v>1800</v>
      </c>
      <c r="C25" s="146" t="n">
        <f aca="false">C24</f>
        <v>4</v>
      </c>
      <c r="D25" s="147" t="n">
        <f aca="false">D24</f>
        <v>0</v>
      </c>
      <c r="E25" s="174" t="n">
        <f aca="false">C25-D24</f>
        <v>4</v>
      </c>
      <c r="F25" s="149" t="n">
        <f aca="false">$F$6</f>
        <v>0</v>
      </c>
      <c r="G25" s="175" t="n">
        <f aca="false">$G$6</f>
        <v>0</v>
      </c>
      <c r="H25" s="151" t="n">
        <f aca="false">$H$6</f>
        <v>0</v>
      </c>
      <c r="I25" s="152" t="n">
        <f aca="false">F25+G25+H25</f>
        <v>0</v>
      </c>
      <c r="J25" s="153" t="n">
        <f aca="false">$J$7</f>
        <v>0</v>
      </c>
      <c r="K25" s="154" t="n">
        <f aca="false">$K$6</f>
        <v>0</v>
      </c>
      <c r="L25" s="155" t="n">
        <f aca="false">((I25*J25/1000)+K25)</f>
        <v>0</v>
      </c>
      <c r="M25" s="156" t="n">
        <f aca="false">$M$68</f>
        <v>0</v>
      </c>
      <c r="N25" s="157" t="n">
        <f aca="false">$N$7*AQ24*AR24</f>
        <v>30</v>
      </c>
      <c r="O25" s="156" t="n">
        <f aca="false">$O$68</f>
        <v>0</v>
      </c>
      <c r="P25" s="158" t="n">
        <f aca="false">(AT24*$P$6)*$P$3</f>
        <v>1.7328</v>
      </c>
      <c r="Q25" s="154" t="n">
        <f aca="false">$Q$68</f>
        <v>0</v>
      </c>
      <c r="R25" s="154" t="n">
        <v>0</v>
      </c>
      <c r="S25" s="155" t="n">
        <v>0</v>
      </c>
      <c r="T25" s="156" t="n">
        <f aca="false">$T$6</f>
        <v>0</v>
      </c>
      <c r="U25" s="159" t="n">
        <f aca="false">(N25/E25)+SUM(L25:M25)</f>
        <v>7.5</v>
      </c>
      <c r="W25" s="116" t="n">
        <v>4</v>
      </c>
      <c r="X25" s="117" t="n">
        <v>2.52</v>
      </c>
      <c r="Y25" s="160"/>
      <c r="Z25" s="63"/>
      <c r="AA25" s="161"/>
      <c r="AB25" s="120"/>
      <c r="AC25" s="162" t="n">
        <f aca="false">(W25*X25)+(Y25*Z25)+(AA25*AB25)</f>
        <v>10.08</v>
      </c>
      <c r="AD25" s="163" t="n">
        <v>1900</v>
      </c>
      <c r="AE25" s="164" t="n">
        <v>0</v>
      </c>
      <c r="AF25" s="165" t="n">
        <v>0</v>
      </c>
      <c r="AG25" s="166"/>
      <c r="AH25" s="167"/>
      <c r="AI25" s="168"/>
      <c r="AJ25" s="169"/>
      <c r="AK25" s="172" t="n">
        <v>4</v>
      </c>
      <c r="AL25" s="173" t="n">
        <v>250</v>
      </c>
      <c r="AM25" s="133" t="s">
        <v>158</v>
      </c>
      <c r="AN25" s="172"/>
      <c r="AO25" s="173"/>
      <c r="AP25" s="133"/>
      <c r="AQ25" s="133" t="n">
        <f aca="false" t="array" ref="AQ25:AQ25">SUM(IF(AND(AJ25&lt;&gt;"pac",AJ25&lt;&gt;""),AI25),IF(AND(AM25&lt;&gt;"pac",AM25&lt;&gt;""),AL25),IF(AND(AN25&lt;&gt;"pac",AN25&lt;&gt;""),AO25))/SUM(IF(AND(AJ25&lt;&gt;"pac",AJ25&lt;&gt;""),1),IF(AND(AM25&lt;&gt;"pac",AM25&lt;&gt;""),1),IF(AND(AN25&lt;&gt;"pac",AN25&lt;&gt;""),1))</f>
        <v>250</v>
      </c>
      <c r="AR25" s="133" t="n">
        <f aca="false" t="array" ref="AR25:AR25">SUM(IF(AND(AJ25&lt;&gt;"pac",AJ25&lt;&gt;""),AH25),IF(AND(AM25&lt;&gt;"pac",AM25&lt;&gt;""),AK25),IF(AND(AP25&lt;&gt;"pac",AP25&lt;&gt;""),AN25))</f>
        <v>4</v>
      </c>
      <c r="AS25" s="133"/>
      <c r="AT25" s="134" t="n">
        <f aca="false">SUM(AE25,AG25,AH25,AN25,AK25)</f>
        <v>4</v>
      </c>
      <c r="AU25" s="135" t="n">
        <f aca="false">AV25/AT25</f>
        <v>250</v>
      </c>
      <c r="AV25" s="136" t="n">
        <f aca="false">SUM(AE25*AF25)+(AH25*AI25)+(AN25*AO25)+(AK25*AL25)</f>
        <v>1000</v>
      </c>
      <c r="AW25" s="137" t="n">
        <f aca="false">AT25*(F26+G26+H26)*J26/1000</f>
        <v>0</v>
      </c>
      <c r="AX25" s="137" t="n">
        <f aca="false">K26*AT25</f>
        <v>0</v>
      </c>
      <c r="AY25" s="137" t="n">
        <f aca="false">L26*(AE26+AG26)</f>
        <v>0</v>
      </c>
      <c r="AZ25" s="136" t="n">
        <f aca="false">P26</f>
        <v>1.7328</v>
      </c>
      <c r="BA25" s="137" t="n">
        <f aca="false">AC25</f>
        <v>10.08</v>
      </c>
      <c r="BB25" s="137" t="n">
        <f aca="false">T26*AT26</f>
        <v>0</v>
      </c>
      <c r="BC25" s="137"/>
      <c r="BD25" s="137" t="n">
        <f aca="false">AV25-SUM(AW25:BC25)</f>
        <v>988.1872</v>
      </c>
      <c r="BE25" s="138"/>
      <c r="BF25" s="139" t="n">
        <f aca="false">BD25</f>
        <v>988.1872</v>
      </c>
      <c r="BG25" s="139" t="n">
        <f aca="false">BF25*$BG$5</f>
        <v>790.54976</v>
      </c>
      <c r="BH25" s="139" t="n">
        <f aca="false">BF25*$BH$5</f>
        <v>197.63744</v>
      </c>
      <c r="BI25" s="52"/>
      <c r="BJ25" s="25" t="s">
        <v>107</v>
      </c>
      <c r="BK25" s="26"/>
      <c r="BL25" s="27" t="n">
        <f aca="false">BL21</f>
        <v>8696.04736</v>
      </c>
      <c r="BO25" s="25" t="s">
        <v>107</v>
      </c>
      <c r="BP25" s="26"/>
      <c r="BQ25" s="27" t="e">
        <f aca="true">(INDIRECT(TEXT((DAY($A$1)-1),"0")&amp;"!Bq25"))+BL25</f>
        <v>#REF!</v>
      </c>
      <c r="BR25" s="55"/>
      <c r="BS25" s="142"/>
      <c r="BT25" s="143"/>
      <c r="BU25" s="144"/>
      <c r="BV25" s="138"/>
      <c r="BW25" s="138"/>
      <c r="BX25" s="138"/>
      <c r="BY25" s="144"/>
      <c r="BZ25" s="138"/>
      <c r="CA25" s="138"/>
      <c r="CB25" s="138"/>
      <c r="CC25" s="138"/>
      <c r="CD25" s="138"/>
      <c r="CE25" s="145"/>
      <c r="CF25" s="145"/>
      <c r="CG25" s="145"/>
      <c r="CH25" s="7"/>
      <c r="CI25" s="8"/>
      <c r="CJ25" s="7"/>
      <c r="CK25" s="29"/>
      <c r="CL25" s="7"/>
      <c r="CM25" s="7"/>
      <c r="CN25" s="8"/>
      <c r="CO25" s="7"/>
      <c r="CP25" s="29"/>
    </row>
    <row r="26" customFormat="false" ht="12.75" hidden="false" customHeight="false" outlineLevel="0" collapsed="false">
      <c r="B26" s="75" t="n">
        <v>1900</v>
      </c>
      <c r="C26" s="146" t="n">
        <f aca="false">C25</f>
        <v>4</v>
      </c>
      <c r="D26" s="147" t="n">
        <f aca="false">D25</f>
        <v>0</v>
      </c>
      <c r="E26" s="174" t="n">
        <f aca="false">C26-D25</f>
        <v>4</v>
      </c>
      <c r="F26" s="149" t="n">
        <f aca="false">$F$6</f>
        <v>0</v>
      </c>
      <c r="G26" s="175" t="n">
        <f aca="false">$G$6</f>
        <v>0</v>
      </c>
      <c r="H26" s="151" t="n">
        <f aca="false">$H$6</f>
        <v>0</v>
      </c>
      <c r="I26" s="152" t="n">
        <f aca="false">F26+G26+H26</f>
        <v>0</v>
      </c>
      <c r="J26" s="153" t="n">
        <f aca="false">$J$7</f>
        <v>0</v>
      </c>
      <c r="K26" s="154" t="n">
        <f aca="false">$K$6</f>
        <v>0</v>
      </c>
      <c r="L26" s="155" t="n">
        <f aca="false">((I26*J26/1000)+K26)</f>
        <v>0</v>
      </c>
      <c r="M26" s="156" t="n">
        <f aca="false">$M$68</f>
        <v>0</v>
      </c>
      <c r="N26" s="157" t="n">
        <f aca="false">$N$7*AQ25*AR25</f>
        <v>30</v>
      </c>
      <c r="O26" s="156" t="n">
        <f aca="false">$O$68</f>
        <v>0</v>
      </c>
      <c r="P26" s="158" t="n">
        <f aca="false">(AT25*$P$6)*$P$3</f>
        <v>1.7328</v>
      </c>
      <c r="Q26" s="154" t="n">
        <f aca="false">$Q$68</f>
        <v>0</v>
      </c>
      <c r="R26" s="154" t="n">
        <v>0</v>
      </c>
      <c r="S26" s="155" t="n">
        <v>0</v>
      </c>
      <c r="T26" s="156" t="n">
        <f aca="false">$T$6</f>
        <v>0</v>
      </c>
      <c r="U26" s="159" t="n">
        <f aca="false">(N26/E26)+SUM(L26:M26)</f>
        <v>7.5</v>
      </c>
      <c r="W26" s="116" t="n">
        <v>4</v>
      </c>
      <c r="X26" s="117" t="n">
        <v>2.52</v>
      </c>
      <c r="Y26" s="160"/>
      <c r="Z26" s="63"/>
      <c r="AA26" s="161"/>
      <c r="AB26" s="120"/>
      <c r="AC26" s="162" t="n">
        <f aca="false">(W26*X26)+(Y26*Z26)+(AA26*AB26)</f>
        <v>10.08</v>
      </c>
      <c r="AD26" s="163" t="n">
        <v>2000</v>
      </c>
      <c r="AE26" s="164" t="n">
        <v>0</v>
      </c>
      <c r="AF26" s="165" t="n">
        <v>0</v>
      </c>
      <c r="AG26" s="166"/>
      <c r="AH26" s="167"/>
      <c r="AI26" s="168"/>
      <c r="AJ26" s="169"/>
      <c r="AK26" s="172" t="n">
        <v>4</v>
      </c>
      <c r="AL26" s="173" t="n">
        <v>250</v>
      </c>
      <c r="AM26" s="133" t="s">
        <v>158</v>
      </c>
      <c r="AN26" s="172"/>
      <c r="AO26" s="173"/>
      <c r="AP26" s="133"/>
      <c r="AQ26" s="133" t="n">
        <f aca="false" t="array" ref="AQ26:AQ26">SUM(IF(AND(AJ26&lt;&gt;"pac",AJ26&lt;&gt;""),AI26),IF(AND(AM26&lt;&gt;"pac",AM26&lt;&gt;""),AL26),IF(AND(AN26&lt;&gt;"pac",AN26&lt;&gt;""),AO26))/SUM(IF(AND(AJ26&lt;&gt;"pac",AJ26&lt;&gt;""),1),IF(AND(AM26&lt;&gt;"pac",AM26&lt;&gt;""),1),IF(AND(AN26&lt;&gt;"pac",AN26&lt;&gt;""),1))</f>
        <v>250</v>
      </c>
      <c r="AR26" s="133" t="n">
        <f aca="false" t="array" ref="AR26:AR26">SUM(IF(AND(AJ26&lt;&gt;"pac",AJ26&lt;&gt;""),AH26),IF(AND(AM26&lt;&gt;"pac",AM26&lt;&gt;""),AK26),IF(AND(AP26&lt;&gt;"pac",AP26&lt;&gt;""),AN26))</f>
        <v>4</v>
      </c>
      <c r="AS26" s="133"/>
      <c r="AT26" s="134" t="n">
        <f aca="false">SUM(AE26,AG26,AH26,AN26,AK26)</f>
        <v>4</v>
      </c>
      <c r="AU26" s="135" t="n">
        <f aca="false">AV26/AT26</f>
        <v>250</v>
      </c>
      <c r="AV26" s="136" t="n">
        <f aca="false">SUM(AE26*AF26)+(AH26*AI26)+(AN26*AO26)+(AK26*AL26)</f>
        <v>1000</v>
      </c>
      <c r="AW26" s="137" t="n">
        <f aca="false">AT26*(F27+G27+H27)*J27/1000</f>
        <v>0</v>
      </c>
      <c r="AX26" s="137" t="n">
        <f aca="false">K27*AT26</f>
        <v>0</v>
      </c>
      <c r="AY26" s="137" t="n">
        <f aca="false">L27*(AE27+AG27)</f>
        <v>0</v>
      </c>
      <c r="AZ26" s="136" t="n">
        <f aca="false">P27</f>
        <v>1.7328</v>
      </c>
      <c r="BA26" s="137" t="n">
        <f aca="false">AC26</f>
        <v>10.08</v>
      </c>
      <c r="BB26" s="137" t="n">
        <f aca="false">T27*AT27</f>
        <v>0</v>
      </c>
      <c r="BC26" s="137"/>
      <c r="BD26" s="137" t="n">
        <f aca="false">AV26-SUM(AW26:BC26)</f>
        <v>988.1872</v>
      </c>
      <c r="BE26" s="138"/>
      <c r="BF26" s="139" t="n">
        <f aca="false">BD26</f>
        <v>988.1872</v>
      </c>
      <c r="BG26" s="139" t="n">
        <f aca="false">BF26*$BG$5</f>
        <v>790.54976</v>
      </c>
      <c r="BH26" s="139" t="n">
        <f aca="false">BF26*$BH$5</f>
        <v>197.63744</v>
      </c>
      <c r="BI26" s="52"/>
      <c r="BJ26" s="183"/>
      <c r="BK26" s="52"/>
      <c r="BL26" s="171"/>
      <c r="BO26" s="183"/>
      <c r="BP26" s="52"/>
      <c r="BQ26" s="171"/>
      <c r="BR26" s="55"/>
      <c r="BS26" s="142"/>
      <c r="BT26" s="143"/>
      <c r="BU26" s="144"/>
      <c r="BV26" s="138"/>
      <c r="BW26" s="138"/>
      <c r="BX26" s="138"/>
      <c r="BY26" s="144"/>
      <c r="BZ26" s="138"/>
      <c r="CA26" s="138"/>
      <c r="CB26" s="138"/>
      <c r="CC26" s="138"/>
      <c r="CD26" s="138"/>
      <c r="CE26" s="145"/>
      <c r="CF26" s="145"/>
      <c r="CG26" s="145"/>
      <c r="CH26" s="7"/>
      <c r="CI26" s="7"/>
      <c r="CJ26" s="7"/>
      <c r="CK26" s="7"/>
      <c r="CL26" s="7"/>
      <c r="CM26" s="7"/>
      <c r="CN26" s="7"/>
      <c r="CO26" s="7"/>
      <c r="CP26" s="7"/>
    </row>
    <row r="27" customFormat="false" ht="12.75" hidden="false" customHeight="false" outlineLevel="0" collapsed="false">
      <c r="B27" s="75" t="n">
        <v>2000</v>
      </c>
      <c r="C27" s="146" t="n">
        <f aca="false">C26</f>
        <v>4</v>
      </c>
      <c r="D27" s="147" t="n">
        <f aca="false">D26</f>
        <v>0</v>
      </c>
      <c r="E27" s="174" t="n">
        <f aca="false">C27-D26</f>
        <v>4</v>
      </c>
      <c r="F27" s="149" t="n">
        <f aca="false">$F$6</f>
        <v>0</v>
      </c>
      <c r="G27" s="175" t="n">
        <f aca="false">$G$6</f>
        <v>0</v>
      </c>
      <c r="H27" s="151" t="n">
        <f aca="false">$H$6</f>
        <v>0</v>
      </c>
      <c r="I27" s="152" t="n">
        <f aca="false">F27+G27+H27</f>
        <v>0</v>
      </c>
      <c r="J27" s="153" t="n">
        <f aca="false">$J$7</f>
        <v>0</v>
      </c>
      <c r="K27" s="154" t="n">
        <f aca="false">$K$6</f>
        <v>0</v>
      </c>
      <c r="L27" s="155" t="n">
        <f aca="false">((I27*J27/1000)+K27)</f>
        <v>0</v>
      </c>
      <c r="M27" s="156" t="n">
        <f aca="false">$M$68</f>
        <v>0</v>
      </c>
      <c r="N27" s="157" t="n">
        <f aca="false">$N$7*AQ26*AR26</f>
        <v>30</v>
      </c>
      <c r="O27" s="156" t="n">
        <f aca="false">$O$68</f>
        <v>0</v>
      </c>
      <c r="P27" s="158" t="n">
        <f aca="false">(AT26*$P$6)*$P$3</f>
        <v>1.7328</v>
      </c>
      <c r="Q27" s="154" t="n">
        <f aca="false">$Q$68</f>
        <v>0</v>
      </c>
      <c r="R27" s="154" t="n">
        <v>0</v>
      </c>
      <c r="S27" s="155" t="n">
        <v>0</v>
      </c>
      <c r="T27" s="156" t="n">
        <f aca="false">$T$6</f>
        <v>0</v>
      </c>
      <c r="U27" s="159" t="n">
        <f aca="false">(N27/E27)+SUM(L27:M27)</f>
        <v>7.5</v>
      </c>
      <c r="W27" s="116" t="n">
        <v>4</v>
      </c>
      <c r="X27" s="117" t="n">
        <v>2.52</v>
      </c>
      <c r="Y27" s="160"/>
      <c r="Z27" s="63"/>
      <c r="AA27" s="161"/>
      <c r="AB27" s="120"/>
      <c r="AC27" s="162" t="n">
        <f aca="false">(W27*X27)+(Y27*Z27)+(AA27*AB27)</f>
        <v>10.08</v>
      </c>
      <c r="AD27" s="163" t="n">
        <v>2100</v>
      </c>
      <c r="AE27" s="164" t="n">
        <v>0</v>
      </c>
      <c r="AF27" s="165" t="n">
        <v>0</v>
      </c>
      <c r="AG27" s="166"/>
      <c r="AH27" s="167"/>
      <c r="AI27" s="168"/>
      <c r="AJ27" s="169"/>
      <c r="AK27" s="172" t="n">
        <v>4</v>
      </c>
      <c r="AL27" s="173" t="n">
        <v>250</v>
      </c>
      <c r="AM27" s="133" t="s">
        <v>158</v>
      </c>
      <c r="AN27" s="172"/>
      <c r="AO27" s="173"/>
      <c r="AP27" s="133"/>
      <c r="AQ27" s="133" t="n">
        <f aca="false" t="array" ref="AQ27:AQ27">SUM(IF(AND(AJ27&lt;&gt;"pac",AJ27&lt;&gt;""),AI27),IF(AND(AM27&lt;&gt;"pac",AM27&lt;&gt;""),AL27),IF(AND(AN27&lt;&gt;"pac",AN27&lt;&gt;""),AO27))/SUM(IF(AND(AJ27&lt;&gt;"pac",AJ27&lt;&gt;""),1),IF(AND(AM27&lt;&gt;"pac",AM27&lt;&gt;""),1),IF(AND(AN27&lt;&gt;"pac",AN27&lt;&gt;""),1))</f>
        <v>250</v>
      </c>
      <c r="AR27" s="133" t="n">
        <f aca="false" t="array" ref="AR27:AR27">SUM(IF(AND(AJ27&lt;&gt;"pac",AJ27&lt;&gt;""),AH27),IF(AND(AM27&lt;&gt;"pac",AM27&lt;&gt;""),AK27),IF(AND(AP27&lt;&gt;"pac",AP27&lt;&gt;""),AN27))</f>
        <v>4</v>
      </c>
      <c r="AS27" s="133"/>
      <c r="AT27" s="134" t="n">
        <f aca="false">SUM(AE27,AG27,AH27,AN27,AK27)</f>
        <v>4</v>
      </c>
      <c r="AU27" s="135" t="n">
        <f aca="false">AV27/AT27</f>
        <v>250</v>
      </c>
      <c r="AV27" s="136" t="n">
        <f aca="false">SUM(AE27*AF27)+(AH27*AI27)+(AN27*AO27)+(AK27*AL27)</f>
        <v>1000</v>
      </c>
      <c r="AW27" s="137" t="n">
        <f aca="false">AT27*(F28+G28+H28)*J28/1000</f>
        <v>0</v>
      </c>
      <c r="AX27" s="137" t="n">
        <f aca="false">K28*AT27</f>
        <v>0</v>
      </c>
      <c r="AY27" s="137" t="n">
        <f aca="false">L28*(AE28+AG28)</f>
        <v>0</v>
      </c>
      <c r="AZ27" s="136" t="n">
        <f aca="false">P28</f>
        <v>1.7328</v>
      </c>
      <c r="BA27" s="137" t="n">
        <f aca="false">AC27</f>
        <v>10.08</v>
      </c>
      <c r="BB27" s="137" t="n">
        <f aca="false">T28*AT28</f>
        <v>0</v>
      </c>
      <c r="BC27" s="137"/>
      <c r="BD27" s="137" t="n">
        <f aca="false">AV27-SUM(AW27:BC27)</f>
        <v>988.1872</v>
      </c>
      <c r="BE27" s="138"/>
      <c r="BF27" s="139" t="n">
        <f aca="false">BD27</f>
        <v>988.1872</v>
      </c>
      <c r="BG27" s="139" t="n">
        <f aca="false">BF27*$BG$5</f>
        <v>790.54976</v>
      </c>
      <c r="BH27" s="139" t="n">
        <f aca="false">BF27*$BH$5</f>
        <v>197.63744</v>
      </c>
      <c r="BI27" s="52"/>
      <c r="BJ27" s="53" t="s">
        <v>32</v>
      </c>
      <c r="BK27" s="52"/>
      <c r="BL27" s="73" t="n">
        <f aca="false">BL4</f>
        <v>0</v>
      </c>
      <c r="BO27" s="53" t="s">
        <v>32</v>
      </c>
      <c r="BP27" s="52"/>
      <c r="BQ27" s="73" t="e">
        <f aca="true">(INDIRECT(TEXT((DAY($A$1)-1),"0")&amp;"!BK27"))+BL27</f>
        <v>#REF!</v>
      </c>
      <c r="BR27" s="55"/>
      <c r="BS27" s="142"/>
      <c r="BT27" s="143"/>
      <c r="BU27" s="144"/>
      <c r="BV27" s="138"/>
      <c r="BW27" s="138"/>
      <c r="BX27" s="138"/>
      <c r="BY27" s="144"/>
      <c r="BZ27" s="138"/>
      <c r="CA27" s="138"/>
      <c r="CB27" s="138"/>
      <c r="CC27" s="138"/>
      <c r="CD27" s="138"/>
      <c r="CE27" s="145"/>
      <c r="CF27" s="145"/>
      <c r="CG27" s="145"/>
      <c r="CH27" s="7"/>
      <c r="CI27" s="8"/>
      <c r="CJ27" s="7"/>
      <c r="CK27" s="29"/>
      <c r="CL27" s="7"/>
      <c r="CM27" s="7"/>
      <c r="CN27" s="8"/>
      <c r="CO27" s="7"/>
      <c r="CP27" s="29"/>
    </row>
    <row r="28" customFormat="false" ht="12.75" hidden="false" customHeight="false" outlineLevel="0" collapsed="false">
      <c r="B28" s="75" t="n">
        <v>2100</v>
      </c>
      <c r="C28" s="146" t="n">
        <f aca="false">C27</f>
        <v>4</v>
      </c>
      <c r="D28" s="147" t="n">
        <f aca="false">D27</f>
        <v>0</v>
      </c>
      <c r="E28" s="174" t="n">
        <f aca="false">C28-D27</f>
        <v>4</v>
      </c>
      <c r="F28" s="149" t="n">
        <f aca="false">$F$6</f>
        <v>0</v>
      </c>
      <c r="G28" s="175" t="n">
        <f aca="false">$G$6</f>
        <v>0</v>
      </c>
      <c r="H28" s="151" t="n">
        <f aca="false">$H$6</f>
        <v>0</v>
      </c>
      <c r="I28" s="152" t="n">
        <f aca="false">F28+G28+H28</f>
        <v>0</v>
      </c>
      <c r="J28" s="153" t="n">
        <f aca="false">$J$7</f>
        <v>0</v>
      </c>
      <c r="K28" s="154" t="n">
        <f aca="false">$K$6</f>
        <v>0</v>
      </c>
      <c r="L28" s="155" t="n">
        <f aca="false">((I28*J28/1000)+K28)</f>
        <v>0</v>
      </c>
      <c r="M28" s="156" t="n">
        <f aca="false">$M$68</f>
        <v>0</v>
      </c>
      <c r="N28" s="157" t="n">
        <f aca="false">$N$7*AQ27*AR27</f>
        <v>30</v>
      </c>
      <c r="O28" s="156" t="n">
        <f aca="false">$O$68</f>
        <v>0</v>
      </c>
      <c r="P28" s="158" t="n">
        <f aca="false">(AT27*$P$6)*$P$3</f>
        <v>1.7328</v>
      </c>
      <c r="Q28" s="154" t="n">
        <f aca="false">$Q$68</f>
        <v>0</v>
      </c>
      <c r="R28" s="154" t="n">
        <v>0</v>
      </c>
      <c r="S28" s="155" t="n">
        <v>0</v>
      </c>
      <c r="T28" s="156" t="n">
        <v>0</v>
      </c>
      <c r="U28" s="159" t="n">
        <f aca="false">(N28/E28)+SUM(L28:M28)</f>
        <v>7.5</v>
      </c>
      <c r="W28" s="116" t="n">
        <v>4</v>
      </c>
      <c r="X28" s="117" t="n">
        <v>2.52</v>
      </c>
      <c r="Y28" s="160"/>
      <c r="Z28" s="63"/>
      <c r="AA28" s="161"/>
      <c r="AB28" s="120"/>
      <c r="AC28" s="162" t="n">
        <f aca="false">(W28*X28)+(Y28*Z28)+(AA28*AB28)</f>
        <v>10.08</v>
      </c>
      <c r="AD28" s="163" t="n">
        <v>2200</v>
      </c>
      <c r="AE28" s="164" t="n">
        <v>0</v>
      </c>
      <c r="AF28" s="165" t="n">
        <v>0</v>
      </c>
      <c r="AG28" s="166"/>
      <c r="AH28" s="167"/>
      <c r="AI28" s="168"/>
      <c r="AJ28" s="169"/>
      <c r="AK28" s="172" t="n">
        <v>4</v>
      </c>
      <c r="AL28" s="173" t="n">
        <v>250</v>
      </c>
      <c r="AM28" s="133" t="s">
        <v>158</v>
      </c>
      <c r="AN28" s="172"/>
      <c r="AO28" s="173"/>
      <c r="AP28" s="133"/>
      <c r="AQ28" s="133" t="n">
        <f aca="false" t="array" ref="AQ28:AQ28">SUM(IF(AND(AJ28&lt;&gt;"pac",AJ28&lt;&gt;""),AI28),IF(AND(AM28&lt;&gt;"pac",AM28&lt;&gt;""),AL28),IF(AND(AN28&lt;&gt;"pac",AN28&lt;&gt;""),AO28))/SUM(IF(AND(AJ28&lt;&gt;"pac",AJ28&lt;&gt;""),1),IF(AND(AM28&lt;&gt;"pac",AM28&lt;&gt;""),1),IF(AND(AN28&lt;&gt;"pac",AN28&lt;&gt;""),1))</f>
        <v>250</v>
      </c>
      <c r="AR28" s="133" t="n">
        <f aca="false" t="array" ref="AR28:AR28">SUM(IF(AND(AJ28&lt;&gt;"pac",AJ28&lt;&gt;""),AH28),IF(AND(AM28&lt;&gt;"pac",AM28&lt;&gt;""),AK28),IF(AND(AP28&lt;&gt;"pac",AP28&lt;&gt;""),AN28))</f>
        <v>4</v>
      </c>
      <c r="AS28" s="133"/>
      <c r="AT28" s="134" t="n">
        <f aca="false">SUM(AE28,AG28,AH28,AN28,AK28)</f>
        <v>4</v>
      </c>
      <c r="AU28" s="135" t="n">
        <f aca="false">AV28/AT28</f>
        <v>250</v>
      </c>
      <c r="AV28" s="136" t="n">
        <f aca="false">SUM(AE28*AF28)+(AH28*AI28)+(AN28*AO28)+(AK28*AL28)</f>
        <v>1000</v>
      </c>
      <c r="AW28" s="137" t="n">
        <f aca="false">AT28*(F29+G29+H29)*J29/1000</f>
        <v>0</v>
      </c>
      <c r="AX28" s="137" t="n">
        <f aca="false">K29*AT28</f>
        <v>0</v>
      </c>
      <c r="AY28" s="137" t="n">
        <f aca="false">L29*(AE29+AG29)</f>
        <v>0</v>
      </c>
      <c r="AZ28" s="136" t="n">
        <f aca="false">P29</f>
        <v>1.7328</v>
      </c>
      <c r="BA28" s="137" t="n">
        <f aca="false">AC28</f>
        <v>10.08</v>
      </c>
      <c r="BB28" s="137" t="n">
        <f aca="false">T29*AT29</f>
        <v>0</v>
      </c>
      <c r="BC28" s="137"/>
      <c r="BD28" s="137" t="n">
        <f aca="false">AV28-SUM(AW28:BC28)</f>
        <v>988.1872</v>
      </c>
      <c r="BE28" s="138"/>
      <c r="BF28" s="139" t="n">
        <f aca="false">BD28</f>
        <v>988.1872</v>
      </c>
      <c r="BG28" s="139" t="n">
        <f aca="false">BF28*$BG$5</f>
        <v>790.54976</v>
      </c>
      <c r="BH28" s="139" t="n">
        <f aca="false">BF28*$BH$5</f>
        <v>197.63744</v>
      </c>
      <c r="BI28" s="52"/>
      <c r="BJ28" s="53"/>
      <c r="BK28" s="52"/>
      <c r="BL28" s="73"/>
      <c r="BO28" s="53"/>
      <c r="BP28" s="52"/>
      <c r="BQ28" s="73"/>
      <c r="BR28" s="55"/>
      <c r="BS28" s="142"/>
      <c r="BT28" s="143"/>
      <c r="BU28" s="144"/>
      <c r="BV28" s="138"/>
      <c r="BW28" s="138"/>
      <c r="BX28" s="138"/>
      <c r="BY28" s="144"/>
      <c r="BZ28" s="138"/>
      <c r="CA28" s="138"/>
      <c r="CB28" s="138"/>
      <c r="CC28" s="138"/>
      <c r="CD28" s="138"/>
      <c r="CE28" s="145"/>
      <c r="CF28" s="145"/>
      <c r="CG28" s="145"/>
      <c r="CH28" s="7"/>
      <c r="CI28" s="8"/>
      <c r="CJ28" s="7"/>
      <c r="CK28" s="29"/>
      <c r="CL28" s="7"/>
      <c r="CM28" s="7"/>
      <c r="CN28" s="8"/>
      <c r="CO28" s="7"/>
      <c r="CP28" s="29"/>
    </row>
    <row r="29" customFormat="false" ht="12.75" hidden="false" customHeight="false" outlineLevel="0" collapsed="false">
      <c r="B29" s="75" t="n">
        <v>2200</v>
      </c>
      <c r="C29" s="146" t="n">
        <f aca="false">C28</f>
        <v>4</v>
      </c>
      <c r="D29" s="147" t="n">
        <f aca="false">D28</f>
        <v>0</v>
      </c>
      <c r="E29" s="174" t="n">
        <f aca="false">C29-D28</f>
        <v>4</v>
      </c>
      <c r="F29" s="149" t="n">
        <f aca="false">$F$6</f>
        <v>0</v>
      </c>
      <c r="G29" s="175" t="n">
        <f aca="false">$G$6</f>
        <v>0</v>
      </c>
      <c r="H29" s="151" t="n">
        <f aca="false">$H$6</f>
        <v>0</v>
      </c>
      <c r="I29" s="152" t="n">
        <f aca="false">F29+G29+H29</f>
        <v>0</v>
      </c>
      <c r="J29" s="153" t="n">
        <f aca="false">$J$7</f>
        <v>0</v>
      </c>
      <c r="K29" s="154" t="n">
        <f aca="false">$K$6</f>
        <v>0</v>
      </c>
      <c r="L29" s="155" t="n">
        <f aca="false">((I29*J29/1000)+K29)</f>
        <v>0</v>
      </c>
      <c r="M29" s="156" t="n">
        <f aca="false">$M$68</f>
        <v>0</v>
      </c>
      <c r="N29" s="157" t="n">
        <f aca="false">$N$7*AQ28*AR28</f>
        <v>30</v>
      </c>
      <c r="O29" s="156" t="n">
        <f aca="false">$O$68</f>
        <v>0</v>
      </c>
      <c r="P29" s="158" t="n">
        <f aca="false">(AT28*$P$6)*$P$3</f>
        <v>1.7328</v>
      </c>
      <c r="Q29" s="154" t="n">
        <f aca="false">$Q$68</f>
        <v>0</v>
      </c>
      <c r="R29" s="154" t="n">
        <v>0</v>
      </c>
      <c r="S29" s="155" t="n">
        <v>0</v>
      </c>
      <c r="T29" s="156" t="n">
        <v>0</v>
      </c>
      <c r="U29" s="159" t="n">
        <f aca="false">(N29/E29)+SUM(L29:M29)</f>
        <v>7.5</v>
      </c>
      <c r="W29" s="116" t="n">
        <v>4</v>
      </c>
      <c r="X29" s="117" t="n">
        <v>2.52</v>
      </c>
      <c r="Y29" s="160"/>
      <c r="Z29" s="63"/>
      <c r="AA29" s="161"/>
      <c r="AB29" s="120"/>
      <c r="AC29" s="162" t="n">
        <f aca="false">(W29*X29)+(Y29*Z29)+(AA29*AB29)</f>
        <v>10.08</v>
      </c>
      <c r="AD29" s="163" t="n">
        <v>2300</v>
      </c>
      <c r="AE29" s="164" t="n">
        <v>0</v>
      </c>
      <c r="AF29" s="165" t="n">
        <v>0</v>
      </c>
      <c r="AG29" s="166"/>
      <c r="AH29" s="167"/>
      <c r="AI29" s="168"/>
      <c r="AJ29" s="169"/>
      <c r="AK29" s="172" t="n">
        <v>4</v>
      </c>
      <c r="AL29" s="173" t="n">
        <v>250</v>
      </c>
      <c r="AM29" s="133" t="s">
        <v>158</v>
      </c>
      <c r="AN29" s="172"/>
      <c r="AO29" s="173"/>
      <c r="AP29" s="133"/>
      <c r="AQ29" s="133" t="n">
        <f aca="false" t="array" ref="AQ29:AQ29">SUM(IF(AND(AJ29&lt;&gt;"pac",AJ29&lt;&gt;""),AI29),IF(AND(AM29&lt;&gt;"pac",AM29&lt;&gt;""),AL29),IF(AND(AN29&lt;&gt;"pac",AN29&lt;&gt;""),AO29))/SUM(IF(AND(AJ29&lt;&gt;"pac",AJ29&lt;&gt;""),1),IF(AND(AM29&lt;&gt;"pac",AM29&lt;&gt;""),1),IF(AND(AN29&lt;&gt;"pac",AN29&lt;&gt;""),1))</f>
        <v>250</v>
      </c>
      <c r="AR29" s="133" t="n">
        <f aca="false" t="array" ref="AR29:AR29">SUM(IF(AND(AJ29&lt;&gt;"pac",AJ29&lt;&gt;""),AH29),IF(AND(AM29&lt;&gt;"pac",AM29&lt;&gt;""),AK29),IF(AND(AP29&lt;&gt;"pac",AP29&lt;&gt;""),AN29))</f>
        <v>4</v>
      </c>
      <c r="AS29" s="133"/>
      <c r="AT29" s="134" t="n">
        <f aca="false">SUM(AE29,AG29,AH29,AN29,AK29)</f>
        <v>4</v>
      </c>
      <c r="AU29" s="135" t="n">
        <f aca="false">AV29/AT29</f>
        <v>250</v>
      </c>
      <c r="AV29" s="136" t="n">
        <f aca="false">SUM(AE29*AF29)+(AH29*AI29)+(AN29*AO29)+(AK29*AL29)</f>
        <v>1000</v>
      </c>
      <c r="AW29" s="137" t="n">
        <f aca="false">AT29*(F30+G30+H30)*J30/1000</f>
        <v>0</v>
      </c>
      <c r="AX29" s="137" t="n">
        <f aca="false">K30*AT29</f>
        <v>0</v>
      </c>
      <c r="AY29" s="137" t="n">
        <f aca="false">L30*(AE30+AG30)</f>
        <v>0</v>
      </c>
      <c r="AZ29" s="136" t="n">
        <f aca="false">P30</f>
        <v>1.7328</v>
      </c>
      <c r="BA29" s="137" t="n">
        <f aca="false">AC29</f>
        <v>10.08</v>
      </c>
      <c r="BB29" s="137" t="n">
        <f aca="false">T30*AT30</f>
        <v>0</v>
      </c>
      <c r="BC29" s="137"/>
      <c r="BD29" s="137" t="n">
        <f aca="false">AV29-SUM(AW29:BC29)</f>
        <v>988.1872</v>
      </c>
      <c r="BE29" s="138"/>
      <c r="BF29" s="139" t="n">
        <f aca="false">BD29</f>
        <v>988.1872</v>
      </c>
      <c r="BG29" s="139" t="n">
        <f aca="false">BF29*$BG$5</f>
        <v>790.54976</v>
      </c>
      <c r="BH29" s="139" t="n">
        <f aca="false">BF29*$BH$5</f>
        <v>197.63744</v>
      </c>
      <c r="BI29" s="52"/>
      <c r="BJ29" s="53" t="s">
        <v>109</v>
      </c>
      <c r="BK29" s="52"/>
      <c r="BL29" s="73" t="n">
        <f aca="false">BL25-BL27</f>
        <v>8696.04736</v>
      </c>
      <c r="BO29" s="53" t="s">
        <v>109</v>
      </c>
      <c r="BP29" s="52"/>
      <c r="BQ29" s="73" t="e">
        <f aca="false">BQ25-BQ27</f>
        <v>#REF!</v>
      </c>
      <c r="BR29" s="55"/>
      <c r="BS29" s="142"/>
      <c r="BT29" s="143"/>
      <c r="BU29" s="144"/>
      <c r="BV29" s="138"/>
      <c r="BW29" s="138"/>
      <c r="BX29" s="138"/>
      <c r="BY29" s="144"/>
      <c r="BZ29" s="138"/>
      <c r="CA29" s="138"/>
      <c r="CB29" s="138"/>
      <c r="CC29" s="138"/>
      <c r="CD29" s="138"/>
      <c r="CE29" s="145"/>
      <c r="CF29" s="145"/>
      <c r="CG29" s="145"/>
      <c r="CH29" s="7"/>
      <c r="CI29" s="8"/>
      <c r="CJ29" s="7"/>
      <c r="CK29" s="29"/>
      <c r="CL29" s="7"/>
      <c r="CM29" s="7"/>
      <c r="CN29" s="8"/>
      <c r="CO29" s="7"/>
      <c r="CP29" s="29"/>
    </row>
    <row r="30" customFormat="false" ht="12.75" hidden="false" customHeight="false" outlineLevel="0" collapsed="false">
      <c r="B30" s="75" t="n">
        <v>2300</v>
      </c>
      <c r="C30" s="146" t="n">
        <f aca="false">C29</f>
        <v>4</v>
      </c>
      <c r="D30" s="147" t="n">
        <f aca="false">D29</f>
        <v>0</v>
      </c>
      <c r="E30" s="174" t="n">
        <f aca="false">C30-D29</f>
        <v>4</v>
      </c>
      <c r="F30" s="149" t="n">
        <f aca="false">$F$6</f>
        <v>0</v>
      </c>
      <c r="G30" s="175" t="n">
        <f aca="false">$G$6</f>
        <v>0</v>
      </c>
      <c r="H30" s="151" t="n">
        <f aca="false">$H$6</f>
        <v>0</v>
      </c>
      <c r="I30" s="152" t="n">
        <f aca="false">F30+G30+H30</f>
        <v>0</v>
      </c>
      <c r="J30" s="153" t="n">
        <f aca="false">$J$7</f>
        <v>0</v>
      </c>
      <c r="K30" s="154" t="n">
        <f aca="false">$K$6</f>
        <v>0</v>
      </c>
      <c r="L30" s="155" t="n">
        <f aca="false">((I30*J30/1000)+K30)</f>
        <v>0</v>
      </c>
      <c r="M30" s="156" t="n">
        <f aca="false">$M$68</f>
        <v>0</v>
      </c>
      <c r="N30" s="157" t="n">
        <f aca="false">$N$7*AQ29*AR29</f>
        <v>30</v>
      </c>
      <c r="O30" s="156" t="n">
        <f aca="false">$O$68</f>
        <v>0</v>
      </c>
      <c r="P30" s="158" t="n">
        <f aca="false">(AT29*$P$6)*$P$3</f>
        <v>1.7328</v>
      </c>
      <c r="Q30" s="154" t="n">
        <f aca="false">$Q$68</f>
        <v>0</v>
      </c>
      <c r="R30" s="154" t="n">
        <v>0</v>
      </c>
      <c r="S30" s="155" t="n">
        <v>0</v>
      </c>
      <c r="T30" s="156" t="n">
        <f aca="false">$T$6</f>
        <v>0</v>
      </c>
      <c r="U30" s="159" t="n">
        <f aca="false">(N30/E30)+SUM(L30:M30)</f>
        <v>7.5</v>
      </c>
      <c r="W30" s="116" t="n">
        <v>4</v>
      </c>
      <c r="X30" s="117" t="n">
        <v>2.52</v>
      </c>
      <c r="Y30" s="160"/>
      <c r="Z30" s="90"/>
      <c r="AA30" s="186"/>
      <c r="AB30" s="187"/>
      <c r="AC30" s="188" t="n">
        <f aca="false">(W30*X30)+(Y30*Z30)+(AA30*AB30)</f>
        <v>10.08</v>
      </c>
      <c r="AD30" s="189" t="n">
        <v>2400</v>
      </c>
      <c r="AE30" s="190" t="n">
        <v>0</v>
      </c>
      <c r="AF30" s="191" t="n">
        <v>0</v>
      </c>
      <c r="AG30" s="192"/>
      <c r="AH30" s="167"/>
      <c r="AI30" s="314"/>
      <c r="AJ30" s="201"/>
      <c r="AK30" s="315" t="n">
        <v>4</v>
      </c>
      <c r="AL30" s="308" t="n">
        <v>250</v>
      </c>
      <c r="AM30" s="195" t="s">
        <v>158</v>
      </c>
      <c r="AN30" s="172"/>
      <c r="AO30" s="173"/>
      <c r="AP30" s="133"/>
      <c r="AQ30" s="195" t="n">
        <f aca="false" t="array" ref="AQ30:AQ30">SUM(IF(AND(AJ30&lt;&gt;"pac",AJ30&lt;&gt;""),AI30),IF(AND(AM30&lt;&gt;"pac",AM30&lt;&gt;""),AL30),IF(AND(AN30&lt;&gt;"pac",AN30&lt;&gt;""),AO30))/SUM(IF(AND(AJ30&lt;&gt;"pac",AJ30&lt;&gt;""),1),IF(AND(AM30&lt;&gt;"pac",AM30&lt;&gt;""),1),IF(AND(AN30&lt;&gt;"pac",AN30&lt;&gt;""),1))</f>
        <v>250</v>
      </c>
      <c r="AR30" s="195" t="n">
        <f aca="false" t="array" ref="AR30:AR30">SUM(IF(AND(AJ30&lt;&gt;"pac",AJ30&lt;&gt;""),AH30),IF(AND(AM30&lt;&gt;"pac",AM30&lt;&gt;""),AK30),IF(AND(AP30&lt;&gt;"pac",AP30&lt;&gt;""),AN30))</f>
        <v>4</v>
      </c>
      <c r="AS30" s="55"/>
      <c r="AT30" s="134" t="n">
        <f aca="false">SUM(AE30,AG30,AH30,AN30,AK30)</f>
        <v>4</v>
      </c>
      <c r="AU30" s="135" t="n">
        <f aca="false">AV30/AT30</f>
        <v>250</v>
      </c>
      <c r="AV30" s="136" t="n">
        <f aca="false">SUM(AE30*AF30)+(AH30*AI30)+(AN30*AO30)+(AK30*AL30)</f>
        <v>1000</v>
      </c>
      <c r="AW30" s="137" t="n">
        <f aca="false">AT30*(F31+G31+H31)*J31/1000</f>
        <v>0</v>
      </c>
      <c r="AX30" s="137" t="n">
        <f aca="false">K31*AT30</f>
        <v>0</v>
      </c>
      <c r="AY30" s="137" t="n">
        <f aca="false">L31*(AE31+AG31)</f>
        <v>0</v>
      </c>
      <c r="AZ30" s="136" t="n">
        <f aca="false">P31</f>
        <v>1.7328</v>
      </c>
      <c r="BA30" s="137" t="n">
        <f aca="false">AC30</f>
        <v>10.08</v>
      </c>
      <c r="BB30" s="137" t="n">
        <f aca="false">T31*AT31</f>
        <v>0</v>
      </c>
      <c r="BC30" s="137"/>
      <c r="BD30" s="137" t="n">
        <f aca="false">AV30-SUM(AW30:BC30)</f>
        <v>988.1872</v>
      </c>
      <c r="BE30" s="138"/>
      <c r="BF30" s="139" t="n">
        <f aca="false">BD30</f>
        <v>988.1872</v>
      </c>
      <c r="BG30" s="139" t="n">
        <f aca="false">BF30*$BG$5</f>
        <v>790.54976</v>
      </c>
      <c r="BH30" s="139" t="n">
        <f aca="false">BF30*$BH$5</f>
        <v>197.63744</v>
      </c>
      <c r="BI30" s="52"/>
      <c r="BJ30" s="53"/>
      <c r="BK30" s="52"/>
      <c r="BL30" s="73"/>
      <c r="BO30" s="53"/>
      <c r="BP30" s="52"/>
      <c r="BQ30" s="73"/>
      <c r="BR30" s="55"/>
      <c r="BS30" s="142"/>
      <c r="BT30" s="143"/>
      <c r="BU30" s="144"/>
      <c r="BV30" s="138"/>
      <c r="BW30" s="138"/>
      <c r="BX30" s="138"/>
      <c r="BY30" s="144"/>
      <c r="BZ30" s="138"/>
      <c r="CA30" s="138"/>
      <c r="CB30" s="138"/>
      <c r="CC30" s="138"/>
      <c r="CD30" s="138"/>
      <c r="CE30" s="145"/>
      <c r="CF30" s="145"/>
      <c r="CG30" s="145"/>
      <c r="CH30" s="7"/>
      <c r="CI30" s="8"/>
      <c r="CJ30" s="7"/>
      <c r="CK30" s="29"/>
      <c r="CL30" s="7"/>
      <c r="CM30" s="7"/>
      <c r="CN30" s="8"/>
      <c r="CO30" s="7"/>
      <c r="CP30" s="29"/>
    </row>
    <row r="31" customFormat="false" ht="13.5" hidden="false" customHeight="false" outlineLevel="0" collapsed="false">
      <c r="B31" s="75" t="n">
        <v>2400</v>
      </c>
      <c r="C31" s="146" t="n">
        <f aca="false">C30</f>
        <v>4</v>
      </c>
      <c r="D31" s="147" t="n">
        <f aca="false">D30</f>
        <v>0</v>
      </c>
      <c r="E31" s="174" t="n">
        <f aca="false">C31-D30</f>
        <v>4</v>
      </c>
      <c r="F31" s="149" t="n">
        <f aca="false">$F$6</f>
        <v>0</v>
      </c>
      <c r="G31" s="196" t="n">
        <f aca="false">$G$6</f>
        <v>0</v>
      </c>
      <c r="H31" s="151" t="n">
        <f aca="false">$H$6</f>
        <v>0</v>
      </c>
      <c r="I31" s="152" t="n">
        <f aca="false">F31+G31+H31</f>
        <v>0</v>
      </c>
      <c r="J31" s="153" t="n">
        <f aca="false">$J$7</f>
        <v>0</v>
      </c>
      <c r="K31" s="154" t="n">
        <f aca="false">$K$6</f>
        <v>0</v>
      </c>
      <c r="L31" s="155" t="n">
        <f aca="false">((I31*J31/1000)+K31)</f>
        <v>0</v>
      </c>
      <c r="M31" s="156" t="n">
        <f aca="false">$M$68</f>
        <v>0</v>
      </c>
      <c r="N31" s="157" t="n">
        <f aca="false">$N$7*AQ30*AR30</f>
        <v>30</v>
      </c>
      <c r="O31" s="156" t="n">
        <f aca="false">$O$68</f>
        <v>0</v>
      </c>
      <c r="P31" s="158" t="n">
        <f aca="false">(AT30*$P$6)*$P$3</f>
        <v>1.7328</v>
      </c>
      <c r="Q31" s="154" t="n">
        <f aca="false">$Q$68</f>
        <v>0</v>
      </c>
      <c r="R31" s="154" t="n">
        <v>0</v>
      </c>
      <c r="S31" s="155" t="n">
        <v>0</v>
      </c>
      <c r="T31" s="156" t="n">
        <f aca="false">$T$6</f>
        <v>0</v>
      </c>
      <c r="U31" s="159" t="n">
        <f aca="false">(N31/E31)+SUM(L31:M31)</f>
        <v>7.5</v>
      </c>
      <c r="W31" s="197" t="n">
        <f aca="false">SUM(W7:W30)</f>
        <v>96</v>
      </c>
      <c r="X31" s="26"/>
      <c r="Y31" s="197" t="n">
        <f aca="false">SUM(Y7:Y30)</f>
        <v>0</v>
      </c>
      <c r="AA31" s="195" t="n">
        <f aca="false">SUM(AA7:AA30)</f>
        <v>0</v>
      </c>
      <c r="AB31" s="176"/>
      <c r="AD31" s="51"/>
      <c r="AE31" s="198" t="n">
        <f aca="false">SUM(AE7:AE30)</f>
        <v>0</v>
      </c>
      <c r="AF31" s="51"/>
      <c r="AG31" s="199"/>
      <c r="AH31" s="200" t="n">
        <f aca="false">SUM(AH7:AH30)</f>
        <v>0</v>
      </c>
      <c r="AI31" s="199"/>
      <c r="AJ31" s="51"/>
      <c r="AK31" s="201" t="n">
        <f aca="false">SUM(AK7:AK30)</f>
        <v>44</v>
      </c>
      <c r="AL31" s="52"/>
      <c r="AM31" s="51"/>
      <c r="AN31" s="313" t="n">
        <f aca="false">SUM(AN7:AN30)</f>
        <v>0</v>
      </c>
      <c r="AO31" s="26"/>
      <c r="AP31" s="52"/>
      <c r="AT31" s="202" t="n">
        <f aca="false">SUM(AT7:AT30)</f>
        <v>44</v>
      </c>
      <c r="AU31" s="203" t="n">
        <f aca="false">AV31/AT31</f>
        <v>250</v>
      </c>
      <c r="AV31" s="203" t="n">
        <f aca="false">SUM(AV7:AV30)</f>
        <v>11000</v>
      </c>
      <c r="AW31" s="203" t="n">
        <f aca="false">SUM(AW7:AW30)</f>
        <v>0</v>
      </c>
      <c r="AX31" s="203" t="n">
        <f aca="false">SUM(AX7:AX30)</f>
        <v>0</v>
      </c>
      <c r="AY31" s="203" t="n">
        <f aca="false">SUM(AY7:AY30)</f>
        <v>0</v>
      </c>
      <c r="AZ31" s="203" t="n">
        <f aca="false">SUM(AZ7:AZ30)</f>
        <v>19.0608</v>
      </c>
      <c r="BA31" s="204" t="n">
        <f aca="false">SUM(BA7:BA30)</f>
        <v>110.88</v>
      </c>
      <c r="BB31" s="204" t="n">
        <f aca="false">SUM(BB7:BB30)</f>
        <v>0</v>
      </c>
      <c r="BC31" s="204" t="n">
        <f aca="false">SUM(BC7:BC30)</f>
        <v>0</v>
      </c>
      <c r="BD31" s="204" t="n">
        <f aca="false">SUM(BD7:BD30)</f>
        <v>10870.0592</v>
      </c>
      <c r="BF31" s="205" t="n">
        <f aca="false">SUM(BF7:BF30)</f>
        <v>10870.0592</v>
      </c>
      <c r="BG31" s="205" t="n">
        <f aca="false">SUM(BG7:BG30)</f>
        <v>8696.04736</v>
      </c>
      <c r="BH31" s="205" t="n">
        <f aca="false">SUM(BH7:BH30)</f>
        <v>2174.01184</v>
      </c>
      <c r="BJ31" s="53" t="s">
        <v>110</v>
      </c>
      <c r="BK31" s="52"/>
      <c r="BL31" s="171"/>
      <c r="BO31" s="53" t="s">
        <v>110</v>
      </c>
      <c r="BP31" s="52"/>
      <c r="BQ31" s="171"/>
      <c r="BR31" s="7"/>
      <c r="BS31" s="28"/>
      <c r="BT31" s="206"/>
      <c r="BU31" s="206"/>
      <c r="BV31" s="206"/>
      <c r="BW31" s="206"/>
      <c r="BX31" s="206"/>
      <c r="BY31" s="206"/>
      <c r="BZ31" s="101"/>
      <c r="CA31" s="101"/>
      <c r="CB31" s="101"/>
      <c r="CC31" s="101"/>
      <c r="CD31" s="7"/>
      <c r="CE31" s="29"/>
      <c r="CF31" s="29"/>
      <c r="CG31" s="29"/>
      <c r="CH31" s="7"/>
      <c r="CI31" s="8"/>
      <c r="CJ31" s="7"/>
      <c r="CK31" s="7"/>
      <c r="CL31" s="7"/>
      <c r="CM31" s="7"/>
      <c r="CN31" s="8"/>
      <c r="CO31" s="7"/>
      <c r="CP31" s="7"/>
    </row>
    <row r="32" customFormat="false" ht="13.5" hidden="false" customHeight="false" outlineLevel="0" collapsed="false">
      <c r="B32" s="207"/>
      <c r="C32" s="208"/>
      <c r="D32" s="208"/>
      <c r="E32" s="209" t="n">
        <f aca="false">SUM(E8:E31)</f>
        <v>96</v>
      </c>
      <c r="F32" s="210"/>
      <c r="G32" s="211"/>
      <c r="H32" s="210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BJ32" s="53" t="s">
        <v>111</v>
      </c>
      <c r="BK32" s="52"/>
      <c r="BL32" s="212" t="n">
        <f aca="false">AW31</f>
        <v>0</v>
      </c>
      <c r="BO32" s="53" t="s">
        <v>111</v>
      </c>
      <c r="BP32" s="52"/>
      <c r="BQ32" s="213" t="e">
        <f aca="true">(INDIRECT(TEXT((DAY($A$1)-1),"0")&amp;"!BQ32"))+BL32</f>
        <v>#REF!</v>
      </c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8"/>
      <c r="CJ32" s="7"/>
      <c r="CK32" s="214"/>
      <c r="CL32" s="7"/>
      <c r="CM32" s="7"/>
      <c r="CN32" s="8"/>
      <c r="CO32" s="7"/>
      <c r="CP32" s="215"/>
    </row>
    <row r="33" customFormat="false" ht="12.75" hidden="false" customHeight="false" outlineLevel="0" collapsed="false">
      <c r="P33" s="52"/>
      <c r="V33" s="52"/>
      <c r="AI33" s="216"/>
      <c r="AJ33" s="216"/>
      <c r="AK33" s="218"/>
      <c r="BJ33" s="53" t="s">
        <v>112</v>
      </c>
      <c r="BK33" s="52"/>
      <c r="BL33" s="213" t="n">
        <f aca="false">AX31</f>
        <v>0</v>
      </c>
      <c r="BO33" s="53" t="s">
        <v>112</v>
      </c>
      <c r="BP33" s="52"/>
      <c r="BQ33" s="213" t="e">
        <f aca="true">(INDIRECT(TEXT((DAY($A$1)-1),"0")&amp;"!BQ33"))+BL33</f>
        <v>#REF!</v>
      </c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8"/>
      <c r="CJ33" s="7"/>
      <c r="CK33" s="215"/>
      <c r="CL33" s="7"/>
      <c r="CM33" s="7"/>
      <c r="CN33" s="8"/>
      <c r="CO33" s="7"/>
      <c r="CP33" s="215"/>
    </row>
    <row r="34" customFormat="false" ht="13.5" hidden="false" customHeight="false" outlineLevel="0" collapsed="false">
      <c r="P34" s="52"/>
      <c r="AC34" s="217"/>
      <c r="AI34" s="218"/>
      <c r="AJ34" s="218"/>
      <c r="AK34" s="218"/>
      <c r="BJ34" s="53"/>
      <c r="BK34" s="52"/>
      <c r="BL34" s="171"/>
      <c r="BO34" s="183"/>
      <c r="BP34" s="52"/>
      <c r="BQ34" s="219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8"/>
      <c r="CJ34" s="7"/>
      <c r="CK34" s="7"/>
      <c r="CL34" s="7"/>
      <c r="CM34" s="7"/>
      <c r="CN34" s="7"/>
      <c r="CO34" s="7"/>
      <c r="CP34" s="8"/>
    </row>
    <row r="35" customFormat="false" ht="12.75" hidden="false" customHeight="false" outlineLevel="0" collapsed="false">
      <c r="P35" s="52"/>
      <c r="AE35" s="220" t="s">
        <v>113</v>
      </c>
      <c r="AF35" s="221" t="s">
        <v>114</v>
      </c>
      <c r="AG35" s="221"/>
      <c r="AH35" s="222"/>
      <c r="AJ35" s="220" t="s">
        <v>113</v>
      </c>
      <c r="AK35" s="221" t="s">
        <v>115</v>
      </c>
      <c r="AL35" s="221"/>
      <c r="AM35" s="222"/>
      <c r="BJ35" s="140" t="s">
        <v>116</v>
      </c>
      <c r="BK35" s="141"/>
      <c r="BL35" s="223" t="n">
        <f aca="false">BL25-BL27-BL32-BL33</f>
        <v>8696.04736</v>
      </c>
      <c r="BO35" s="140" t="s">
        <v>117</v>
      </c>
      <c r="BP35" s="141"/>
      <c r="BQ35" s="223" t="e">
        <f aca="false">BQ29-SUM(BQ32:BQ33)</f>
        <v>#REF!</v>
      </c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8"/>
      <c r="CJ35" s="7"/>
      <c r="CK35" s="215"/>
      <c r="CL35" s="7"/>
      <c r="CM35" s="7"/>
      <c r="CN35" s="8"/>
      <c r="CO35" s="7"/>
      <c r="CP35" s="215"/>
    </row>
    <row r="36" customFormat="false" ht="12.75" hidden="false" customHeight="false" outlineLevel="0" collapsed="false">
      <c r="P36" s="52"/>
      <c r="AE36" s="224"/>
      <c r="AF36" s="52"/>
      <c r="AG36" s="52" t="s">
        <v>118</v>
      </c>
      <c r="AH36" s="225" t="s">
        <v>119</v>
      </c>
      <c r="AJ36" s="224"/>
      <c r="AK36" s="52"/>
      <c r="AL36" s="52" t="s">
        <v>118</v>
      </c>
      <c r="AM36" s="225" t="s">
        <v>119</v>
      </c>
      <c r="AV36" s="226" t="s">
        <v>120</v>
      </c>
      <c r="AW36" s="226" t="s">
        <v>121</v>
      </c>
      <c r="AX36" s="226" t="s">
        <v>122</v>
      </c>
      <c r="AY36" s="226" t="s">
        <v>123</v>
      </c>
      <c r="AZ36" s="226" t="s">
        <v>124</v>
      </c>
      <c r="BA36" s="226" t="s">
        <v>46</v>
      </c>
      <c r="BF36" s="98"/>
      <c r="BG36" s="52"/>
      <c r="BH36" s="176"/>
      <c r="BJ36" s="98"/>
      <c r="BK36" s="52"/>
      <c r="BL36" s="176"/>
      <c r="BO36" s="98"/>
      <c r="BP36" s="52"/>
      <c r="BQ36" s="176"/>
      <c r="BR36" s="7"/>
      <c r="BS36" s="7"/>
      <c r="BT36" s="7"/>
      <c r="BU36" s="55"/>
      <c r="BV36" s="55"/>
      <c r="BW36" s="55"/>
      <c r="BX36" s="55"/>
      <c r="BY36" s="55"/>
      <c r="BZ36" s="55"/>
      <c r="CA36" s="7"/>
      <c r="CB36" s="7"/>
      <c r="CC36" s="7"/>
      <c r="CD36" s="7"/>
      <c r="CE36" s="8"/>
      <c r="CF36" s="7"/>
      <c r="CG36" s="29"/>
      <c r="CH36" s="7"/>
      <c r="CI36" s="8"/>
      <c r="CJ36" s="7"/>
      <c r="CK36" s="29"/>
      <c r="CL36" s="7"/>
      <c r="CM36" s="7"/>
      <c r="CN36" s="8"/>
      <c r="CO36" s="7"/>
      <c r="CP36" s="29"/>
    </row>
    <row r="37" customFormat="false" ht="16.5" hidden="false" customHeight="false" outlineLevel="0" collapsed="false">
      <c r="A37" s="7"/>
      <c r="B37" s="7"/>
      <c r="C37" s="7"/>
      <c r="D37" s="7"/>
      <c r="E37" s="7"/>
      <c r="F37" s="7"/>
      <c r="G37" s="7"/>
      <c r="H37" s="227"/>
      <c r="I37" s="227"/>
      <c r="J37" s="227"/>
      <c r="K37" s="227"/>
      <c r="L37" s="7"/>
      <c r="M37" s="7"/>
      <c r="N37" s="7"/>
      <c r="O37" s="7"/>
      <c r="P37" s="100"/>
      <c r="Q37" s="7"/>
      <c r="R37" s="7"/>
      <c r="S37" s="7"/>
      <c r="T37" s="7"/>
      <c r="U37" s="7"/>
      <c r="V37" s="7"/>
      <c r="W37" s="7"/>
      <c r="X37" s="7"/>
      <c r="Y37" s="7"/>
      <c r="AE37" s="224" t="s">
        <v>125</v>
      </c>
      <c r="AF37" s="52"/>
      <c r="AG37" s="52" t="s">
        <v>126</v>
      </c>
      <c r="AH37" s="225" t="s">
        <v>127</v>
      </c>
      <c r="AJ37" s="224" t="s">
        <v>125</v>
      </c>
      <c r="AK37" s="52"/>
      <c r="AL37" s="52" t="s">
        <v>128</v>
      </c>
      <c r="AM37" s="225" t="s">
        <v>129</v>
      </c>
      <c r="AS37" s="226" t="s">
        <v>130</v>
      </c>
      <c r="AT37" s="226" t="s">
        <v>131</v>
      </c>
      <c r="AU37" s="226" t="s">
        <v>132</v>
      </c>
      <c r="AV37" s="226" t="s">
        <v>133</v>
      </c>
      <c r="AW37" s="226" t="s">
        <v>133</v>
      </c>
      <c r="AX37" s="226" t="s">
        <v>134</v>
      </c>
      <c r="AY37" s="226" t="s">
        <v>134</v>
      </c>
      <c r="AZ37" s="226" t="s">
        <v>135</v>
      </c>
      <c r="BA37" s="0" t="s">
        <v>136</v>
      </c>
      <c r="BR37" s="55"/>
      <c r="BS37" s="55"/>
      <c r="BT37" s="55"/>
      <c r="BU37" s="55"/>
      <c r="BV37" s="55"/>
      <c r="BW37" s="55"/>
      <c r="BX37" s="55"/>
      <c r="BY37" s="55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</row>
    <row r="38" customFormat="false" ht="12.75" hidden="false" customHeight="false" outlineLevel="0" collapsed="false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AE38" s="224" t="s">
        <v>137</v>
      </c>
      <c r="AF38" s="52"/>
      <c r="AG38" s="52" t="s">
        <v>138</v>
      </c>
      <c r="AH38" s="225" t="s">
        <v>138</v>
      </c>
      <c r="AJ38" s="224" t="s">
        <v>137</v>
      </c>
      <c r="AK38" s="52"/>
      <c r="AL38" s="52" t="s">
        <v>83</v>
      </c>
      <c r="AM38" s="225" t="s">
        <v>82</v>
      </c>
      <c r="AS38" s="228"/>
      <c r="AT38" s="229" t="n">
        <f aca="false">AT7</f>
        <v>0</v>
      </c>
      <c r="AU38" s="229" t="n">
        <f aca="false">AS38-AT38</f>
        <v>0</v>
      </c>
      <c r="AV38" s="230" t="n">
        <f aca="false">IF(AND(AU38&lt;=0,AU38&gt;=-2),AU38,IF(AU38&lt;-2,-2,0))</f>
        <v>0</v>
      </c>
      <c r="AW38" s="231" t="n">
        <f aca="false">IF(AND(AU38&gt;=0,AU38&lt;=2),AU38,IF(AU38&gt;2,2,0))</f>
        <v>0</v>
      </c>
      <c r="AX38" s="232" t="n">
        <f aca="false">IF(AU38&gt;2,(AU38-2)*13.66,0)</f>
        <v>0</v>
      </c>
      <c r="AY38" s="232" t="n">
        <f aca="false">IF(AU38&lt;-2,(ABS(AU38)-2)*100,0)</f>
        <v>0</v>
      </c>
      <c r="AZ38" s="233" t="n">
        <f aca="false">AV38+AW38</f>
        <v>0</v>
      </c>
      <c r="BA38" s="234" t="n">
        <f aca="false">AX38+AY38</f>
        <v>0</v>
      </c>
      <c r="BB38" s="142"/>
      <c r="BJ38" s="6" t="s">
        <v>139</v>
      </c>
      <c r="BP38" s="6" t="s">
        <v>140</v>
      </c>
      <c r="BR38" s="235"/>
      <c r="BS38" s="142"/>
      <c r="BT38" s="142"/>
      <c r="BU38" s="272"/>
      <c r="BV38" s="272"/>
      <c r="BW38" s="270"/>
      <c r="BX38" s="270"/>
      <c r="BY38" s="273"/>
      <c r="BZ38" s="269"/>
      <c r="CA38" s="142"/>
      <c r="CB38" s="7"/>
      <c r="CC38" s="7"/>
      <c r="CD38" s="7"/>
      <c r="CE38" s="7"/>
      <c r="CF38" s="7"/>
      <c r="CG38" s="7"/>
      <c r="CH38" s="7"/>
      <c r="CI38" s="7"/>
      <c r="CJ38" s="8"/>
      <c r="CK38" s="7"/>
      <c r="CL38" s="7"/>
      <c r="CM38" s="7"/>
      <c r="CN38" s="7"/>
      <c r="CO38" s="8"/>
      <c r="CP38" s="7"/>
    </row>
    <row r="39" customFormat="false" ht="13.5" hidden="false" customHeight="false" outlineLevel="0" collapsed="false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AE39" s="236" t="n">
        <f aca="false">AE31</f>
        <v>0</v>
      </c>
      <c r="AF39" s="237" t="n">
        <f aca="false">AG31</f>
        <v>0</v>
      </c>
      <c r="AG39" s="237" t="n">
        <f aca="false">AH31+AK31</f>
        <v>44</v>
      </c>
      <c r="AH39" s="238" t="n">
        <f aca="false">AN31</f>
        <v>0</v>
      </c>
      <c r="AJ39" s="236" t="n">
        <f aca="false">AJ31</f>
        <v>0</v>
      </c>
      <c r="AK39" s="237" t="n">
        <f aca="false">AL31</f>
        <v>0</v>
      </c>
      <c r="AL39" s="239" t="n">
        <f aca="false">AVERAGE(AL7:AL30,AI7:AI30)</f>
        <v>250</v>
      </c>
      <c r="AM39" s="240" t="e">
        <f aca="false">AVERAGE(AO7:AO30)</f>
        <v>#DIV/0!</v>
      </c>
      <c r="AS39" s="241"/>
      <c r="AT39" s="242" t="n">
        <f aca="false">AT8</f>
        <v>0</v>
      </c>
      <c r="AU39" s="242" t="n">
        <f aca="false">AS39-AT39</f>
        <v>0</v>
      </c>
      <c r="AV39" s="243" t="n">
        <f aca="false">IF(AND(AU39&lt;=0,AU39&gt;=-2),AU39,IF(AU39&lt;-2,-2,0))</f>
        <v>0</v>
      </c>
      <c r="AW39" s="244" t="n">
        <f aca="false">IF(AND(AU39&gt;=0,AU39&lt;=2),AU39,IF(AU39&gt;2,2,0))</f>
        <v>0</v>
      </c>
      <c r="AX39" s="245" t="n">
        <f aca="false">IF(AU39&gt;2,(AU39-2)*13.66,0)</f>
        <v>0</v>
      </c>
      <c r="AY39" s="245" t="n">
        <f aca="false">IF(AU39&lt;-2,(ABS(AU39)-2)*100,0)</f>
        <v>0</v>
      </c>
      <c r="AZ39" s="246" t="n">
        <f aca="false">AV39+AW39</f>
        <v>0</v>
      </c>
      <c r="BA39" s="247" t="n">
        <f aca="false">AX39+AY39</f>
        <v>0</v>
      </c>
      <c r="BJ39" s="25" t="s">
        <v>141</v>
      </c>
      <c r="BK39" s="26"/>
      <c r="BL39" s="248" t="n">
        <v>0</v>
      </c>
      <c r="BM39" s="249"/>
      <c r="BR39" s="235"/>
      <c r="BS39" s="142"/>
      <c r="BT39" s="142"/>
      <c r="BU39" s="272"/>
      <c r="BV39" s="272"/>
      <c r="BW39" s="270"/>
      <c r="BX39" s="270"/>
      <c r="BY39" s="273"/>
      <c r="BZ39" s="269"/>
      <c r="CA39" s="7"/>
      <c r="CB39" s="7"/>
      <c r="CC39" s="7"/>
      <c r="CD39" s="7"/>
      <c r="CE39" s="7"/>
      <c r="CF39" s="7"/>
      <c r="CG39" s="7"/>
      <c r="CH39" s="7"/>
      <c r="CI39" s="7"/>
      <c r="CJ39" s="8"/>
      <c r="CK39" s="7"/>
      <c r="CL39" s="249"/>
      <c r="CM39" s="7"/>
      <c r="CN39" s="7"/>
      <c r="CO39" s="7"/>
      <c r="CP39" s="7"/>
    </row>
    <row r="40" customFormat="false" ht="15.75" hidden="false" customHeight="false" outlineLevel="0" collapsed="false">
      <c r="A40" s="7"/>
      <c r="B40" s="7"/>
      <c r="C40" s="7"/>
      <c r="D40" s="7"/>
      <c r="E40" s="227"/>
      <c r="F40" s="227"/>
      <c r="G40" s="227"/>
      <c r="H40" s="227"/>
      <c r="I40" s="227"/>
      <c r="J40" s="227"/>
      <c r="K40" s="227"/>
      <c r="L40" s="227"/>
      <c r="M40" s="227"/>
      <c r="N40" s="227"/>
      <c r="O40" s="227"/>
      <c r="P40" s="7"/>
      <c r="Q40" s="7"/>
      <c r="R40" s="7"/>
      <c r="S40" s="7"/>
      <c r="T40" s="7"/>
      <c r="U40" s="7"/>
      <c r="V40" s="7"/>
      <c r="W40" s="7"/>
      <c r="X40" s="7"/>
      <c r="Y40" s="7"/>
      <c r="AS40" s="241"/>
      <c r="AT40" s="242" t="n">
        <f aca="false">AT9</f>
        <v>0</v>
      </c>
      <c r="AU40" s="242" t="n">
        <f aca="false">AS40-AT40</f>
        <v>0</v>
      </c>
      <c r="AV40" s="243" t="n">
        <f aca="false">IF(AND(AU40&lt;=0,AU40&gt;=-2),AU40,IF(AU40&lt;-2,-2,0))</f>
        <v>0</v>
      </c>
      <c r="AW40" s="244" t="n">
        <f aca="false">IF(AND(AU40&gt;=0,AU40&lt;=2),AU40,IF(AU40&gt;2,2,0))</f>
        <v>0</v>
      </c>
      <c r="AX40" s="245" t="n">
        <f aca="false">IF(AU40&gt;2,(AU40-2)*13.66,0)</f>
        <v>0</v>
      </c>
      <c r="AY40" s="245" t="n">
        <f aca="false">IF(AU40&lt;-2,(ABS(AU40)-2)*100,0)</f>
        <v>0</v>
      </c>
      <c r="AZ40" s="246" t="n">
        <f aca="false">AV40+AW40</f>
        <v>0</v>
      </c>
      <c r="BA40" s="247" t="n">
        <f aca="false">AX40+AY40</f>
        <v>0</v>
      </c>
      <c r="BJ40" s="183"/>
      <c r="BK40" s="52"/>
      <c r="BL40" s="251"/>
      <c r="BM40" s="252"/>
      <c r="BR40" s="235"/>
      <c r="BS40" s="142"/>
      <c r="BT40" s="142"/>
      <c r="BU40" s="272"/>
      <c r="BV40" s="272"/>
      <c r="BW40" s="270"/>
      <c r="BX40" s="270"/>
      <c r="BY40" s="273"/>
      <c r="BZ40" s="269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252"/>
      <c r="CM40" s="7"/>
      <c r="CN40" s="7"/>
      <c r="CO40" s="7"/>
      <c r="CP40" s="7"/>
    </row>
    <row r="41" customFormat="false" ht="15.75" hidden="false" customHeight="false" outlineLevel="0" collapsed="false">
      <c r="A41" s="7"/>
      <c r="B41" s="7"/>
      <c r="C41" s="7"/>
      <c r="D41" s="7"/>
      <c r="E41" s="253"/>
      <c r="F41" s="253"/>
      <c r="G41" s="254"/>
      <c r="H41" s="253"/>
      <c r="I41" s="254"/>
      <c r="J41" s="253"/>
      <c r="K41" s="254"/>
      <c r="L41" s="253"/>
      <c r="M41" s="254"/>
      <c r="N41" s="253"/>
      <c r="O41" s="253"/>
      <c r="P41" s="7"/>
      <c r="Q41" s="7"/>
      <c r="R41" s="7"/>
      <c r="S41" s="7"/>
      <c r="T41" s="7"/>
      <c r="U41" s="7"/>
      <c r="V41" s="7"/>
      <c r="W41" s="7"/>
      <c r="X41" s="7"/>
      <c r="Y41" s="7"/>
      <c r="AS41" s="241"/>
      <c r="AT41" s="242" t="n">
        <f aca="false">AT10</f>
        <v>0</v>
      </c>
      <c r="AU41" s="242" t="n">
        <f aca="false">AS41-AT41</f>
        <v>0</v>
      </c>
      <c r="AV41" s="243" t="n">
        <f aca="false">IF(AND(AU41&lt;=0,AU41&gt;=-2),AU41,IF(AU41&lt;-2,-2,0))</f>
        <v>0</v>
      </c>
      <c r="AW41" s="244" t="n">
        <f aca="false">IF(AND(AU41&gt;=0,AU41&lt;=2),AU41,IF(AU41&gt;2,2,0))</f>
        <v>0</v>
      </c>
      <c r="AX41" s="245" t="n">
        <f aca="false">IF(AU41&gt;2,(AU41-2)*13.66,0)</f>
        <v>0</v>
      </c>
      <c r="AY41" s="245" t="n">
        <f aca="false">IF(AU41&lt;-2,(ABS(AU41)-2)*100,0)</f>
        <v>0</v>
      </c>
      <c r="AZ41" s="246" t="n">
        <f aca="false">AV41+AW41</f>
        <v>0</v>
      </c>
      <c r="BA41" s="247" t="n">
        <f aca="false">AX41+AY41</f>
        <v>0</v>
      </c>
      <c r="BJ41" s="53" t="s">
        <v>142</v>
      </c>
      <c r="BK41" s="98"/>
      <c r="BL41" s="255" t="n">
        <v>0</v>
      </c>
      <c r="BM41" s="249"/>
      <c r="BR41" s="235"/>
      <c r="BS41" s="142"/>
      <c r="BT41" s="142"/>
      <c r="BU41" s="272"/>
      <c r="BV41" s="272"/>
      <c r="BW41" s="270"/>
      <c r="BX41" s="270"/>
      <c r="BY41" s="273"/>
      <c r="BZ41" s="269"/>
      <c r="CA41" s="7"/>
      <c r="CB41" s="7"/>
      <c r="CC41" s="7"/>
      <c r="CD41" s="7"/>
      <c r="CE41" s="7"/>
      <c r="CF41" s="7"/>
      <c r="CG41" s="7"/>
      <c r="CH41" s="7"/>
      <c r="CI41" s="7"/>
      <c r="CJ41" s="8"/>
      <c r="CK41" s="8"/>
      <c r="CL41" s="249"/>
      <c r="CM41" s="7"/>
      <c r="CN41" s="7"/>
      <c r="CO41" s="7"/>
      <c r="CP41" s="7"/>
    </row>
    <row r="42" customFormat="false" ht="15" hidden="false" customHeight="false" outlineLevel="0" collapsed="false">
      <c r="A42" s="7"/>
      <c r="B42" s="7"/>
      <c r="C42" s="7"/>
      <c r="D42" s="7"/>
      <c r="E42" s="253"/>
      <c r="F42" s="253"/>
      <c r="G42" s="254"/>
      <c r="H42" s="253"/>
      <c r="I42" s="254"/>
      <c r="J42" s="253"/>
      <c r="K42" s="254"/>
      <c r="L42" s="253"/>
      <c r="M42" s="254"/>
      <c r="N42" s="253"/>
      <c r="O42" s="253"/>
      <c r="P42" s="7"/>
      <c r="Q42" s="7"/>
      <c r="R42" s="7"/>
      <c r="S42" s="7"/>
      <c r="T42" s="7"/>
      <c r="U42" s="7"/>
      <c r="V42" s="7"/>
      <c r="W42" s="7"/>
      <c r="X42" s="7"/>
      <c r="Y42" s="7"/>
      <c r="AE42" s="220" t="s">
        <v>143</v>
      </c>
      <c r="AF42" s="221" t="s">
        <v>114</v>
      </c>
      <c r="AG42" s="221"/>
      <c r="AH42" s="222"/>
      <c r="AJ42" s="220" t="s">
        <v>143</v>
      </c>
      <c r="AK42" s="221" t="s">
        <v>115</v>
      </c>
      <c r="AL42" s="221"/>
      <c r="AM42" s="222"/>
      <c r="AS42" s="241"/>
      <c r="AT42" s="242" t="n">
        <f aca="false">AT11</f>
        <v>0</v>
      </c>
      <c r="AU42" s="242" t="n">
        <f aca="false">AS42-AT42</f>
        <v>0</v>
      </c>
      <c r="AV42" s="243" t="n">
        <f aca="false">IF(AND(AU42&lt;=0,AU42&gt;=-2),AU42,IF(AU42&lt;-2,-2,0))</f>
        <v>0</v>
      </c>
      <c r="AW42" s="244" t="n">
        <f aca="false">IF(AND(AU42&gt;=0,AU42&lt;=2),AU42,IF(AU42&gt;2,2,0))</f>
        <v>0</v>
      </c>
      <c r="AX42" s="245" t="n">
        <f aca="false">IF(AU42&gt;2,(AU42-2)*13.66,0)</f>
        <v>0</v>
      </c>
      <c r="AY42" s="245" t="n">
        <f aca="false">IF(AU42&lt;-2,(ABS(AU42)-2)*100,0)</f>
        <v>0</v>
      </c>
      <c r="AZ42" s="246" t="n">
        <f aca="false">AV42+AW42</f>
        <v>0</v>
      </c>
      <c r="BA42" s="247" t="n">
        <f aca="false">AX42+AY42</f>
        <v>0</v>
      </c>
      <c r="BJ42" s="53" t="s">
        <v>144</v>
      </c>
      <c r="BK42" s="256" t="n">
        <f aca="false">A1</f>
        <v>36955</v>
      </c>
      <c r="BL42" s="255" t="n">
        <v>0</v>
      </c>
      <c r="BM42" s="249"/>
      <c r="BR42" s="235"/>
      <c r="BS42" s="142"/>
      <c r="BT42" s="142"/>
      <c r="BU42" s="272"/>
      <c r="BV42" s="272"/>
      <c r="BW42" s="270"/>
      <c r="BX42" s="270"/>
      <c r="BY42" s="273"/>
      <c r="BZ42" s="269"/>
      <c r="CA42" s="7"/>
      <c r="CB42" s="7"/>
      <c r="CC42" s="7"/>
      <c r="CD42" s="7"/>
      <c r="CE42" s="7"/>
      <c r="CF42" s="7"/>
      <c r="CG42" s="7"/>
      <c r="CH42" s="7"/>
      <c r="CI42" s="7"/>
      <c r="CJ42" s="8"/>
      <c r="CK42" s="257"/>
      <c r="CL42" s="249"/>
      <c r="CM42" s="7"/>
      <c r="CN42" s="7"/>
      <c r="CO42" s="7"/>
      <c r="CP42" s="7"/>
    </row>
    <row r="43" customFormat="false" ht="15" hidden="false" customHeight="false" outlineLevel="0" collapsed="false">
      <c r="A43" s="7"/>
      <c r="B43" s="7"/>
      <c r="C43" s="7"/>
      <c r="D43" s="7"/>
      <c r="E43" s="253"/>
      <c r="F43" s="253"/>
      <c r="G43" s="254"/>
      <c r="H43" s="253"/>
      <c r="I43" s="253"/>
      <c r="J43" s="253"/>
      <c r="K43" s="254"/>
      <c r="L43" s="253"/>
      <c r="M43" s="253"/>
      <c r="N43" s="253"/>
      <c r="O43" s="253"/>
      <c r="P43" s="7"/>
      <c r="Q43" s="7"/>
      <c r="R43" s="7"/>
      <c r="S43" s="7"/>
      <c r="T43" s="7"/>
      <c r="U43" s="7"/>
      <c r="V43" s="7"/>
      <c r="W43" s="7"/>
      <c r="X43" s="7"/>
      <c r="Y43" s="7"/>
      <c r="AE43" s="224"/>
      <c r="AF43" s="52"/>
      <c r="AG43" s="52" t="s">
        <v>118</v>
      </c>
      <c r="AH43" s="225"/>
      <c r="AJ43" s="224"/>
      <c r="AK43" s="52"/>
      <c r="AL43" s="52" t="s">
        <v>118</v>
      </c>
      <c r="AM43" s="225"/>
      <c r="AS43" s="241"/>
      <c r="AT43" s="242" t="n">
        <f aca="false">AT12</f>
        <v>0</v>
      </c>
      <c r="AU43" s="242" t="n">
        <f aca="false">AS43-AT43</f>
        <v>0</v>
      </c>
      <c r="AV43" s="243" t="n">
        <f aca="false">IF(AND(AU43&lt;=0,AU43&gt;=-2),AU43,IF(AU43&lt;-2,-2,0))</f>
        <v>0</v>
      </c>
      <c r="AW43" s="244" t="n">
        <f aca="false">IF(AND(AU43&gt;=0,AU43&lt;=2),AU43,IF(AU43&gt;2,2,0))</f>
        <v>0</v>
      </c>
      <c r="AX43" s="245" t="n">
        <f aca="false">IF(AU43&gt;2,(AU43-2)*13.66,0)</f>
        <v>0</v>
      </c>
      <c r="AY43" s="245" t="n">
        <f aca="false">IF(AU43&lt;-2,(ABS(AU43)-2)*100,0)</f>
        <v>0</v>
      </c>
      <c r="AZ43" s="246" t="n">
        <f aca="false">AV43+AW43</f>
        <v>0</v>
      </c>
      <c r="BA43" s="247" t="n">
        <f aca="false">AX43+AY43</f>
        <v>0</v>
      </c>
      <c r="BJ43" s="53" t="s">
        <v>145</v>
      </c>
      <c r="BK43" s="52"/>
      <c r="BL43" s="255" t="n">
        <f aca="false">SUM(BL39:BL42)</f>
        <v>0</v>
      </c>
      <c r="BM43" s="249"/>
      <c r="BR43" s="235"/>
      <c r="BS43" s="142"/>
      <c r="BT43" s="142"/>
      <c r="BU43" s="272"/>
      <c r="BV43" s="272"/>
      <c r="BW43" s="270"/>
      <c r="BX43" s="270"/>
      <c r="BY43" s="273"/>
      <c r="BZ43" s="269"/>
      <c r="CA43" s="7"/>
      <c r="CB43" s="7"/>
      <c r="CC43" s="7"/>
      <c r="CD43" s="7"/>
      <c r="CE43" s="7"/>
      <c r="CF43" s="7"/>
      <c r="CG43" s="7"/>
      <c r="CH43" s="7"/>
      <c r="CI43" s="7"/>
      <c r="CJ43" s="8"/>
      <c r="CK43" s="7"/>
      <c r="CL43" s="249"/>
      <c r="CM43" s="7"/>
      <c r="CN43" s="7"/>
      <c r="CO43" s="7"/>
      <c r="CP43" s="7"/>
    </row>
    <row r="44" customFormat="false" ht="15" hidden="false" customHeight="false" outlineLevel="0" collapsed="false">
      <c r="A44" s="7"/>
      <c r="B44" s="7"/>
      <c r="C44" s="7"/>
      <c r="D44" s="7"/>
      <c r="E44" s="253"/>
      <c r="F44" s="253"/>
      <c r="G44" s="254"/>
      <c r="H44" s="253"/>
      <c r="I44" s="254"/>
      <c r="J44" s="253"/>
      <c r="K44" s="254"/>
      <c r="L44" s="253"/>
      <c r="M44" s="254"/>
      <c r="N44" s="254"/>
      <c r="O44" s="254"/>
      <c r="P44" s="7"/>
      <c r="Q44" s="7"/>
      <c r="R44" s="7"/>
      <c r="S44" s="7"/>
      <c r="T44" s="7"/>
      <c r="U44" s="7"/>
      <c r="V44" s="7"/>
      <c r="W44" s="7"/>
      <c r="X44" s="7"/>
      <c r="Y44" s="7"/>
      <c r="AE44" s="224" t="s">
        <v>125</v>
      </c>
      <c r="AF44" s="52" t="s">
        <v>146</v>
      </c>
      <c r="AG44" s="52" t="s">
        <v>126</v>
      </c>
      <c r="AH44" s="225" t="s">
        <v>119</v>
      </c>
      <c r="AJ44" s="224" t="s">
        <v>125</v>
      </c>
      <c r="AK44" s="52" t="s">
        <v>146</v>
      </c>
      <c r="AL44" s="52" t="s">
        <v>126</v>
      </c>
      <c r="AM44" s="225" t="s">
        <v>119</v>
      </c>
      <c r="AS44" s="241"/>
      <c r="AT44" s="242" t="n">
        <f aca="false">AT13</f>
        <v>0</v>
      </c>
      <c r="AU44" s="242" t="n">
        <f aca="false">AS44-AT44</f>
        <v>0</v>
      </c>
      <c r="AV44" s="243" t="n">
        <f aca="false">IF(AND(AU44&lt;=0,AU44&gt;=-2),AU44,IF(AU44&lt;-2,-2,0))</f>
        <v>0</v>
      </c>
      <c r="AW44" s="244" t="n">
        <f aca="false">IF(AND(AU44&gt;=0,AU44&lt;=2),AU44,IF(AU44&gt;2,2,0))</f>
        <v>0</v>
      </c>
      <c r="AX44" s="245" t="n">
        <f aca="false">IF(AU44&gt;2,(AU44-2)*13.66,0)</f>
        <v>0</v>
      </c>
      <c r="AY44" s="245" t="n">
        <f aca="false">IF(AU44&lt;-2,(ABS(AU44)-2)*100,0)</f>
        <v>0</v>
      </c>
      <c r="AZ44" s="246" t="n">
        <f aca="false">AV44+AW44</f>
        <v>0</v>
      </c>
      <c r="BA44" s="247" t="n">
        <f aca="false">AX44+AY44</f>
        <v>0</v>
      </c>
      <c r="BJ44" s="183"/>
      <c r="BK44" s="52"/>
      <c r="BL44" s="251"/>
      <c r="BM44" s="252"/>
      <c r="BR44" s="235"/>
      <c r="BS44" s="142"/>
      <c r="BT44" s="142"/>
      <c r="BU44" s="272"/>
      <c r="BV44" s="272"/>
      <c r="BW44" s="270"/>
      <c r="BX44" s="270"/>
      <c r="BY44" s="273"/>
      <c r="BZ44" s="269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252"/>
      <c r="CM44" s="7"/>
      <c r="CN44" s="7"/>
      <c r="CO44" s="7"/>
      <c r="CP44" s="7"/>
    </row>
    <row r="45" customFormat="false" ht="15.75" hidden="false" customHeight="false" outlineLevel="0" collapsed="false">
      <c r="A45" s="7"/>
      <c r="B45" s="7"/>
      <c r="C45" s="7"/>
      <c r="D45" s="7"/>
      <c r="E45" s="253"/>
      <c r="F45" s="253"/>
      <c r="G45" s="253"/>
      <c r="H45" s="253"/>
      <c r="I45" s="253"/>
      <c r="J45" s="253"/>
      <c r="K45" s="253"/>
      <c r="L45" s="253"/>
      <c r="M45" s="253"/>
      <c r="N45" s="253"/>
      <c r="O45" s="253"/>
      <c r="P45" s="7"/>
      <c r="Q45" s="7"/>
      <c r="R45" s="7"/>
      <c r="S45" s="7"/>
      <c r="T45" s="7"/>
      <c r="U45" s="7"/>
      <c r="V45" s="7"/>
      <c r="W45" s="7"/>
      <c r="X45" s="7"/>
      <c r="Y45" s="7"/>
      <c r="AE45" s="258" t="s">
        <v>137</v>
      </c>
      <c r="AF45" s="259" t="s">
        <v>137</v>
      </c>
      <c r="AG45" s="259" t="s">
        <v>138</v>
      </c>
      <c r="AH45" s="260" t="s">
        <v>138</v>
      </c>
      <c r="AJ45" s="224" t="s">
        <v>137</v>
      </c>
      <c r="AK45" s="52" t="s">
        <v>137</v>
      </c>
      <c r="AL45" s="52" t="s">
        <v>138</v>
      </c>
      <c r="AM45" s="225" t="s">
        <v>138</v>
      </c>
      <c r="AS45" s="241"/>
      <c r="AT45" s="242" t="n">
        <f aca="false">AT14</f>
        <v>0</v>
      </c>
      <c r="AU45" s="242" t="n">
        <f aca="false">AS45-AT45</f>
        <v>0</v>
      </c>
      <c r="AV45" s="243" t="n">
        <f aca="false">IF(AND(AU45&lt;=0,AU45&gt;=-2),AU45,IF(AU45&lt;-2,-2,0))</f>
        <v>0</v>
      </c>
      <c r="AW45" s="244" t="n">
        <f aca="false">IF(AND(AU45&gt;=0,AU45&lt;=2),AU45,IF(AU45&gt;2,2,0))</f>
        <v>0</v>
      </c>
      <c r="AX45" s="245" t="n">
        <f aca="false">IF(AU45&gt;2,(AU45-2)*13.66,0)</f>
        <v>0</v>
      </c>
      <c r="AY45" s="245" t="n">
        <f aca="false">IF(AU45&lt;-2,(ABS(AU45)-2)*100,0)</f>
        <v>0</v>
      </c>
      <c r="AZ45" s="246" t="n">
        <f aca="false">AV45+AW45</f>
        <v>0</v>
      </c>
      <c r="BA45" s="247" t="n">
        <f aca="false">AX45+AY45</f>
        <v>0</v>
      </c>
      <c r="BJ45" s="53" t="s">
        <v>147</v>
      </c>
      <c r="BK45" s="98"/>
      <c r="BL45" s="255" t="n">
        <v>0</v>
      </c>
      <c r="BM45" s="249"/>
      <c r="BR45" s="235"/>
      <c r="BS45" s="142"/>
      <c r="BT45" s="142"/>
      <c r="BU45" s="272"/>
      <c r="BV45" s="272"/>
      <c r="BW45" s="270"/>
      <c r="BX45" s="270"/>
      <c r="BY45" s="273"/>
      <c r="BZ45" s="269"/>
      <c r="CA45" s="7"/>
      <c r="CB45" s="7"/>
      <c r="CC45" s="7"/>
      <c r="CD45" s="7"/>
      <c r="CE45" s="7"/>
      <c r="CF45" s="7"/>
      <c r="CG45" s="7"/>
      <c r="CH45" s="7"/>
      <c r="CI45" s="7"/>
      <c r="CJ45" s="8"/>
      <c r="CK45" s="8"/>
      <c r="CL45" s="249"/>
      <c r="CM45" s="7"/>
      <c r="CN45" s="7"/>
      <c r="CO45" s="7"/>
      <c r="CP45" s="7"/>
    </row>
    <row r="46" customFormat="false" ht="15.75" hidden="false" customHeight="false" outlineLevel="0" collapsed="false">
      <c r="A46" s="7"/>
      <c r="B46" s="7"/>
      <c r="C46" s="7"/>
      <c r="D46" s="7"/>
      <c r="E46" s="253"/>
      <c r="F46" s="253"/>
      <c r="G46" s="253"/>
      <c r="H46" s="253"/>
      <c r="I46" s="253"/>
      <c r="J46" s="253"/>
      <c r="K46" s="253"/>
      <c r="L46" s="253"/>
      <c r="M46" s="253"/>
      <c r="N46" s="253"/>
      <c r="O46" s="253"/>
      <c r="P46" s="7"/>
      <c r="Q46" s="7"/>
      <c r="R46" s="7"/>
      <c r="S46" s="7"/>
      <c r="T46" s="7"/>
      <c r="U46" s="7"/>
      <c r="V46" s="7"/>
      <c r="W46" s="7"/>
      <c r="X46" s="7"/>
      <c r="Y46" s="7"/>
      <c r="AE46" s="261" t="n">
        <f aca="false">AE39</f>
        <v>0</v>
      </c>
      <c r="AF46" s="262" t="n">
        <f aca="false">AF39</f>
        <v>0</v>
      </c>
      <c r="AG46" s="263" t="e">
        <f aca="true">(INDIRECT(TEXT((DAY($A$1)-1),"0")&amp;"!AG46"))+AG39</f>
        <v>#REF!</v>
      </c>
      <c r="AH46" s="263" t="e">
        <f aca="true">(INDIRECT(TEXT((DAY($A$1)-1),"0")&amp;"!AH46"))+AH39</f>
        <v>#REF!</v>
      </c>
      <c r="AJ46" s="261" t="n">
        <f aca="false">AJ39</f>
        <v>0</v>
      </c>
      <c r="AK46" s="262" t="n">
        <f aca="false">AK39</f>
        <v>0</v>
      </c>
      <c r="AL46" s="264" t="e">
        <f aca="true">(INDIRECT(TEXT((DAY($A$1)-1),"0")&amp;"!AH46"))+AL39</f>
        <v>#REF!</v>
      </c>
      <c r="AM46" s="265" t="e">
        <f aca="true">(INDIRECT(TEXT((DAY($A$1)-1),"0")&amp;"!Am46"))+AM39</f>
        <v>#REF!</v>
      </c>
      <c r="AS46" s="241"/>
      <c r="AT46" s="242" t="n">
        <f aca="false">AT15</f>
        <v>0</v>
      </c>
      <c r="AU46" s="242" t="n">
        <f aca="false">AS46-AT46</f>
        <v>0</v>
      </c>
      <c r="AV46" s="243" t="n">
        <f aca="false">IF(AND(AU46&lt;=0,AU46&gt;=-2),AU46,IF(AU46&lt;-2,-2,0))</f>
        <v>0</v>
      </c>
      <c r="AW46" s="244" t="n">
        <f aca="false">IF(AND(AU46&gt;=0,AU46&lt;=2),AU46,IF(AU46&gt;2,2,0))</f>
        <v>0</v>
      </c>
      <c r="AX46" s="245" t="n">
        <f aca="false">IF(AU46&gt;2,(AU46-2)*13.66,0)</f>
        <v>0</v>
      </c>
      <c r="AY46" s="245" t="n">
        <f aca="false">IF(AU46&lt;-2,(ABS(AU46)-2)*100,0)</f>
        <v>0</v>
      </c>
      <c r="AZ46" s="246" t="n">
        <f aca="false">AV46+AW46</f>
        <v>0</v>
      </c>
      <c r="BA46" s="247" t="n">
        <f aca="false">AX46+AY46</f>
        <v>0</v>
      </c>
      <c r="BJ46" s="53" t="s">
        <v>148</v>
      </c>
      <c r="BK46" s="256" t="n">
        <f aca="false">BK42</f>
        <v>36955</v>
      </c>
      <c r="BL46" s="266" t="n">
        <f aca="false">AT31*J7/1000</f>
        <v>0</v>
      </c>
      <c r="BM46" s="249"/>
      <c r="BR46" s="235"/>
      <c r="BS46" s="142"/>
      <c r="BT46" s="142"/>
      <c r="BU46" s="272"/>
      <c r="BV46" s="272"/>
      <c r="BW46" s="270"/>
      <c r="BX46" s="270"/>
      <c r="BY46" s="273"/>
      <c r="BZ46" s="269"/>
      <c r="CA46" s="7"/>
      <c r="CB46" s="7"/>
      <c r="CC46" s="7"/>
      <c r="CD46" s="7"/>
      <c r="CE46" s="7"/>
      <c r="CF46" s="7"/>
      <c r="CG46" s="7"/>
      <c r="CH46" s="7"/>
      <c r="CI46" s="7"/>
      <c r="CJ46" s="8"/>
      <c r="CK46" s="257"/>
      <c r="CL46" s="249"/>
      <c r="CM46" s="7"/>
      <c r="CN46" s="7"/>
      <c r="CO46" s="7"/>
      <c r="CP46" s="7"/>
    </row>
    <row r="47" customFormat="false" ht="15" hidden="false" customHeight="false" outlineLevel="0" collapsed="false">
      <c r="A47" s="7"/>
      <c r="B47" s="7"/>
      <c r="C47" s="7"/>
      <c r="D47" s="7"/>
      <c r="E47" s="253"/>
      <c r="F47" s="253"/>
      <c r="G47" s="253"/>
      <c r="H47" s="253"/>
      <c r="I47" s="253"/>
      <c r="J47" s="253"/>
      <c r="K47" s="253"/>
      <c r="L47" s="253"/>
      <c r="M47" s="253"/>
      <c r="N47" s="253"/>
      <c r="O47" s="253"/>
      <c r="P47" s="7"/>
      <c r="Q47" s="7"/>
      <c r="R47" s="7"/>
      <c r="S47" s="7"/>
      <c r="T47" s="7"/>
      <c r="U47" s="7"/>
      <c r="V47" s="7"/>
      <c r="W47" s="7"/>
      <c r="X47" s="7"/>
      <c r="Y47" s="7"/>
      <c r="AS47" s="241"/>
      <c r="AT47" s="242" t="n">
        <f aca="false">AT16</f>
        <v>0</v>
      </c>
      <c r="AU47" s="242" t="n">
        <f aca="false">AS47-AT47</f>
        <v>0</v>
      </c>
      <c r="AV47" s="243" t="n">
        <f aca="false">IF(AND(AU47&lt;=0,AU47&gt;=-2),AU47,IF(AU47&lt;-2,-2,0))</f>
        <v>0</v>
      </c>
      <c r="AW47" s="244" t="n">
        <f aca="false">IF(AND(AU47&gt;=0,AU47&lt;=2),AU47,IF(AU47&gt;2,2,0))</f>
        <v>0</v>
      </c>
      <c r="AX47" s="245" t="n">
        <f aca="false">IF(AU47&gt;2,(AU47-2)*13.66,0)</f>
        <v>0</v>
      </c>
      <c r="AY47" s="245" t="n">
        <f aca="false">IF(AU47&lt;-2,(ABS(AU47)-2)*100,0)</f>
        <v>0</v>
      </c>
      <c r="AZ47" s="246" t="n">
        <f aca="false">AV47+AW47</f>
        <v>0</v>
      </c>
      <c r="BA47" s="247" t="n">
        <f aca="false">AX47+AY47</f>
        <v>0</v>
      </c>
      <c r="BJ47" s="53" t="s">
        <v>149</v>
      </c>
      <c r="BK47" s="98"/>
      <c r="BL47" s="255" t="n">
        <f aca="false">SUM(BL45:BL46)</f>
        <v>0</v>
      </c>
      <c r="BM47" s="249"/>
      <c r="BR47" s="235"/>
      <c r="BS47" s="142"/>
      <c r="BT47" s="142"/>
      <c r="BU47" s="272"/>
      <c r="BV47" s="272"/>
      <c r="BW47" s="270"/>
      <c r="BX47" s="270"/>
      <c r="BY47" s="273"/>
      <c r="BZ47" s="269"/>
      <c r="CA47" s="7"/>
      <c r="CB47" s="7"/>
      <c r="CC47" s="7"/>
      <c r="CD47" s="7"/>
      <c r="CE47" s="7"/>
      <c r="CF47" s="7"/>
      <c r="CG47" s="7"/>
      <c r="CH47" s="7"/>
      <c r="CI47" s="7"/>
      <c r="CJ47" s="8"/>
      <c r="CK47" s="8"/>
      <c r="CL47" s="249"/>
      <c r="CM47" s="7"/>
      <c r="CN47" s="7"/>
      <c r="CO47" s="7"/>
      <c r="CP47" s="7"/>
    </row>
    <row r="48" customFormat="false" ht="15" hidden="false" customHeight="false" outlineLevel="0" collapsed="false">
      <c r="A48" s="7"/>
      <c r="B48" s="7"/>
      <c r="C48" s="7"/>
      <c r="D48" s="7"/>
      <c r="E48" s="253"/>
      <c r="F48" s="253"/>
      <c r="G48" s="254"/>
      <c r="H48" s="253"/>
      <c r="I48" s="254"/>
      <c r="J48" s="253"/>
      <c r="K48" s="254"/>
      <c r="L48" s="253"/>
      <c r="M48" s="254"/>
      <c r="N48" s="253"/>
      <c r="O48" s="253"/>
      <c r="P48" s="7"/>
      <c r="Q48" s="7"/>
      <c r="R48" s="7"/>
      <c r="S48" s="7"/>
      <c r="T48" s="7"/>
      <c r="U48" s="7"/>
      <c r="V48" s="7"/>
      <c r="W48" s="7"/>
      <c r="X48" s="7"/>
      <c r="Y48" s="7"/>
      <c r="AS48" s="241"/>
      <c r="AT48" s="242" t="n">
        <f aca="false">AT17</f>
        <v>0</v>
      </c>
      <c r="AU48" s="242" t="n">
        <f aca="false">AS48-AT48</f>
        <v>0</v>
      </c>
      <c r="AV48" s="243" t="n">
        <f aca="false">IF(AND(AU48&lt;=0,AU48&gt;=-2),AU48,IF(AU48&lt;-2,-2,0))</f>
        <v>0</v>
      </c>
      <c r="AW48" s="244" t="n">
        <f aca="false">IF(AND(AU48&gt;=0,AU48&lt;=2),AU48,IF(AU48&gt;2,2,0))</f>
        <v>0</v>
      </c>
      <c r="AX48" s="245" t="n">
        <f aca="false">IF(AU48&gt;2,(AU48-2)*13.66,0)</f>
        <v>0</v>
      </c>
      <c r="AY48" s="245" t="n">
        <f aca="false">IF(AU48&lt;-2,(ABS(AU48)-2)*100,0)</f>
        <v>0</v>
      </c>
      <c r="AZ48" s="246" t="n">
        <f aca="false">AV48+AW48</f>
        <v>0</v>
      </c>
      <c r="BA48" s="247" t="n">
        <f aca="false">AX48+AY48</f>
        <v>0</v>
      </c>
      <c r="BJ48" s="183"/>
      <c r="BK48" s="52"/>
      <c r="BL48" s="251"/>
      <c r="BM48" s="252"/>
      <c r="BR48" s="235"/>
      <c r="BS48" s="142"/>
      <c r="BT48" s="142"/>
      <c r="BU48" s="272"/>
      <c r="BV48" s="272"/>
      <c r="BW48" s="270"/>
      <c r="BX48" s="270"/>
      <c r="BY48" s="273"/>
      <c r="BZ48" s="269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252"/>
      <c r="CM48" s="7"/>
      <c r="CN48" s="7"/>
      <c r="CO48" s="7"/>
      <c r="CP48" s="7"/>
    </row>
    <row r="49" customFormat="false" ht="15" hidden="false" customHeight="false" outlineLevel="0" collapsed="false">
      <c r="A49" s="7"/>
      <c r="B49" s="7"/>
      <c r="C49" s="7"/>
      <c r="D49" s="7"/>
      <c r="E49" s="253"/>
      <c r="F49" s="253"/>
      <c r="G49" s="254"/>
      <c r="H49" s="253"/>
      <c r="I49" s="254"/>
      <c r="J49" s="253"/>
      <c r="K49" s="254"/>
      <c r="L49" s="253"/>
      <c r="M49" s="254"/>
      <c r="N49" s="253"/>
      <c r="O49" s="253"/>
      <c r="P49" s="7"/>
      <c r="Q49" s="7"/>
      <c r="R49" s="7"/>
      <c r="S49" s="7"/>
      <c r="T49" s="7"/>
      <c r="U49" s="7"/>
      <c r="V49" s="7"/>
      <c r="W49" s="7"/>
      <c r="X49" s="7"/>
      <c r="Y49" s="7"/>
      <c r="AS49" s="241"/>
      <c r="AT49" s="242" t="n">
        <f aca="false">AT18</f>
        <v>0</v>
      </c>
      <c r="AU49" s="242" t="n">
        <f aca="false">AS49-AT49</f>
        <v>0</v>
      </c>
      <c r="AV49" s="243" t="n">
        <f aca="false">IF(AND(AU49&lt;=0,AU49&gt;=-2),AU49,IF(AU49&lt;-2,-2,0))</f>
        <v>0</v>
      </c>
      <c r="AW49" s="244" t="n">
        <f aca="false">IF(AND(AU49&gt;=0,AU49&lt;=2),AU49,IF(AU49&gt;2,2,0))</f>
        <v>0</v>
      </c>
      <c r="AX49" s="245" t="n">
        <f aca="false">IF(AU49&gt;2,(AU49-2)*13.66,0)</f>
        <v>0</v>
      </c>
      <c r="AY49" s="245" t="n">
        <f aca="false">IF(AU49&lt;-2,(ABS(AU49)-2)*100,0)</f>
        <v>0</v>
      </c>
      <c r="AZ49" s="246" t="n">
        <f aca="false">AV49+AW49</f>
        <v>0</v>
      </c>
      <c r="BA49" s="247" t="n">
        <f aca="false">AX49+AY49</f>
        <v>0</v>
      </c>
      <c r="BJ49" s="140" t="s">
        <v>150</v>
      </c>
      <c r="BK49" s="141"/>
      <c r="BL49" s="267" t="n">
        <f aca="false">BL43-BL47</f>
        <v>0</v>
      </c>
      <c r="BM49" s="249"/>
      <c r="BR49" s="235"/>
      <c r="BS49" s="142"/>
      <c r="BT49" s="142"/>
      <c r="BU49" s="272"/>
      <c r="BV49" s="272"/>
      <c r="BW49" s="270"/>
      <c r="BX49" s="270"/>
      <c r="BY49" s="273"/>
      <c r="BZ49" s="269"/>
      <c r="CA49" s="7"/>
      <c r="CB49" s="7"/>
      <c r="CC49" s="7"/>
      <c r="CD49" s="7"/>
      <c r="CE49" s="7"/>
      <c r="CF49" s="7"/>
      <c r="CG49" s="7"/>
      <c r="CH49" s="7"/>
      <c r="CI49" s="7"/>
      <c r="CJ49" s="8"/>
      <c r="CK49" s="7"/>
      <c r="CL49" s="249"/>
      <c r="CM49" s="7"/>
      <c r="CN49" s="7"/>
      <c r="CO49" s="7"/>
      <c r="CP49" s="7"/>
    </row>
    <row r="50" customFormat="false" ht="15" hidden="false" customHeight="false" outlineLevel="0" collapsed="false">
      <c r="A50" s="7"/>
      <c r="B50" s="7"/>
      <c r="C50" s="7"/>
      <c r="D50" s="7"/>
      <c r="E50" s="253"/>
      <c r="F50" s="253"/>
      <c r="G50" s="253"/>
      <c r="H50" s="253"/>
      <c r="I50" s="253"/>
      <c r="J50" s="253"/>
      <c r="K50" s="254"/>
      <c r="L50" s="253"/>
      <c r="M50" s="253"/>
      <c r="N50" s="253"/>
      <c r="O50" s="253"/>
      <c r="P50" s="7"/>
      <c r="Q50" s="7"/>
      <c r="R50" s="7"/>
      <c r="S50" s="7"/>
      <c r="T50" s="7"/>
      <c r="U50" s="7"/>
      <c r="V50" s="7"/>
      <c r="W50" s="7"/>
      <c r="X50" s="7"/>
      <c r="Y50" s="7"/>
      <c r="AS50" s="241"/>
      <c r="AT50" s="242" t="n">
        <f aca="false">AT19</f>
        <v>0</v>
      </c>
      <c r="AU50" s="242" t="n">
        <f aca="false">AS50-AT50</f>
        <v>0</v>
      </c>
      <c r="AV50" s="243" t="n">
        <f aca="false">IF(AND(AU50&lt;=0,AU50&gt;=-2),AU50,IF(AU50&lt;-2,-2,0))</f>
        <v>0</v>
      </c>
      <c r="AW50" s="244" t="n">
        <f aca="false">IF(AND(AU50&gt;=0,AU50&lt;=2),AU50,IF(AU50&gt;2,2,0))</f>
        <v>0</v>
      </c>
      <c r="AX50" s="245" t="n">
        <f aca="false">IF(AU50&gt;2,(AU50-2)*13.66,0)</f>
        <v>0</v>
      </c>
      <c r="AY50" s="245" t="n">
        <f aca="false">IF(AU50&lt;-2,(ABS(AU50)-2)*100,0)</f>
        <v>0</v>
      </c>
      <c r="AZ50" s="246" t="n">
        <f aca="false">AV50+AW50</f>
        <v>0</v>
      </c>
      <c r="BA50" s="247" t="n">
        <f aca="false">AX50+AY50</f>
        <v>0</v>
      </c>
      <c r="BJ50" s="140"/>
      <c r="BK50" s="141"/>
      <c r="BL50" s="267"/>
      <c r="BM50" s="249"/>
      <c r="BR50" s="235"/>
      <c r="BS50" s="142"/>
      <c r="BT50" s="142"/>
      <c r="BU50" s="272"/>
      <c r="BV50" s="272"/>
      <c r="BW50" s="270"/>
      <c r="BX50" s="270"/>
      <c r="BY50" s="273"/>
      <c r="BZ50" s="269"/>
      <c r="CA50" s="7"/>
      <c r="CB50" s="7"/>
      <c r="CC50" s="7"/>
      <c r="CD50" s="7"/>
      <c r="CE50" s="7"/>
      <c r="CF50" s="7"/>
      <c r="CG50" s="7"/>
      <c r="CH50" s="7"/>
      <c r="CI50" s="7"/>
      <c r="CJ50" s="8"/>
      <c r="CK50" s="7"/>
      <c r="CL50" s="249"/>
      <c r="CM50" s="7"/>
      <c r="CN50" s="7"/>
      <c r="CO50" s="7"/>
      <c r="CP50" s="7"/>
    </row>
    <row r="51" customFormat="false" ht="15" hidden="false" customHeight="false" outlineLevel="0" collapsed="false">
      <c r="A51" s="7"/>
      <c r="B51" s="7"/>
      <c r="C51" s="7"/>
      <c r="D51" s="7"/>
      <c r="E51" s="253"/>
      <c r="F51" s="253"/>
      <c r="G51" s="253"/>
      <c r="H51" s="253"/>
      <c r="I51" s="254"/>
      <c r="J51" s="253"/>
      <c r="K51" s="254"/>
      <c r="L51" s="253"/>
      <c r="M51" s="254"/>
      <c r="N51" s="254"/>
      <c r="O51" s="254"/>
      <c r="P51" s="7"/>
      <c r="Q51" s="7"/>
      <c r="R51" s="7"/>
      <c r="S51" s="7"/>
      <c r="T51" s="7"/>
      <c r="U51" s="7"/>
      <c r="V51" s="7"/>
      <c r="W51" s="7"/>
      <c r="X51" s="7"/>
      <c r="Y51" s="7"/>
      <c r="AS51" s="241"/>
      <c r="AT51" s="242" t="n">
        <f aca="false">AT20</f>
        <v>4</v>
      </c>
      <c r="AU51" s="242" t="n">
        <f aca="false">AS51-AT51</f>
        <v>-4</v>
      </c>
      <c r="AV51" s="243" t="n">
        <f aca="false">IF(AND(AU51&lt;=0,AU51&gt;=-2),AU51,IF(AU51&lt;-2,-2,0))</f>
        <v>-2</v>
      </c>
      <c r="AW51" s="244" t="n">
        <f aca="false">IF(AND(AU51&gt;=0,AU51&lt;=2),AU51,IF(AU51&gt;2,2,0))</f>
        <v>0</v>
      </c>
      <c r="AX51" s="245" t="n">
        <f aca="false">IF(AU51&gt;2,(AU51-2)*13.66,0)</f>
        <v>0</v>
      </c>
      <c r="AY51" s="245" t="n">
        <f aca="false">IF(AU51&lt;-2,(ABS(AU51)-2)*100,0)</f>
        <v>200</v>
      </c>
      <c r="AZ51" s="246" t="n">
        <f aca="false">AV51+AW51</f>
        <v>-2</v>
      </c>
      <c r="BA51" s="247" t="n">
        <f aca="false">AX51+AY51</f>
        <v>200</v>
      </c>
      <c r="BR51" s="235"/>
      <c r="BS51" s="142"/>
      <c r="BT51" s="142"/>
      <c r="BU51" s="272"/>
      <c r="BV51" s="272"/>
      <c r="BW51" s="270"/>
      <c r="BX51" s="270"/>
      <c r="BY51" s="273"/>
      <c r="BZ51" s="269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</row>
    <row r="52" customFormat="false" ht="12.75" hidden="false" customHeight="false" outlineLevel="0" collapsed="false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AS52" s="241"/>
      <c r="AT52" s="242" t="n">
        <f aca="false">AT21</f>
        <v>4</v>
      </c>
      <c r="AU52" s="242" t="n">
        <f aca="false">AS52-AT52</f>
        <v>-4</v>
      </c>
      <c r="AV52" s="243" t="n">
        <f aca="false">IF(AND(AU52&lt;=0,AU52&gt;=-2),AU52,IF(AU52&lt;-2,-2,0))</f>
        <v>-2</v>
      </c>
      <c r="AW52" s="244" t="n">
        <f aca="false">IF(AND(AU52&gt;=0,AU52&lt;=2),AU52,IF(AU52&gt;2,2,0))</f>
        <v>0</v>
      </c>
      <c r="AX52" s="245" t="n">
        <f aca="false">IF(AU52&gt;2,(AU52-2)*13.66,0)</f>
        <v>0</v>
      </c>
      <c r="AY52" s="245" t="n">
        <f aca="false">IF(AU52&lt;-2,(ABS(AU52)-2)*100,0)</f>
        <v>200</v>
      </c>
      <c r="AZ52" s="246" t="n">
        <f aca="false">AV52+AW52</f>
        <v>-2</v>
      </c>
      <c r="BA52" s="247" t="n">
        <f aca="false">AX52+AY52</f>
        <v>200</v>
      </c>
      <c r="BR52" s="235"/>
      <c r="BS52" s="142"/>
      <c r="BT52" s="142"/>
      <c r="BU52" s="272"/>
      <c r="BV52" s="272"/>
      <c r="BW52" s="270"/>
      <c r="BX52" s="270"/>
      <c r="BY52" s="273"/>
      <c r="BZ52" s="269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</row>
    <row r="53" customFormat="false" ht="15.75" hidden="false" customHeight="false" outlineLevel="0" collapsed="false">
      <c r="A53" s="7"/>
      <c r="B53" s="7"/>
      <c r="C53" s="7"/>
      <c r="D53" s="7"/>
      <c r="E53" s="7"/>
      <c r="F53" s="7"/>
      <c r="G53" s="7"/>
      <c r="H53" s="22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AS53" s="241"/>
      <c r="AT53" s="242" t="n">
        <f aca="false">AT22</f>
        <v>4</v>
      </c>
      <c r="AU53" s="242" t="n">
        <f aca="false">AS53-AT53</f>
        <v>-4</v>
      </c>
      <c r="AV53" s="243" t="n">
        <f aca="false">IF(AND(AU53&lt;=0,AU53&gt;=-2),AU53,IF(AU53&lt;-2,-2,0))</f>
        <v>-2</v>
      </c>
      <c r="AW53" s="244" t="n">
        <f aca="false">IF(AND(AU53&gt;=0,AU53&lt;=2),AU53,IF(AU53&gt;2,2,0))</f>
        <v>0</v>
      </c>
      <c r="AX53" s="245" t="n">
        <f aca="false">IF(AU53&gt;2,(AU53-2)*13.66,0)</f>
        <v>0</v>
      </c>
      <c r="AY53" s="245" t="n">
        <f aca="false">IF(AU53&lt;-2,(ABS(AU53)-2)*100,0)</f>
        <v>200</v>
      </c>
      <c r="AZ53" s="246" t="n">
        <f aca="false">AV53+AW53</f>
        <v>-2</v>
      </c>
      <c r="BA53" s="247" t="n">
        <f aca="false">AX53+AY53</f>
        <v>200</v>
      </c>
      <c r="BR53" s="235"/>
      <c r="BS53" s="142"/>
      <c r="BT53" s="142"/>
      <c r="BU53" s="272"/>
      <c r="BV53" s="272"/>
      <c r="BW53" s="270"/>
      <c r="BX53" s="270"/>
      <c r="BY53" s="273"/>
      <c r="BZ53" s="269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</row>
    <row r="54" customFormat="false" ht="15.75" hidden="false" customHeight="false" outlineLevel="0" collapsed="false">
      <c r="A54" s="7"/>
      <c r="B54" s="7"/>
      <c r="C54" s="7"/>
      <c r="D54" s="7"/>
      <c r="E54" s="7"/>
      <c r="F54" s="7"/>
      <c r="G54" s="7"/>
      <c r="H54" s="227"/>
      <c r="I54" s="227"/>
      <c r="J54" s="227"/>
      <c r="K54" s="22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AS54" s="241"/>
      <c r="AT54" s="242" t="n">
        <f aca="false">AT23</f>
        <v>4</v>
      </c>
      <c r="AU54" s="242" t="n">
        <f aca="false">AS54-AT54</f>
        <v>-4</v>
      </c>
      <c r="AV54" s="243" t="n">
        <f aca="false">IF(AND(AU54&lt;=0,AU54&gt;=-2),AU54,IF(AU54&lt;-2,-2,0))</f>
        <v>-2</v>
      </c>
      <c r="AW54" s="244" t="n">
        <f aca="false">IF(AND(AU54&gt;=0,AU54&lt;=2),AU54,IF(AU54&gt;2,2,0))</f>
        <v>0</v>
      </c>
      <c r="AX54" s="245" t="n">
        <f aca="false">IF(AU54&gt;2,(AU54-2)*13.66,0)</f>
        <v>0</v>
      </c>
      <c r="AY54" s="245" t="n">
        <f aca="false">IF(AU54&lt;-2,(ABS(AU54)-2)*100,0)</f>
        <v>200</v>
      </c>
      <c r="AZ54" s="246" t="n">
        <f aca="false">AV54+AW54</f>
        <v>-2</v>
      </c>
      <c r="BA54" s="247" t="n">
        <f aca="false">AX54+AY54</f>
        <v>200</v>
      </c>
      <c r="BR54" s="235"/>
      <c r="BS54" s="142"/>
      <c r="BT54" s="142"/>
      <c r="BU54" s="272"/>
      <c r="BV54" s="272"/>
      <c r="BW54" s="270"/>
      <c r="BX54" s="270"/>
      <c r="BY54" s="273"/>
      <c r="BZ54" s="269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</row>
    <row r="55" customFormat="false" ht="15.75" hidden="false" customHeight="false" outlineLevel="0" collapsed="false">
      <c r="A55" s="7"/>
      <c r="B55" s="7"/>
      <c r="C55" s="7"/>
      <c r="D55" s="7"/>
      <c r="E55" s="227"/>
      <c r="F55" s="227"/>
      <c r="G55" s="7"/>
      <c r="H55" s="227"/>
      <c r="I55" s="227"/>
      <c r="J55" s="7"/>
      <c r="K55" s="227"/>
      <c r="L55" s="7"/>
      <c r="M55" s="7"/>
      <c r="N55" s="22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AS55" s="241"/>
      <c r="AT55" s="242" t="n">
        <f aca="false">AT24</f>
        <v>4</v>
      </c>
      <c r="AU55" s="242" t="n">
        <f aca="false">AS55-AT55</f>
        <v>-4</v>
      </c>
      <c r="AV55" s="243" t="n">
        <f aca="false">IF(AND(AU55&lt;=0,AU55&gt;=-2),AU55,IF(AU55&lt;-2,-2,0))</f>
        <v>-2</v>
      </c>
      <c r="AW55" s="244" t="n">
        <f aca="false">IF(AND(AU55&gt;=0,AU55&lt;=2),AU55,IF(AU55&gt;2,2,0))</f>
        <v>0</v>
      </c>
      <c r="AX55" s="245" t="n">
        <f aca="false">IF(AU55&gt;2,(AU55-2)*13.66,0)</f>
        <v>0</v>
      </c>
      <c r="AY55" s="245" t="n">
        <f aca="false">IF(AU55&lt;-2,(ABS(AU55)-2)*100,0)</f>
        <v>200</v>
      </c>
      <c r="AZ55" s="246" t="n">
        <f aca="false">AV55+AW55</f>
        <v>-2</v>
      </c>
      <c r="BA55" s="247" t="n">
        <f aca="false">AX55+AY55</f>
        <v>200</v>
      </c>
      <c r="BR55" s="235"/>
      <c r="BS55" s="142"/>
      <c r="BT55" s="142"/>
      <c r="BU55" s="272"/>
      <c r="BV55" s="272"/>
      <c r="BW55" s="270"/>
      <c r="BX55" s="270"/>
      <c r="BY55" s="273"/>
      <c r="BZ55" s="269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</row>
    <row r="56" customFormat="false" ht="15.75" hidden="false" customHeight="false" outlineLevel="0" collapsed="false">
      <c r="A56" s="7"/>
      <c r="B56" s="7"/>
      <c r="C56" s="7"/>
      <c r="D56" s="7"/>
      <c r="E56" s="227"/>
      <c r="F56" s="7"/>
      <c r="G56" s="7"/>
      <c r="H56" s="7"/>
      <c r="I56" s="7"/>
      <c r="J56" s="7"/>
      <c r="K56" s="269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AS56" s="241"/>
      <c r="AT56" s="242" t="n">
        <f aca="false">AT25</f>
        <v>4</v>
      </c>
      <c r="AU56" s="242" t="n">
        <f aca="false">AS56-AT56</f>
        <v>-4</v>
      </c>
      <c r="AV56" s="243" t="n">
        <f aca="false">IF(AND(AU56&lt;=0,AU56&gt;=-2),AU56,IF(AU56&lt;-2,-2,0))</f>
        <v>-2</v>
      </c>
      <c r="AW56" s="244" t="n">
        <f aca="false">IF(AND(AU56&gt;=0,AU56&lt;=2),AU56,IF(AU56&gt;2,2,0))</f>
        <v>0</v>
      </c>
      <c r="AX56" s="245" t="n">
        <f aca="false">IF(AU56&gt;2,(AU56-2)*13.66,0)</f>
        <v>0</v>
      </c>
      <c r="AY56" s="245" t="n">
        <f aca="false">IF(AU56&lt;-2,(ABS(AU56)-2)*100,0)</f>
        <v>200</v>
      </c>
      <c r="AZ56" s="246" t="n">
        <f aca="false">AV56+AW56</f>
        <v>-2</v>
      </c>
      <c r="BA56" s="247" t="n">
        <f aca="false">AX56+AY56</f>
        <v>200</v>
      </c>
      <c r="BR56" s="235"/>
      <c r="BS56" s="142"/>
      <c r="BT56" s="142"/>
      <c r="BU56" s="272"/>
      <c r="BV56" s="272"/>
      <c r="BW56" s="270"/>
      <c r="BX56" s="270"/>
      <c r="BY56" s="273"/>
      <c r="BZ56" s="269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</row>
    <row r="57" customFormat="false" ht="15" hidden="false" customHeight="false" outlineLevel="0" collapsed="false">
      <c r="A57" s="7"/>
      <c r="B57" s="7"/>
      <c r="C57" s="7"/>
      <c r="D57" s="7"/>
      <c r="E57" s="253"/>
      <c r="F57" s="253"/>
      <c r="G57" s="7"/>
      <c r="H57" s="254"/>
      <c r="I57" s="7"/>
      <c r="J57" s="253"/>
      <c r="K57" s="270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AS57" s="241"/>
      <c r="AT57" s="242" t="n">
        <f aca="false">AT26</f>
        <v>4</v>
      </c>
      <c r="AU57" s="242" t="n">
        <f aca="false">AS57-AT57</f>
        <v>-4</v>
      </c>
      <c r="AV57" s="243" t="n">
        <f aca="false">IF(AND(AU57&lt;=0,AU57&gt;=-2),AU57,IF(AU57&lt;-2,-2,0))</f>
        <v>-2</v>
      </c>
      <c r="AW57" s="244" t="n">
        <f aca="false">IF(AND(AU57&gt;=0,AU57&lt;=2),AU57,IF(AU57&gt;2,2,0))</f>
        <v>0</v>
      </c>
      <c r="AX57" s="245" t="n">
        <f aca="false">IF(AU57&gt;2,(AU57-2)*13.66,0)</f>
        <v>0</v>
      </c>
      <c r="AY57" s="245" t="n">
        <f aca="false">IF(AU57&lt;-2,(ABS(AU57)-2)*100,0)</f>
        <v>200</v>
      </c>
      <c r="AZ57" s="246" t="n">
        <f aca="false">AV57+AW57</f>
        <v>-2</v>
      </c>
      <c r="BA57" s="247" t="n">
        <f aca="false">AX57+AY57</f>
        <v>200</v>
      </c>
      <c r="BR57" s="235"/>
      <c r="BS57" s="142"/>
      <c r="BT57" s="142"/>
      <c r="BU57" s="272"/>
      <c r="BV57" s="272"/>
      <c r="BW57" s="270"/>
      <c r="BX57" s="270"/>
      <c r="BY57" s="273"/>
      <c r="BZ57" s="269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</row>
    <row r="58" customFormat="false" ht="15.75" hidden="false" customHeight="false" outlineLevel="0" collapsed="false">
      <c r="A58" s="7"/>
      <c r="B58" s="7"/>
      <c r="C58" s="7"/>
      <c r="D58" s="7"/>
      <c r="E58" s="253"/>
      <c r="F58" s="253"/>
      <c r="G58" s="7"/>
      <c r="H58" s="254"/>
      <c r="I58" s="7"/>
      <c r="J58" s="7"/>
      <c r="K58" s="269"/>
      <c r="L58" s="7"/>
      <c r="M58" s="7"/>
      <c r="N58" s="271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AS58" s="241"/>
      <c r="AT58" s="242" t="n">
        <f aca="false">AT27</f>
        <v>4</v>
      </c>
      <c r="AU58" s="242" t="n">
        <f aca="false">AS58-AT58</f>
        <v>-4</v>
      </c>
      <c r="AV58" s="243" t="n">
        <f aca="false">IF(AND(AU58&lt;=0,AU58&gt;=-2),AU58,IF(AU58&lt;-2,-2,0))</f>
        <v>-2</v>
      </c>
      <c r="AW58" s="244" t="n">
        <f aca="false">IF(AND(AU58&gt;=0,AU58&lt;=2),AU58,IF(AU58&gt;2,2,0))</f>
        <v>0</v>
      </c>
      <c r="AX58" s="245" t="n">
        <f aca="false">IF(AU58&gt;2,(AU58-2)*13.66,0)</f>
        <v>0</v>
      </c>
      <c r="AY58" s="245" t="n">
        <f aca="false">IF(AU58&lt;-2,(ABS(AU58)-2)*100,0)</f>
        <v>200</v>
      </c>
      <c r="AZ58" s="246" t="n">
        <f aca="false">AV58+AW58</f>
        <v>-2</v>
      </c>
      <c r="BA58" s="247" t="n">
        <f aca="false">AX58+AY58</f>
        <v>200</v>
      </c>
      <c r="BR58" s="235"/>
      <c r="BS58" s="142"/>
      <c r="BT58" s="142"/>
      <c r="BU58" s="272"/>
      <c r="BV58" s="272"/>
      <c r="BW58" s="270"/>
      <c r="BX58" s="270"/>
      <c r="BY58" s="273"/>
      <c r="BZ58" s="269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</row>
    <row r="59" customFormat="false" ht="15" hidden="false" customHeight="false" outlineLevel="0" collapsed="false">
      <c r="A59" s="7"/>
      <c r="B59" s="7"/>
      <c r="C59" s="7"/>
      <c r="D59" s="7"/>
      <c r="E59" s="253"/>
      <c r="F59" s="7"/>
      <c r="G59" s="7"/>
      <c r="H59" s="254"/>
      <c r="I59" s="7"/>
      <c r="J59" s="7"/>
      <c r="K59" s="274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AS59" s="241"/>
      <c r="AT59" s="242" t="n">
        <f aca="false">AT28</f>
        <v>4</v>
      </c>
      <c r="AU59" s="242" t="n">
        <f aca="false">AS59-AT59</f>
        <v>-4</v>
      </c>
      <c r="AV59" s="243" t="n">
        <f aca="false">IF(AND(AU59&lt;=0,AU59&gt;=-2),AU59,IF(AU59&lt;-2,-2,0))</f>
        <v>-2</v>
      </c>
      <c r="AW59" s="244" t="n">
        <f aca="false">IF(AND(AU59&gt;=0,AU59&lt;=2),AU59,IF(AU59&gt;2,2,0))</f>
        <v>0</v>
      </c>
      <c r="AX59" s="245" t="n">
        <f aca="false">IF(AU59&gt;2,(AU59-2)*13.66,0)</f>
        <v>0</v>
      </c>
      <c r="AY59" s="245" t="n">
        <f aca="false">IF(AU59&lt;-2,(ABS(AU59)-2)*100,0)</f>
        <v>200</v>
      </c>
      <c r="AZ59" s="246" t="n">
        <f aca="false">AV59+AW59</f>
        <v>-2</v>
      </c>
      <c r="BA59" s="247" t="n">
        <f aca="false">AX59+AY59</f>
        <v>200</v>
      </c>
      <c r="BR59" s="235"/>
      <c r="BS59" s="142"/>
      <c r="BT59" s="142"/>
      <c r="BU59" s="272"/>
      <c r="BV59" s="272"/>
      <c r="BW59" s="270"/>
      <c r="BX59" s="270"/>
      <c r="BY59" s="273"/>
      <c r="BZ59" s="269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</row>
    <row r="60" customFormat="false" ht="15" hidden="false" customHeight="false" outlineLevel="0" collapsed="false">
      <c r="A60" s="7"/>
      <c r="B60" s="7"/>
      <c r="C60" s="7"/>
      <c r="D60" s="7"/>
      <c r="E60" s="253"/>
      <c r="F60" s="7"/>
      <c r="G60" s="7"/>
      <c r="H60" s="274"/>
      <c r="I60" s="7"/>
      <c r="J60" s="7"/>
      <c r="K60" s="269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AS60" s="241"/>
      <c r="AT60" s="242" t="n">
        <f aca="false">AT29</f>
        <v>4</v>
      </c>
      <c r="AU60" s="242" t="n">
        <f aca="false">AS60-AT60</f>
        <v>-4</v>
      </c>
      <c r="AV60" s="243" t="n">
        <f aca="false">IF(AND(AU60&lt;=0,AU60&gt;=-2),AU60,IF(AU60&lt;-2,-2,0))</f>
        <v>-2</v>
      </c>
      <c r="AW60" s="244" t="n">
        <f aca="false">IF(AND(AU60&gt;=0,AU60&lt;=2),AU60,IF(AU60&gt;2,2,0))</f>
        <v>0</v>
      </c>
      <c r="AX60" s="245" t="n">
        <f aca="false">IF(AU60&gt;2,(AU60-2)*13.66,0)</f>
        <v>0</v>
      </c>
      <c r="AY60" s="245" t="n">
        <f aca="false">IF(AU60&lt;-2,(ABS(AU60)-2)*100,0)</f>
        <v>200</v>
      </c>
      <c r="AZ60" s="246" t="n">
        <f aca="false">AV60+AW60</f>
        <v>-2</v>
      </c>
      <c r="BA60" s="247" t="n">
        <f aca="false">AX60+AY60</f>
        <v>200</v>
      </c>
      <c r="BR60" s="235"/>
      <c r="BS60" s="142"/>
      <c r="BT60" s="142"/>
      <c r="BU60" s="272"/>
      <c r="BV60" s="272"/>
      <c r="BW60" s="270"/>
      <c r="BX60" s="270"/>
      <c r="BY60" s="273"/>
      <c r="BZ60" s="269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</row>
    <row r="61" customFormat="false" ht="15.75" hidden="false" customHeight="false" outlineLevel="0" collapsed="false">
      <c r="A61" s="7"/>
      <c r="B61" s="7"/>
      <c r="C61" s="7"/>
      <c r="D61" s="7"/>
      <c r="E61" s="254"/>
      <c r="F61" s="7"/>
      <c r="G61" s="7"/>
      <c r="H61" s="274"/>
      <c r="I61" s="7"/>
      <c r="J61" s="7"/>
      <c r="K61" s="274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AS61" s="275"/>
      <c r="AT61" s="276" t="n">
        <f aca="false">AT30</f>
        <v>4</v>
      </c>
      <c r="AU61" s="276" t="n">
        <f aca="false">AS61-AT61</f>
        <v>-4</v>
      </c>
      <c r="AV61" s="277" t="n">
        <f aca="false">IF(AND(AU61&lt;=0,AU61&gt;=-2),AU61,IF(AU61&lt;-2,-2,0))</f>
        <v>-2</v>
      </c>
      <c r="AW61" s="278" t="n">
        <f aca="false">IF(AND(AU61&gt;=0,AU61&lt;=2),AU61,IF(AU61&gt;2,2,0))</f>
        <v>0</v>
      </c>
      <c r="AX61" s="279" t="n">
        <f aca="false">IF(AU61&gt;2,(AU61-2)*13.66,0)</f>
        <v>0</v>
      </c>
      <c r="AY61" s="279" t="n">
        <f aca="false">IF(AU61&lt;-2,(ABS(AU61)-2)*100,0)</f>
        <v>200</v>
      </c>
      <c r="AZ61" s="280" t="n">
        <f aca="false">AV61+AW61</f>
        <v>-2</v>
      </c>
      <c r="BA61" s="281" t="n">
        <f aca="false">AX61+AY61</f>
        <v>200</v>
      </c>
      <c r="BR61" s="235"/>
      <c r="BS61" s="142"/>
      <c r="BT61" s="142"/>
      <c r="BU61" s="272"/>
      <c r="BV61" s="272"/>
      <c r="BW61" s="270"/>
      <c r="BX61" s="270"/>
      <c r="BY61" s="273"/>
      <c r="BZ61" s="269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</row>
    <row r="62" customFormat="false" ht="15.75" hidden="false" customHeight="false" outlineLevel="0" collapsed="false">
      <c r="A62" s="7"/>
      <c r="B62" s="7"/>
      <c r="C62" s="7"/>
      <c r="D62" s="7"/>
      <c r="E62" s="254"/>
      <c r="F62" s="7"/>
      <c r="G62" s="7"/>
      <c r="H62" s="282"/>
      <c r="I62" s="7"/>
      <c r="J62" s="7"/>
      <c r="K62" s="269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AT62" s="283" t="n">
        <f aca="false">AT31</f>
        <v>44</v>
      </c>
      <c r="BR62" s="7"/>
      <c r="BS62" s="142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</row>
    <row r="63" customFormat="false" ht="15.75" hidden="false" customHeight="false" outlineLevel="0" collapsed="false">
      <c r="A63" s="7"/>
      <c r="B63" s="7"/>
      <c r="C63" s="7"/>
      <c r="D63" s="7"/>
      <c r="E63" s="254"/>
      <c r="F63" s="7"/>
      <c r="G63" s="7"/>
      <c r="H63" s="7"/>
      <c r="I63" s="7"/>
      <c r="J63" s="7"/>
      <c r="K63" s="274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AX63" s="0" t="s">
        <v>151</v>
      </c>
      <c r="AZ63" s="284" t="n">
        <f aca="false">SUM(AZ38:AZ62)</f>
        <v>-22</v>
      </c>
      <c r="BA63" s="285" t="n">
        <f aca="false">SUM(BA38:BA62)</f>
        <v>2200</v>
      </c>
      <c r="BW63" s="0" t="s">
        <v>151</v>
      </c>
      <c r="BY63" s="316" t="n">
        <f aca="false">SUM(BY38:BY62)</f>
        <v>0</v>
      </c>
      <c r="BZ63" s="281" t="n">
        <f aca="false">SUM(BZ38:BZ62)</f>
        <v>0</v>
      </c>
    </row>
    <row r="64" customFormat="false" ht="12.75" hidden="false" customHeight="false" outlineLevel="0" collapsed="false">
      <c r="A64" s="7"/>
      <c r="B64" s="7"/>
      <c r="C64" s="7"/>
      <c r="D64" s="7"/>
      <c r="E64" s="7"/>
      <c r="F64" s="7"/>
      <c r="G64" s="7"/>
      <c r="H64" s="7"/>
      <c r="I64" s="7"/>
      <c r="J64" s="7"/>
      <c r="K64" s="269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</row>
    <row r="65" customFormat="false" ht="12.75" hidden="false" customHeight="false" outlineLevel="0" collapsed="false">
      <c r="A65" s="7"/>
      <c r="B65" s="7"/>
      <c r="C65" s="7"/>
      <c r="D65" s="7"/>
      <c r="E65" s="7"/>
      <c r="F65" s="7"/>
      <c r="G65" s="7"/>
      <c r="H65" s="7"/>
      <c r="I65" s="7"/>
      <c r="J65" s="7"/>
      <c r="K65" s="274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</row>
    <row r="66" customFormat="false" ht="12.75" hidden="false" customHeight="false" outlineLevel="0" collapsed="false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</row>
    <row r="67" customFormat="false" ht="12.75" hidden="false" customHeight="false" outlineLevel="0" collapsed="false">
      <c r="A67" s="286"/>
      <c r="B67" s="287"/>
      <c r="C67" s="287"/>
      <c r="D67" s="287"/>
      <c r="E67" s="287"/>
      <c r="F67" s="287"/>
      <c r="G67" s="287"/>
      <c r="H67" s="287"/>
      <c r="I67" s="287"/>
      <c r="J67" s="287"/>
      <c r="K67" s="287"/>
      <c r="L67" s="287"/>
      <c r="M67" s="287"/>
      <c r="N67" s="287"/>
      <c r="O67" s="287"/>
      <c r="P67" s="287"/>
      <c r="Q67" s="287"/>
      <c r="R67" s="287"/>
      <c r="S67" s="287"/>
      <c r="T67" s="287"/>
      <c r="U67" s="287"/>
      <c r="V67" s="7"/>
      <c r="W67" s="7"/>
      <c r="X67" s="7"/>
      <c r="Y67" s="7"/>
    </row>
    <row r="68" customFormat="false" ht="12.75" hidden="false" customHeight="false" outlineLevel="0" collapsed="false">
      <c r="A68" s="288"/>
      <c r="B68" s="9"/>
      <c r="C68" s="10"/>
      <c r="D68" s="10"/>
      <c r="E68" s="10"/>
      <c r="F68" s="288"/>
      <c r="G68" s="288"/>
      <c r="H68" s="12"/>
      <c r="I68" s="12"/>
      <c r="J68" s="288"/>
      <c r="K68" s="288"/>
      <c r="L68" s="288"/>
      <c r="M68" s="289"/>
      <c r="N68" s="288"/>
      <c r="O68" s="289"/>
      <c r="P68" s="287"/>
      <c r="Q68" s="289"/>
      <c r="R68" s="289"/>
      <c r="S68" s="289"/>
      <c r="T68" s="289"/>
      <c r="U68" s="287"/>
      <c r="V68" s="7"/>
      <c r="W68" s="7"/>
      <c r="X68" s="7"/>
      <c r="Y68" s="7"/>
    </row>
    <row r="69" customFormat="false" ht="12.75" hidden="false" customHeight="false" outlineLevel="0" collapsed="false">
      <c r="A69" s="287"/>
      <c r="B69" s="9"/>
      <c r="C69" s="290"/>
      <c r="D69" s="291"/>
      <c r="E69" s="290"/>
      <c r="F69" s="289"/>
      <c r="G69" s="289"/>
      <c r="H69" s="289"/>
      <c r="I69" s="289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7"/>
      <c r="W69" s="7"/>
      <c r="X69" s="7"/>
      <c r="Y69" s="7"/>
    </row>
    <row r="70" customFormat="false" ht="12.75" hidden="false" customHeight="false" outlineLevel="0" collapsed="false">
      <c r="A70" s="293"/>
      <c r="B70" s="9"/>
      <c r="C70" s="291"/>
      <c r="D70" s="291"/>
      <c r="E70" s="290"/>
      <c r="F70" s="289"/>
      <c r="G70" s="289"/>
      <c r="H70" s="289"/>
      <c r="I70" s="289"/>
      <c r="J70" s="289"/>
      <c r="K70" s="289"/>
      <c r="L70" s="289"/>
      <c r="M70" s="289"/>
      <c r="N70" s="289"/>
      <c r="O70" s="289"/>
      <c r="P70" s="289"/>
      <c r="Q70" s="289"/>
      <c r="R70" s="289"/>
      <c r="S70" s="289"/>
      <c r="T70" s="289"/>
      <c r="U70" s="289"/>
      <c r="V70" s="7"/>
      <c r="W70" s="7"/>
      <c r="X70" s="7"/>
      <c r="Y70" s="7"/>
    </row>
    <row r="71" customFormat="false" ht="12.75" hidden="false" customHeight="false" outlineLevel="0" collapsed="false">
      <c r="A71" s="287"/>
      <c r="B71" s="9"/>
      <c r="C71" s="291"/>
      <c r="D71" s="291"/>
      <c r="E71" s="10"/>
      <c r="F71" s="206"/>
      <c r="G71" s="294"/>
      <c r="H71" s="294"/>
      <c r="I71" s="289"/>
      <c r="J71" s="289"/>
      <c r="K71" s="294"/>
      <c r="L71" s="294"/>
      <c r="M71" s="294"/>
      <c r="N71" s="295"/>
      <c r="O71" s="294"/>
      <c r="P71" s="296"/>
      <c r="Q71" s="294"/>
      <c r="R71" s="294"/>
      <c r="S71" s="294"/>
      <c r="T71" s="294"/>
      <c r="U71" s="289"/>
      <c r="V71" s="7"/>
      <c r="W71" s="7"/>
      <c r="X71" s="7"/>
      <c r="Y71" s="7"/>
    </row>
    <row r="72" customFormat="false" ht="12.75" hidden="false" customHeight="false" outlineLevel="0" collapsed="false">
      <c r="A72" s="287"/>
      <c r="B72" s="297"/>
      <c r="C72" s="298"/>
      <c r="D72" s="298"/>
      <c r="E72" s="298"/>
      <c r="F72" s="299"/>
      <c r="G72" s="299"/>
      <c r="H72" s="299"/>
      <c r="I72" s="299"/>
      <c r="J72" s="298"/>
      <c r="K72" s="299"/>
      <c r="L72" s="299"/>
      <c r="M72" s="299"/>
      <c r="N72" s="300"/>
      <c r="O72" s="299"/>
      <c r="P72" s="300"/>
      <c r="Q72" s="299"/>
      <c r="R72" s="300"/>
      <c r="S72" s="301"/>
      <c r="T72" s="299"/>
      <c r="U72" s="299"/>
      <c r="V72" s="7"/>
      <c r="W72" s="7"/>
      <c r="X72" s="7"/>
      <c r="Y72" s="7"/>
    </row>
    <row r="73" customFormat="false" ht="12.75" hidden="false" customHeight="false" outlineLevel="0" collapsed="false">
      <c r="A73" s="287"/>
      <c r="B73" s="9"/>
      <c r="C73" s="290"/>
      <c r="D73" s="290"/>
      <c r="E73" s="290"/>
      <c r="F73" s="302"/>
      <c r="G73" s="302"/>
      <c r="H73" s="302"/>
      <c r="I73" s="302"/>
      <c r="J73" s="290"/>
      <c r="K73" s="303"/>
      <c r="L73" s="303"/>
      <c r="M73" s="303"/>
      <c r="N73" s="303"/>
      <c r="O73" s="303"/>
      <c r="P73" s="303"/>
      <c r="Q73" s="303"/>
      <c r="R73" s="303"/>
      <c r="S73" s="303"/>
      <c r="T73" s="303"/>
      <c r="U73" s="304"/>
      <c r="V73" s="7"/>
      <c r="W73" s="7"/>
      <c r="X73" s="7"/>
      <c r="Y73" s="7"/>
    </row>
    <row r="74" customFormat="false" ht="12.75" hidden="false" customHeight="false" outlineLevel="0" collapsed="false">
      <c r="A74" s="287"/>
      <c r="B74" s="9"/>
      <c r="C74" s="290"/>
      <c r="D74" s="290"/>
      <c r="E74" s="290"/>
      <c r="F74" s="302"/>
      <c r="G74" s="302"/>
      <c r="H74" s="302"/>
      <c r="I74" s="302"/>
      <c r="J74" s="290"/>
      <c r="K74" s="303"/>
      <c r="L74" s="303"/>
      <c r="M74" s="303"/>
      <c r="N74" s="303"/>
      <c r="O74" s="303"/>
      <c r="P74" s="303"/>
      <c r="Q74" s="303"/>
      <c r="R74" s="303"/>
      <c r="S74" s="303"/>
      <c r="T74" s="303"/>
      <c r="U74" s="304"/>
      <c r="V74" s="7"/>
      <c r="W74" s="7"/>
      <c r="X74" s="7"/>
      <c r="Y74" s="7"/>
    </row>
    <row r="75" customFormat="false" ht="12.75" hidden="false" customHeight="false" outlineLevel="0" collapsed="false">
      <c r="A75" s="305"/>
      <c r="B75" s="9"/>
      <c r="C75" s="290"/>
      <c r="D75" s="290"/>
      <c r="E75" s="290"/>
      <c r="F75" s="302"/>
      <c r="G75" s="302"/>
      <c r="H75" s="302"/>
      <c r="I75" s="302"/>
      <c r="J75" s="290"/>
      <c r="K75" s="303"/>
      <c r="L75" s="303"/>
      <c r="M75" s="303"/>
      <c r="N75" s="303"/>
      <c r="O75" s="303"/>
      <c r="P75" s="303"/>
      <c r="Q75" s="303"/>
      <c r="R75" s="303"/>
      <c r="S75" s="303"/>
      <c r="T75" s="303"/>
      <c r="U75" s="304"/>
      <c r="V75" s="7"/>
      <c r="W75" s="7"/>
      <c r="X75" s="7"/>
      <c r="Y75" s="7"/>
    </row>
    <row r="76" customFormat="false" ht="12.75" hidden="false" customHeight="false" outlineLevel="0" collapsed="false">
      <c r="A76" s="287"/>
      <c r="B76" s="9"/>
      <c r="C76" s="290"/>
      <c r="D76" s="290"/>
      <c r="E76" s="290"/>
      <c r="F76" s="302"/>
      <c r="G76" s="302"/>
      <c r="H76" s="302"/>
      <c r="I76" s="302"/>
      <c r="J76" s="290"/>
      <c r="K76" s="303"/>
      <c r="L76" s="303"/>
      <c r="M76" s="303"/>
      <c r="N76" s="303"/>
      <c r="O76" s="303"/>
      <c r="P76" s="303"/>
      <c r="Q76" s="303"/>
      <c r="R76" s="303"/>
      <c r="S76" s="303"/>
      <c r="T76" s="303"/>
      <c r="U76" s="304"/>
      <c r="V76" s="7"/>
      <c r="W76" s="7"/>
      <c r="X76" s="7"/>
      <c r="Y76" s="7"/>
    </row>
    <row r="77" customFormat="false" ht="12.75" hidden="false" customHeight="false" outlineLevel="0" collapsed="false">
      <c r="A77" s="287"/>
      <c r="B77" s="9"/>
      <c r="C77" s="290"/>
      <c r="D77" s="290"/>
      <c r="E77" s="290"/>
      <c r="F77" s="302"/>
      <c r="G77" s="302"/>
      <c r="H77" s="302"/>
      <c r="I77" s="302"/>
      <c r="J77" s="290"/>
      <c r="K77" s="303"/>
      <c r="L77" s="303"/>
      <c r="M77" s="303"/>
      <c r="N77" s="303"/>
      <c r="O77" s="303"/>
      <c r="P77" s="303"/>
      <c r="Q77" s="303"/>
      <c r="R77" s="303"/>
      <c r="S77" s="303"/>
      <c r="T77" s="303"/>
      <c r="U77" s="304"/>
      <c r="V77" s="7"/>
      <c r="W77" s="7"/>
      <c r="X77" s="7"/>
      <c r="Y77" s="7"/>
    </row>
    <row r="78" customFormat="false" ht="12.75" hidden="false" customHeight="false" outlineLevel="0" collapsed="false">
      <c r="A78" s="287"/>
      <c r="B78" s="9"/>
      <c r="C78" s="290"/>
      <c r="D78" s="290"/>
      <c r="E78" s="290"/>
      <c r="F78" s="302"/>
      <c r="G78" s="302"/>
      <c r="H78" s="302"/>
      <c r="I78" s="302"/>
      <c r="J78" s="290"/>
      <c r="K78" s="303"/>
      <c r="L78" s="303"/>
      <c r="M78" s="303"/>
      <c r="N78" s="303"/>
      <c r="O78" s="303"/>
      <c r="P78" s="303"/>
      <c r="Q78" s="303"/>
      <c r="R78" s="303"/>
      <c r="S78" s="303"/>
      <c r="T78" s="303"/>
      <c r="U78" s="304"/>
      <c r="V78" s="7"/>
      <c r="W78" s="7"/>
      <c r="X78" s="7"/>
      <c r="Y78" s="7"/>
    </row>
    <row r="79" customFormat="false" ht="12.75" hidden="false" customHeight="false" outlineLevel="0" collapsed="false">
      <c r="A79" s="287"/>
      <c r="B79" s="9"/>
      <c r="C79" s="290"/>
      <c r="D79" s="290"/>
      <c r="E79" s="290"/>
      <c r="F79" s="302"/>
      <c r="G79" s="302"/>
      <c r="H79" s="302"/>
      <c r="I79" s="302"/>
      <c r="J79" s="290"/>
      <c r="K79" s="303"/>
      <c r="L79" s="303"/>
      <c r="M79" s="303"/>
      <c r="N79" s="303"/>
      <c r="O79" s="303"/>
      <c r="P79" s="303"/>
      <c r="Q79" s="303"/>
      <c r="R79" s="303"/>
      <c r="S79" s="303"/>
      <c r="T79" s="303"/>
      <c r="U79" s="304"/>
      <c r="V79" s="7"/>
      <c r="W79" s="7"/>
      <c r="X79" s="7"/>
      <c r="Y79" s="7"/>
    </row>
    <row r="80" customFormat="false" ht="12.75" hidden="false" customHeight="false" outlineLevel="0" collapsed="false">
      <c r="A80" s="287"/>
      <c r="B80" s="9"/>
      <c r="C80" s="290"/>
      <c r="D80" s="290"/>
      <c r="E80" s="290"/>
      <c r="F80" s="302"/>
      <c r="G80" s="302"/>
      <c r="H80" s="302"/>
      <c r="I80" s="302"/>
      <c r="J80" s="290"/>
      <c r="K80" s="303"/>
      <c r="L80" s="303"/>
      <c r="M80" s="303"/>
      <c r="N80" s="303"/>
      <c r="O80" s="303"/>
      <c r="P80" s="303"/>
      <c r="Q80" s="303"/>
      <c r="R80" s="303"/>
      <c r="S80" s="303"/>
      <c r="T80" s="303"/>
      <c r="U80" s="304"/>
      <c r="V80" s="7"/>
      <c r="W80" s="7"/>
      <c r="X80" s="7"/>
      <c r="Y80" s="7"/>
    </row>
    <row r="81" customFormat="false" ht="12.75" hidden="false" customHeight="false" outlineLevel="0" collapsed="false">
      <c r="A81" s="287"/>
      <c r="B81" s="9"/>
      <c r="C81" s="290"/>
      <c r="D81" s="290"/>
      <c r="E81" s="290"/>
      <c r="F81" s="302"/>
      <c r="G81" s="302"/>
      <c r="H81" s="302"/>
      <c r="I81" s="302"/>
      <c r="J81" s="290"/>
      <c r="K81" s="303"/>
      <c r="L81" s="303"/>
      <c r="M81" s="303"/>
      <c r="N81" s="303"/>
      <c r="O81" s="303"/>
      <c r="P81" s="303"/>
      <c r="Q81" s="303"/>
      <c r="R81" s="303"/>
      <c r="S81" s="303"/>
      <c r="T81" s="303"/>
      <c r="U81" s="304"/>
      <c r="V81" s="7"/>
      <c r="W81" s="7"/>
      <c r="X81" s="7"/>
      <c r="Y81" s="7"/>
    </row>
    <row r="82" customFormat="false" ht="12.75" hidden="false" customHeight="false" outlineLevel="0" collapsed="false">
      <c r="A82" s="287"/>
      <c r="B82" s="9"/>
      <c r="C82" s="290"/>
      <c r="D82" s="290"/>
      <c r="E82" s="290"/>
      <c r="F82" s="302"/>
      <c r="G82" s="302"/>
      <c r="H82" s="302"/>
      <c r="I82" s="302"/>
      <c r="J82" s="290"/>
      <c r="K82" s="303"/>
      <c r="L82" s="303"/>
      <c r="M82" s="303"/>
      <c r="N82" s="303"/>
      <c r="O82" s="303"/>
      <c r="P82" s="303"/>
      <c r="Q82" s="303"/>
      <c r="R82" s="303"/>
      <c r="S82" s="303"/>
      <c r="T82" s="303"/>
      <c r="U82" s="304"/>
      <c r="V82" s="7"/>
      <c r="W82" s="8"/>
      <c r="X82" s="7"/>
      <c r="Y82" s="8"/>
    </row>
    <row r="83" customFormat="false" ht="12.75" hidden="false" customHeight="false" outlineLevel="0" collapsed="false">
      <c r="A83" s="287"/>
      <c r="B83" s="9"/>
      <c r="C83" s="290"/>
      <c r="D83" s="290"/>
      <c r="E83" s="290"/>
      <c r="F83" s="302"/>
      <c r="G83" s="302"/>
      <c r="H83" s="302"/>
      <c r="I83" s="302"/>
      <c r="J83" s="290"/>
      <c r="K83" s="303"/>
      <c r="L83" s="303"/>
      <c r="M83" s="303"/>
      <c r="N83" s="303"/>
      <c r="O83" s="303"/>
      <c r="P83" s="303"/>
      <c r="Q83" s="303"/>
      <c r="R83" s="303"/>
      <c r="S83" s="303"/>
      <c r="T83" s="303"/>
      <c r="U83" s="304"/>
      <c r="V83" s="7"/>
      <c r="W83" s="7"/>
      <c r="X83" s="7"/>
      <c r="Y83" s="7"/>
    </row>
    <row r="84" customFormat="false" ht="12.75" hidden="false" customHeight="false" outlineLevel="0" collapsed="false">
      <c r="A84" s="287"/>
      <c r="B84" s="9"/>
      <c r="C84" s="290"/>
      <c r="D84" s="290"/>
      <c r="E84" s="290"/>
      <c r="F84" s="302"/>
      <c r="G84" s="302"/>
      <c r="H84" s="302"/>
      <c r="I84" s="302"/>
      <c r="J84" s="290"/>
      <c r="K84" s="303"/>
      <c r="L84" s="303"/>
      <c r="M84" s="303"/>
      <c r="N84" s="303"/>
      <c r="O84" s="303"/>
      <c r="P84" s="303"/>
      <c r="Q84" s="303"/>
      <c r="R84" s="303"/>
      <c r="S84" s="303"/>
      <c r="T84" s="303"/>
      <c r="U84" s="304"/>
      <c r="V84" s="7"/>
      <c r="W84" s="7"/>
      <c r="X84" s="7"/>
      <c r="Y84" s="7"/>
    </row>
    <row r="85" customFormat="false" ht="12.75" hidden="false" customHeight="false" outlineLevel="0" collapsed="false">
      <c r="A85" s="287"/>
      <c r="B85" s="9"/>
      <c r="C85" s="290"/>
      <c r="D85" s="290"/>
      <c r="E85" s="290"/>
      <c r="F85" s="302"/>
      <c r="G85" s="302"/>
      <c r="H85" s="302"/>
      <c r="I85" s="302"/>
      <c r="J85" s="290"/>
      <c r="K85" s="303"/>
      <c r="L85" s="303"/>
      <c r="M85" s="303"/>
      <c r="N85" s="303"/>
      <c r="O85" s="303"/>
      <c r="P85" s="303"/>
      <c r="Q85" s="303"/>
      <c r="R85" s="303"/>
      <c r="S85" s="303"/>
      <c r="T85" s="303"/>
      <c r="U85" s="304"/>
      <c r="V85" s="7"/>
      <c r="W85" s="7"/>
      <c r="X85" s="7"/>
      <c r="Y85" s="7"/>
    </row>
    <row r="86" customFormat="false" ht="12.75" hidden="false" customHeight="false" outlineLevel="0" collapsed="false">
      <c r="A86" s="287"/>
      <c r="B86" s="9"/>
      <c r="C86" s="290"/>
      <c r="D86" s="290"/>
      <c r="E86" s="290"/>
      <c r="F86" s="302"/>
      <c r="G86" s="302"/>
      <c r="H86" s="302"/>
      <c r="I86" s="302"/>
      <c r="J86" s="290"/>
      <c r="K86" s="303"/>
      <c r="L86" s="303"/>
      <c r="M86" s="303"/>
      <c r="N86" s="303"/>
      <c r="O86" s="303"/>
      <c r="P86" s="303"/>
      <c r="Q86" s="303"/>
      <c r="R86" s="303"/>
      <c r="S86" s="303"/>
      <c r="T86" s="303"/>
      <c r="U86" s="304"/>
      <c r="V86" s="7"/>
      <c r="W86" s="7"/>
      <c r="X86" s="7"/>
      <c r="Y86" s="7"/>
    </row>
    <row r="87" customFormat="false" ht="12.75" hidden="false" customHeight="false" outlineLevel="0" collapsed="false">
      <c r="A87" s="287"/>
      <c r="B87" s="9"/>
      <c r="C87" s="290"/>
      <c r="D87" s="290"/>
      <c r="E87" s="290"/>
      <c r="F87" s="302"/>
      <c r="G87" s="302"/>
      <c r="H87" s="302"/>
      <c r="I87" s="302"/>
      <c r="J87" s="290"/>
      <c r="K87" s="303"/>
      <c r="L87" s="303"/>
      <c r="M87" s="303"/>
      <c r="N87" s="303"/>
      <c r="O87" s="303"/>
      <c r="P87" s="303"/>
      <c r="Q87" s="303"/>
      <c r="R87" s="303"/>
      <c r="S87" s="303"/>
      <c r="T87" s="303"/>
      <c r="U87" s="304"/>
      <c r="V87" s="7"/>
      <c r="W87" s="7"/>
      <c r="X87" s="7"/>
      <c r="Y87" s="7"/>
      <c r="AH87" s="6"/>
    </row>
    <row r="88" customFormat="false" ht="12.75" hidden="false" customHeight="false" outlineLevel="0" collapsed="false">
      <c r="A88" s="287"/>
      <c r="B88" s="9"/>
      <c r="C88" s="290"/>
      <c r="D88" s="290"/>
      <c r="E88" s="290"/>
      <c r="F88" s="302"/>
      <c r="G88" s="302"/>
      <c r="H88" s="302"/>
      <c r="I88" s="302"/>
      <c r="J88" s="290"/>
      <c r="K88" s="303"/>
      <c r="L88" s="303"/>
      <c r="M88" s="303"/>
      <c r="N88" s="303"/>
      <c r="O88" s="303"/>
      <c r="P88" s="303"/>
      <c r="Q88" s="303"/>
      <c r="R88" s="303"/>
      <c r="S88" s="303"/>
      <c r="T88" s="303"/>
      <c r="U88" s="304"/>
      <c r="V88" s="7"/>
      <c r="W88" s="7"/>
      <c r="X88" s="7"/>
      <c r="Y88" s="7"/>
    </row>
    <row r="89" customFormat="false" ht="12.75" hidden="false" customHeight="false" outlineLevel="0" collapsed="false">
      <c r="A89" s="287"/>
      <c r="B89" s="9"/>
      <c r="C89" s="290"/>
      <c r="D89" s="290"/>
      <c r="E89" s="290"/>
      <c r="F89" s="302"/>
      <c r="G89" s="302"/>
      <c r="H89" s="302"/>
      <c r="I89" s="302"/>
      <c r="J89" s="290"/>
      <c r="K89" s="303"/>
      <c r="L89" s="303"/>
      <c r="M89" s="303"/>
      <c r="N89" s="303"/>
      <c r="O89" s="303"/>
      <c r="P89" s="303"/>
      <c r="Q89" s="303"/>
      <c r="R89" s="303"/>
      <c r="S89" s="303"/>
      <c r="T89" s="303"/>
      <c r="U89" s="304"/>
      <c r="V89" s="7"/>
      <c r="W89" s="7"/>
      <c r="X89" s="7"/>
      <c r="Y89" s="7"/>
    </row>
    <row r="90" customFormat="false" ht="12.75" hidden="false" customHeight="false" outlineLevel="0" collapsed="false">
      <c r="A90" s="287"/>
      <c r="B90" s="9"/>
      <c r="C90" s="290"/>
      <c r="D90" s="290"/>
      <c r="E90" s="290"/>
      <c r="F90" s="302"/>
      <c r="G90" s="302"/>
      <c r="H90" s="302"/>
      <c r="I90" s="302"/>
      <c r="J90" s="290"/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4"/>
      <c r="V90" s="7"/>
      <c r="W90" s="7"/>
      <c r="X90" s="7"/>
      <c r="Y90" s="7"/>
    </row>
    <row r="91" customFormat="false" ht="12.75" hidden="false" customHeight="false" outlineLevel="0" collapsed="false">
      <c r="A91" s="287"/>
      <c r="B91" s="9"/>
      <c r="C91" s="290"/>
      <c r="D91" s="290"/>
      <c r="E91" s="290"/>
      <c r="F91" s="302"/>
      <c r="G91" s="302"/>
      <c r="H91" s="302"/>
      <c r="I91" s="302"/>
      <c r="J91" s="290"/>
      <c r="K91" s="303"/>
      <c r="L91" s="303"/>
      <c r="M91" s="303"/>
      <c r="N91" s="303"/>
      <c r="O91" s="303"/>
      <c r="P91" s="303"/>
      <c r="Q91" s="303"/>
      <c r="R91" s="303"/>
      <c r="S91" s="303"/>
      <c r="T91" s="303"/>
      <c r="U91" s="304"/>
      <c r="V91" s="7"/>
      <c r="W91" s="7"/>
      <c r="X91" s="7"/>
      <c r="Y91" s="7"/>
    </row>
    <row r="92" customFormat="false" ht="12.75" hidden="false" customHeight="false" outlineLevel="0" collapsed="false">
      <c r="A92" s="287"/>
      <c r="B92" s="9"/>
      <c r="C92" s="290"/>
      <c r="D92" s="290"/>
      <c r="E92" s="290"/>
      <c r="F92" s="302"/>
      <c r="G92" s="302"/>
      <c r="H92" s="302"/>
      <c r="I92" s="302"/>
      <c r="J92" s="290"/>
      <c r="K92" s="303"/>
      <c r="L92" s="303"/>
      <c r="M92" s="303"/>
      <c r="N92" s="303"/>
      <c r="O92" s="303"/>
      <c r="P92" s="303"/>
      <c r="Q92" s="303"/>
      <c r="R92" s="303"/>
      <c r="S92" s="303"/>
      <c r="T92" s="303"/>
      <c r="U92" s="304"/>
      <c r="V92" s="7"/>
      <c r="W92" s="7"/>
      <c r="X92" s="7"/>
      <c r="Y92" s="7"/>
    </row>
    <row r="93" customFormat="false" ht="12.75" hidden="false" customHeight="false" outlineLevel="0" collapsed="false">
      <c r="A93" s="287"/>
      <c r="B93" s="9"/>
      <c r="C93" s="290"/>
      <c r="D93" s="290"/>
      <c r="E93" s="290"/>
      <c r="F93" s="302"/>
      <c r="G93" s="302"/>
      <c r="H93" s="302"/>
      <c r="I93" s="302"/>
      <c r="J93" s="290"/>
      <c r="K93" s="303"/>
      <c r="L93" s="303"/>
      <c r="M93" s="303"/>
      <c r="N93" s="303"/>
      <c r="O93" s="303"/>
      <c r="P93" s="303"/>
      <c r="Q93" s="303"/>
      <c r="R93" s="303"/>
      <c r="S93" s="303"/>
      <c r="T93" s="303"/>
      <c r="U93" s="304"/>
      <c r="V93" s="7"/>
      <c r="W93" s="7"/>
      <c r="X93" s="7"/>
      <c r="Y93" s="7"/>
    </row>
    <row r="94" customFormat="false" ht="12.75" hidden="false" customHeight="false" outlineLevel="0" collapsed="false">
      <c r="A94" s="287"/>
      <c r="B94" s="9"/>
      <c r="C94" s="290"/>
      <c r="D94" s="290"/>
      <c r="E94" s="290"/>
      <c r="F94" s="302"/>
      <c r="G94" s="302"/>
      <c r="H94" s="302"/>
      <c r="I94" s="302"/>
      <c r="J94" s="290"/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304"/>
      <c r="V94" s="7"/>
      <c r="W94" s="7"/>
      <c r="X94" s="7"/>
      <c r="Y94" s="7"/>
    </row>
    <row r="95" customFormat="false" ht="12.75" hidden="false" customHeight="false" outlineLevel="0" collapsed="false">
      <c r="A95" s="287"/>
      <c r="B95" s="9"/>
      <c r="C95" s="290"/>
      <c r="D95" s="290"/>
      <c r="E95" s="290"/>
      <c r="F95" s="302"/>
      <c r="G95" s="302"/>
      <c r="H95" s="302"/>
      <c r="I95" s="302"/>
      <c r="J95" s="290"/>
      <c r="K95" s="303"/>
      <c r="L95" s="303"/>
      <c r="M95" s="303"/>
      <c r="N95" s="303"/>
      <c r="O95" s="303"/>
      <c r="P95" s="303"/>
      <c r="Q95" s="303"/>
      <c r="R95" s="303"/>
      <c r="S95" s="303"/>
      <c r="T95" s="303"/>
      <c r="U95" s="304"/>
      <c r="V95" s="7"/>
      <c r="W95" s="7"/>
      <c r="X95" s="7"/>
      <c r="Y95" s="7"/>
    </row>
    <row r="96" customFormat="false" ht="12.75" hidden="false" customHeight="false" outlineLevel="0" collapsed="false">
      <c r="A96" s="287"/>
      <c r="B96" s="9"/>
      <c r="C96" s="290"/>
      <c r="D96" s="290"/>
      <c r="E96" s="290"/>
      <c r="F96" s="302"/>
      <c r="G96" s="302"/>
      <c r="H96" s="302"/>
      <c r="I96" s="302"/>
      <c r="J96" s="290"/>
      <c r="K96" s="303"/>
      <c r="L96" s="303"/>
      <c r="M96" s="303"/>
      <c r="N96" s="303"/>
      <c r="O96" s="303"/>
      <c r="P96" s="303"/>
      <c r="Q96" s="303"/>
      <c r="R96" s="303"/>
      <c r="S96" s="303"/>
      <c r="T96" s="303"/>
      <c r="U96" s="304"/>
      <c r="V96" s="7"/>
      <c r="W96" s="7"/>
      <c r="X96" s="7"/>
      <c r="Y96" s="7"/>
    </row>
    <row r="97" customFormat="false" ht="12.75" hidden="false" customHeight="false" outlineLevel="0" collapsed="false">
      <c r="A97" s="287"/>
      <c r="B97" s="9"/>
      <c r="C97" s="290"/>
      <c r="D97" s="290"/>
      <c r="E97" s="291"/>
      <c r="F97" s="287"/>
      <c r="G97" s="287"/>
      <c r="H97" s="287"/>
      <c r="I97" s="287"/>
      <c r="J97" s="287"/>
      <c r="K97" s="287"/>
      <c r="L97" s="287"/>
      <c r="M97" s="287"/>
      <c r="N97" s="287"/>
      <c r="O97" s="287"/>
      <c r="P97" s="287"/>
      <c r="Q97" s="287"/>
      <c r="R97" s="287"/>
      <c r="S97" s="287"/>
      <c r="T97" s="287"/>
      <c r="U97" s="287"/>
      <c r="V97" s="7"/>
      <c r="W97" s="7"/>
      <c r="X97" s="7"/>
      <c r="Y97" s="7"/>
    </row>
    <row r="98" customFormat="false" ht="12.75" hidden="false" customHeight="false" outlineLevel="0" collapsed="false">
      <c r="A98" s="287"/>
      <c r="B98" s="287"/>
      <c r="C98" s="287"/>
      <c r="D98" s="287"/>
      <c r="E98" s="287"/>
      <c r="F98" s="287"/>
      <c r="G98" s="287"/>
      <c r="H98" s="287"/>
      <c r="I98" s="287"/>
      <c r="J98" s="287"/>
      <c r="K98" s="287"/>
      <c r="L98" s="287"/>
      <c r="M98" s="287"/>
      <c r="N98" s="287"/>
      <c r="O98" s="287"/>
      <c r="P98" s="287"/>
      <c r="Q98" s="287"/>
      <c r="R98" s="287"/>
      <c r="S98" s="287"/>
      <c r="T98" s="287"/>
      <c r="U98" s="287"/>
      <c r="V98" s="7"/>
      <c r="W98" s="7"/>
      <c r="X98" s="7"/>
      <c r="Y98" s="7"/>
    </row>
    <row r="99" customFormat="false" ht="12.75" hidden="false" customHeight="false" outlineLevel="0" collapsed="false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customFormat="false" ht="12.75" hidden="false" customHeight="false" outlineLevel="0" collapsed="false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customFormat="false" ht="12.75" hidden="false" customHeight="false" outlineLevel="0" collapsed="false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customFormat="false" ht="12.75" hidden="false" customHeight="false" outlineLevel="0" collapsed="false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customFormat="false" ht="12.75" hidden="false" customHeight="false" outlineLevel="0" collapsed="false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customFormat="false" ht="12.75" hidden="false" customHeight="false" outlineLevel="0" collapsed="false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customFormat="false" ht="12.75" hidden="false" customHeight="false" outlineLevel="0" collapsed="false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customFormat="false" ht="12.75" hidden="false" customHeight="false" outlineLevel="0" collapsed="false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customFormat="false" ht="12.75" hidden="false" customHeight="false" outlineLevel="0" collapsed="false">
      <c r="A107" s="7"/>
      <c r="B107" s="7"/>
      <c r="C107" s="7"/>
      <c r="D107" s="7"/>
      <c r="E107" s="287"/>
      <c r="F107" s="287"/>
      <c r="G107" s="287"/>
      <c r="H107" s="287"/>
      <c r="I107" s="287"/>
      <c r="J107" s="287"/>
      <c r="K107" s="287"/>
      <c r="L107" s="287"/>
      <c r="M107" s="287"/>
      <c r="N107" s="287"/>
      <c r="O107" s="287"/>
      <c r="P107" s="287"/>
      <c r="Q107" s="287"/>
      <c r="R107" s="287"/>
      <c r="S107" s="287"/>
      <c r="T107" s="287"/>
      <c r="U107" s="287"/>
      <c r="V107" s="287"/>
      <c r="W107" s="287"/>
      <c r="X107" s="287"/>
      <c r="Y107" s="7"/>
    </row>
    <row r="108" customFormat="false" ht="12.75" hidden="false" customHeight="false" outlineLevel="0" collapsed="false">
      <c r="A108" s="7"/>
      <c r="B108" s="7"/>
      <c r="C108" s="7"/>
      <c r="D108" s="7"/>
      <c r="E108" s="9"/>
      <c r="F108" s="10"/>
      <c r="G108" s="10"/>
      <c r="H108" s="10"/>
      <c r="I108" s="288"/>
      <c r="J108" s="288"/>
      <c r="K108" s="12"/>
      <c r="L108" s="12"/>
      <c r="M108" s="288"/>
      <c r="N108" s="288"/>
      <c r="O108" s="288"/>
      <c r="P108" s="289"/>
      <c r="Q108" s="288"/>
      <c r="R108" s="289"/>
      <c r="S108" s="287"/>
      <c r="T108" s="289"/>
      <c r="U108" s="289"/>
      <c r="V108" s="289"/>
      <c r="W108" s="289"/>
      <c r="X108" s="287"/>
      <c r="Y108" s="7"/>
    </row>
    <row r="109" customFormat="false" ht="12.75" hidden="false" customHeight="false" outlineLevel="0" collapsed="false">
      <c r="A109" s="7"/>
      <c r="B109" s="7"/>
      <c r="C109" s="7"/>
      <c r="D109" s="7"/>
      <c r="E109" s="9"/>
      <c r="F109" s="290"/>
      <c r="G109" s="291"/>
      <c r="H109" s="290"/>
      <c r="I109" s="289"/>
      <c r="J109" s="289"/>
      <c r="K109" s="289"/>
      <c r="L109" s="289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7"/>
    </row>
    <row r="110" customFormat="false" ht="12.75" hidden="false" customHeight="false" outlineLevel="0" collapsed="false">
      <c r="A110" s="7"/>
      <c r="B110" s="7"/>
      <c r="C110" s="7"/>
      <c r="D110" s="7"/>
      <c r="E110" s="9"/>
      <c r="F110" s="291"/>
      <c r="G110" s="291"/>
      <c r="H110" s="290"/>
      <c r="I110" s="289"/>
      <c r="J110" s="289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89"/>
      <c r="Y110" s="7"/>
    </row>
    <row r="111" customFormat="false" ht="12.75" hidden="false" customHeight="false" outlineLevel="0" collapsed="false">
      <c r="A111" s="7"/>
      <c r="B111" s="7"/>
      <c r="C111" s="7"/>
      <c r="D111" s="7"/>
      <c r="E111" s="9"/>
      <c r="F111" s="291"/>
      <c r="G111" s="291"/>
      <c r="H111" s="10"/>
      <c r="I111" s="206"/>
      <c r="J111" s="294"/>
      <c r="K111" s="294"/>
      <c r="L111" s="289"/>
      <c r="M111" s="289"/>
      <c r="N111" s="294"/>
      <c r="O111" s="294"/>
      <c r="P111" s="294"/>
      <c r="Q111" s="295"/>
      <c r="R111" s="294"/>
      <c r="S111" s="296"/>
      <c r="T111" s="294"/>
      <c r="U111" s="294"/>
      <c r="V111" s="294"/>
      <c r="W111" s="294"/>
      <c r="X111" s="289"/>
      <c r="Y111" s="7"/>
    </row>
    <row r="112" customFormat="false" ht="12.75" hidden="false" customHeight="false" outlineLevel="0" collapsed="false">
      <c r="A112" s="7"/>
      <c r="B112" s="7"/>
      <c r="C112" s="7"/>
      <c r="D112" s="7"/>
      <c r="E112" s="297"/>
      <c r="F112" s="298"/>
      <c r="G112" s="298"/>
      <c r="H112" s="298"/>
      <c r="I112" s="299"/>
      <c r="J112" s="299"/>
      <c r="K112" s="299"/>
      <c r="L112" s="299"/>
      <c r="M112" s="298"/>
      <c r="N112" s="299"/>
      <c r="O112" s="299"/>
      <c r="P112" s="299"/>
      <c r="Q112" s="300"/>
      <c r="R112" s="299"/>
      <c r="S112" s="300"/>
      <c r="T112" s="299"/>
      <c r="U112" s="300"/>
      <c r="V112" s="301"/>
      <c r="W112" s="299"/>
      <c r="X112" s="299"/>
      <c r="Y112" s="7"/>
    </row>
    <row r="113" customFormat="false" ht="12.75" hidden="false" customHeight="false" outlineLevel="0" collapsed="false">
      <c r="A113" s="7"/>
      <c r="B113" s="7"/>
      <c r="C113" s="7"/>
      <c r="D113" s="7"/>
      <c r="E113" s="9"/>
      <c r="F113" s="290"/>
      <c r="G113" s="290"/>
      <c r="H113" s="290"/>
      <c r="I113" s="302"/>
      <c r="J113" s="302"/>
      <c r="K113" s="302"/>
      <c r="L113" s="302"/>
      <c r="M113" s="290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  <c r="X113" s="304"/>
      <c r="Y113" s="7"/>
    </row>
    <row r="114" customFormat="false" ht="12.75" hidden="false" customHeight="false" outlineLevel="0" collapsed="false">
      <c r="A114" s="7"/>
      <c r="B114" s="7"/>
      <c r="C114" s="7"/>
      <c r="D114" s="7"/>
      <c r="E114" s="9"/>
      <c r="F114" s="290"/>
      <c r="G114" s="290"/>
      <c r="H114" s="290"/>
      <c r="I114" s="302"/>
      <c r="J114" s="302"/>
      <c r="K114" s="302"/>
      <c r="L114" s="302"/>
      <c r="M114" s="290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  <c r="X114" s="304"/>
      <c r="Y114" s="7"/>
    </row>
    <row r="115" customFormat="false" ht="12.75" hidden="false" customHeight="false" outlineLevel="0" collapsed="false">
      <c r="A115" s="7"/>
      <c r="B115" s="7"/>
      <c r="C115" s="7"/>
      <c r="D115" s="7"/>
      <c r="E115" s="9"/>
      <c r="F115" s="290"/>
      <c r="G115" s="290"/>
      <c r="H115" s="290"/>
      <c r="I115" s="302"/>
      <c r="J115" s="302"/>
      <c r="K115" s="302"/>
      <c r="L115" s="302"/>
      <c r="M115" s="290"/>
      <c r="N115" s="303"/>
      <c r="O115" s="303"/>
      <c r="P115" s="303"/>
      <c r="Q115" s="303"/>
      <c r="R115" s="303"/>
      <c r="S115" s="303"/>
      <c r="T115" s="303"/>
      <c r="U115" s="303"/>
      <c r="V115" s="303"/>
      <c r="W115" s="303"/>
      <c r="X115" s="304"/>
      <c r="Y115" s="7"/>
    </row>
    <row r="116" customFormat="false" ht="12.75" hidden="false" customHeight="false" outlineLevel="0" collapsed="false">
      <c r="A116" s="7"/>
      <c r="B116" s="7"/>
      <c r="C116" s="7"/>
      <c r="D116" s="7"/>
      <c r="E116" s="9"/>
      <c r="F116" s="290"/>
      <c r="G116" s="290"/>
      <c r="H116" s="290"/>
      <c r="I116" s="302"/>
      <c r="J116" s="302"/>
      <c r="K116" s="302"/>
      <c r="L116" s="302"/>
      <c r="M116" s="290"/>
      <c r="N116" s="303"/>
      <c r="O116" s="303"/>
      <c r="P116" s="303"/>
      <c r="Q116" s="303"/>
      <c r="R116" s="303"/>
      <c r="S116" s="303"/>
      <c r="T116" s="303"/>
      <c r="U116" s="303"/>
      <c r="V116" s="303"/>
      <c r="W116" s="303"/>
      <c r="X116" s="304"/>
      <c r="Y116" s="7"/>
    </row>
    <row r="117" customFormat="false" ht="12.75" hidden="false" customHeight="false" outlineLevel="0" collapsed="false">
      <c r="A117" s="7"/>
      <c r="B117" s="7"/>
      <c r="C117" s="7"/>
      <c r="D117" s="7"/>
      <c r="E117" s="9"/>
      <c r="F117" s="290"/>
      <c r="G117" s="290"/>
      <c r="H117" s="290"/>
      <c r="I117" s="302"/>
      <c r="J117" s="302"/>
      <c r="K117" s="302"/>
      <c r="L117" s="302"/>
      <c r="M117" s="290"/>
      <c r="N117" s="303"/>
      <c r="O117" s="303"/>
      <c r="P117" s="303"/>
      <c r="Q117" s="303"/>
      <c r="R117" s="303"/>
      <c r="S117" s="303"/>
      <c r="T117" s="303"/>
      <c r="U117" s="303"/>
      <c r="V117" s="303"/>
      <c r="W117" s="303"/>
      <c r="X117" s="304"/>
      <c r="Y117" s="7"/>
    </row>
    <row r="118" customFormat="false" ht="12.75" hidden="false" customHeight="false" outlineLevel="0" collapsed="false">
      <c r="A118" s="7"/>
      <c r="B118" s="7"/>
      <c r="C118" s="7"/>
      <c r="D118" s="7"/>
      <c r="E118" s="9"/>
      <c r="F118" s="290"/>
      <c r="G118" s="290"/>
      <c r="H118" s="290"/>
      <c r="I118" s="302"/>
      <c r="J118" s="302"/>
      <c r="K118" s="302"/>
      <c r="L118" s="302"/>
      <c r="M118" s="290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  <c r="X118" s="304"/>
      <c r="Y118" s="7"/>
    </row>
    <row r="119" customFormat="false" ht="12.75" hidden="false" customHeight="false" outlineLevel="0" collapsed="false">
      <c r="A119" s="7"/>
      <c r="B119" s="7"/>
      <c r="C119" s="7"/>
      <c r="D119" s="7"/>
      <c r="E119" s="9"/>
      <c r="F119" s="290"/>
      <c r="G119" s="290"/>
      <c r="H119" s="290"/>
      <c r="I119" s="302"/>
      <c r="J119" s="302"/>
      <c r="K119" s="302"/>
      <c r="L119" s="302"/>
      <c r="M119" s="290"/>
      <c r="N119" s="303"/>
      <c r="O119" s="303"/>
      <c r="P119" s="303"/>
      <c r="Q119" s="303"/>
      <c r="R119" s="303"/>
      <c r="S119" s="303"/>
      <c r="T119" s="303"/>
      <c r="U119" s="303"/>
      <c r="V119" s="303"/>
      <c r="W119" s="303"/>
      <c r="X119" s="304"/>
      <c r="Y119" s="7"/>
    </row>
    <row r="120" customFormat="false" ht="12.75" hidden="false" customHeight="false" outlineLevel="0" collapsed="false">
      <c r="A120" s="7"/>
      <c r="B120" s="7"/>
      <c r="C120" s="7"/>
      <c r="D120" s="7"/>
      <c r="E120" s="9"/>
      <c r="F120" s="290"/>
      <c r="G120" s="290"/>
      <c r="H120" s="290"/>
      <c r="I120" s="302"/>
      <c r="J120" s="302"/>
      <c r="K120" s="302"/>
      <c r="L120" s="302"/>
      <c r="M120" s="290"/>
      <c r="N120" s="303"/>
      <c r="O120" s="303"/>
      <c r="P120" s="303"/>
      <c r="Q120" s="303"/>
      <c r="R120" s="303"/>
      <c r="S120" s="303"/>
      <c r="T120" s="303"/>
      <c r="U120" s="303"/>
      <c r="V120" s="303"/>
      <c r="W120" s="303"/>
      <c r="X120" s="304"/>
      <c r="Y120" s="7"/>
    </row>
    <row r="121" customFormat="false" ht="12.75" hidden="false" customHeight="false" outlineLevel="0" collapsed="false">
      <c r="A121" s="7"/>
      <c r="B121" s="7"/>
      <c r="C121" s="7"/>
      <c r="D121" s="7"/>
      <c r="E121" s="9"/>
      <c r="F121" s="290"/>
      <c r="G121" s="290"/>
      <c r="H121" s="290"/>
      <c r="I121" s="302"/>
      <c r="J121" s="302"/>
      <c r="K121" s="302"/>
      <c r="L121" s="302"/>
      <c r="M121" s="290"/>
      <c r="N121" s="303"/>
      <c r="O121" s="303"/>
      <c r="P121" s="303"/>
      <c r="Q121" s="303"/>
      <c r="R121" s="303"/>
      <c r="S121" s="303"/>
      <c r="T121" s="303"/>
      <c r="U121" s="303"/>
      <c r="V121" s="303"/>
      <c r="W121" s="303"/>
      <c r="X121" s="304"/>
      <c r="Y121" s="7"/>
    </row>
    <row r="122" customFormat="false" ht="12.75" hidden="false" customHeight="false" outlineLevel="0" collapsed="false">
      <c r="A122" s="7"/>
      <c r="B122" s="7"/>
      <c r="C122" s="7"/>
      <c r="D122" s="7"/>
      <c r="E122" s="9"/>
      <c r="F122" s="290"/>
      <c r="G122" s="290"/>
      <c r="H122" s="290"/>
      <c r="I122" s="302"/>
      <c r="J122" s="302"/>
      <c r="K122" s="302"/>
      <c r="L122" s="302"/>
      <c r="M122" s="290"/>
      <c r="N122" s="303"/>
      <c r="O122" s="303"/>
      <c r="P122" s="303"/>
      <c r="Q122" s="303"/>
      <c r="R122" s="303"/>
      <c r="S122" s="303"/>
      <c r="T122" s="303"/>
      <c r="U122" s="303"/>
      <c r="V122" s="303"/>
      <c r="W122" s="303"/>
      <c r="X122" s="304"/>
      <c r="Y122" s="7"/>
    </row>
    <row r="123" customFormat="false" ht="12.75" hidden="false" customHeight="false" outlineLevel="0" collapsed="false">
      <c r="A123" s="7"/>
      <c r="B123" s="7"/>
      <c r="C123" s="7"/>
      <c r="D123" s="7"/>
      <c r="E123" s="9"/>
      <c r="F123" s="290"/>
      <c r="G123" s="290"/>
      <c r="H123" s="290"/>
      <c r="I123" s="302"/>
      <c r="J123" s="302"/>
      <c r="K123" s="302"/>
      <c r="L123" s="302"/>
      <c r="M123" s="290"/>
      <c r="N123" s="303"/>
      <c r="O123" s="303"/>
      <c r="P123" s="303"/>
      <c r="Q123" s="303"/>
      <c r="R123" s="303"/>
      <c r="S123" s="303"/>
      <c r="T123" s="303"/>
      <c r="U123" s="303"/>
      <c r="V123" s="303"/>
      <c r="W123" s="303"/>
      <c r="X123" s="304"/>
      <c r="Y123" s="7"/>
    </row>
    <row r="124" customFormat="false" ht="12.75" hidden="false" customHeight="false" outlineLevel="0" collapsed="false">
      <c r="A124" s="7"/>
      <c r="B124" s="7"/>
      <c r="C124" s="7"/>
      <c r="D124" s="7"/>
      <c r="E124" s="9"/>
      <c r="F124" s="290"/>
      <c r="G124" s="290"/>
      <c r="H124" s="290"/>
      <c r="I124" s="302"/>
      <c r="J124" s="302"/>
      <c r="K124" s="302"/>
      <c r="L124" s="302"/>
      <c r="M124" s="290"/>
      <c r="N124" s="303"/>
      <c r="O124" s="303"/>
      <c r="P124" s="303"/>
      <c r="Q124" s="303"/>
      <c r="R124" s="303"/>
      <c r="S124" s="303"/>
      <c r="T124" s="303"/>
      <c r="U124" s="303"/>
      <c r="V124" s="303"/>
      <c r="W124" s="303"/>
      <c r="X124" s="304"/>
      <c r="Y124" s="7"/>
    </row>
    <row r="125" customFormat="false" ht="12.75" hidden="false" customHeight="false" outlineLevel="0" collapsed="false">
      <c r="A125" s="7"/>
      <c r="B125" s="7"/>
      <c r="C125" s="7"/>
      <c r="D125" s="7"/>
      <c r="E125" s="9"/>
      <c r="F125" s="290"/>
      <c r="G125" s="290"/>
      <c r="H125" s="290"/>
      <c r="I125" s="302"/>
      <c r="J125" s="302"/>
      <c r="K125" s="302"/>
      <c r="L125" s="302"/>
      <c r="M125" s="290"/>
      <c r="N125" s="303"/>
      <c r="O125" s="303"/>
      <c r="P125" s="303"/>
      <c r="Q125" s="303"/>
      <c r="R125" s="303"/>
      <c r="S125" s="303"/>
      <c r="T125" s="303"/>
      <c r="U125" s="303"/>
      <c r="V125" s="303"/>
      <c r="W125" s="303"/>
      <c r="X125" s="304"/>
      <c r="Y125" s="7"/>
    </row>
    <row r="126" customFormat="false" ht="12.75" hidden="false" customHeight="false" outlineLevel="0" collapsed="false">
      <c r="A126" s="7"/>
      <c r="B126" s="7"/>
      <c r="C126" s="7"/>
      <c r="D126" s="7"/>
      <c r="E126" s="9"/>
      <c r="F126" s="290"/>
      <c r="G126" s="290"/>
      <c r="H126" s="290"/>
      <c r="I126" s="302"/>
      <c r="J126" s="302"/>
      <c r="K126" s="302"/>
      <c r="L126" s="302"/>
      <c r="M126" s="290"/>
      <c r="N126" s="303"/>
      <c r="O126" s="303"/>
      <c r="P126" s="303"/>
      <c r="Q126" s="303"/>
      <c r="R126" s="303"/>
      <c r="S126" s="303"/>
      <c r="T126" s="303"/>
      <c r="U126" s="303"/>
      <c r="V126" s="303"/>
      <c r="W126" s="303"/>
      <c r="X126" s="304"/>
      <c r="Y126" s="7"/>
    </row>
    <row r="127" customFormat="false" ht="12.75" hidden="false" customHeight="false" outlineLevel="0" collapsed="false">
      <c r="A127" s="7"/>
      <c r="B127" s="7"/>
      <c r="C127" s="7"/>
      <c r="D127" s="7"/>
      <c r="E127" s="9"/>
      <c r="F127" s="290"/>
      <c r="G127" s="290"/>
      <c r="H127" s="290"/>
      <c r="I127" s="302"/>
      <c r="J127" s="302"/>
      <c r="K127" s="302"/>
      <c r="L127" s="302"/>
      <c r="M127" s="290"/>
      <c r="N127" s="303"/>
      <c r="O127" s="303"/>
      <c r="P127" s="303"/>
      <c r="Q127" s="303"/>
      <c r="R127" s="303"/>
      <c r="S127" s="303"/>
      <c r="T127" s="303"/>
      <c r="U127" s="303"/>
      <c r="V127" s="303"/>
      <c r="W127" s="303"/>
      <c r="X127" s="304"/>
      <c r="Y127" s="7"/>
    </row>
    <row r="128" customFormat="false" ht="12.75" hidden="false" customHeight="false" outlineLevel="0" collapsed="false">
      <c r="A128" s="7"/>
      <c r="B128" s="7"/>
      <c r="C128" s="7"/>
      <c r="D128" s="7"/>
      <c r="E128" s="9"/>
      <c r="F128" s="290"/>
      <c r="G128" s="290"/>
      <c r="H128" s="290"/>
      <c r="I128" s="302"/>
      <c r="J128" s="302"/>
      <c r="K128" s="302"/>
      <c r="L128" s="302"/>
      <c r="M128" s="290"/>
      <c r="N128" s="303"/>
      <c r="O128" s="303"/>
      <c r="P128" s="303"/>
      <c r="Q128" s="303"/>
      <c r="R128" s="303"/>
      <c r="S128" s="303"/>
      <c r="T128" s="303"/>
      <c r="U128" s="303"/>
      <c r="V128" s="303"/>
      <c r="W128" s="303"/>
      <c r="X128" s="304"/>
      <c r="Y128" s="7"/>
    </row>
    <row r="129" customFormat="false" ht="12.75" hidden="false" customHeight="false" outlineLevel="0" collapsed="false">
      <c r="A129" s="7"/>
      <c r="B129" s="7"/>
      <c r="C129" s="7"/>
      <c r="D129" s="7"/>
      <c r="E129" s="9"/>
      <c r="F129" s="290"/>
      <c r="G129" s="290"/>
      <c r="H129" s="290"/>
      <c r="I129" s="302"/>
      <c r="J129" s="302"/>
      <c r="K129" s="302"/>
      <c r="L129" s="302"/>
      <c r="M129" s="290"/>
      <c r="N129" s="303"/>
      <c r="O129" s="303"/>
      <c r="P129" s="303"/>
      <c r="Q129" s="303"/>
      <c r="R129" s="303"/>
      <c r="S129" s="303"/>
      <c r="T129" s="303"/>
      <c r="U129" s="303"/>
      <c r="V129" s="303"/>
      <c r="W129" s="303"/>
      <c r="X129" s="304"/>
      <c r="Y129" s="7"/>
    </row>
    <row r="130" customFormat="false" ht="12.75" hidden="false" customHeight="false" outlineLevel="0" collapsed="false">
      <c r="A130" s="7"/>
      <c r="B130" s="7"/>
      <c r="C130" s="7"/>
      <c r="D130" s="7"/>
      <c r="E130" s="9"/>
      <c r="F130" s="290"/>
      <c r="G130" s="290"/>
      <c r="H130" s="290"/>
      <c r="I130" s="302"/>
      <c r="J130" s="302"/>
      <c r="K130" s="302"/>
      <c r="L130" s="302"/>
      <c r="M130" s="290"/>
      <c r="N130" s="303"/>
      <c r="O130" s="303"/>
      <c r="P130" s="303"/>
      <c r="Q130" s="303"/>
      <c r="R130" s="303"/>
      <c r="S130" s="303"/>
      <c r="T130" s="303"/>
      <c r="U130" s="303"/>
      <c r="V130" s="303"/>
      <c r="W130" s="303"/>
      <c r="X130" s="304"/>
      <c r="Y130" s="7"/>
    </row>
    <row r="131" customFormat="false" ht="12.75" hidden="false" customHeight="false" outlineLevel="0" collapsed="false">
      <c r="A131" s="7"/>
      <c r="B131" s="7"/>
      <c r="C131" s="7"/>
      <c r="D131" s="7"/>
      <c r="E131" s="9"/>
      <c r="F131" s="290"/>
      <c r="G131" s="290"/>
      <c r="H131" s="290"/>
      <c r="I131" s="302"/>
      <c r="J131" s="302"/>
      <c r="K131" s="302"/>
      <c r="L131" s="302"/>
      <c r="M131" s="290"/>
      <c r="N131" s="303"/>
      <c r="O131" s="303"/>
      <c r="P131" s="303"/>
      <c r="Q131" s="303"/>
      <c r="R131" s="303"/>
      <c r="S131" s="303"/>
      <c r="T131" s="303"/>
      <c r="U131" s="303"/>
      <c r="V131" s="303"/>
      <c r="W131" s="303"/>
      <c r="X131" s="304"/>
      <c r="Y131" s="7"/>
    </row>
    <row r="132" customFormat="false" ht="12.75" hidden="false" customHeight="false" outlineLevel="0" collapsed="false">
      <c r="A132" s="7"/>
      <c r="B132" s="7"/>
      <c r="C132" s="7"/>
      <c r="D132" s="7"/>
      <c r="E132" s="9"/>
      <c r="F132" s="290"/>
      <c r="G132" s="290"/>
      <c r="H132" s="290"/>
      <c r="I132" s="302"/>
      <c r="J132" s="302"/>
      <c r="K132" s="302"/>
      <c r="L132" s="302"/>
      <c r="M132" s="290"/>
      <c r="N132" s="303"/>
      <c r="O132" s="303"/>
      <c r="P132" s="303"/>
      <c r="Q132" s="303"/>
      <c r="R132" s="303"/>
      <c r="S132" s="303"/>
      <c r="T132" s="303"/>
      <c r="U132" s="303"/>
      <c r="V132" s="303"/>
      <c r="W132" s="303"/>
      <c r="X132" s="304"/>
      <c r="Y132" s="7"/>
    </row>
    <row r="133" customFormat="false" ht="12.75" hidden="false" customHeight="false" outlineLevel="0" collapsed="false">
      <c r="A133" s="7"/>
      <c r="B133" s="7"/>
      <c r="C133" s="7"/>
      <c r="D133" s="7"/>
      <c r="E133" s="9"/>
      <c r="F133" s="290"/>
      <c r="G133" s="290"/>
      <c r="H133" s="290"/>
      <c r="I133" s="302"/>
      <c r="J133" s="302"/>
      <c r="K133" s="302"/>
      <c r="L133" s="302"/>
      <c r="M133" s="290"/>
      <c r="N133" s="303"/>
      <c r="O133" s="303"/>
      <c r="P133" s="303"/>
      <c r="Q133" s="303"/>
      <c r="R133" s="303"/>
      <c r="S133" s="303"/>
      <c r="T133" s="303"/>
      <c r="U133" s="303"/>
      <c r="V133" s="303"/>
      <c r="W133" s="303"/>
      <c r="X133" s="304"/>
      <c r="Y133" s="7"/>
    </row>
    <row r="134" customFormat="false" ht="12.75" hidden="false" customHeight="false" outlineLevel="0" collapsed="false">
      <c r="A134" s="7"/>
      <c r="B134" s="7"/>
      <c r="C134" s="7"/>
      <c r="D134" s="7"/>
      <c r="E134" s="9"/>
      <c r="F134" s="290"/>
      <c r="G134" s="290"/>
      <c r="H134" s="290"/>
      <c r="I134" s="302"/>
      <c r="J134" s="302"/>
      <c r="K134" s="302"/>
      <c r="L134" s="302"/>
      <c r="M134" s="290"/>
      <c r="N134" s="303"/>
      <c r="O134" s="303"/>
      <c r="P134" s="303"/>
      <c r="Q134" s="303"/>
      <c r="R134" s="303"/>
      <c r="S134" s="303"/>
      <c r="T134" s="303"/>
      <c r="U134" s="303"/>
      <c r="V134" s="303"/>
      <c r="W134" s="303"/>
      <c r="X134" s="304"/>
      <c r="Y134" s="7"/>
    </row>
    <row r="135" customFormat="false" ht="12.75" hidden="false" customHeight="false" outlineLevel="0" collapsed="false">
      <c r="A135" s="7"/>
      <c r="B135" s="7"/>
      <c r="C135" s="7"/>
      <c r="D135" s="7"/>
      <c r="E135" s="9"/>
      <c r="F135" s="290"/>
      <c r="G135" s="290"/>
      <c r="H135" s="290"/>
      <c r="I135" s="302"/>
      <c r="J135" s="302"/>
      <c r="K135" s="302"/>
      <c r="L135" s="302"/>
      <c r="M135" s="290"/>
      <c r="N135" s="303"/>
      <c r="O135" s="303"/>
      <c r="P135" s="303"/>
      <c r="Q135" s="303"/>
      <c r="R135" s="303"/>
      <c r="S135" s="303"/>
      <c r="T135" s="303"/>
      <c r="U135" s="303"/>
      <c r="V135" s="303"/>
      <c r="W135" s="303"/>
      <c r="X135" s="304"/>
      <c r="Y135" s="7"/>
    </row>
    <row r="136" customFormat="false" ht="12.75" hidden="false" customHeight="false" outlineLevel="0" collapsed="false">
      <c r="A136" s="7"/>
      <c r="B136" s="7"/>
      <c r="C136" s="7"/>
      <c r="D136" s="7"/>
      <c r="E136" s="9"/>
      <c r="F136" s="290"/>
      <c r="G136" s="290"/>
      <c r="H136" s="290"/>
      <c r="I136" s="302"/>
      <c r="J136" s="302"/>
      <c r="K136" s="302"/>
      <c r="L136" s="302"/>
      <c r="M136" s="290"/>
      <c r="N136" s="303"/>
      <c r="O136" s="303"/>
      <c r="P136" s="303"/>
      <c r="Q136" s="303"/>
      <c r="R136" s="303"/>
      <c r="S136" s="303"/>
      <c r="T136" s="303"/>
      <c r="U136" s="303"/>
      <c r="V136" s="303"/>
      <c r="W136" s="303"/>
      <c r="X136" s="304"/>
      <c r="Y136" s="7"/>
    </row>
    <row r="137" customFormat="false" ht="12.75" hidden="false" customHeight="false" outlineLevel="0" collapsed="false">
      <c r="A137" s="7"/>
      <c r="B137" s="7"/>
      <c r="C137" s="7"/>
      <c r="D137" s="7"/>
      <c r="E137" s="9"/>
      <c r="F137" s="290"/>
      <c r="G137" s="290"/>
      <c r="H137" s="291"/>
      <c r="I137" s="287"/>
      <c r="J137" s="287"/>
      <c r="K137" s="287"/>
      <c r="L137" s="287"/>
      <c r="M137" s="287"/>
      <c r="N137" s="287"/>
      <c r="O137" s="287"/>
      <c r="P137" s="287"/>
      <c r="Q137" s="287"/>
      <c r="R137" s="287"/>
      <c r="S137" s="287"/>
      <c r="T137" s="287"/>
      <c r="U137" s="287"/>
      <c r="V137" s="287"/>
      <c r="W137" s="287"/>
      <c r="X137" s="287"/>
      <c r="Y137" s="7"/>
    </row>
    <row r="138" customFormat="false" ht="12.75" hidden="false" customHeight="false" outlineLevel="0" collapsed="false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customFormat="false" ht="12.75" hidden="false" customHeight="false" outlineLevel="0" collapsed="false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customFormat="false" ht="12.75" hidden="false" customHeight="false" outlineLevel="0" collapsed="false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customFormat="false" ht="12.75" hidden="false" customHeight="false" outlineLevel="0" collapsed="false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customFormat="false" ht="12.75" hidden="false" customHeight="false" outlineLevel="0" collapsed="false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customFormat="false" ht="12.75" hidden="false" customHeight="false" outlineLevel="0" collapsed="false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customFormat="false" ht="12.75" hidden="false" customHeight="false" outlineLevel="0" collapsed="false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customFormat="false" ht="12.75" hidden="false" customHeight="false" outlineLevel="0" collapsed="false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</sheetData>
  <mergeCells count="13">
    <mergeCell ref="AQ1:AR1"/>
    <mergeCell ref="BC1:BD1"/>
    <mergeCell ref="W3:AB3"/>
    <mergeCell ref="AD3:AL3"/>
    <mergeCell ref="BF3:BH3"/>
    <mergeCell ref="CE3:CG3"/>
    <mergeCell ref="F4:I4"/>
    <mergeCell ref="AK4:AM4"/>
    <mergeCell ref="AN4:AP4"/>
    <mergeCell ref="AK5:AM5"/>
    <mergeCell ref="AN5:AP5"/>
    <mergeCell ref="F69:I69"/>
    <mergeCell ref="I109:L109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Q145"/>
  <sheetViews>
    <sheetView showFormulas="false" showGridLines="true" showRowColHeaders="true" showZeros="true" rightToLeft="false" tabSelected="false" showOutlineSymbols="true" defaultGridColor="true" view="normal" topLeftCell="I1" colorId="64" zoomScale="75" zoomScaleNormal="75" zoomScalePageLayoutView="100" workbookViewId="0">
      <selection pane="topLeft" activeCell="X7" activeCellId="0" sqref="X7:X3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9.99"/>
    <col collapsed="false" customWidth="true" hidden="false" outlineLevel="0" max="4" min="4" style="0" width="10.56"/>
    <col collapsed="false" customWidth="true" hidden="false" outlineLevel="0" max="5" min="5" style="0" width="14.14"/>
    <col collapsed="false" customWidth="true" hidden="false" outlineLevel="0" max="6" min="6" style="0" width="13.41"/>
    <col collapsed="false" customWidth="true" hidden="false" outlineLevel="0" max="7" min="7" style="0" width="11.99"/>
    <col collapsed="false" customWidth="true" hidden="false" outlineLevel="0" max="8" min="8" style="0" width="14.28"/>
    <col collapsed="false" customWidth="true" hidden="false" outlineLevel="0" max="9" min="9" style="0" width="15.85"/>
    <col collapsed="false" customWidth="true" hidden="false" outlineLevel="0" max="10" min="10" style="0" width="11.56"/>
    <col collapsed="false" customWidth="true" hidden="false" outlineLevel="0" max="11" min="11" style="0" width="19.56"/>
    <col collapsed="false" customWidth="true" hidden="false" outlineLevel="0" max="12" min="12" style="0" width="16.56"/>
    <col collapsed="false" customWidth="true" hidden="false" outlineLevel="0" max="13" min="13" style="0" width="18.41"/>
    <col collapsed="false" customWidth="true" hidden="false" outlineLevel="0" max="14" min="14" style="0" width="19.99"/>
    <col collapsed="false" customWidth="true" hidden="false" outlineLevel="0" max="15" min="15" style="0" width="14.56"/>
    <col collapsed="false" customWidth="true" hidden="false" outlineLevel="0" max="16" min="16" style="0" width="11.56"/>
    <col collapsed="false" customWidth="true" hidden="false" outlineLevel="0" max="17" min="17" style="0" width="12.14"/>
    <col collapsed="false" customWidth="true" hidden="false" outlineLevel="0" max="19" min="18" style="0" width="12.85"/>
    <col collapsed="false" customWidth="true" hidden="false" outlineLevel="0" max="20" min="20" style="0" width="13.56"/>
    <col collapsed="false" customWidth="true" hidden="false" outlineLevel="0" max="21" min="21" style="0" width="15.13"/>
    <col collapsed="false" customWidth="true" hidden="false" outlineLevel="0" max="22" min="22" style="0" width="13.14"/>
    <col collapsed="false" customWidth="true" hidden="false" outlineLevel="0" max="23" min="23" style="0" width="12.56"/>
    <col collapsed="false" customWidth="true" hidden="false" outlineLevel="0" max="24" min="24" style="0" width="12.28"/>
    <col collapsed="false" customWidth="true" hidden="false" outlineLevel="0" max="25" min="25" style="0" width="13.85"/>
    <col collapsed="false" customWidth="true" hidden="false" outlineLevel="0" max="26" min="26" style="0" width="12.56"/>
    <col collapsed="false" customWidth="true" hidden="false" outlineLevel="0" max="27" min="27" style="0" width="13.99"/>
    <col collapsed="false" customWidth="true" hidden="false" outlineLevel="0" max="28" min="28" style="0" width="14.14"/>
    <col collapsed="false" customWidth="true" hidden="false" outlineLevel="0" max="29" min="29" style="0" width="14.28"/>
    <col collapsed="false" customWidth="true" hidden="false" outlineLevel="0" max="30" min="30" style="0" width="15.13"/>
    <col collapsed="false" customWidth="true" hidden="false" outlineLevel="0" max="31" min="31" style="0" width="13.14"/>
    <col collapsed="false" customWidth="true" hidden="false" outlineLevel="0" max="32" min="32" style="0" width="12.56"/>
    <col collapsed="false" customWidth="true" hidden="false" outlineLevel="0" max="33" min="33" style="0" width="12.28"/>
    <col collapsed="false" customWidth="true" hidden="false" outlineLevel="0" max="34" min="34" style="0" width="12.7"/>
    <col collapsed="false" customWidth="true" hidden="false" outlineLevel="0" max="35" min="35" style="0" width="10.99"/>
    <col collapsed="false" customWidth="true" hidden="false" outlineLevel="0" max="36" min="36" style="0" width="15.41"/>
    <col collapsed="false" customWidth="true" hidden="false" outlineLevel="0" max="37" min="37" style="0" width="13.14"/>
    <col collapsed="false" customWidth="true" hidden="false" outlineLevel="0" max="38" min="38" style="0" width="14.56"/>
    <col collapsed="false" customWidth="true" hidden="false" outlineLevel="0" max="39" min="39" style="0" width="11.42"/>
    <col collapsed="false" customWidth="true" hidden="false" outlineLevel="0" max="40" min="40" style="0" width="11.13"/>
    <col collapsed="false" customWidth="true" hidden="false" outlineLevel="0" max="41" min="41" style="0" width="14.28"/>
    <col collapsed="false" customWidth="true" hidden="false" outlineLevel="0" max="42" min="42" style="0" width="14.41"/>
    <col collapsed="false" customWidth="true" hidden="false" outlineLevel="0" max="43" min="43" style="0" width="13.99"/>
    <col collapsed="false" customWidth="true" hidden="false" outlineLevel="0" max="44" min="44" style="0" width="14.28"/>
    <col collapsed="false" customWidth="true" hidden="false" outlineLevel="0" max="45" min="45" style="0" width="16.84"/>
    <col collapsed="false" customWidth="true" hidden="false" outlineLevel="0" max="46" min="46" style="0" width="17.28"/>
    <col collapsed="false" customWidth="true" hidden="false" outlineLevel="0" max="47" min="47" style="0" width="16.56"/>
    <col collapsed="false" customWidth="true" hidden="false" outlineLevel="0" max="48" min="48" style="0" width="17.14"/>
    <col collapsed="false" customWidth="true" hidden="false" outlineLevel="0" max="49" min="49" style="0" width="14.28"/>
    <col collapsed="false" customWidth="true" hidden="false" outlineLevel="0" max="50" min="50" style="0" width="14.85"/>
    <col collapsed="false" customWidth="true" hidden="false" outlineLevel="0" max="51" min="51" style="0" width="15.41"/>
    <col collapsed="false" customWidth="true" hidden="false" outlineLevel="0" max="52" min="52" style="0" width="13.99"/>
    <col collapsed="false" customWidth="true" hidden="false" outlineLevel="0" max="53" min="53" style="0" width="15.13"/>
    <col collapsed="false" customWidth="true" hidden="false" outlineLevel="0" max="54" min="54" style="0" width="14.99"/>
    <col collapsed="false" customWidth="true" hidden="false" outlineLevel="0" max="55" min="55" style="0" width="15.7"/>
    <col collapsed="false" customWidth="true" hidden="false" outlineLevel="0" max="56" min="56" style="0" width="15.85"/>
    <col collapsed="false" customWidth="true" hidden="false" outlineLevel="0" max="58" min="57" style="0" width="14.99"/>
    <col collapsed="false" customWidth="true" hidden="false" outlineLevel="0" max="59" min="59" style="0" width="14.56"/>
    <col collapsed="false" customWidth="true" hidden="false" outlineLevel="0" max="60" min="60" style="0" width="12.7"/>
    <col collapsed="false" customWidth="true" hidden="false" outlineLevel="0" max="61" min="61" style="0" width="16.84"/>
    <col collapsed="false" customWidth="true" hidden="false" outlineLevel="0" max="62" min="62" style="0" width="16.42"/>
    <col collapsed="false" customWidth="true" hidden="false" outlineLevel="0" max="63" min="63" style="0" width="16.7"/>
    <col collapsed="false" customWidth="true" hidden="false" outlineLevel="0" max="64" min="64" style="0" width="15.28"/>
    <col collapsed="false" customWidth="true" hidden="false" outlineLevel="0" max="66" min="66" style="0" width="10.99"/>
    <col collapsed="false" customWidth="true" hidden="false" outlineLevel="0" max="67" min="67" style="0" width="16.99"/>
    <col collapsed="false" customWidth="true" hidden="false" outlineLevel="0" max="69" min="69" style="0" width="17.7"/>
  </cols>
  <sheetData>
    <row r="1" customFormat="false" ht="20.25" hidden="false" customHeight="false" outlineLevel="0" collapsed="false">
      <c r="A1" s="1" t="n">
        <f aca="true">DATE(YEAR($A$4),MONTH($A$4),DAY(RIGHT(CELL("filename",A2),1)))</f>
        <v>36954</v>
      </c>
      <c r="K1" s="2" t="s">
        <v>0</v>
      </c>
      <c r="L1" s="2"/>
      <c r="N1" s="2"/>
      <c r="AQ1" s="3" t="n">
        <f aca="false">A1</f>
        <v>36954</v>
      </c>
      <c r="AR1" s="3"/>
      <c r="BC1" s="3" t="n">
        <f aca="false">A1</f>
        <v>36954</v>
      </c>
      <c r="BD1" s="3"/>
    </row>
    <row r="2" customFormat="false" ht="13.5" hidden="false" customHeight="false" outlineLevel="0" collapsed="false"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 t="s">
        <v>1</v>
      </c>
      <c r="N2" s="4"/>
      <c r="O2" s="4" t="s">
        <v>1</v>
      </c>
      <c r="P2" s="4"/>
      <c r="Q2" s="4" t="s">
        <v>1</v>
      </c>
      <c r="R2" s="4" t="s">
        <v>1</v>
      </c>
      <c r="S2" s="4" t="s">
        <v>1</v>
      </c>
      <c r="T2" s="4" t="s">
        <v>1</v>
      </c>
      <c r="U2" s="4"/>
      <c r="AB2" s="5"/>
      <c r="BH2" s="6"/>
      <c r="BJ2" s="6" t="s">
        <v>2</v>
      </c>
      <c r="BO2" s="6" t="s">
        <v>3</v>
      </c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8"/>
      <c r="CJ2" s="7"/>
      <c r="CK2" s="7"/>
      <c r="CL2" s="7"/>
      <c r="CM2" s="7"/>
      <c r="CN2" s="8"/>
      <c r="CO2" s="7"/>
      <c r="CP2" s="7"/>
      <c r="CQ2" s="7"/>
    </row>
    <row r="3" customFormat="false" ht="13.5" hidden="false" customHeight="false" outlineLevel="0" collapsed="false">
      <c r="B3" s="9" t="s">
        <v>4</v>
      </c>
      <c r="C3" s="10"/>
      <c r="D3" s="10"/>
      <c r="E3" s="10"/>
      <c r="F3" s="11"/>
      <c r="G3" s="11"/>
      <c r="H3" s="12"/>
      <c r="I3" s="12"/>
      <c r="J3" s="11"/>
      <c r="K3" s="11"/>
      <c r="L3" s="11"/>
      <c r="M3" s="13" t="n">
        <v>2.52</v>
      </c>
      <c r="N3" s="11"/>
      <c r="O3" s="13" t="n">
        <v>0</v>
      </c>
      <c r="P3" s="14" t="n">
        <v>22.8</v>
      </c>
      <c r="Q3" s="13" t="n">
        <v>0</v>
      </c>
      <c r="R3" s="13" t="n">
        <v>0</v>
      </c>
      <c r="S3" s="13" t="n">
        <v>0</v>
      </c>
      <c r="T3" s="13" t="n">
        <v>0</v>
      </c>
      <c r="U3" s="4"/>
      <c r="W3" s="15" t="s">
        <v>5</v>
      </c>
      <c r="X3" s="15"/>
      <c r="Y3" s="15"/>
      <c r="Z3" s="15"/>
      <c r="AA3" s="15"/>
      <c r="AB3" s="15"/>
      <c r="AD3" s="16" t="s">
        <v>6</v>
      </c>
      <c r="AE3" s="16"/>
      <c r="AF3" s="16"/>
      <c r="AG3" s="16"/>
      <c r="AH3" s="16"/>
      <c r="AI3" s="16"/>
      <c r="AJ3" s="16"/>
      <c r="AK3" s="16"/>
      <c r="AL3" s="16"/>
      <c r="AM3" s="17"/>
      <c r="AN3" s="17"/>
      <c r="AO3" s="17"/>
      <c r="AP3" s="18"/>
      <c r="AQ3" s="19"/>
      <c r="AR3" s="20"/>
      <c r="AS3" s="21" t="s">
        <v>7</v>
      </c>
      <c r="AT3" s="22"/>
      <c r="AU3" s="22"/>
      <c r="AV3" s="22"/>
      <c r="AW3" s="22"/>
      <c r="AX3" s="22"/>
      <c r="AY3" s="22"/>
      <c r="AZ3" s="22"/>
      <c r="BA3" s="22"/>
      <c r="BB3" s="22"/>
      <c r="BC3" s="23"/>
      <c r="BF3" s="24" t="s">
        <v>8</v>
      </c>
      <c r="BG3" s="24"/>
      <c r="BH3" s="24"/>
      <c r="BJ3" s="25" t="s">
        <v>9</v>
      </c>
      <c r="BK3" s="26"/>
      <c r="BL3" s="27" t="n">
        <f aca="false">BD31</f>
        <v>0</v>
      </c>
      <c r="BM3" s="6"/>
      <c r="BO3" s="25" t="s">
        <v>9</v>
      </c>
      <c r="BP3" s="26"/>
      <c r="BQ3" s="27" t="e">
        <f aca="true">(INDIRECT(TEXT((DAY($A$1)-1),"0")&amp;"!Bq3"))+BL3</f>
        <v>#REF!</v>
      </c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7"/>
      <c r="CD3" s="7"/>
      <c r="CE3" s="28"/>
      <c r="CF3" s="28"/>
      <c r="CG3" s="28"/>
      <c r="CH3" s="7"/>
      <c r="CI3" s="8"/>
      <c r="CJ3" s="7"/>
      <c r="CK3" s="29"/>
      <c r="CL3" s="8"/>
      <c r="CM3" s="7"/>
      <c r="CN3" s="8"/>
      <c r="CO3" s="7"/>
      <c r="CP3" s="29"/>
      <c r="CQ3" s="7"/>
    </row>
    <row r="4" customFormat="false" ht="13.5" hidden="false" customHeight="false" outlineLevel="0" collapsed="false">
      <c r="A4" s="30" t="n">
        <f aca="false">'1'!A4</f>
        <v>36951</v>
      </c>
      <c r="B4" s="31"/>
      <c r="C4" s="32"/>
      <c r="D4" s="33" t="s">
        <v>10</v>
      </c>
      <c r="E4" s="34"/>
      <c r="F4" s="35" t="s">
        <v>11</v>
      </c>
      <c r="G4" s="35"/>
      <c r="H4" s="35"/>
      <c r="I4" s="35"/>
      <c r="J4" s="36" t="s">
        <v>12</v>
      </c>
      <c r="K4" s="37"/>
      <c r="L4" s="38"/>
      <c r="M4" s="36" t="s">
        <v>13</v>
      </c>
      <c r="N4" s="37"/>
      <c r="O4" s="37"/>
      <c r="P4" s="39"/>
      <c r="Q4" s="37"/>
      <c r="R4" s="37"/>
      <c r="S4" s="38"/>
      <c r="T4" s="36"/>
      <c r="U4" s="38"/>
      <c r="W4" s="40" t="s">
        <v>14</v>
      </c>
      <c r="X4" s="40"/>
      <c r="Y4" s="40" t="s">
        <v>14</v>
      </c>
      <c r="Z4" s="41"/>
      <c r="AA4" s="42" t="s">
        <v>15</v>
      </c>
      <c r="AB4" s="40"/>
      <c r="AC4" s="43" t="s">
        <v>16</v>
      </c>
      <c r="AE4" s="44" t="s">
        <v>17</v>
      </c>
      <c r="AF4" s="44" t="s">
        <v>17</v>
      </c>
      <c r="AG4" s="44"/>
      <c r="AH4" s="45"/>
      <c r="AI4" s="26" t="s">
        <v>18</v>
      </c>
      <c r="AJ4" s="46"/>
      <c r="AK4" s="47" t="s">
        <v>18</v>
      </c>
      <c r="AL4" s="47"/>
      <c r="AM4" s="47"/>
      <c r="AN4" s="47" t="s">
        <v>19</v>
      </c>
      <c r="AO4" s="47"/>
      <c r="AP4" s="47"/>
      <c r="AQ4" s="48" t="s">
        <v>20</v>
      </c>
      <c r="AR4" s="48" t="s">
        <v>21</v>
      </c>
      <c r="AS4" s="49"/>
      <c r="AT4" s="50" t="s">
        <v>21</v>
      </c>
      <c r="AU4" s="50" t="s">
        <v>22</v>
      </c>
      <c r="AV4" s="50" t="s">
        <v>21</v>
      </c>
      <c r="AW4" s="50" t="s">
        <v>11</v>
      </c>
      <c r="AX4" s="50" t="s">
        <v>23</v>
      </c>
      <c r="AY4" s="50" t="s">
        <v>24</v>
      </c>
      <c r="AZ4" s="50" t="s">
        <v>25</v>
      </c>
      <c r="BA4" s="50" t="s">
        <v>16</v>
      </c>
      <c r="BB4" s="50" t="s">
        <v>26</v>
      </c>
      <c r="BC4" s="50" t="s">
        <v>27</v>
      </c>
      <c r="BD4" s="50" t="s">
        <v>28</v>
      </c>
      <c r="BE4" s="51"/>
      <c r="BF4" s="40" t="s">
        <v>29</v>
      </c>
      <c r="BG4" s="40" t="s">
        <v>30</v>
      </c>
      <c r="BH4" s="40" t="s">
        <v>31</v>
      </c>
      <c r="BI4" s="52"/>
      <c r="BJ4" s="53" t="s">
        <v>32</v>
      </c>
      <c r="BK4" s="52"/>
      <c r="BL4" s="54"/>
      <c r="BO4" s="53" t="s">
        <v>32</v>
      </c>
      <c r="BP4" s="52"/>
      <c r="BQ4" s="54" t="e">
        <f aca="true">(INDIRECT(TEXT((DAY($A$1)-1),"0")&amp;"!BK4"))+BL4</f>
        <v>#REF!</v>
      </c>
      <c r="BR4" s="55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55"/>
      <c r="CE4" s="28"/>
      <c r="CF4" s="28"/>
      <c r="CG4" s="28"/>
      <c r="CH4" s="7"/>
      <c r="CI4" s="8"/>
      <c r="CJ4" s="7"/>
      <c r="CK4" s="29"/>
      <c r="CL4" s="7"/>
      <c r="CM4" s="7"/>
      <c r="CN4" s="8"/>
      <c r="CO4" s="7"/>
      <c r="CP4" s="29"/>
      <c r="CQ4" s="7"/>
    </row>
    <row r="5" customFormat="false" ht="12.75" hidden="false" customHeight="false" outlineLevel="0" collapsed="false">
      <c r="B5" s="56"/>
      <c r="C5" s="57" t="s">
        <v>33</v>
      </c>
      <c r="D5" s="57" t="s">
        <v>34</v>
      </c>
      <c r="E5" s="58"/>
      <c r="F5" s="59" t="s">
        <v>35</v>
      </c>
      <c r="G5" s="60" t="s">
        <v>36</v>
      </c>
      <c r="H5" s="60" t="s">
        <v>37</v>
      </c>
      <c r="I5" s="61" t="s">
        <v>38</v>
      </c>
      <c r="J5" s="59" t="s">
        <v>39</v>
      </c>
      <c r="K5" s="60" t="s">
        <v>23</v>
      </c>
      <c r="L5" s="61" t="s">
        <v>40</v>
      </c>
      <c r="M5" s="59" t="s">
        <v>25</v>
      </c>
      <c r="N5" s="60" t="s">
        <v>25</v>
      </c>
      <c r="O5" s="60" t="s">
        <v>41</v>
      </c>
      <c r="P5" s="60" t="s">
        <v>42</v>
      </c>
      <c r="Q5" s="60" t="s">
        <v>43</v>
      </c>
      <c r="R5" s="60" t="s">
        <v>43</v>
      </c>
      <c r="S5" s="61" t="s">
        <v>44</v>
      </c>
      <c r="T5" s="59" t="s">
        <v>45</v>
      </c>
      <c r="U5" s="62" t="s">
        <v>46</v>
      </c>
      <c r="W5" s="50" t="s">
        <v>24</v>
      </c>
      <c r="X5" s="50"/>
      <c r="Y5" s="50" t="s">
        <v>24</v>
      </c>
      <c r="Z5" s="63"/>
      <c r="AA5" s="64" t="s">
        <v>24</v>
      </c>
      <c r="AB5" s="65"/>
      <c r="AC5" s="66" t="s">
        <v>47</v>
      </c>
      <c r="AE5" s="67" t="s">
        <v>48</v>
      </c>
      <c r="AF5" s="67" t="s">
        <v>48</v>
      </c>
      <c r="AG5" s="67"/>
      <c r="AH5" s="68"/>
      <c r="AI5" s="52" t="s">
        <v>49</v>
      </c>
      <c r="AJ5" s="69"/>
      <c r="AK5" s="70" t="s">
        <v>49</v>
      </c>
      <c r="AL5" s="70"/>
      <c r="AM5" s="70"/>
      <c r="AN5" s="70" t="s">
        <v>49</v>
      </c>
      <c r="AO5" s="70"/>
      <c r="AP5" s="70"/>
      <c r="AQ5" s="71" t="s">
        <v>50</v>
      </c>
      <c r="AR5" s="71" t="s">
        <v>51</v>
      </c>
      <c r="AS5" s="49"/>
      <c r="AT5" s="50" t="s">
        <v>52</v>
      </c>
      <c r="AU5" s="50" t="s">
        <v>53</v>
      </c>
      <c r="AV5" s="50" t="s">
        <v>54</v>
      </c>
      <c r="AW5" s="50" t="s">
        <v>55</v>
      </c>
      <c r="AX5" s="50"/>
      <c r="AY5" s="50" t="s">
        <v>56</v>
      </c>
      <c r="AZ5" s="50" t="s">
        <v>57</v>
      </c>
      <c r="BA5" s="50" t="s">
        <v>47</v>
      </c>
      <c r="BB5" s="50" t="s">
        <v>58</v>
      </c>
      <c r="BC5" s="50"/>
      <c r="BD5" s="50" t="s">
        <v>59</v>
      </c>
      <c r="BE5" s="51"/>
      <c r="BF5" s="72" t="s">
        <v>60</v>
      </c>
      <c r="BG5" s="72" t="n">
        <v>0.8</v>
      </c>
      <c r="BH5" s="72" t="n">
        <v>0.2</v>
      </c>
      <c r="BI5" s="52"/>
      <c r="BJ5" s="53" t="s">
        <v>61</v>
      </c>
      <c r="BK5" s="52"/>
      <c r="BL5" s="73" t="n">
        <f aca="false">BL3-BL4</f>
        <v>0</v>
      </c>
      <c r="BO5" s="53" t="s">
        <v>61</v>
      </c>
      <c r="BP5" s="52"/>
      <c r="BQ5" s="73" t="e">
        <f aca="false">BQ3-BQ4</f>
        <v>#REF!</v>
      </c>
      <c r="BR5" s="55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55"/>
      <c r="CE5" s="74"/>
      <c r="CF5" s="74"/>
      <c r="CG5" s="74"/>
      <c r="CH5" s="7"/>
      <c r="CI5" s="8"/>
      <c r="CJ5" s="7"/>
      <c r="CK5" s="29"/>
      <c r="CL5" s="7"/>
      <c r="CM5" s="7"/>
      <c r="CN5" s="8"/>
      <c r="CO5" s="7"/>
      <c r="CP5" s="29"/>
      <c r="CQ5" s="7"/>
    </row>
    <row r="6" customFormat="false" ht="17.25" hidden="false" customHeight="true" outlineLevel="0" collapsed="false">
      <c r="B6" s="75"/>
      <c r="C6" s="76" t="s">
        <v>62</v>
      </c>
      <c r="D6" s="76" t="s">
        <v>63</v>
      </c>
      <c r="E6" s="77" t="s">
        <v>64</v>
      </c>
      <c r="F6" s="78" t="n">
        <f aca="false">Variables!C2</f>
        <v>0</v>
      </c>
      <c r="G6" s="79" t="n">
        <v>0</v>
      </c>
      <c r="H6" s="79" t="n">
        <v>0</v>
      </c>
      <c r="I6" s="80" t="s">
        <v>65</v>
      </c>
      <c r="J6" s="81" t="s">
        <v>66</v>
      </c>
      <c r="K6" s="79" t="n">
        <v>0</v>
      </c>
      <c r="L6" s="82" t="s">
        <v>65</v>
      </c>
      <c r="M6" s="83" t="n">
        <v>0</v>
      </c>
      <c r="N6" s="84" t="s">
        <v>67</v>
      </c>
      <c r="O6" s="85" t="n">
        <v>0</v>
      </c>
      <c r="P6" s="84" t="n">
        <v>0.019</v>
      </c>
      <c r="Q6" s="85" t="n">
        <v>0</v>
      </c>
      <c r="R6" s="85" t="s">
        <v>67</v>
      </c>
      <c r="S6" s="82" t="s">
        <v>68</v>
      </c>
      <c r="T6" s="86" t="n">
        <v>0</v>
      </c>
      <c r="U6" s="87" t="s">
        <v>69</v>
      </c>
      <c r="W6" s="88" t="s">
        <v>62</v>
      </c>
      <c r="X6" s="89"/>
      <c r="Y6" s="88" t="s">
        <v>62</v>
      </c>
      <c r="Z6" s="90"/>
      <c r="AA6" s="91" t="s">
        <v>62</v>
      </c>
      <c r="AB6" s="92"/>
      <c r="AC6" s="93" t="s">
        <v>70</v>
      </c>
      <c r="AD6" s="94" t="s">
        <v>71</v>
      </c>
      <c r="AE6" s="67" t="s">
        <v>72</v>
      </c>
      <c r="AF6" s="67" t="s">
        <v>73</v>
      </c>
      <c r="AG6" s="67"/>
      <c r="AH6" s="95" t="s">
        <v>72</v>
      </c>
      <c r="AI6" s="309" t="s">
        <v>50</v>
      </c>
      <c r="AJ6" s="310" t="s">
        <v>74</v>
      </c>
      <c r="AK6" s="67" t="s">
        <v>72</v>
      </c>
      <c r="AL6" s="51" t="s">
        <v>50</v>
      </c>
      <c r="AM6" s="49" t="s">
        <v>74</v>
      </c>
      <c r="AN6" s="311" t="s">
        <v>72</v>
      </c>
      <c r="AO6" s="312" t="s">
        <v>50</v>
      </c>
      <c r="AP6" s="49" t="s">
        <v>74</v>
      </c>
      <c r="AQ6" s="96" t="s">
        <v>75</v>
      </c>
      <c r="AR6" s="96" t="s">
        <v>76</v>
      </c>
      <c r="AS6" s="49"/>
      <c r="AT6" s="97" t="s">
        <v>76</v>
      </c>
      <c r="AU6" s="97" t="s">
        <v>77</v>
      </c>
      <c r="AV6" s="97" t="s">
        <v>70</v>
      </c>
      <c r="AW6" s="97" t="s">
        <v>78</v>
      </c>
      <c r="AX6" s="97" t="s">
        <v>70</v>
      </c>
      <c r="AY6" s="97" t="s">
        <v>70</v>
      </c>
      <c r="AZ6" s="97" t="s">
        <v>70</v>
      </c>
      <c r="BA6" s="97" t="s">
        <v>70</v>
      </c>
      <c r="BB6" s="97" t="s">
        <v>70</v>
      </c>
      <c r="BC6" s="97" t="s">
        <v>70</v>
      </c>
      <c r="BD6" s="97" t="s">
        <v>79</v>
      </c>
      <c r="BE6" s="52"/>
      <c r="BF6" s="92" t="s">
        <v>70</v>
      </c>
      <c r="BG6" s="92" t="s">
        <v>80</v>
      </c>
      <c r="BH6" s="92" t="s">
        <v>80</v>
      </c>
      <c r="BI6" s="98"/>
      <c r="BJ6" s="53" t="s">
        <v>32</v>
      </c>
      <c r="BK6" s="52"/>
      <c r="BL6" s="99"/>
      <c r="BM6" s="6"/>
      <c r="BN6" s="6"/>
      <c r="BO6" s="53" t="s">
        <v>32</v>
      </c>
      <c r="BP6" s="52"/>
      <c r="BQ6" s="99" t="e">
        <f aca="true">-ABS(INDIRECT(TEXT((DAY($A$1)-1),"0")&amp;"!BK6"))+BL6</f>
        <v>#REF!</v>
      </c>
      <c r="BR6" s="55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7"/>
      <c r="CE6" s="100"/>
      <c r="CF6" s="100"/>
      <c r="CG6" s="100"/>
      <c r="CH6" s="8"/>
      <c r="CI6" s="8"/>
      <c r="CJ6" s="7"/>
      <c r="CK6" s="101"/>
      <c r="CL6" s="8"/>
      <c r="CM6" s="8"/>
      <c r="CN6" s="8"/>
      <c r="CO6" s="7"/>
      <c r="CP6" s="101"/>
      <c r="CQ6" s="7"/>
    </row>
    <row r="7" customFormat="false" ht="13.5" hidden="false" customHeight="false" outlineLevel="0" collapsed="false">
      <c r="B7" s="102" t="s">
        <v>71</v>
      </c>
      <c r="C7" s="103" t="n">
        <v>4</v>
      </c>
      <c r="D7" s="104" t="n">
        <v>0</v>
      </c>
      <c r="E7" s="105" t="s">
        <v>62</v>
      </c>
      <c r="F7" s="106" t="s">
        <v>81</v>
      </c>
      <c r="G7" s="107" t="s">
        <v>81</v>
      </c>
      <c r="H7" s="107" t="s">
        <v>81</v>
      </c>
      <c r="I7" s="108" t="s">
        <v>81</v>
      </c>
      <c r="J7" s="109" t="n">
        <v>0</v>
      </c>
      <c r="K7" s="110" t="s">
        <v>82</v>
      </c>
      <c r="L7" s="111" t="s">
        <v>83</v>
      </c>
      <c r="M7" s="112" t="s">
        <v>82</v>
      </c>
      <c r="N7" s="113" t="n">
        <v>0.03</v>
      </c>
      <c r="O7" s="114" t="s">
        <v>83</v>
      </c>
      <c r="P7" s="113" t="s">
        <v>83</v>
      </c>
      <c r="Q7" s="114" t="s">
        <v>83</v>
      </c>
      <c r="R7" s="113" t="n">
        <v>0</v>
      </c>
      <c r="S7" s="115" t="n">
        <v>0</v>
      </c>
      <c r="T7" s="106" t="s">
        <v>82</v>
      </c>
      <c r="U7" s="111" t="s">
        <v>82</v>
      </c>
      <c r="W7" s="116" t="n">
        <v>4</v>
      </c>
      <c r="X7" s="117"/>
      <c r="Y7" s="118"/>
      <c r="Z7" s="41"/>
      <c r="AA7" s="119"/>
      <c r="AB7" s="120"/>
      <c r="AC7" s="121" t="n">
        <f aca="false">(W7*X7)+(Y7*Z7)+(AA7*AB7)</f>
        <v>0</v>
      </c>
      <c r="AD7" s="122" t="n">
        <v>100</v>
      </c>
      <c r="AE7" s="123" t="n">
        <v>0</v>
      </c>
      <c r="AF7" s="124" t="n">
        <v>0</v>
      </c>
      <c r="AG7" s="125"/>
      <c r="AH7" s="126"/>
      <c r="AI7" s="127"/>
      <c r="AJ7" s="128"/>
      <c r="AK7" s="129"/>
      <c r="AL7" s="41"/>
      <c r="AM7" s="46"/>
      <c r="AN7" s="130"/>
      <c r="AO7" s="131"/>
      <c r="AP7" s="132"/>
      <c r="AQ7" s="132" t="e">
        <f aca="false" t="array" ref="AQ7:AQ7">SUM(IF(AND(AJ7&lt;&gt;"pac",AJ7&lt;&gt;""),AI7),IF(AND(AM7&lt;&gt;"pac",AM7&lt;&gt;""),AL7),IF(AND(AN7&lt;&gt;"pac",AN7&lt;&gt;""),AO7))/SUM(IF(AND(AJ7&lt;&gt;"pac",AJ7&lt;&gt;""),1),IF(AND(AM7&lt;&gt;"pac",AM7&lt;&gt;""),1),IF(AND(AN7&lt;&gt;"pac",AN7&lt;&gt;""),1))</f>
        <v>#DIV/0!</v>
      </c>
      <c r="AR7" s="132" t="n">
        <f aca="false" t="array" ref="AR7:AR7">SUM(IF(AND(AJ7&lt;&gt;"pac",AJ7&lt;&gt;""),AH7),IF(AND(AM7&lt;&gt;"pac",AM7&lt;&gt;""),AK7),IF(AND(AP7&lt;&gt;"pac",AP7&lt;&gt;""),AN7))</f>
        <v>0</v>
      </c>
      <c r="AS7" s="133"/>
      <c r="AT7" s="134" t="n">
        <f aca="false">SUM(AE7,AG7,AH7,AN7,AK7)</f>
        <v>0</v>
      </c>
      <c r="AU7" s="135" t="e">
        <f aca="false">AV7/AT7</f>
        <v>#DIV/0!</v>
      </c>
      <c r="AV7" s="136" t="n">
        <f aca="false">SUM(AE7*AF7)+(AH7*AI7)+(AN7*AO7)+(AK7*AL7)</f>
        <v>0</v>
      </c>
      <c r="AW7" s="137" t="n">
        <f aca="false">AT7*(F8+G8+H8)*J8/1000</f>
        <v>0</v>
      </c>
      <c r="AX7" s="137" t="n">
        <f aca="false">K8*AT7</f>
        <v>0</v>
      </c>
      <c r="AY7" s="137" t="n">
        <f aca="false">L8*(AE8+AG8)</f>
        <v>0</v>
      </c>
      <c r="AZ7" s="136" t="n">
        <f aca="false">P8</f>
        <v>0</v>
      </c>
      <c r="BA7" s="137" t="n">
        <f aca="false">AC7</f>
        <v>0</v>
      </c>
      <c r="BB7" s="137" t="n">
        <f aca="false">T8*AT8</f>
        <v>0</v>
      </c>
      <c r="BC7" s="137"/>
      <c r="BD7" s="137" t="n">
        <f aca="false">AV7-SUM(AW7:BC7)</f>
        <v>0</v>
      </c>
      <c r="BE7" s="138"/>
      <c r="BF7" s="139" t="n">
        <f aca="false">BD7</f>
        <v>0</v>
      </c>
      <c r="BG7" s="139" t="n">
        <f aca="false">BF7*$BG$5</f>
        <v>0</v>
      </c>
      <c r="BH7" s="139" t="n">
        <f aca="false">BF7*$BH$5</f>
        <v>0</v>
      </c>
      <c r="BI7" s="52"/>
      <c r="BJ7" s="140" t="s">
        <v>84</v>
      </c>
      <c r="BK7" s="141"/>
      <c r="BL7" s="54" t="n">
        <f aca="false">BL5+BL6</f>
        <v>0</v>
      </c>
      <c r="BO7" s="140" t="s">
        <v>84</v>
      </c>
      <c r="BP7" s="141"/>
      <c r="BQ7" s="54" t="e">
        <f aca="false">BQ5+BQ6</f>
        <v>#REF!</v>
      </c>
      <c r="BR7" s="55"/>
      <c r="BS7" s="142"/>
      <c r="BT7" s="143"/>
      <c r="BU7" s="144"/>
      <c r="BV7" s="138"/>
      <c r="BW7" s="138"/>
      <c r="BX7" s="138"/>
      <c r="BY7" s="144"/>
      <c r="BZ7" s="138"/>
      <c r="CA7" s="138"/>
      <c r="CB7" s="138"/>
      <c r="CC7" s="138"/>
      <c r="CD7" s="138"/>
      <c r="CE7" s="145"/>
      <c r="CF7" s="145"/>
      <c r="CG7" s="145"/>
      <c r="CH7" s="7"/>
      <c r="CI7" s="8"/>
      <c r="CJ7" s="7"/>
      <c r="CK7" s="29"/>
      <c r="CL7" s="7"/>
      <c r="CM7" s="7"/>
      <c r="CN7" s="8"/>
      <c r="CO7" s="7"/>
      <c r="CP7" s="29"/>
      <c r="CQ7" s="7"/>
    </row>
    <row r="8" customFormat="false" ht="12.75" hidden="false" customHeight="false" outlineLevel="0" collapsed="false">
      <c r="B8" s="75" t="n">
        <v>100</v>
      </c>
      <c r="C8" s="146" t="n">
        <f aca="false">C7</f>
        <v>4</v>
      </c>
      <c r="D8" s="147" t="n">
        <f aca="false">D7</f>
        <v>0</v>
      </c>
      <c r="E8" s="148" t="n">
        <f aca="false">C8-D7</f>
        <v>4</v>
      </c>
      <c r="F8" s="149" t="n">
        <f aca="false">$F$6</f>
        <v>0</v>
      </c>
      <c r="G8" s="150" t="n">
        <f aca="false">$G$6</f>
        <v>0</v>
      </c>
      <c r="H8" s="151" t="n">
        <f aca="false">$H$6</f>
        <v>0</v>
      </c>
      <c r="I8" s="152" t="n">
        <f aca="false">F8+G8+H8</f>
        <v>0</v>
      </c>
      <c r="J8" s="153" t="n">
        <f aca="false">$J$7</f>
        <v>0</v>
      </c>
      <c r="K8" s="154" t="n">
        <f aca="false">$K$6</f>
        <v>0</v>
      </c>
      <c r="L8" s="155" t="n">
        <f aca="false">((I8*J8/1000)+K8)</f>
        <v>0</v>
      </c>
      <c r="M8" s="156" t="n">
        <f aca="false">$M$68</f>
        <v>0</v>
      </c>
      <c r="N8" s="157" t="e">
        <f aca="false">$N$7*AQ7*AR7</f>
        <v>#DIV/0!</v>
      </c>
      <c r="O8" s="156" t="n">
        <f aca="false">$O$68</f>
        <v>0</v>
      </c>
      <c r="P8" s="158" t="n">
        <f aca="false">(AT7*$P$6)*$P$3</f>
        <v>0</v>
      </c>
      <c r="Q8" s="154" t="n">
        <f aca="false">$Q$68</f>
        <v>0</v>
      </c>
      <c r="R8" s="154" t="n">
        <v>0</v>
      </c>
      <c r="S8" s="155" t="n">
        <v>0</v>
      </c>
      <c r="T8" s="156" t="n">
        <f aca="false">$T$6</f>
        <v>0</v>
      </c>
      <c r="U8" s="159" t="e">
        <f aca="false">(N8/E8)+SUM(L8:M8)</f>
        <v>#DIV/0!</v>
      </c>
      <c r="W8" s="116" t="n">
        <v>4</v>
      </c>
      <c r="X8" s="117"/>
      <c r="Y8" s="160"/>
      <c r="Z8" s="63"/>
      <c r="AA8" s="161"/>
      <c r="AB8" s="120"/>
      <c r="AC8" s="162" t="n">
        <f aca="false">(W8*X8)+(Y8*Z8)+(AA8*AB8)</f>
        <v>0</v>
      </c>
      <c r="AD8" s="163" t="n">
        <v>200</v>
      </c>
      <c r="AE8" s="164" t="n">
        <v>0</v>
      </c>
      <c r="AF8" s="165" t="n">
        <v>0</v>
      </c>
      <c r="AG8" s="166"/>
      <c r="AH8" s="167"/>
      <c r="AI8" s="168"/>
      <c r="AJ8" s="169"/>
      <c r="AK8" s="170"/>
      <c r="AL8" s="63"/>
      <c r="AM8" s="171"/>
      <c r="AN8" s="172"/>
      <c r="AO8" s="173"/>
      <c r="AP8" s="133"/>
      <c r="AQ8" s="133" t="e">
        <f aca="false" t="array" ref="AQ8:AQ8">SUM(IF(AND(AJ8&lt;&gt;"pac",AJ8&lt;&gt;""),AI8),IF(AND(AM8&lt;&gt;"pac",AM8&lt;&gt;""),AL8),IF(AND(AN8&lt;&gt;"pac",AN8&lt;&gt;""),AO8))/SUM(IF(AND(AJ8&lt;&gt;"pac",AJ8&lt;&gt;""),1),IF(AND(AM8&lt;&gt;"pac",AM8&lt;&gt;""),1),IF(AND(AN8&lt;&gt;"pac",AN8&lt;&gt;""),1))</f>
        <v>#DIV/0!</v>
      </c>
      <c r="AR8" s="133" t="n">
        <f aca="false" t="array" ref="AR8:AR8">SUM(IF(AND(AJ8&lt;&gt;"pac",AJ8&lt;&gt;""),AH8),IF(AND(AM8&lt;&gt;"pac",AM8&lt;&gt;""),AK8),IF(AND(AP8&lt;&gt;"pac",AP8&lt;&gt;""),AN8))</f>
        <v>0</v>
      </c>
      <c r="AS8" s="133"/>
      <c r="AT8" s="134" t="n">
        <f aca="false">SUM(AE8,AG8,AH8,AN8,AK8)</f>
        <v>0</v>
      </c>
      <c r="AU8" s="135" t="e">
        <f aca="false">AV8/AT8</f>
        <v>#DIV/0!</v>
      </c>
      <c r="AV8" s="136" t="n">
        <f aca="false">SUM(AE8*AF8)+(AH8*AI8)+(AN8*AO8)+(AK8*AL8)</f>
        <v>0</v>
      </c>
      <c r="AW8" s="137" t="n">
        <f aca="false">AT8*(F9+G9+H9)*J9/1000</f>
        <v>0</v>
      </c>
      <c r="AX8" s="137" t="n">
        <f aca="false">K9*AT8</f>
        <v>0</v>
      </c>
      <c r="AY8" s="137" t="n">
        <f aca="false">L9*(AE9+AG9)</f>
        <v>0</v>
      </c>
      <c r="AZ8" s="136" t="n">
        <f aca="false">P9</f>
        <v>0</v>
      </c>
      <c r="BA8" s="137" t="n">
        <f aca="false">AC8</f>
        <v>0</v>
      </c>
      <c r="BB8" s="137" t="n">
        <f aca="false">T9*AT9</f>
        <v>0</v>
      </c>
      <c r="BC8" s="137"/>
      <c r="BD8" s="137" t="n">
        <f aca="false">AV8-SUM(AW8:BC8)</f>
        <v>0</v>
      </c>
      <c r="BE8" s="138"/>
      <c r="BF8" s="139" t="n">
        <f aca="false">BD8</f>
        <v>0</v>
      </c>
      <c r="BG8" s="139" t="n">
        <f aca="false">BF8*$BG$5</f>
        <v>0</v>
      </c>
      <c r="BH8" s="139" t="n">
        <f aca="false">BF8*$BH$5</f>
        <v>0</v>
      </c>
      <c r="BI8" s="52"/>
      <c r="BR8" s="55"/>
      <c r="BS8" s="142"/>
      <c r="BT8" s="143"/>
      <c r="BU8" s="144"/>
      <c r="BV8" s="138"/>
      <c r="BW8" s="138"/>
      <c r="BX8" s="138"/>
      <c r="BY8" s="144"/>
      <c r="BZ8" s="138"/>
      <c r="CA8" s="138"/>
      <c r="CB8" s="138"/>
      <c r="CC8" s="138"/>
      <c r="CD8" s="138"/>
      <c r="CE8" s="145"/>
      <c r="CF8" s="145"/>
      <c r="CG8" s="145"/>
      <c r="CH8" s="7"/>
      <c r="CI8" s="7"/>
      <c r="CJ8" s="7"/>
      <c r="CK8" s="7"/>
      <c r="CL8" s="7"/>
      <c r="CM8" s="7"/>
      <c r="CN8" s="7"/>
      <c r="CO8" s="7"/>
      <c r="CP8" s="7"/>
      <c r="CQ8" s="7"/>
    </row>
    <row r="9" customFormat="false" ht="12.75" hidden="false" customHeight="false" outlineLevel="0" collapsed="false">
      <c r="B9" s="75" t="n">
        <v>200</v>
      </c>
      <c r="C9" s="146" t="n">
        <f aca="false">C8</f>
        <v>4</v>
      </c>
      <c r="D9" s="147" t="n">
        <f aca="false">D8</f>
        <v>0</v>
      </c>
      <c r="E9" s="174" t="n">
        <f aca="false">C9-D8</f>
        <v>4</v>
      </c>
      <c r="F9" s="149" t="n">
        <f aca="false">$F$6</f>
        <v>0</v>
      </c>
      <c r="G9" s="175" t="n">
        <f aca="false">$G$6</f>
        <v>0</v>
      </c>
      <c r="H9" s="151" t="n">
        <f aca="false">$H$6</f>
        <v>0</v>
      </c>
      <c r="I9" s="152" t="n">
        <f aca="false">F9+G9+H9</f>
        <v>0</v>
      </c>
      <c r="J9" s="153" t="n">
        <f aca="false">$J$7</f>
        <v>0</v>
      </c>
      <c r="K9" s="154" t="n">
        <f aca="false">$K$6</f>
        <v>0</v>
      </c>
      <c r="L9" s="155" t="n">
        <f aca="false">((I9*J9/1000)+K9)</f>
        <v>0</v>
      </c>
      <c r="M9" s="156" t="n">
        <f aca="false">$M$68</f>
        <v>0</v>
      </c>
      <c r="N9" s="157" t="e">
        <f aca="false">$N$7*AQ8*AR8</f>
        <v>#DIV/0!</v>
      </c>
      <c r="O9" s="156" t="n">
        <f aca="false">$O$68</f>
        <v>0</v>
      </c>
      <c r="P9" s="158" t="n">
        <f aca="false">(AT8*$P$6)*$P$3</f>
        <v>0</v>
      </c>
      <c r="Q9" s="154" t="n">
        <f aca="false">$Q$68</f>
        <v>0</v>
      </c>
      <c r="R9" s="154" t="n">
        <v>0</v>
      </c>
      <c r="S9" s="155" t="n">
        <v>0</v>
      </c>
      <c r="T9" s="156" t="n">
        <f aca="false">$T$6</f>
        <v>0</v>
      </c>
      <c r="U9" s="159" t="e">
        <f aca="false">(N9/E9)+SUM(L9:M9)</f>
        <v>#DIV/0!</v>
      </c>
      <c r="W9" s="116" t="n">
        <v>4</v>
      </c>
      <c r="X9" s="117"/>
      <c r="Y9" s="160"/>
      <c r="Z9" s="63"/>
      <c r="AA9" s="161"/>
      <c r="AB9" s="120"/>
      <c r="AC9" s="162" t="n">
        <f aca="false">(W9*X9)+(Y9*Z9)+(AA9*AB9)</f>
        <v>0</v>
      </c>
      <c r="AD9" s="163" t="n">
        <v>300</v>
      </c>
      <c r="AE9" s="164" t="n">
        <v>0</v>
      </c>
      <c r="AF9" s="165" t="n">
        <v>0</v>
      </c>
      <c r="AG9" s="166"/>
      <c r="AH9" s="167"/>
      <c r="AI9" s="168"/>
      <c r="AJ9" s="169"/>
      <c r="AK9" s="170"/>
      <c r="AL9" s="63"/>
      <c r="AM9" s="171"/>
      <c r="AN9" s="172"/>
      <c r="AO9" s="173"/>
      <c r="AP9" s="133"/>
      <c r="AQ9" s="133" t="e">
        <f aca="false" t="array" ref="AQ9:AQ9">SUM(IF(AND(AJ9&lt;&gt;"pac",AJ9&lt;&gt;""),AI9),IF(AND(AM9&lt;&gt;"pac",AM9&lt;&gt;""),AL9),IF(AND(AN9&lt;&gt;"pac",AN9&lt;&gt;""),AO9))/SUM(IF(AND(AJ9&lt;&gt;"pac",AJ9&lt;&gt;""),1),IF(AND(AM9&lt;&gt;"pac",AM9&lt;&gt;""),1),IF(AND(AN9&lt;&gt;"pac",AN9&lt;&gt;""),1))</f>
        <v>#DIV/0!</v>
      </c>
      <c r="AR9" s="133" t="n">
        <f aca="false" t="array" ref="AR9:AR9">SUM(IF(AND(AJ9&lt;&gt;"pac",AJ9&lt;&gt;""),AH9),IF(AND(AM9&lt;&gt;"pac",AM9&lt;&gt;""),AK9),IF(AND(AP9&lt;&gt;"pac",AP9&lt;&gt;""),AN9))</f>
        <v>0</v>
      </c>
      <c r="AS9" s="133"/>
      <c r="AT9" s="134" t="n">
        <f aca="false">SUM(AE9,AG9,AH9,AN9,AK9)</f>
        <v>0</v>
      </c>
      <c r="AU9" s="135" t="e">
        <f aca="false">AV9/AT9</f>
        <v>#DIV/0!</v>
      </c>
      <c r="AV9" s="136" t="n">
        <f aca="false">SUM(AE9*AF9)+(AH9*AI9)+(AN9*AO9)+(AK9*AL9)</f>
        <v>0</v>
      </c>
      <c r="AW9" s="137" t="n">
        <f aca="false">AT9*(F10+G10+H10)*J10/1000</f>
        <v>0</v>
      </c>
      <c r="AX9" s="137" t="n">
        <f aca="false">K10*AT9</f>
        <v>0</v>
      </c>
      <c r="AY9" s="137" t="n">
        <f aca="false">L10*(AE10+AG10)</f>
        <v>0</v>
      </c>
      <c r="AZ9" s="136" t="n">
        <f aca="false">P10</f>
        <v>0</v>
      </c>
      <c r="BA9" s="137" t="n">
        <f aca="false">AC9</f>
        <v>0</v>
      </c>
      <c r="BB9" s="137" t="n">
        <f aca="false">T10*AT10</f>
        <v>0</v>
      </c>
      <c r="BC9" s="137"/>
      <c r="BD9" s="137" t="n">
        <f aca="false">AV9-SUM(AW9:BC9)</f>
        <v>0</v>
      </c>
      <c r="BE9" s="138"/>
      <c r="BF9" s="139" t="n">
        <f aca="false">BD9</f>
        <v>0</v>
      </c>
      <c r="BG9" s="139" t="n">
        <f aca="false">BF9*$BG$5</f>
        <v>0</v>
      </c>
      <c r="BH9" s="139" t="n">
        <f aca="false">BF9*$BH$5</f>
        <v>0</v>
      </c>
      <c r="BI9" s="52"/>
      <c r="BR9" s="55"/>
      <c r="BS9" s="142"/>
      <c r="BT9" s="143"/>
      <c r="BU9" s="144"/>
      <c r="BV9" s="138"/>
      <c r="BW9" s="138"/>
      <c r="BX9" s="138"/>
      <c r="BY9" s="144"/>
      <c r="BZ9" s="138"/>
      <c r="CA9" s="138"/>
      <c r="CB9" s="138"/>
      <c r="CC9" s="138"/>
      <c r="CD9" s="138"/>
      <c r="CE9" s="145"/>
      <c r="CF9" s="145"/>
      <c r="CG9" s="145"/>
      <c r="CH9" s="7"/>
      <c r="CI9" s="7"/>
      <c r="CJ9" s="7"/>
      <c r="CK9" s="7"/>
      <c r="CL9" s="7"/>
      <c r="CM9" s="7"/>
      <c r="CN9" s="7"/>
      <c r="CO9" s="7"/>
      <c r="CP9" s="7"/>
      <c r="CQ9" s="7"/>
    </row>
    <row r="10" customFormat="false" ht="12.75" hidden="false" customHeight="false" outlineLevel="0" collapsed="false">
      <c r="B10" s="75" t="n">
        <v>300</v>
      </c>
      <c r="C10" s="146" t="n">
        <f aca="false">C9</f>
        <v>4</v>
      </c>
      <c r="D10" s="147" t="n">
        <f aca="false">D9</f>
        <v>0</v>
      </c>
      <c r="E10" s="174" t="n">
        <f aca="false">C10-D9</f>
        <v>4</v>
      </c>
      <c r="F10" s="149" t="n">
        <f aca="false">$F$6</f>
        <v>0</v>
      </c>
      <c r="G10" s="175" t="n">
        <f aca="false">$G$6</f>
        <v>0</v>
      </c>
      <c r="H10" s="151" t="n">
        <f aca="false">$H$6</f>
        <v>0</v>
      </c>
      <c r="I10" s="152" t="n">
        <f aca="false">F10+G10+H10</f>
        <v>0</v>
      </c>
      <c r="J10" s="153" t="n">
        <f aca="false">$J$7</f>
        <v>0</v>
      </c>
      <c r="K10" s="154" t="n">
        <f aca="false">$K$6</f>
        <v>0</v>
      </c>
      <c r="L10" s="155" t="n">
        <f aca="false">((I10*J10/1000)+K10)</f>
        <v>0</v>
      </c>
      <c r="M10" s="156" t="n">
        <f aca="false">$M$68</f>
        <v>0</v>
      </c>
      <c r="N10" s="157" t="e">
        <f aca="false">$N$7*AQ9*AR9</f>
        <v>#DIV/0!</v>
      </c>
      <c r="O10" s="156" t="n">
        <f aca="false">$O$68</f>
        <v>0</v>
      </c>
      <c r="P10" s="158" t="n">
        <f aca="false">(AT9*$P$6)*$P$3</f>
        <v>0</v>
      </c>
      <c r="Q10" s="154" t="n">
        <f aca="false">$Q$68</f>
        <v>0</v>
      </c>
      <c r="R10" s="154" t="n">
        <v>0</v>
      </c>
      <c r="S10" s="155" t="n">
        <v>0</v>
      </c>
      <c r="T10" s="156" t="n">
        <f aca="false">$T$6</f>
        <v>0</v>
      </c>
      <c r="U10" s="159" t="e">
        <f aca="false">(N10/E10)+SUM(L10:M10)</f>
        <v>#DIV/0!</v>
      </c>
      <c r="W10" s="116" t="n">
        <v>4</v>
      </c>
      <c r="X10" s="117"/>
      <c r="Y10" s="160"/>
      <c r="Z10" s="63"/>
      <c r="AA10" s="161"/>
      <c r="AB10" s="120"/>
      <c r="AC10" s="162" t="n">
        <f aca="false">(W10*X10)+(Y10*Z10)+(AA10*AB10)</f>
        <v>0</v>
      </c>
      <c r="AD10" s="163" t="n">
        <v>400</v>
      </c>
      <c r="AE10" s="164" t="n">
        <v>0</v>
      </c>
      <c r="AF10" s="165" t="n">
        <v>0</v>
      </c>
      <c r="AG10" s="166"/>
      <c r="AH10" s="167"/>
      <c r="AI10" s="168"/>
      <c r="AJ10" s="169"/>
      <c r="AK10" s="170"/>
      <c r="AL10" s="63"/>
      <c r="AM10" s="171"/>
      <c r="AN10" s="172"/>
      <c r="AO10" s="173"/>
      <c r="AP10" s="133"/>
      <c r="AQ10" s="133" t="e">
        <f aca="false" t="array" ref="AQ10:AQ10">SUM(IF(AND(AJ10&lt;&gt;"pac",AJ10&lt;&gt;""),AI10),IF(AND(AM10&lt;&gt;"pac",AM10&lt;&gt;""),AL10),IF(AND(AN10&lt;&gt;"pac",AN10&lt;&gt;""),AO10))/SUM(IF(AND(AJ10&lt;&gt;"pac",AJ10&lt;&gt;""),1),IF(AND(AM10&lt;&gt;"pac",AM10&lt;&gt;""),1),IF(AND(AN10&lt;&gt;"pac",AN10&lt;&gt;""),1))</f>
        <v>#DIV/0!</v>
      </c>
      <c r="AR10" s="133" t="n">
        <f aca="false" t="array" ref="AR10:AR10">SUM(IF(AND(AJ10&lt;&gt;"pac",AJ10&lt;&gt;""),AH10),IF(AND(AM10&lt;&gt;"pac",AM10&lt;&gt;""),AK10),IF(AND(AP10&lt;&gt;"pac",AP10&lt;&gt;""),AN10))</f>
        <v>0</v>
      </c>
      <c r="AS10" s="133"/>
      <c r="AT10" s="134" t="n">
        <f aca="false">SUM(AE10,AG10,AH10,AN10,AK10)</f>
        <v>0</v>
      </c>
      <c r="AU10" s="135" t="e">
        <f aca="false">AV10/AT10</f>
        <v>#DIV/0!</v>
      </c>
      <c r="AV10" s="136" t="n">
        <f aca="false">SUM(AE10*AF10)+(AH10*AI10)+(AN10*AO10)+(AK10*AL10)</f>
        <v>0</v>
      </c>
      <c r="AW10" s="137" t="n">
        <f aca="false">AT10*(F11+G11+H11)*J11/1000</f>
        <v>0</v>
      </c>
      <c r="AX10" s="137" t="n">
        <f aca="false">K11*AT10</f>
        <v>0</v>
      </c>
      <c r="AY10" s="137" t="n">
        <f aca="false">L11*(AE11+AG11)</f>
        <v>0</v>
      </c>
      <c r="AZ10" s="136" t="n">
        <f aca="false">P11</f>
        <v>0</v>
      </c>
      <c r="BA10" s="137" t="n">
        <f aca="false">AC10</f>
        <v>0</v>
      </c>
      <c r="BB10" s="137" t="n">
        <f aca="false">T11*AT11</f>
        <v>0</v>
      </c>
      <c r="BC10" s="137"/>
      <c r="BD10" s="137" t="n">
        <f aca="false">AV10-SUM(AW10:BC10)</f>
        <v>0</v>
      </c>
      <c r="BE10" s="138"/>
      <c r="BF10" s="139" t="n">
        <f aca="false">BD10</f>
        <v>0</v>
      </c>
      <c r="BG10" s="139" t="n">
        <f aca="false">BF10*$BG$5</f>
        <v>0</v>
      </c>
      <c r="BH10" s="139" t="n">
        <f aca="false">BF10*$BH$5</f>
        <v>0</v>
      </c>
      <c r="BI10" s="52"/>
      <c r="BJ10" s="6" t="s">
        <v>86</v>
      </c>
      <c r="BO10" s="6" t="s">
        <v>87</v>
      </c>
      <c r="BR10" s="55"/>
      <c r="BS10" s="142"/>
      <c r="BT10" s="143"/>
      <c r="BU10" s="144"/>
      <c r="BV10" s="138"/>
      <c r="BW10" s="138"/>
      <c r="BX10" s="138"/>
      <c r="BY10" s="144"/>
      <c r="BZ10" s="138"/>
      <c r="CA10" s="138"/>
      <c r="CB10" s="138"/>
      <c r="CC10" s="138"/>
      <c r="CD10" s="138"/>
      <c r="CE10" s="145"/>
      <c r="CF10" s="145"/>
      <c r="CG10" s="145"/>
      <c r="CH10" s="7"/>
      <c r="CI10" s="8"/>
      <c r="CJ10" s="7"/>
      <c r="CK10" s="7"/>
      <c r="CL10" s="7"/>
      <c r="CM10" s="7"/>
      <c r="CN10" s="8"/>
      <c r="CO10" s="7"/>
      <c r="CP10" s="7"/>
      <c r="CQ10" s="7"/>
    </row>
    <row r="11" customFormat="false" ht="12.75" hidden="false" customHeight="false" outlineLevel="0" collapsed="false">
      <c r="B11" s="75" t="n">
        <v>400</v>
      </c>
      <c r="C11" s="146" t="n">
        <f aca="false">C10</f>
        <v>4</v>
      </c>
      <c r="D11" s="147" t="n">
        <f aca="false">D10</f>
        <v>0</v>
      </c>
      <c r="E11" s="174" t="n">
        <f aca="false">C11-D10</f>
        <v>4</v>
      </c>
      <c r="F11" s="149" t="n">
        <f aca="false">$F$6</f>
        <v>0</v>
      </c>
      <c r="G11" s="175" t="n">
        <f aca="false">$G$6</f>
        <v>0</v>
      </c>
      <c r="H11" s="151" t="n">
        <f aca="false">$H$6</f>
        <v>0</v>
      </c>
      <c r="I11" s="152" t="n">
        <f aca="false">F11+G11+H11</f>
        <v>0</v>
      </c>
      <c r="J11" s="153" t="n">
        <f aca="false">$J$7</f>
        <v>0</v>
      </c>
      <c r="K11" s="154" t="n">
        <f aca="false">$K$6</f>
        <v>0</v>
      </c>
      <c r="L11" s="155" t="n">
        <f aca="false">((I11*J11/1000)+K11)</f>
        <v>0</v>
      </c>
      <c r="M11" s="156" t="n">
        <f aca="false">$M$68</f>
        <v>0</v>
      </c>
      <c r="N11" s="157" t="e">
        <f aca="false">$N$7*AQ10*AR10</f>
        <v>#DIV/0!</v>
      </c>
      <c r="O11" s="156" t="n">
        <f aca="false">$O$68</f>
        <v>0</v>
      </c>
      <c r="P11" s="158" t="n">
        <f aca="false">(AT10*$P$6)*$P$3</f>
        <v>0</v>
      </c>
      <c r="Q11" s="154" t="n">
        <f aca="false">$Q$68</f>
        <v>0</v>
      </c>
      <c r="R11" s="154" t="n">
        <v>0</v>
      </c>
      <c r="S11" s="155" t="n">
        <v>0</v>
      </c>
      <c r="T11" s="156" t="n">
        <f aca="false">$T$6</f>
        <v>0</v>
      </c>
      <c r="U11" s="159" t="e">
        <f aca="false">(N11/E11)+SUM(L11:M11)</f>
        <v>#DIV/0!</v>
      </c>
      <c r="W11" s="116" t="n">
        <v>4</v>
      </c>
      <c r="X11" s="117"/>
      <c r="Y11" s="160"/>
      <c r="Z11" s="63"/>
      <c r="AA11" s="161"/>
      <c r="AB11" s="120"/>
      <c r="AC11" s="162" t="n">
        <f aca="false">(W11*X11)+(Y11*Z11)+(AA11*AB11)</f>
        <v>0</v>
      </c>
      <c r="AD11" s="163" t="n">
        <v>500</v>
      </c>
      <c r="AE11" s="164" t="n">
        <v>0</v>
      </c>
      <c r="AF11" s="165" t="n">
        <v>0</v>
      </c>
      <c r="AG11" s="166"/>
      <c r="AH11" s="167"/>
      <c r="AI11" s="168"/>
      <c r="AJ11" s="169"/>
      <c r="AK11" s="170"/>
      <c r="AL11" s="63"/>
      <c r="AM11" s="171"/>
      <c r="AN11" s="172"/>
      <c r="AO11" s="173"/>
      <c r="AP11" s="133"/>
      <c r="AQ11" s="133" t="e">
        <f aca="false" t="array" ref="AQ11:AQ11">SUM(IF(AND(AJ11&lt;&gt;"pac",AJ11&lt;&gt;""),AI11),IF(AND(AM11&lt;&gt;"pac",AM11&lt;&gt;""),AL11),IF(AND(AN11&lt;&gt;"pac",AN11&lt;&gt;""),AO11))/SUM(IF(AND(AJ11&lt;&gt;"pac",AJ11&lt;&gt;""),1),IF(AND(AM11&lt;&gt;"pac",AM11&lt;&gt;""),1),IF(AND(AN11&lt;&gt;"pac",AN11&lt;&gt;""),1))</f>
        <v>#DIV/0!</v>
      </c>
      <c r="AR11" s="133" t="n">
        <f aca="false" t="array" ref="AR11:AR11">SUM(IF(AND(AJ11&lt;&gt;"pac",AJ11&lt;&gt;""),AH11),IF(AND(AM11&lt;&gt;"pac",AM11&lt;&gt;""),AK11),IF(AND(AP11&lt;&gt;"pac",AP11&lt;&gt;""),AN11))</f>
        <v>0</v>
      </c>
      <c r="AS11" s="133"/>
      <c r="AT11" s="134" t="n">
        <f aca="false">SUM(AE11,AG11,AH11,AN11,AK11)</f>
        <v>0</v>
      </c>
      <c r="AU11" s="135" t="e">
        <f aca="false">AV11/AT11</f>
        <v>#DIV/0!</v>
      </c>
      <c r="AV11" s="136" t="n">
        <f aca="false">SUM(AE11*AF11)+(AH11*AI11)+(AN11*AO11)+(AK11*AL11)</f>
        <v>0</v>
      </c>
      <c r="AW11" s="137" t="n">
        <f aca="false">AT11*(F12+G12+H12)*J12/1000</f>
        <v>0</v>
      </c>
      <c r="AX11" s="137" t="n">
        <f aca="false">K12*AT11</f>
        <v>0</v>
      </c>
      <c r="AY11" s="137" t="n">
        <f aca="false">L12*(AE12+AG12)</f>
        <v>0</v>
      </c>
      <c r="AZ11" s="136" t="n">
        <f aca="false">P12</f>
        <v>0</v>
      </c>
      <c r="BA11" s="137" t="n">
        <f aca="false">AC11</f>
        <v>0</v>
      </c>
      <c r="BB11" s="137" t="n">
        <f aca="false">T12*AT12</f>
        <v>0</v>
      </c>
      <c r="BC11" s="137"/>
      <c r="BD11" s="137" t="n">
        <f aca="false">AV11-SUM(AW11:BC11)</f>
        <v>0</v>
      </c>
      <c r="BE11" s="138"/>
      <c r="BF11" s="139" t="n">
        <f aca="false">BD11</f>
        <v>0</v>
      </c>
      <c r="BG11" s="139" t="n">
        <f aca="false">BF11*$BG$5</f>
        <v>0</v>
      </c>
      <c r="BH11" s="139" t="n">
        <f aca="false">BF11*$BH$5</f>
        <v>0</v>
      </c>
      <c r="BI11" s="52"/>
      <c r="BJ11" s="25" t="s">
        <v>88</v>
      </c>
      <c r="BK11" s="26"/>
      <c r="BL11" s="27" t="n">
        <f aca="false">AV31</f>
        <v>0</v>
      </c>
      <c r="BO11" s="25" t="s">
        <v>88</v>
      </c>
      <c r="BP11" s="26"/>
      <c r="BQ11" s="27" t="e">
        <f aca="true">(INDIRECT(TEXT((DAY($A$1)-1),"0")&amp;"!Bq11"))+BL11</f>
        <v>#REF!</v>
      </c>
      <c r="BR11" s="55"/>
      <c r="BS11" s="142"/>
      <c r="BT11" s="143"/>
      <c r="BU11" s="144"/>
      <c r="BV11" s="138"/>
      <c r="BW11" s="138"/>
      <c r="BX11" s="138"/>
      <c r="BY11" s="144"/>
      <c r="BZ11" s="138"/>
      <c r="CA11" s="138"/>
      <c r="CB11" s="138"/>
      <c r="CC11" s="138"/>
      <c r="CD11" s="138"/>
      <c r="CE11" s="145"/>
      <c r="CF11" s="145"/>
      <c r="CG11" s="145"/>
      <c r="CH11" s="7"/>
      <c r="CI11" s="8"/>
      <c r="CJ11" s="7"/>
      <c r="CK11" s="29"/>
      <c r="CL11" s="7"/>
      <c r="CM11" s="7"/>
      <c r="CN11" s="8"/>
      <c r="CO11" s="7"/>
      <c r="CP11" s="29"/>
      <c r="CQ11" s="7"/>
    </row>
    <row r="12" customFormat="false" ht="12.75" hidden="false" customHeight="false" outlineLevel="0" collapsed="false">
      <c r="B12" s="75" t="n">
        <v>500</v>
      </c>
      <c r="C12" s="146" t="n">
        <f aca="false">C11</f>
        <v>4</v>
      </c>
      <c r="D12" s="147" t="n">
        <f aca="false">D11</f>
        <v>0</v>
      </c>
      <c r="E12" s="174" t="n">
        <f aca="false">C12-D11</f>
        <v>4</v>
      </c>
      <c r="F12" s="149" t="n">
        <f aca="false">$F$6</f>
        <v>0</v>
      </c>
      <c r="G12" s="175" t="n">
        <f aca="false">$G$6</f>
        <v>0</v>
      </c>
      <c r="H12" s="151" t="n">
        <f aca="false">$H$6</f>
        <v>0</v>
      </c>
      <c r="I12" s="152" t="n">
        <f aca="false">F12+G12+H12</f>
        <v>0</v>
      </c>
      <c r="J12" s="153" t="n">
        <f aca="false">$J$7</f>
        <v>0</v>
      </c>
      <c r="K12" s="154" t="n">
        <f aca="false">$K$6</f>
        <v>0</v>
      </c>
      <c r="L12" s="155" t="n">
        <f aca="false">((I12*J12/1000)+K12)</f>
        <v>0</v>
      </c>
      <c r="M12" s="156" t="n">
        <f aca="false">$M$68</f>
        <v>0</v>
      </c>
      <c r="N12" s="157" t="e">
        <f aca="false">$N$7*AQ11*AR11</f>
        <v>#DIV/0!</v>
      </c>
      <c r="O12" s="156" t="n">
        <f aca="false">$O$68</f>
        <v>0</v>
      </c>
      <c r="P12" s="158" t="n">
        <f aca="false">(AT11*$P$6)*$P$3</f>
        <v>0</v>
      </c>
      <c r="Q12" s="154" t="n">
        <f aca="false">$Q$68</f>
        <v>0</v>
      </c>
      <c r="R12" s="154" t="n">
        <v>0</v>
      </c>
      <c r="S12" s="155" t="n">
        <v>0</v>
      </c>
      <c r="T12" s="156" t="n">
        <f aca="false">$T$6</f>
        <v>0</v>
      </c>
      <c r="U12" s="159" t="e">
        <f aca="false">(N12/E12)+SUM(L12:M12)</f>
        <v>#DIV/0!</v>
      </c>
      <c r="W12" s="116" t="n">
        <v>4</v>
      </c>
      <c r="X12" s="117"/>
      <c r="Y12" s="160"/>
      <c r="Z12" s="63"/>
      <c r="AA12" s="161"/>
      <c r="AB12" s="120"/>
      <c r="AC12" s="162" t="n">
        <f aca="false">(W12*X12)+(Y12*Z12)+(AA12*AB12)</f>
        <v>0</v>
      </c>
      <c r="AD12" s="163" t="n">
        <v>600</v>
      </c>
      <c r="AE12" s="164" t="n">
        <v>0</v>
      </c>
      <c r="AF12" s="165" t="n">
        <v>0</v>
      </c>
      <c r="AG12" s="166"/>
      <c r="AH12" s="167"/>
      <c r="AI12" s="168"/>
      <c r="AJ12" s="169"/>
      <c r="AK12" s="170"/>
      <c r="AL12" s="63"/>
      <c r="AM12" s="171"/>
      <c r="AN12" s="172"/>
      <c r="AO12" s="173"/>
      <c r="AP12" s="133"/>
      <c r="AQ12" s="133" t="e">
        <f aca="false" t="array" ref="AQ12:AQ12">SUM(IF(AND(AJ12&lt;&gt;"pac",AJ12&lt;&gt;""),AI12),IF(AND(AM12&lt;&gt;"pac",AM12&lt;&gt;""),AL12),IF(AND(AN12&lt;&gt;"pac",AN12&lt;&gt;""),AO12))/SUM(IF(AND(AJ12&lt;&gt;"pac",AJ12&lt;&gt;""),1),IF(AND(AM12&lt;&gt;"pac",AM12&lt;&gt;""),1),IF(AND(AN12&lt;&gt;"pac",AN12&lt;&gt;""),1))</f>
        <v>#DIV/0!</v>
      </c>
      <c r="AR12" s="133" t="n">
        <f aca="false" t="array" ref="AR12:AR12">SUM(IF(AND(AJ12&lt;&gt;"pac",AJ12&lt;&gt;""),AH12),IF(AND(AM12&lt;&gt;"pac",AM12&lt;&gt;""),AK12),IF(AND(AP12&lt;&gt;"pac",AP12&lt;&gt;""),AN12))</f>
        <v>0</v>
      </c>
      <c r="AS12" s="133"/>
      <c r="AT12" s="134" t="n">
        <f aca="false">SUM(AE12,AG12,AH12,AN12,AK12)</f>
        <v>0</v>
      </c>
      <c r="AU12" s="135" t="e">
        <f aca="false">AV12/AT12</f>
        <v>#DIV/0!</v>
      </c>
      <c r="AV12" s="136" t="n">
        <f aca="false">SUM(AE12*AF12)+(AH12*AI12)+(AN12*AO12)+(AK12*AL12)</f>
        <v>0</v>
      </c>
      <c r="AW12" s="137" t="n">
        <f aca="false">AT12*(F13+G13+H13)*J13/1000</f>
        <v>0</v>
      </c>
      <c r="AX12" s="137" t="n">
        <f aca="false">K13*AT12</f>
        <v>0</v>
      </c>
      <c r="AY12" s="137" t="n">
        <f aca="false">L13*(AE13+AG13)</f>
        <v>0</v>
      </c>
      <c r="AZ12" s="136" t="n">
        <f aca="false">P13</f>
        <v>0</v>
      </c>
      <c r="BA12" s="137" t="n">
        <f aca="false">AC12</f>
        <v>0</v>
      </c>
      <c r="BB12" s="137" t="n">
        <f aca="false">T13*AT13</f>
        <v>0</v>
      </c>
      <c r="BC12" s="137"/>
      <c r="BD12" s="137" t="n">
        <f aca="false">AV12-SUM(AW12:BC12)</f>
        <v>0</v>
      </c>
      <c r="BE12" s="138"/>
      <c r="BF12" s="139" t="n">
        <f aca="false">BD12</f>
        <v>0</v>
      </c>
      <c r="BG12" s="139" t="n">
        <f aca="false">BF12*$BG$5</f>
        <v>0</v>
      </c>
      <c r="BH12" s="139" t="n">
        <f aca="false">BF12*$BH$5</f>
        <v>0</v>
      </c>
      <c r="BI12" s="52"/>
      <c r="BJ12" s="53" t="s">
        <v>92</v>
      </c>
      <c r="BK12" s="52"/>
      <c r="BL12" s="73"/>
      <c r="BO12" s="53" t="s">
        <v>92</v>
      </c>
      <c r="BP12" s="52"/>
      <c r="BQ12" s="73"/>
      <c r="BR12" s="55"/>
      <c r="BS12" s="142"/>
      <c r="BT12" s="143"/>
      <c r="BU12" s="144"/>
      <c r="BV12" s="138"/>
      <c r="BW12" s="138"/>
      <c r="BX12" s="138"/>
      <c r="BY12" s="144"/>
      <c r="BZ12" s="138"/>
      <c r="CA12" s="138"/>
      <c r="CB12" s="138"/>
      <c r="CC12" s="138"/>
      <c r="CD12" s="138"/>
      <c r="CE12" s="145"/>
      <c r="CF12" s="145"/>
      <c r="CG12" s="145"/>
      <c r="CH12" s="7"/>
      <c r="CI12" s="8"/>
      <c r="CJ12" s="7"/>
      <c r="CK12" s="29"/>
      <c r="CL12" s="7"/>
      <c r="CM12" s="7"/>
      <c r="CN12" s="8"/>
      <c r="CO12" s="7"/>
      <c r="CP12" s="29"/>
      <c r="CQ12" s="7"/>
    </row>
    <row r="13" customFormat="false" ht="12.75" hidden="false" customHeight="false" outlineLevel="0" collapsed="false">
      <c r="B13" s="75" t="n">
        <v>600</v>
      </c>
      <c r="C13" s="146" t="n">
        <f aca="false">C12</f>
        <v>4</v>
      </c>
      <c r="D13" s="147" t="n">
        <f aca="false">D12</f>
        <v>0</v>
      </c>
      <c r="E13" s="174" t="n">
        <f aca="false">C13-D12</f>
        <v>4</v>
      </c>
      <c r="F13" s="149" t="n">
        <f aca="false">$F$6</f>
        <v>0</v>
      </c>
      <c r="G13" s="175" t="n">
        <f aca="false">$G$6</f>
        <v>0</v>
      </c>
      <c r="H13" s="151" t="n">
        <f aca="false">$H$6</f>
        <v>0</v>
      </c>
      <c r="I13" s="152" t="n">
        <f aca="false">F13+G13+H13</f>
        <v>0</v>
      </c>
      <c r="J13" s="153" t="n">
        <f aca="false">$J$7</f>
        <v>0</v>
      </c>
      <c r="K13" s="154" t="n">
        <f aca="false">$K$6</f>
        <v>0</v>
      </c>
      <c r="L13" s="155" t="n">
        <f aca="false">((I13*J13/1000)+K13)</f>
        <v>0</v>
      </c>
      <c r="M13" s="156" t="n">
        <f aca="false">$M$68</f>
        <v>0</v>
      </c>
      <c r="N13" s="157" t="e">
        <f aca="false">$N$7*AQ12*AR12</f>
        <v>#DIV/0!</v>
      </c>
      <c r="O13" s="156" t="n">
        <f aca="false">$O$68</f>
        <v>0</v>
      </c>
      <c r="P13" s="158" t="n">
        <f aca="false">(AT12*$P$6)*$P$3</f>
        <v>0</v>
      </c>
      <c r="Q13" s="154" t="n">
        <f aca="false">$Q$68</f>
        <v>0</v>
      </c>
      <c r="R13" s="154" t="n">
        <v>0</v>
      </c>
      <c r="S13" s="155" t="n">
        <v>0</v>
      </c>
      <c r="T13" s="156" t="n">
        <f aca="false">$T$6</f>
        <v>0</v>
      </c>
      <c r="U13" s="159" t="e">
        <f aca="false">(N13/E13)+SUM(L13:M13)</f>
        <v>#DIV/0!</v>
      </c>
      <c r="W13" s="116" t="n">
        <v>4</v>
      </c>
      <c r="X13" s="117"/>
      <c r="Y13" s="160"/>
      <c r="Z13" s="63"/>
      <c r="AA13" s="161"/>
      <c r="AB13" s="120"/>
      <c r="AC13" s="162" t="n">
        <f aca="false">(W13*X13)+(Y13*Z13)+(AA13*AB13)</f>
        <v>0</v>
      </c>
      <c r="AD13" s="163" t="n">
        <v>700</v>
      </c>
      <c r="AE13" s="164" t="n">
        <v>0</v>
      </c>
      <c r="AF13" s="165" t="n">
        <v>0</v>
      </c>
      <c r="AG13" s="166"/>
      <c r="AH13" s="167"/>
      <c r="AI13" s="168"/>
      <c r="AJ13" s="169"/>
      <c r="AK13" s="170"/>
      <c r="AL13" s="63"/>
      <c r="AM13" s="171"/>
      <c r="AN13" s="172"/>
      <c r="AO13" s="173"/>
      <c r="AP13" s="133"/>
      <c r="AQ13" s="133" t="e">
        <f aca="false" t="array" ref="AQ13:AQ13">SUM(IF(AND(AJ13&lt;&gt;"pac",AJ13&lt;&gt;""),AI13),IF(AND(AM13&lt;&gt;"pac",AM13&lt;&gt;""),AL13),IF(AND(AN13&lt;&gt;"pac",AN13&lt;&gt;""),AO13))/SUM(IF(AND(AJ13&lt;&gt;"pac",AJ13&lt;&gt;""),1),IF(AND(AM13&lt;&gt;"pac",AM13&lt;&gt;""),1),IF(AND(AN13&lt;&gt;"pac",AN13&lt;&gt;""),1))</f>
        <v>#DIV/0!</v>
      </c>
      <c r="AR13" s="133" t="n">
        <f aca="false" t="array" ref="AR13:AR13">SUM(IF(AND(AJ13&lt;&gt;"pac",AJ13&lt;&gt;""),AH13),IF(AND(AM13&lt;&gt;"pac",AM13&lt;&gt;""),AK13),IF(AND(AP13&lt;&gt;"pac",AP13&lt;&gt;""),AN13))</f>
        <v>0</v>
      </c>
      <c r="AS13" s="133"/>
      <c r="AT13" s="134" t="n">
        <f aca="false">SUM(AE13,AG13,AH13,AN13,AK13)</f>
        <v>0</v>
      </c>
      <c r="AU13" s="135" t="e">
        <f aca="false">AV13/AT13</f>
        <v>#DIV/0!</v>
      </c>
      <c r="AV13" s="136" t="n">
        <f aca="false">SUM(AE13*AF13)+(AH13*AI13)+(AN13*AO13)+(AK13*AL13)</f>
        <v>0</v>
      </c>
      <c r="AW13" s="137" t="n">
        <f aca="false">AT13*(F14+G14+H14)*J14/1000</f>
        <v>0</v>
      </c>
      <c r="AX13" s="137" t="n">
        <f aca="false">K14*AT13</f>
        <v>0</v>
      </c>
      <c r="AY13" s="137" t="n">
        <f aca="false">L14*(AE14+AG14)</f>
        <v>0</v>
      </c>
      <c r="AZ13" s="136" t="n">
        <f aca="false">P14</f>
        <v>0</v>
      </c>
      <c r="BA13" s="137" t="n">
        <f aca="false">AC13</f>
        <v>0</v>
      </c>
      <c r="BB13" s="137" t="n">
        <f aca="false">T14*AT14</f>
        <v>0</v>
      </c>
      <c r="BC13" s="137"/>
      <c r="BD13" s="137" t="n">
        <f aca="false">AV13-SUM(AW13:BC13)</f>
        <v>0</v>
      </c>
      <c r="BE13" s="138"/>
      <c r="BF13" s="139" t="n">
        <f aca="false">BD13</f>
        <v>0</v>
      </c>
      <c r="BG13" s="139" t="n">
        <f aca="false">BF13*$BG$5</f>
        <v>0</v>
      </c>
      <c r="BH13" s="139" t="n">
        <f aca="false">BF13*$BH$5</f>
        <v>0</v>
      </c>
      <c r="BI13" s="52"/>
      <c r="BJ13" s="53" t="s">
        <v>93</v>
      </c>
      <c r="BK13" s="52"/>
      <c r="BL13" s="73" t="n">
        <f aca="false">AY31+BA31</f>
        <v>0</v>
      </c>
      <c r="BO13" s="53" t="s">
        <v>93</v>
      </c>
      <c r="BP13" s="52"/>
      <c r="BQ13" s="73" t="e">
        <f aca="true">(INDIRECT(TEXT((DAY($A$1)-1),"0")&amp;"!Bq13"))+BL13</f>
        <v>#REF!</v>
      </c>
      <c r="BR13" s="55"/>
      <c r="BS13" s="142"/>
      <c r="BT13" s="143"/>
      <c r="BU13" s="144"/>
      <c r="BV13" s="138"/>
      <c r="BW13" s="138"/>
      <c r="BX13" s="138"/>
      <c r="BY13" s="144"/>
      <c r="BZ13" s="138"/>
      <c r="CA13" s="138"/>
      <c r="CB13" s="138"/>
      <c r="CC13" s="138"/>
      <c r="CD13" s="138"/>
      <c r="CE13" s="145"/>
      <c r="CF13" s="145"/>
      <c r="CG13" s="145"/>
      <c r="CH13" s="7"/>
      <c r="CI13" s="8"/>
      <c r="CJ13" s="7"/>
      <c r="CK13" s="29"/>
      <c r="CL13" s="7"/>
      <c r="CM13" s="7"/>
      <c r="CN13" s="8"/>
      <c r="CO13" s="7"/>
      <c r="CP13" s="29"/>
      <c r="CQ13" s="7"/>
    </row>
    <row r="14" customFormat="false" ht="12.75" hidden="false" customHeight="false" outlineLevel="0" collapsed="false">
      <c r="B14" s="75" t="n">
        <v>700</v>
      </c>
      <c r="C14" s="146" t="n">
        <f aca="false">C13</f>
        <v>4</v>
      </c>
      <c r="D14" s="147" t="n">
        <f aca="false">D13</f>
        <v>0</v>
      </c>
      <c r="E14" s="174" t="n">
        <f aca="false">C14-D13</f>
        <v>4</v>
      </c>
      <c r="F14" s="149" t="n">
        <f aca="false">$F$6</f>
        <v>0</v>
      </c>
      <c r="G14" s="175" t="n">
        <f aca="false">$G$6</f>
        <v>0</v>
      </c>
      <c r="H14" s="151" t="n">
        <f aca="false">$H$6</f>
        <v>0</v>
      </c>
      <c r="I14" s="152" t="n">
        <f aca="false">F14+G14+H14</f>
        <v>0</v>
      </c>
      <c r="J14" s="153" t="n">
        <f aca="false">$J$7</f>
        <v>0</v>
      </c>
      <c r="K14" s="154" t="n">
        <f aca="false">$K$6</f>
        <v>0</v>
      </c>
      <c r="L14" s="155" t="n">
        <f aca="false">((I14*J14/1000)+K14)</f>
        <v>0</v>
      </c>
      <c r="M14" s="156" t="n">
        <f aca="false">$M$68</f>
        <v>0</v>
      </c>
      <c r="N14" s="157" t="e">
        <f aca="false">$N$7*AQ13*AR13</f>
        <v>#DIV/0!</v>
      </c>
      <c r="O14" s="156" t="n">
        <f aca="false">$O$68</f>
        <v>0</v>
      </c>
      <c r="P14" s="158" t="n">
        <f aca="false">(AT13*$P$6)*$P$3</f>
        <v>0</v>
      </c>
      <c r="Q14" s="154" t="n">
        <f aca="false">$Q$68</f>
        <v>0</v>
      </c>
      <c r="R14" s="154" t="n">
        <v>0</v>
      </c>
      <c r="S14" s="155" t="n">
        <v>0</v>
      </c>
      <c r="T14" s="156" t="n">
        <f aca="false">$T$6</f>
        <v>0</v>
      </c>
      <c r="U14" s="159" t="e">
        <f aca="false">(N14/E14)+SUM(L14:M14)</f>
        <v>#DIV/0!</v>
      </c>
      <c r="W14" s="116" t="n">
        <v>4</v>
      </c>
      <c r="X14" s="117"/>
      <c r="Y14" s="160"/>
      <c r="Z14" s="63"/>
      <c r="AA14" s="161"/>
      <c r="AB14" s="120"/>
      <c r="AC14" s="162" t="n">
        <f aca="false">(W14*X14)+(Y14*Z14)+(AA14*AB14)</f>
        <v>0</v>
      </c>
      <c r="AD14" s="163" t="n">
        <v>800</v>
      </c>
      <c r="AE14" s="164" t="n">
        <v>0</v>
      </c>
      <c r="AF14" s="165" t="n">
        <v>0</v>
      </c>
      <c r="AG14" s="166"/>
      <c r="AH14" s="167"/>
      <c r="AI14" s="168"/>
      <c r="AJ14" s="169"/>
      <c r="AK14" s="170"/>
      <c r="AL14" s="63"/>
      <c r="AM14" s="171"/>
      <c r="AN14" s="172"/>
      <c r="AO14" s="173"/>
      <c r="AP14" s="133"/>
      <c r="AQ14" s="133" t="e">
        <f aca="false" t="array" ref="AQ14:AQ14">SUM(IF(AND(AJ14&lt;&gt;"pac",AJ14&lt;&gt;""),AI14),IF(AND(AM14&lt;&gt;"pac",AM14&lt;&gt;""),AL14),IF(AND(AN14&lt;&gt;"pac",AN14&lt;&gt;""),AO14))/SUM(IF(AND(AJ14&lt;&gt;"pac",AJ14&lt;&gt;""),1),IF(AND(AM14&lt;&gt;"pac",AM14&lt;&gt;""),1),IF(AND(AN14&lt;&gt;"pac",AN14&lt;&gt;""),1))</f>
        <v>#DIV/0!</v>
      </c>
      <c r="AR14" s="133" t="n">
        <f aca="false" t="array" ref="AR14:AR14">SUM(IF(AND(AJ14&lt;&gt;"pac",AJ14&lt;&gt;""),AH14),IF(AND(AM14&lt;&gt;"pac",AM14&lt;&gt;""),AK14),IF(AND(AP14&lt;&gt;"pac",AP14&lt;&gt;""),AN14))</f>
        <v>0</v>
      </c>
      <c r="AS14" s="133"/>
      <c r="AT14" s="134" t="n">
        <f aca="false">SUM(AE14,AG14,AH14,AN14,AK14)</f>
        <v>0</v>
      </c>
      <c r="AU14" s="135" t="e">
        <f aca="false">AV14/AT14</f>
        <v>#DIV/0!</v>
      </c>
      <c r="AV14" s="136" t="n">
        <f aca="false">SUM(AE14*AF14)+(AH14*AI14)+(AN14*AO14)+(AK14*AL14)</f>
        <v>0</v>
      </c>
      <c r="AW14" s="137" t="n">
        <f aca="false">AT14*(F15+G15+H15)*J15/1000</f>
        <v>0</v>
      </c>
      <c r="AX14" s="137" t="n">
        <f aca="false">K15*AT14</f>
        <v>0</v>
      </c>
      <c r="AY14" s="137" t="n">
        <f aca="false">L15*(AE15+AG15)</f>
        <v>0</v>
      </c>
      <c r="AZ14" s="136" t="n">
        <f aca="false">P15</f>
        <v>0</v>
      </c>
      <c r="BA14" s="137" t="n">
        <f aca="false">AC14</f>
        <v>0</v>
      </c>
      <c r="BB14" s="137" t="n">
        <f aca="false">T15*AT15</f>
        <v>0</v>
      </c>
      <c r="BC14" s="137"/>
      <c r="BD14" s="137" t="n">
        <f aca="false">AV14-SUM(AW14:BC14)</f>
        <v>0</v>
      </c>
      <c r="BE14" s="138"/>
      <c r="BF14" s="139" t="n">
        <f aca="false">BD14</f>
        <v>0</v>
      </c>
      <c r="BG14" s="139" t="n">
        <f aca="false">BF14*$BG$5</f>
        <v>0</v>
      </c>
      <c r="BH14" s="139" t="n">
        <f aca="false">BF14*$BH$5</f>
        <v>0</v>
      </c>
      <c r="BI14" s="52"/>
      <c r="BJ14" s="53" t="s">
        <v>67</v>
      </c>
      <c r="BK14" s="52"/>
      <c r="BL14" s="73" t="n">
        <f aca="false">AZ31</f>
        <v>0</v>
      </c>
      <c r="BO14" s="53" t="s">
        <v>67</v>
      </c>
      <c r="BP14" s="52"/>
      <c r="BQ14" s="73" t="e">
        <f aca="true">(INDIRECT(TEXT((DAY($A$1)-1),"0")&amp;"!BQ14"))+BL14</f>
        <v>#REF!</v>
      </c>
      <c r="BR14" s="55"/>
      <c r="BS14" s="142"/>
      <c r="BT14" s="143"/>
      <c r="BU14" s="144"/>
      <c r="BV14" s="138"/>
      <c r="BW14" s="138"/>
      <c r="BX14" s="138"/>
      <c r="BY14" s="144"/>
      <c r="BZ14" s="138"/>
      <c r="CA14" s="138"/>
      <c r="CB14" s="138"/>
      <c r="CC14" s="138"/>
      <c r="CD14" s="138"/>
      <c r="CE14" s="145"/>
      <c r="CF14" s="145"/>
      <c r="CG14" s="145"/>
      <c r="CH14" s="7"/>
      <c r="CI14" s="8"/>
      <c r="CJ14" s="7"/>
      <c r="CK14" s="29"/>
      <c r="CL14" s="7"/>
      <c r="CM14" s="7"/>
      <c r="CN14" s="8"/>
      <c r="CO14" s="7"/>
      <c r="CP14" s="29"/>
      <c r="CQ14" s="7"/>
    </row>
    <row r="15" customFormat="false" ht="15" hidden="false" customHeight="false" outlineLevel="0" collapsed="false">
      <c r="B15" s="75" t="n">
        <v>800</v>
      </c>
      <c r="C15" s="146" t="n">
        <f aca="false">C14</f>
        <v>4</v>
      </c>
      <c r="D15" s="147" t="n">
        <f aca="false">D14</f>
        <v>0</v>
      </c>
      <c r="E15" s="174" t="n">
        <f aca="false">C15-D14</f>
        <v>4</v>
      </c>
      <c r="F15" s="149" t="n">
        <f aca="false">$F$6</f>
        <v>0</v>
      </c>
      <c r="G15" s="175" t="n">
        <f aca="false">$G$6</f>
        <v>0</v>
      </c>
      <c r="H15" s="151" t="n">
        <f aca="false">$H$6</f>
        <v>0</v>
      </c>
      <c r="I15" s="152" t="n">
        <f aca="false">F15+G15+H15</f>
        <v>0</v>
      </c>
      <c r="J15" s="153" t="n">
        <f aca="false">$J$7</f>
        <v>0</v>
      </c>
      <c r="K15" s="154" t="n">
        <f aca="false">$K$6</f>
        <v>0</v>
      </c>
      <c r="L15" s="155" t="n">
        <f aca="false">((I15*J15/1000)+K15)</f>
        <v>0</v>
      </c>
      <c r="M15" s="156" t="n">
        <f aca="false">$M$68</f>
        <v>0</v>
      </c>
      <c r="N15" s="157" t="e">
        <f aca="false">$N$7*AQ14*AR14</f>
        <v>#DIV/0!</v>
      </c>
      <c r="O15" s="156" t="n">
        <f aca="false">$O$68</f>
        <v>0</v>
      </c>
      <c r="P15" s="158" t="n">
        <f aca="false">(AT14*$P$6)*$P$3</f>
        <v>0</v>
      </c>
      <c r="Q15" s="154" t="n">
        <f aca="false">$Q$68</f>
        <v>0</v>
      </c>
      <c r="R15" s="154" t="n">
        <v>0</v>
      </c>
      <c r="S15" s="155" t="n">
        <v>0</v>
      </c>
      <c r="T15" s="156" t="n">
        <f aca="false">$T$6</f>
        <v>0</v>
      </c>
      <c r="U15" s="159" t="e">
        <f aca="false">(N15/E15)+SUM(L15:M15)</f>
        <v>#DIV/0!</v>
      </c>
      <c r="W15" s="116" t="n">
        <v>4</v>
      </c>
      <c r="X15" s="117"/>
      <c r="Y15" s="160"/>
      <c r="Z15" s="63"/>
      <c r="AA15" s="161"/>
      <c r="AB15" s="120"/>
      <c r="AC15" s="162" t="n">
        <f aca="false">(W15*X15)+(Y15*Z15)+(AA15*AB15)</f>
        <v>0</v>
      </c>
      <c r="AD15" s="163" t="n">
        <v>900</v>
      </c>
      <c r="AE15" s="164" t="n">
        <v>0</v>
      </c>
      <c r="AF15" s="165" t="n">
        <v>0</v>
      </c>
      <c r="AG15" s="166"/>
      <c r="AH15" s="167"/>
      <c r="AI15" s="168"/>
      <c r="AJ15" s="169"/>
      <c r="AK15" s="170"/>
      <c r="AL15" s="63"/>
      <c r="AM15" s="171"/>
      <c r="AN15" s="172"/>
      <c r="AO15" s="173"/>
      <c r="AP15" s="133"/>
      <c r="AQ15" s="133" t="e">
        <f aca="false" t="array" ref="AQ15:AQ15">SUM(IF(AND(AJ15&lt;&gt;"pac",AJ15&lt;&gt;""),AI15),IF(AND(AM15&lt;&gt;"pac",AM15&lt;&gt;""),AL15),IF(AND(AN15&lt;&gt;"pac",AN15&lt;&gt;""),AO15))/SUM(IF(AND(AJ15&lt;&gt;"pac",AJ15&lt;&gt;""),1),IF(AND(AM15&lt;&gt;"pac",AM15&lt;&gt;""),1),IF(AND(AN15&lt;&gt;"pac",AN15&lt;&gt;""),1))</f>
        <v>#DIV/0!</v>
      </c>
      <c r="AR15" s="133" t="n">
        <f aca="false" t="array" ref="AR15:AR15">SUM(IF(AND(AJ15&lt;&gt;"pac",AJ15&lt;&gt;""),AH15),IF(AND(AM15&lt;&gt;"pac",AM15&lt;&gt;""),AK15),IF(AND(AP15&lt;&gt;"pac",AP15&lt;&gt;""),AN15))</f>
        <v>0</v>
      </c>
      <c r="AS15" s="133"/>
      <c r="AT15" s="134" t="n">
        <f aca="false">SUM(AE15,AG15,AH15,AN15,AK15)</f>
        <v>0</v>
      </c>
      <c r="AU15" s="135" t="e">
        <f aca="false">AV15/AT15</f>
        <v>#DIV/0!</v>
      </c>
      <c r="AV15" s="136" t="n">
        <f aca="false">SUM(AE15*AF15)+(AH15*AI15)+(AN15*AO15)+(AK15*AL15)</f>
        <v>0</v>
      </c>
      <c r="AW15" s="137" t="n">
        <f aca="false">AT15*(F16+G16+H16)*J16/1000</f>
        <v>0</v>
      </c>
      <c r="AX15" s="137" t="n">
        <f aca="false">K16*AT15</f>
        <v>0</v>
      </c>
      <c r="AY15" s="137" t="n">
        <f aca="false">L16*(AE16+AG16)</f>
        <v>0</v>
      </c>
      <c r="AZ15" s="136" t="n">
        <f aca="false">P16</f>
        <v>0</v>
      </c>
      <c r="BA15" s="137" t="n">
        <f aca="false">AC15</f>
        <v>0</v>
      </c>
      <c r="BB15" s="137" t="n">
        <f aca="false">T16*AT16</f>
        <v>0</v>
      </c>
      <c r="BC15" s="137"/>
      <c r="BD15" s="137" t="n">
        <f aca="false">AV15-SUM(AW15:BC15)</f>
        <v>0</v>
      </c>
      <c r="BE15" s="138"/>
      <c r="BF15" s="139" t="n">
        <f aca="false">BD15</f>
        <v>0</v>
      </c>
      <c r="BG15" s="139" t="n">
        <f aca="false">BF15*$BG$5</f>
        <v>0</v>
      </c>
      <c r="BH15" s="139" t="n">
        <f aca="false">BF15*$BH$5</f>
        <v>0</v>
      </c>
      <c r="BI15" s="52"/>
      <c r="BJ15" s="53" t="s">
        <v>96</v>
      </c>
      <c r="BK15" s="52"/>
      <c r="BL15" s="181" t="n">
        <f aca="false">BC31</f>
        <v>0</v>
      </c>
      <c r="BO15" s="53" t="s">
        <v>96</v>
      </c>
      <c r="BP15" s="52"/>
      <c r="BQ15" s="181" t="e">
        <f aca="true">(INDIRECT(TEXT((DAY($A$1)-1),"0")&amp;"!BK15"))+BL15</f>
        <v>#REF!</v>
      </c>
      <c r="BR15" s="55"/>
      <c r="BS15" s="142"/>
      <c r="BT15" s="143"/>
      <c r="BU15" s="144"/>
      <c r="BV15" s="138"/>
      <c r="BW15" s="138"/>
      <c r="BX15" s="138"/>
      <c r="BY15" s="144"/>
      <c r="BZ15" s="138"/>
      <c r="CA15" s="138"/>
      <c r="CB15" s="138"/>
      <c r="CC15" s="138"/>
      <c r="CD15" s="138"/>
      <c r="CE15" s="145"/>
      <c r="CF15" s="145"/>
      <c r="CG15" s="145"/>
      <c r="CH15" s="7"/>
      <c r="CI15" s="8"/>
      <c r="CJ15" s="7"/>
      <c r="CK15" s="182"/>
      <c r="CL15" s="7"/>
      <c r="CM15" s="7"/>
      <c r="CN15" s="8"/>
      <c r="CO15" s="7"/>
      <c r="CP15" s="182"/>
      <c r="CQ15" s="7"/>
    </row>
    <row r="16" customFormat="false" ht="12.75" hidden="false" customHeight="false" outlineLevel="0" collapsed="false">
      <c r="B16" s="75" t="n">
        <v>900</v>
      </c>
      <c r="C16" s="146" t="n">
        <f aca="false">C15</f>
        <v>4</v>
      </c>
      <c r="D16" s="147" t="n">
        <f aca="false">D15</f>
        <v>0</v>
      </c>
      <c r="E16" s="174" t="n">
        <f aca="false">C16-D15</f>
        <v>4</v>
      </c>
      <c r="F16" s="149" t="n">
        <f aca="false">$F$6</f>
        <v>0</v>
      </c>
      <c r="G16" s="175" t="n">
        <f aca="false">$G$6</f>
        <v>0</v>
      </c>
      <c r="H16" s="151" t="n">
        <f aca="false">$H$6</f>
        <v>0</v>
      </c>
      <c r="I16" s="152" t="n">
        <f aca="false">F16+G16+H16</f>
        <v>0</v>
      </c>
      <c r="J16" s="153" t="n">
        <f aca="false">$J$7</f>
        <v>0</v>
      </c>
      <c r="K16" s="154" t="n">
        <f aca="false">$K$6</f>
        <v>0</v>
      </c>
      <c r="L16" s="155" t="n">
        <f aca="false">((I16*J16/1000)+K16)</f>
        <v>0</v>
      </c>
      <c r="M16" s="156" t="n">
        <f aca="false">$M$68</f>
        <v>0</v>
      </c>
      <c r="N16" s="157" t="e">
        <f aca="false">$N$7*AQ15*AR15</f>
        <v>#DIV/0!</v>
      </c>
      <c r="O16" s="156" t="n">
        <f aca="false">$O$68</f>
        <v>0</v>
      </c>
      <c r="P16" s="158" t="n">
        <f aca="false">(AT15*$P$6)*$P$3</f>
        <v>0</v>
      </c>
      <c r="Q16" s="154" t="n">
        <f aca="false">$Q$68</f>
        <v>0</v>
      </c>
      <c r="R16" s="154" t="n">
        <v>0</v>
      </c>
      <c r="S16" s="155" t="n">
        <v>0</v>
      </c>
      <c r="T16" s="156" t="n">
        <f aca="false">$T$6</f>
        <v>0</v>
      </c>
      <c r="U16" s="159" t="e">
        <f aca="false">(N16/E16)+SUM(L16:M16)</f>
        <v>#DIV/0!</v>
      </c>
      <c r="W16" s="116" t="n">
        <v>4</v>
      </c>
      <c r="X16" s="117"/>
      <c r="Y16" s="160"/>
      <c r="Z16" s="63"/>
      <c r="AA16" s="161"/>
      <c r="AB16" s="120"/>
      <c r="AC16" s="162" t="n">
        <f aca="false">(W16*X16)+(Y16*Z16)+(AA16*AB16)</f>
        <v>0</v>
      </c>
      <c r="AD16" s="163" t="n">
        <v>1000</v>
      </c>
      <c r="AE16" s="164" t="n">
        <v>0</v>
      </c>
      <c r="AF16" s="165" t="n">
        <v>0</v>
      </c>
      <c r="AG16" s="166"/>
      <c r="AH16" s="167"/>
      <c r="AI16" s="168"/>
      <c r="AJ16" s="169"/>
      <c r="AK16" s="170"/>
      <c r="AL16" s="63"/>
      <c r="AM16" s="171"/>
      <c r="AN16" s="172"/>
      <c r="AO16" s="173"/>
      <c r="AP16" s="133"/>
      <c r="AQ16" s="133" t="e">
        <f aca="false" t="array" ref="AQ16:AQ16">SUM(IF(AND(AJ16&lt;&gt;"pac",AJ16&lt;&gt;""),AI16),IF(AND(AM16&lt;&gt;"pac",AM16&lt;&gt;""),AL16),IF(AND(AN16&lt;&gt;"pac",AN16&lt;&gt;""),AO16))/SUM(IF(AND(AJ16&lt;&gt;"pac",AJ16&lt;&gt;""),1),IF(AND(AM16&lt;&gt;"pac",AM16&lt;&gt;""),1),IF(AND(AN16&lt;&gt;"pac",AN16&lt;&gt;""),1))</f>
        <v>#DIV/0!</v>
      </c>
      <c r="AR16" s="133" t="n">
        <f aca="false" t="array" ref="AR16:AR16">SUM(IF(AND(AJ16&lt;&gt;"pac",AJ16&lt;&gt;""),AH16),IF(AND(AM16&lt;&gt;"pac",AM16&lt;&gt;""),AK16),IF(AND(AP16&lt;&gt;"pac",AP16&lt;&gt;""),AN16))</f>
        <v>0</v>
      </c>
      <c r="AS16" s="133"/>
      <c r="AT16" s="134" t="n">
        <f aca="false">SUM(AE16,AG16,AH16,AN16,AK16)</f>
        <v>0</v>
      </c>
      <c r="AU16" s="135" t="e">
        <f aca="false">AV16/AT16</f>
        <v>#DIV/0!</v>
      </c>
      <c r="AV16" s="136" t="n">
        <f aca="false">SUM(AE16*AF16)+(AH16*AI16)+(AN16*AO16)+(AK16*AL16)</f>
        <v>0</v>
      </c>
      <c r="AW16" s="137" t="n">
        <f aca="false">AT16*(F17+G17+H17)*J17/1000</f>
        <v>0</v>
      </c>
      <c r="AX16" s="137" t="n">
        <f aca="false">K17*AT16</f>
        <v>0</v>
      </c>
      <c r="AY16" s="137" t="n">
        <f aca="false">L17*(AE17+AG17)</f>
        <v>0</v>
      </c>
      <c r="AZ16" s="136" t="n">
        <f aca="false">P17</f>
        <v>0</v>
      </c>
      <c r="BA16" s="137" t="n">
        <f aca="false">AC16</f>
        <v>0</v>
      </c>
      <c r="BB16" s="137" t="n">
        <f aca="false">T17*AT17</f>
        <v>0</v>
      </c>
      <c r="BC16" s="137"/>
      <c r="BD16" s="137" t="n">
        <f aca="false">AV16-SUM(AW16:BC16)</f>
        <v>0</v>
      </c>
      <c r="BE16" s="138"/>
      <c r="BF16" s="139" t="n">
        <f aca="false">BD16</f>
        <v>0</v>
      </c>
      <c r="BG16" s="139" t="n">
        <f aca="false">BF16*$BG$5</f>
        <v>0</v>
      </c>
      <c r="BH16" s="139" t="n">
        <f aca="false">BF16*$BH$5</f>
        <v>0</v>
      </c>
      <c r="BI16" s="52"/>
      <c r="BJ16" s="53" t="s">
        <v>98</v>
      </c>
      <c r="BK16" s="52"/>
      <c r="BL16" s="73" t="n">
        <f aca="false">SUM(BL13:BL15)</f>
        <v>0</v>
      </c>
      <c r="BO16" s="53" t="s">
        <v>98</v>
      </c>
      <c r="BP16" s="52"/>
      <c r="BQ16" s="73" t="e">
        <f aca="true">(INDIRECT(TEXT((DAY($A$1)-1),"0")&amp;"!Bq16"))+BL16</f>
        <v>#REF!</v>
      </c>
      <c r="BR16" s="55"/>
      <c r="BS16" s="142"/>
      <c r="BT16" s="143"/>
      <c r="BU16" s="144"/>
      <c r="BV16" s="138"/>
      <c r="BW16" s="138"/>
      <c r="BX16" s="138"/>
      <c r="BY16" s="144"/>
      <c r="BZ16" s="138"/>
      <c r="CA16" s="138"/>
      <c r="CB16" s="138"/>
      <c r="CC16" s="138"/>
      <c r="CD16" s="138"/>
      <c r="CE16" s="145"/>
      <c r="CF16" s="145"/>
      <c r="CG16" s="145"/>
      <c r="CH16" s="7"/>
      <c r="CI16" s="8"/>
      <c r="CJ16" s="7"/>
      <c r="CK16" s="29"/>
      <c r="CL16" s="7"/>
      <c r="CM16" s="7"/>
      <c r="CN16" s="8"/>
      <c r="CO16" s="7"/>
      <c r="CP16" s="29"/>
      <c r="CQ16" s="7"/>
    </row>
    <row r="17" customFormat="false" ht="12.75" hidden="false" customHeight="false" outlineLevel="0" collapsed="false">
      <c r="B17" s="75" t="n">
        <v>1000</v>
      </c>
      <c r="C17" s="146" t="n">
        <f aca="false">C16</f>
        <v>4</v>
      </c>
      <c r="D17" s="147" t="n">
        <f aca="false">D16</f>
        <v>0</v>
      </c>
      <c r="E17" s="174" t="n">
        <f aca="false">C17-D16</f>
        <v>4</v>
      </c>
      <c r="F17" s="149" t="n">
        <f aca="false">$F$6</f>
        <v>0</v>
      </c>
      <c r="G17" s="175" t="n">
        <f aca="false">$G$6</f>
        <v>0</v>
      </c>
      <c r="H17" s="151" t="n">
        <f aca="false">$H$6</f>
        <v>0</v>
      </c>
      <c r="I17" s="152" t="n">
        <f aca="false">F17+G17+H17</f>
        <v>0</v>
      </c>
      <c r="J17" s="153" t="n">
        <f aca="false">$J$7</f>
        <v>0</v>
      </c>
      <c r="K17" s="154" t="n">
        <f aca="false">$K$6</f>
        <v>0</v>
      </c>
      <c r="L17" s="155" t="n">
        <f aca="false">((I17*J17/1000)+K17)</f>
        <v>0</v>
      </c>
      <c r="M17" s="156" t="n">
        <f aca="false">$M$68</f>
        <v>0</v>
      </c>
      <c r="N17" s="157" t="e">
        <f aca="false">$N$7*AQ16*AR16</f>
        <v>#DIV/0!</v>
      </c>
      <c r="O17" s="156" t="n">
        <f aca="false">$O$68</f>
        <v>0</v>
      </c>
      <c r="P17" s="158" t="n">
        <f aca="false">(AT16*$P$6)*$P$3</f>
        <v>0</v>
      </c>
      <c r="Q17" s="154" t="n">
        <f aca="false">$Q$68</f>
        <v>0</v>
      </c>
      <c r="R17" s="154" t="n">
        <v>0</v>
      </c>
      <c r="S17" s="155" t="n">
        <v>0</v>
      </c>
      <c r="T17" s="156" t="n">
        <f aca="false">$T$6</f>
        <v>0</v>
      </c>
      <c r="U17" s="159" t="e">
        <f aca="false">(N17/E17)+SUM(L17:M17)</f>
        <v>#DIV/0!</v>
      </c>
      <c r="W17" s="116" t="n">
        <v>4</v>
      </c>
      <c r="X17" s="117"/>
      <c r="Y17" s="160"/>
      <c r="Z17" s="63"/>
      <c r="AA17" s="161"/>
      <c r="AB17" s="120"/>
      <c r="AC17" s="162" t="n">
        <f aca="false">(W17*X17)+(Y17*Z17)+(AA17*AB17)</f>
        <v>0</v>
      </c>
      <c r="AD17" s="163" t="n">
        <v>1100</v>
      </c>
      <c r="AE17" s="164" t="n">
        <v>0</v>
      </c>
      <c r="AF17" s="165" t="n">
        <v>0</v>
      </c>
      <c r="AG17" s="166"/>
      <c r="AH17" s="167"/>
      <c r="AI17" s="168"/>
      <c r="AJ17" s="169"/>
      <c r="AK17" s="170"/>
      <c r="AL17" s="63"/>
      <c r="AM17" s="171"/>
      <c r="AN17" s="172"/>
      <c r="AO17" s="173"/>
      <c r="AP17" s="133"/>
      <c r="AQ17" s="133" t="e">
        <f aca="false" t="array" ref="AQ17:AQ17">SUM(IF(AND(AJ17&lt;&gt;"pac",AJ17&lt;&gt;""),AI17),IF(AND(AM17&lt;&gt;"pac",AM17&lt;&gt;""),AL17),IF(AND(AN17&lt;&gt;"pac",AN17&lt;&gt;""),AO17))/SUM(IF(AND(AJ17&lt;&gt;"pac",AJ17&lt;&gt;""),1),IF(AND(AM17&lt;&gt;"pac",AM17&lt;&gt;""),1),IF(AND(AN17&lt;&gt;"pac",AN17&lt;&gt;""),1))</f>
        <v>#DIV/0!</v>
      </c>
      <c r="AR17" s="133" t="n">
        <f aca="false" t="array" ref="AR17:AR17">SUM(IF(AND(AJ17&lt;&gt;"pac",AJ17&lt;&gt;""),AH17),IF(AND(AM17&lt;&gt;"pac",AM17&lt;&gt;""),AK17),IF(AND(AP17&lt;&gt;"pac",AP17&lt;&gt;""),AN17))</f>
        <v>0</v>
      </c>
      <c r="AS17" s="133"/>
      <c r="AT17" s="134" t="n">
        <f aca="false">SUM(AE17,AG17,AH17,AN17,AK17)</f>
        <v>0</v>
      </c>
      <c r="AU17" s="135" t="e">
        <f aca="false">AV17/AT17</f>
        <v>#DIV/0!</v>
      </c>
      <c r="AV17" s="136" t="n">
        <f aca="false">SUM(AE17*AF17)+(AH17*AI17)+(AN17*AO17)+(AK17*AL17)</f>
        <v>0</v>
      </c>
      <c r="AW17" s="137" t="n">
        <f aca="false">AT17*(F18+G18+H18)*J18/1000</f>
        <v>0</v>
      </c>
      <c r="AX17" s="137" t="n">
        <f aca="false">K18*AT17</f>
        <v>0</v>
      </c>
      <c r="AY17" s="137" t="n">
        <f aca="false">L18*(AE18+AG18)</f>
        <v>0</v>
      </c>
      <c r="AZ17" s="136" t="n">
        <f aca="false">P18</f>
        <v>0</v>
      </c>
      <c r="BA17" s="137" t="n">
        <f aca="false">AC17</f>
        <v>0</v>
      </c>
      <c r="BB17" s="137" t="n">
        <f aca="false">T18*AT18</f>
        <v>0</v>
      </c>
      <c r="BC17" s="137"/>
      <c r="BD17" s="137" t="n">
        <f aca="false">AV17-SUM(AW17:BC17)</f>
        <v>0</v>
      </c>
      <c r="BE17" s="138"/>
      <c r="BF17" s="139" t="n">
        <f aca="false">BD17</f>
        <v>0</v>
      </c>
      <c r="BG17" s="139" t="n">
        <f aca="false">BF17*$BG$5</f>
        <v>0</v>
      </c>
      <c r="BH17" s="139" t="n">
        <f aca="false">BF17*$BH$5</f>
        <v>0</v>
      </c>
      <c r="BI17" s="52"/>
      <c r="BJ17" s="183"/>
      <c r="BK17" s="52"/>
      <c r="BL17" s="171"/>
      <c r="BO17" s="183"/>
      <c r="BP17" s="52"/>
      <c r="BQ17" s="171"/>
      <c r="BR17" s="55"/>
      <c r="BS17" s="142"/>
      <c r="BT17" s="143"/>
      <c r="BU17" s="144"/>
      <c r="BV17" s="138"/>
      <c r="BW17" s="138"/>
      <c r="BX17" s="138"/>
      <c r="BY17" s="144"/>
      <c r="BZ17" s="138"/>
      <c r="CA17" s="138"/>
      <c r="CB17" s="138"/>
      <c r="CC17" s="138"/>
      <c r="CD17" s="138"/>
      <c r="CE17" s="145"/>
      <c r="CF17" s="145"/>
      <c r="CG17" s="145"/>
      <c r="CH17" s="7"/>
      <c r="CI17" s="7"/>
      <c r="CJ17" s="7"/>
      <c r="CK17" s="7"/>
      <c r="CL17" s="7"/>
      <c r="CM17" s="7"/>
      <c r="CN17" s="7"/>
      <c r="CO17" s="7"/>
      <c r="CP17" s="7"/>
      <c r="CQ17" s="7"/>
    </row>
    <row r="18" customFormat="false" ht="12.75" hidden="false" customHeight="false" outlineLevel="0" collapsed="false">
      <c r="B18" s="75" t="n">
        <v>1100</v>
      </c>
      <c r="C18" s="146" t="n">
        <f aca="false">C17</f>
        <v>4</v>
      </c>
      <c r="D18" s="147" t="n">
        <f aca="false">D17</f>
        <v>0</v>
      </c>
      <c r="E18" s="174" t="n">
        <f aca="false">C18-D17</f>
        <v>4</v>
      </c>
      <c r="F18" s="149" t="n">
        <f aca="false">$F$6</f>
        <v>0</v>
      </c>
      <c r="G18" s="175" t="n">
        <f aca="false">$G$6</f>
        <v>0</v>
      </c>
      <c r="H18" s="151" t="n">
        <f aca="false">$H$6</f>
        <v>0</v>
      </c>
      <c r="I18" s="152" t="n">
        <f aca="false">F18+G18+H18</f>
        <v>0</v>
      </c>
      <c r="J18" s="153" t="n">
        <f aca="false">$J$7</f>
        <v>0</v>
      </c>
      <c r="K18" s="154" t="n">
        <f aca="false">$K$6</f>
        <v>0</v>
      </c>
      <c r="L18" s="155" t="n">
        <f aca="false">((I18*J18/1000)+K18)</f>
        <v>0</v>
      </c>
      <c r="M18" s="156" t="n">
        <f aca="false">$M$68</f>
        <v>0</v>
      </c>
      <c r="N18" s="157" t="e">
        <f aca="false">$N$7*AQ17*AR17</f>
        <v>#DIV/0!</v>
      </c>
      <c r="O18" s="156" t="n">
        <f aca="false">$O$68</f>
        <v>0</v>
      </c>
      <c r="P18" s="158" t="n">
        <f aca="false">(AT17*$P$6)*$P$3</f>
        <v>0</v>
      </c>
      <c r="Q18" s="154" t="n">
        <f aca="false">$Q$68</f>
        <v>0</v>
      </c>
      <c r="R18" s="154" t="n">
        <v>0</v>
      </c>
      <c r="S18" s="155" t="n">
        <v>0</v>
      </c>
      <c r="T18" s="156" t="n">
        <f aca="false">$T$6</f>
        <v>0</v>
      </c>
      <c r="U18" s="159" t="e">
        <f aca="false">(N18/E18)+SUM(L18:M18)</f>
        <v>#DIV/0!</v>
      </c>
      <c r="W18" s="116" t="n">
        <v>4</v>
      </c>
      <c r="X18" s="117"/>
      <c r="Y18" s="160"/>
      <c r="Z18" s="63"/>
      <c r="AA18" s="161"/>
      <c r="AB18" s="120"/>
      <c r="AC18" s="162" t="n">
        <f aca="false">(W18*X18)+(Y18*Z18)+(AA18*AB18)</f>
        <v>0</v>
      </c>
      <c r="AD18" s="163" t="n">
        <v>1200</v>
      </c>
      <c r="AE18" s="164" t="n">
        <v>0</v>
      </c>
      <c r="AF18" s="165" t="n">
        <v>0</v>
      </c>
      <c r="AG18" s="166"/>
      <c r="AH18" s="167"/>
      <c r="AI18" s="168"/>
      <c r="AJ18" s="169"/>
      <c r="AK18" s="170"/>
      <c r="AL18" s="63"/>
      <c r="AM18" s="171"/>
      <c r="AN18" s="172"/>
      <c r="AO18" s="173"/>
      <c r="AP18" s="133"/>
      <c r="AQ18" s="133" t="e">
        <f aca="false" t="array" ref="AQ18:AQ18">SUM(IF(AND(AJ18&lt;&gt;"pac",AJ18&lt;&gt;""),AI18),IF(AND(AM18&lt;&gt;"pac",AM18&lt;&gt;""),AL18),IF(AND(AN18&lt;&gt;"pac",AN18&lt;&gt;""),AO18))/SUM(IF(AND(AJ18&lt;&gt;"pac",AJ18&lt;&gt;""),1),IF(AND(AM18&lt;&gt;"pac",AM18&lt;&gt;""),1),IF(AND(AN18&lt;&gt;"pac",AN18&lt;&gt;""),1))</f>
        <v>#DIV/0!</v>
      </c>
      <c r="AR18" s="133" t="n">
        <f aca="false" t="array" ref="AR18:AR18">SUM(IF(AND(AJ18&lt;&gt;"pac",AJ18&lt;&gt;""),AH18),IF(AND(AM18&lt;&gt;"pac",AM18&lt;&gt;""),AK18),IF(AND(AP18&lt;&gt;"pac",AP18&lt;&gt;""),AN18))</f>
        <v>0</v>
      </c>
      <c r="AS18" s="133"/>
      <c r="AT18" s="134" t="n">
        <f aca="false">SUM(AE18,AG18,AH18,AN18,AK18)</f>
        <v>0</v>
      </c>
      <c r="AU18" s="135" t="e">
        <f aca="false">AV18/AT18</f>
        <v>#DIV/0!</v>
      </c>
      <c r="AV18" s="136" t="n">
        <f aca="false">SUM(AE18*AF18)+(AH18*AI18)+(AN18*AO18)+(AK18*AL18)</f>
        <v>0</v>
      </c>
      <c r="AW18" s="137" t="n">
        <f aca="false">AT18*(F19+G19+H19)*J19/1000</f>
        <v>0</v>
      </c>
      <c r="AX18" s="137" t="n">
        <f aca="false">K19*AT18</f>
        <v>0</v>
      </c>
      <c r="AY18" s="137" t="n">
        <f aca="false">L19*(AE19+AG19)</f>
        <v>0</v>
      </c>
      <c r="AZ18" s="136" t="n">
        <f aca="false">P19</f>
        <v>0</v>
      </c>
      <c r="BA18" s="137" t="n">
        <f aca="false">AC18</f>
        <v>0</v>
      </c>
      <c r="BB18" s="137" t="n">
        <f aca="false">T19*AT19</f>
        <v>0</v>
      </c>
      <c r="BC18" s="137"/>
      <c r="BD18" s="137" t="n">
        <f aca="false">AV18-SUM(AW18:BC18)</f>
        <v>0</v>
      </c>
      <c r="BE18" s="138"/>
      <c r="BF18" s="139" t="n">
        <f aca="false">BD18</f>
        <v>0</v>
      </c>
      <c r="BG18" s="139" t="n">
        <f aca="false">BF18*$BG$5</f>
        <v>0</v>
      </c>
      <c r="BH18" s="139" t="n">
        <f aca="false">BF18*$BH$5</f>
        <v>0</v>
      </c>
      <c r="BI18" s="52"/>
      <c r="BJ18" s="53" t="s">
        <v>99</v>
      </c>
      <c r="BK18" s="52"/>
      <c r="BL18" s="73" t="n">
        <f aca="false">BH31</f>
        <v>0</v>
      </c>
      <c r="BO18" s="53" t="s">
        <v>99</v>
      </c>
      <c r="BP18" s="52"/>
      <c r="BQ18" s="73" t="e">
        <f aca="false">BQ7*$BH$5</f>
        <v>#REF!</v>
      </c>
      <c r="BR18" s="55"/>
      <c r="BS18" s="142"/>
      <c r="BT18" s="143"/>
      <c r="BU18" s="144"/>
      <c r="BV18" s="138"/>
      <c r="BW18" s="138"/>
      <c r="BX18" s="138"/>
      <c r="BY18" s="144"/>
      <c r="BZ18" s="138"/>
      <c r="CA18" s="138"/>
      <c r="CB18" s="138"/>
      <c r="CC18" s="138"/>
      <c r="CD18" s="138"/>
      <c r="CE18" s="145"/>
      <c r="CF18" s="145"/>
      <c r="CG18" s="145"/>
      <c r="CH18" s="7"/>
      <c r="CI18" s="8"/>
      <c r="CJ18" s="7"/>
      <c r="CK18" s="29"/>
      <c r="CL18" s="7"/>
      <c r="CM18" s="7"/>
      <c r="CN18" s="8"/>
      <c r="CO18" s="7"/>
      <c r="CP18" s="29"/>
      <c r="CQ18" s="7"/>
    </row>
    <row r="19" customFormat="false" ht="12.75" hidden="false" customHeight="false" outlineLevel="0" collapsed="false">
      <c r="B19" s="75" t="n">
        <v>1200</v>
      </c>
      <c r="C19" s="146" t="n">
        <f aca="false">C18</f>
        <v>4</v>
      </c>
      <c r="D19" s="147" t="n">
        <f aca="false">D18</f>
        <v>0</v>
      </c>
      <c r="E19" s="174" t="n">
        <f aca="false">C19-D18</f>
        <v>4</v>
      </c>
      <c r="F19" s="149" t="n">
        <f aca="false">$F$6</f>
        <v>0</v>
      </c>
      <c r="G19" s="175" t="n">
        <f aca="false">$G$6</f>
        <v>0</v>
      </c>
      <c r="H19" s="151" t="n">
        <f aca="false">$H$6</f>
        <v>0</v>
      </c>
      <c r="I19" s="152" t="n">
        <f aca="false">F19+G19+H19</f>
        <v>0</v>
      </c>
      <c r="J19" s="153" t="n">
        <f aca="false">$J$7</f>
        <v>0</v>
      </c>
      <c r="K19" s="154" t="n">
        <f aca="false">$K$6</f>
        <v>0</v>
      </c>
      <c r="L19" s="155" t="n">
        <f aca="false">((I19*J19/1000)+K19)</f>
        <v>0</v>
      </c>
      <c r="M19" s="156" t="n">
        <f aca="false">$M$68</f>
        <v>0</v>
      </c>
      <c r="N19" s="157" t="e">
        <f aca="false">$N$7*AQ18*AR18</f>
        <v>#DIV/0!</v>
      </c>
      <c r="O19" s="156" t="n">
        <f aca="false">$O$68</f>
        <v>0</v>
      </c>
      <c r="P19" s="158" t="n">
        <f aca="false">(AT18*$P$6)*$P$3</f>
        <v>0</v>
      </c>
      <c r="Q19" s="154" t="n">
        <f aca="false">$Q$68</f>
        <v>0</v>
      </c>
      <c r="R19" s="154" t="n">
        <v>0</v>
      </c>
      <c r="S19" s="155" t="n">
        <v>0</v>
      </c>
      <c r="T19" s="156" t="n">
        <f aca="false">$T$6</f>
        <v>0</v>
      </c>
      <c r="U19" s="159" t="e">
        <f aca="false">(N19/E19)+SUM(L19:M19)</f>
        <v>#DIV/0!</v>
      </c>
      <c r="W19" s="116" t="n">
        <v>4</v>
      </c>
      <c r="X19" s="117"/>
      <c r="Y19" s="160"/>
      <c r="Z19" s="63"/>
      <c r="AA19" s="161"/>
      <c r="AB19" s="120"/>
      <c r="AC19" s="162" t="n">
        <f aca="false">(W19*X19)+(Y19*Z19)+(AA19*AB19)</f>
        <v>0</v>
      </c>
      <c r="AD19" s="163" t="n">
        <v>1300</v>
      </c>
      <c r="AE19" s="164" t="n">
        <v>0</v>
      </c>
      <c r="AF19" s="165" t="n">
        <v>0</v>
      </c>
      <c r="AG19" s="166"/>
      <c r="AH19" s="167"/>
      <c r="AI19" s="168"/>
      <c r="AJ19" s="169"/>
      <c r="AK19" s="170"/>
      <c r="AL19" s="63"/>
      <c r="AM19" s="171"/>
      <c r="AN19" s="172"/>
      <c r="AO19" s="173"/>
      <c r="AP19" s="133"/>
      <c r="AQ19" s="133" t="e">
        <f aca="false" t="array" ref="AQ19:AQ19">SUM(IF(AND(AJ19&lt;&gt;"pac",AJ19&lt;&gt;""),AI19),IF(AND(AM19&lt;&gt;"pac",AM19&lt;&gt;""),AL19),IF(AND(AN19&lt;&gt;"pac",AN19&lt;&gt;""),AO19))/SUM(IF(AND(AJ19&lt;&gt;"pac",AJ19&lt;&gt;""),1),IF(AND(AM19&lt;&gt;"pac",AM19&lt;&gt;""),1),IF(AND(AN19&lt;&gt;"pac",AN19&lt;&gt;""),1))</f>
        <v>#DIV/0!</v>
      </c>
      <c r="AR19" s="133" t="n">
        <f aca="false" t="array" ref="AR19:AR19">SUM(IF(AND(AJ19&lt;&gt;"pac",AJ19&lt;&gt;""),AH19),IF(AND(AM19&lt;&gt;"pac",AM19&lt;&gt;""),AK19),IF(AND(AP19&lt;&gt;"pac",AP19&lt;&gt;""),AN19))</f>
        <v>0</v>
      </c>
      <c r="AS19" s="133"/>
      <c r="AT19" s="134" t="n">
        <f aca="false">SUM(AE19,AG19,AH19,AN19,AK19)</f>
        <v>0</v>
      </c>
      <c r="AU19" s="135" t="e">
        <f aca="false">AV19/AT19</f>
        <v>#DIV/0!</v>
      </c>
      <c r="AV19" s="136" t="n">
        <f aca="false">SUM(AE19*AF19)+(AH19*AI19)+(AN19*AO19)+(AK19*AL19)</f>
        <v>0</v>
      </c>
      <c r="AW19" s="137" t="n">
        <f aca="false">AT19*(F20+G20+H20)*J20/1000</f>
        <v>0</v>
      </c>
      <c r="AX19" s="137" t="n">
        <f aca="false">K20*AT19</f>
        <v>0</v>
      </c>
      <c r="AY19" s="137" t="n">
        <f aca="false">L20*(AE20+AG20)</f>
        <v>0</v>
      </c>
      <c r="AZ19" s="136" t="n">
        <f aca="false">P20</f>
        <v>0</v>
      </c>
      <c r="BA19" s="137" t="n">
        <f aca="false">AC19</f>
        <v>0</v>
      </c>
      <c r="BB19" s="137" t="n">
        <f aca="false">T20*AT20</f>
        <v>0</v>
      </c>
      <c r="BC19" s="137"/>
      <c r="BD19" s="137" t="n">
        <f aca="false">AV19-SUM(AW19:BC19)</f>
        <v>0</v>
      </c>
      <c r="BE19" s="138"/>
      <c r="BF19" s="139" t="n">
        <f aca="false">BD19</f>
        <v>0</v>
      </c>
      <c r="BG19" s="139" t="n">
        <f aca="false">BF19*$BG$5</f>
        <v>0</v>
      </c>
      <c r="BH19" s="139" t="n">
        <f aca="false">BF19*$BH$5</f>
        <v>0</v>
      </c>
      <c r="BI19" s="52"/>
      <c r="BJ19" s="53" t="s">
        <v>101</v>
      </c>
      <c r="BK19" s="52"/>
      <c r="BL19" s="73" t="n">
        <f aca="false">BB31</f>
        <v>0</v>
      </c>
      <c r="BO19" s="53" t="s">
        <v>101</v>
      </c>
      <c r="BP19" s="52"/>
      <c r="BQ19" s="73" t="e">
        <f aca="true">(INDIRECT(TEXT((DAY($A$1)-1),"0")&amp;"!BK19"))+BL19</f>
        <v>#REF!</v>
      </c>
      <c r="BR19" s="55"/>
      <c r="BS19" s="142"/>
      <c r="BT19" s="143"/>
      <c r="BU19" s="144"/>
      <c r="BV19" s="138"/>
      <c r="BW19" s="138"/>
      <c r="BX19" s="138"/>
      <c r="BY19" s="144"/>
      <c r="BZ19" s="138"/>
      <c r="CA19" s="138"/>
      <c r="CB19" s="138"/>
      <c r="CC19" s="138"/>
      <c r="CD19" s="138"/>
      <c r="CE19" s="145"/>
      <c r="CF19" s="145"/>
      <c r="CG19" s="145"/>
      <c r="CH19" s="7"/>
      <c r="CI19" s="8"/>
      <c r="CJ19" s="7"/>
      <c r="CK19" s="29"/>
      <c r="CL19" s="7"/>
      <c r="CM19" s="7"/>
      <c r="CN19" s="8"/>
      <c r="CO19" s="7"/>
      <c r="CP19" s="29"/>
      <c r="CQ19" s="7"/>
    </row>
    <row r="20" customFormat="false" ht="12.75" hidden="false" customHeight="false" outlineLevel="0" collapsed="false">
      <c r="B20" s="75" t="n">
        <v>1300</v>
      </c>
      <c r="C20" s="146" t="n">
        <f aca="false">C19</f>
        <v>4</v>
      </c>
      <c r="D20" s="147" t="n">
        <f aca="false">D19</f>
        <v>0</v>
      </c>
      <c r="E20" s="174" t="n">
        <f aca="false">C20-D19</f>
        <v>4</v>
      </c>
      <c r="F20" s="149" t="n">
        <f aca="false">$F$6</f>
        <v>0</v>
      </c>
      <c r="G20" s="175" t="n">
        <f aca="false">$G$6</f>
        <v>0</v>
      </c>
      <c r="H20" s="151" t="n">
        <f aca="false">$H$6</f>
        <v>0</v>
      </c>
      <c r="I20" s="152" t="n">
        <f aca="false">F20+G20+H20</f>
        <v>0</v>
      </c>
      <c r="J20" s="153" t="n">
        <f aca="false">$J$7</f>
        <v>0</v>
      </c>
      <c r="K20" s="154" t="n">
        <f aca="false">$K$6</f>
        <v>0</v>
      </c>
      <c r="L20" s="155" t="n">
        <f aca="false">((I20*J20/1000)+K20)</f>
        <v>0</v>
      </c>
      <c r="M20" s="156" t="n">
        <f aca="false">$M$68</f>
        <v>0</v>
      </c>
      <c r="N20" s="157" t="e">
        <f aca="false">$N$7*AQ19*AR19</f>
        <v>#DIV/0!</v>
      </c>
      <c r="O20" s="156" t="n">
        <f aca="false">$O$68</f>
        <v>0</v>
      </c>
      <c r="P20" s="158" t="n">
        <f aca="false">(AT19*$P$6)*$P$3</f>
        <v>0</v>
      </c>
      <c r="Q20" s="154" t="n">
        <f aca="false">$Q$68</f>
        <v>0</v>
      </c>
      <c r="R20" s="154" t="n">
        <v>0</v>
      </c>
      <c r="S20" s="155" t="n">
        <v>0</v>
      </c>
      <c r="T20" s="156" t="n">
        <f aca="false">$T$6</f>
        <v>0</v>
      </c>
      <c r="U20" s="159" t="e">
        <f aca="false">(N20/E20)+SUM(L20:M20)</f>
        <v>#DIV/0!</v>
      </c>
      <c r="W20" s="116" t="n">
        <v>4</v>
      </c>
      <c r="X20" s="117"/>
      <c r="Y20" s="160"/>
      <c r="Z20" s="63"/>
      <c r="AA20" s="161"/>
      <c r="AB20" s="120"/>
      <c r="AC20" s="162" t="n">
        <f aca="false">(W20*X20)+(Y20*Z20)+(AA20*AB20)</f>
        <v>0</v>
      </c>
      <c r="AD20" s="163" t="n">
        <v>1400</v>
      </c>
      <c r="AE20" s="164" t="n">
        <v>0</v>
      </c>
      <c r="AF20" s="165" t="n">
        <v>0</v>
      </c>
      <c r="AG20" s="166"/>
      <c r="AH20" s="167"/>
      <c r="AI20" s="168"/>
      <c r="AJ20" s="169"/>
      <c r="AK20" s="170"/>
      <c r="AL20" s="63"/>
      <c r="AM20" s="171"/>
      <c r="AN20" s="172"/>
      <c r="AO20" s="173"/>
      <c r="AP20" s="133"/>
      <c r="AQ20" s="133" t="e">
        <f aca="false" t="array" ref="AQ20:AQ20">SUM(IF(AND(AJ20&lt;&gt;"pac",AJ20&lt;&gt;""),AI20),IF(AND(AM20&lt;&gt;"pac",AM20&lt;&gt;""),AL20),IF(AND(AN20&lt;&gt;"pac",AN20&lt;&gt;""),AO20))/SUM(IF(AND(AJ20&lt;&gt;"pac",AJ20&lt;&gt;""),1),IF(AND(AM20&lt;&gt;"pac",AM20&lt;&gt;""),1),IF(AND(AN20&lt;&gt;"pac",AN20&lt;&gt;""),1))</f>
        <v>#DIV/0!</v>
      </c>
      <c r="AR20" s="133" t="n">
        <f aca="false" t="array" ref="AR20:AR20">SUM(IF(AND(AJ20&lt;&gt;"pac",AJ20&lt;&gt;""),AH20),IF(AND(AM20&lt;&gt;"pac",AM20&lt;&gt;""),AK20),IF(AND(AP20&lt;&gt;"pac",AP20&lt;&gt;""),AN20))</f>
        <v>0</v>
      </c>
      <c r="AS20" s="133"/>
      <c r="AT20" s="134" t="n">
        <f aca="false">SUM(AE20,AG20,AH20,AN20,AK20)</f>
        <v>0</v>
      </c>
      <c r="AU20" s="135" t="e">
        <f aca="false">AV20/AT20</f>
        <v>#DIV/0!</v>
      </c>
      <c r="AV20" s="136" t="n">
        <f aca="false">SUM(AE20*AF20)+(AH20*AI20)+(AN20*AO20)+(AK20*AL20)</f>
        <v>0</v>
      </c>
      <c r="AW20" s="137" t="n">
        <f aca="false">AT20*(F21+G21+H21)*J21/1000</f>
        <v>0</v>
      </c>
      <c r="AX20" s="137" t="n">
        <f aca="false">K21*AT20</f>
        <v>0</v>
      </c>
      <c r="AY20" s="137" t="n">
        <f aca="false">L21*(AE21+AG21)</f>
        <v>0</v>
      </c>
      <c r="AZ20" s="136" t="n">
        <f aca="false">P21</f>
        <v>0</v>
      </c>
      <c r="BA20" s="137" t="n">
        <f aca="false">AC20</f>
        <v>0</v>
      </c>
      <c r="BB20" s="137" t="n">
        <f aca="false">T21*AT21</f>
        <v>0</v>
      </c>
      <c r="BC20" s="137"/>
      <c r="BD20" s="137" t="n">
        <f aca="false">AV20-SUM(AW20:BC20)</f>
        <v>0</v>
      </c>
      <c r="BE20" s="138"/>
      <c r="BF20" s="139" t="n">
        <f aca="false">BD20</f>
        <v>0</v>
      </c>
      <c r="BG20" s="139" t="n">
        <f aca="false">BF20*$BG$5</f>
        <v>0</v>
      </c>
      <c r="BH20" s="139" t="n">
        <f aca="false">BF20*$BH$5</f>
        <v>0</v>
      </c>
      <c r="BI20" s="52"/>
      <c r="BJ20" s="53" t="s">
        <v>32</v>
      </c>
      <c r="BK20" s="52"/>
      <c r="BL20" s="73" t="n">
        <f aca="false">BL6</f>
        <v>0</v>
      </c>
      <c r="BO20" s="183"/>
      <c r="BP20" s="52"/>
      <c r="BQ20" s="171"/>
      <c r="BR20" s="55"/>
      <c r="BS20" s="142"/>
      <c r="BT20" s="143"/>
      <c r="BU20" s="144"/>
      <c r="BV20" s="138"/>
      <c r="BW20" s="138"/>
      <c r="BX20" s="138"/>
      <c r="BY20" s="144"/>
      <c r="BZ20" s="138"/>
      <c r="CA20" s="138"/>
      <c r="CB20" s="138"/>
      <c r="CC20" s="138"/>
      <c r="CD20" s="138"/>
      <c r="CE20" s="145"/>
      <c r="CF20" s="145"/>
      <c r="CG20" s="145"/>
      <c r="CH20" s="7"/>
      <c r="CI20" s="8"/>
      <c r="CJ20" s="7"/>
      <c r="CK20" s="29"/>
      <c r="CL20" s="7"/>
      <c r="CM20" s="7"/>
      <c r="CN20" s="7"/>
      <c r="CO20" s="7"/>
      <c r="CP20" s="7"/>
      <c r="CQ20" s="7"/>
    </row>
    <row r="21" customFormat="false" ht="12.75" hidden="false" customHeight="false" outlineLevel="0" collapsed="false">
      <c r="B21" s="75" t="n">
        <v>1400</v>
      </c>
      <c r="C21" s="146" t="n">
        <f aca="false">C20</f>
        <v>4</v>
      </c>
      <c r="D21" s="147" t="n">
        <f aca="false">D20</f>
        <v>0</v>
      </c>
      <c r="E21" s="174" t="n">
        <f aca="false">C21-D20</f>
        <v>4</v>
      </c>
      <c r="F21" s="149" t="n">
        <f aca="false">$F$6</f>
        <v>0</v>
      </c>
      <c r="G21" s="175" t="n">
        <f aca="false">$G$6</f>
        <v>0</v>
      </c>
      <c r="H21" s="151" t="n">
        <f aca="false">$H$6</f>
        <v>0</v>
      </c>
      <c r="I21" s="152" t="n">
        <f aca="false">F21+G21+H21</f>
        <v>0</v>
      </c>
      <c r="J21" s="153" t="n">
        <f aca="false">$J$7</f>
        <v>0</v>
      </c>
      <c r="K21" s="154" t="n">
        <f aca="false">$K$6</f>
        <v>0</v>
      </c>
      <c r="L21" s="155" t="n">
        <f aca="false">((I21*J21/1000)+K21)</f>
        <v>0</v>
      </c>
      <c r="M21" s="156" t="n">
        <f aca="false">$M$68</f>
        <v>0</v>
      </c>
      <c r="N21" s="157" t="e">
        <f aca="false">$N$7*AQ20*AR20</f>
        <v>#DIV/0!</v>
      </c>
      <c r="O21" s="156" t="n">
        <f aca="false">$O$68</f>
        <v>0</v>
      </c>
      <c r="P21" s="158" t="n">
        <f aca="false">(AT20*$P$6)*$P$3</f>
        <v>0</v>
      </c>
      <c r="Q21" s="154" t="n">
        <f aca="false">$Q$68</f>
        <v>0</v>
      </c>
      <c r="R21" s="154" t="n">
        <v>0</v>
      </c>
      <c r="S21" s="155" t="n">
        <v>0</v>
      </c>
      <c r="T21" s="156" t="n">
        <f aca="false">$T$6</f>
        <v>0</v>
      </c>
      <c r="U21" s="159" t="e">
        <f aca="false">(N21/E21)+SUM(L21:M21)</f>
        <v>#DIV/0!</v>
      </c>
      <c r="W21" s="116" t="n">
        <v>4</v>
      </c>
      <c r="X21" s="117"/>
      <c r="Y21" s="160"/>
      <c r="Z21" s="63"/>
      <c r="AA21" s="161"/>
      <c r="AB21" s="120"/>
      <c r="AC21" s="162" t="n">
        <f aca="false">(W21*X21)+(Y21*Z21)+(AA21*AB21)</f>
        <v>0</v>
      </c>
      <c r="AD21" s="163" t="n">
        <v>1500</v>
      </c>
      <c r="AE21" s="164" t="n">
        <v>0</v>
      </c>
      <c r="AF21" s="165" t="n">
        <v>0</v>
      </c>
      <c r="AG21" s="166"/>
      <c r="AH21" s="167"/>
      <c r="AI21" s="168"/>
      <c r="AJ21" s="169"/>
      <c r="AK21" s="170"/>
      <c r="AL21" s="63"/>
      <c r="AM21" s="171"/>
      <c r="AN21" s="172"/>
      <c r="AO21" s="173"/>
      <c r="AP21" s="133"/>
      <c r="AQ21" s="133" t="e">
        <f aca="false" t="array" ref="AQ21:AQ21">SUM(IF(AND(AJ21&lt;&gt;"pac",AJ21&lt;&gt;""),AI21),IF(AND(AM21&lt;&gt;"pac",AM21&lt;&gt;""),AL21),IF(AND(AN21&lt;&gt;"pac",AN21&lt;&gt;""),AO21))/SUM(IF(AND(AJ21&lt;&gt;"pac",AJ21&lt;&gt;""),1),IF(AND(AM21&lt;&gt;"pac",AM21&lt;&gt;""),1),IF(AND(AN21&lt;&gt;"pac",AN21&lt;&gt;""),1))</f>
        <v>#DIV/0!</v>
      </c>
      <c r="AR21" s="133" t="n">
        <f aca="false" t="array" ref="AR21:AR21">SUM(IF(AND(AJ21&lt;&gt;"pac",AJ21&lt;&gt;""),AH21),IF(AND(AM21&lt;&gt;"pac",AM21&lt;&gt;""),AK21),IF(AND(AP21&lt;&gt;"pac",AP21&lt;&gt;""),AN21))</f>
        <v>0</v>
      </c>
      <c r="AS21" s="133"/>
      <c r="AT21" s="134" t="n">
        <f aca="false">SUM(AE21,AG21,AH21,AN21,AK21)</f>
        <v>0</v>
      </c>
      <c r="AU21" s="135" t="e">
        <f aca="false">AV21/AT21</f>
        <v>#DIV/0!</v>
      </c>
      <c r="AV21" s="136" t="n">
        <f aca="false">SUM(AE21*AF21)+(AH21*AI21)+(AN21*AO21)+(AK21*AL21)</f>
        <v>0</v>
      </c>
      <c r="AW21" s="137" t="n">
        <f aca="false">AT21*(F22+G22+H22)*J22/1000</f>
        <v>0</v>
      </c>
      <c r="AX21" s="137" t="n">
        <f aca="false">K22*AT21</f>
        <v>0</v>
      </c>
      <c r="AY21" s="137" t="n">
        <f aca="false">L22*(AE22+AG22)</f>
        <v>0</v>
      </c>
      <c r="AZ21" s="136" t="n">
        <f aca="false">P22</f>
        <v>0</v>
      </c>
      <c r="BA21" s="137" t="n">
        <f aca="false">AC21</f>
        <v>0</v>
      </c>
      <c r="BB21" s="137" t="n">
        <f aca="false">T22*AT22</f>
        <v>0</v>
      </c>
      <c r="BC21" s="137"/>
      <c r="BD21" s="137" t="n">
        <f aca="false">AV21-SUM(AW21:BC21)</f>
        <v>0</v>
      </c>
      <c r="BE21" s="138"/>
      <c r="BF21" s="139" t="n">
        <f aca="false">BD21</f>
        <v>0</v>
      </c>
      <c r="BG21" s="139" t="n">
        <f aca="false">BF21*$BG$5</f>
        <v>0</v>
      </c>
      <c r="BH21" s="139" t="n">
        <f aca="false">BF21*$BH$5</f>
        <v>0</v>
      </c>
      <c r="BI21" s="52"/>
      <c r="BJ21" s="140" t="s">
        <v>103</v>
      </c>
      <c r="BK21" s="141"/>
      <c r="BL21" s="54" t="n">
        <f aca="false">BL11-BL16-BL18-BL19+BL20</f>
        <v>0</v>
      </c>
      <c r="BO21" s="140" t="s">
        <v>104</v>
      </c>
      <c r="BP21" s="141"/>
      <c r="BQ21" s="54" t="e">
        <f aca="false">BQ11-BQ16-BQ18-BQ19</f>
        <v>#REF!</v>
      </c>
      <c r="BR21" s="55"/>
      <c r="BS21" s="142"/>
      <c r="BT21" s="143"/>
      <c r="BU21" s="144"/>
      <c r="BV21" s="138"/>
      <c r="BW21" s="138"/>
      <c r="BX21" s="138"/>
      <c r="BY21" s="144"/>
      <c r="BZ21" s="138"/>
      <c r="CA21" s="138"/>
      <c r="CB21" s="138"/>
      <c r="CC21" s="138"/>
      <c r="CD21" s="138"/>
      <c r="CE21" s="145"/>
      <c r="CF21" s="145"/>
      <c r="CG21" s="145"/>
      <c r="CH21" s="7"/>
      <c r="CI21" s="8"/>
      <c r="CJ21" s="7"/>
      <c r="CK21" s="29"/>
      <c r="CL21" s="7"/>
      <c r="CM21" s="7"/>
      <c r="CN21" s="8"/>
      <c r="CO21" s="7"/>
      <c r="CP21" s="29"/>
      <c r="CQ21" s="7"/>
    </row>
    <row r="22" customFormat="false" ht="12.75" hidden="false" customHeight="false" outlineLevel="0" collapsed="false">
      <c r="B22" s="75" t="n">
        <v>1500</v>
      </c>
      <c r="C22" s="146" t="n">
        <f aca="false">C21</f>
        <v>4</v>
      </c>
      <c r="D22" s="147" t="n">
        <f aca="false">D21</f>
        <v>0</v>
      </c>
      <c r="E22" s="174" t="n">
        <f aca="false">C22-D21</f>
        <v>4</v>
      </c>
      <c r="F22" s="149" t="n">
        <f aca="false">$F$6</f>
        <v>0</v>
      </c>
      <c r="G22" s="175" t="n">
        <f aca="false">$G$6</f>
        <v>0</v>
      </c>
      <c r="H22" s="151" t="n">
        <f aca="false">$H$6</f>
        <v>0</v>
      </c>
      <c r="I22" s="152" t="n">
        <f aca="false">F22+G22+H22</f>
        <v>0</v>
      </c>
      <c r="J22" s="153" t="n">
        <f aca="false">$J$7</f>
        <v>0</v>
      </c>
      <c r="K22" s="154" t="n">
        <f aca="false">$K$6</f>
        <v>0</v>
      </c>
      <c r="L22" s="155" t="n">
        <f aca="false">((I22*J22/1000)+K22)</f>
        <v>0</v>
      </c>
      <c r="M22" s="156" t="n">
        <f aca="false">$M$68</f>
        <v>0</v>
      </c>
      <c r="N22" s="157" t="e">
        <f aca="false">$N$7*AQ21*AR21</f>
        <v>#DIV/0!</v>
      </c>
      <c r="O22" s="156" t="n">
        <f aca="false">$O$68</f>
        <v>0</v>
      </c>
      <c r="P22" s="158" t="n">
        <f aca="false">(AT21*$P$6)*$P$3</f>
        <v>0</v>
      </c>
      <c r="Q22" s="154" t="n">
        <f aca="false">$Q$68</f>
        <v>0</v>
      </c>
      <c r="R22" s="154" t="n">
        <v>0</v>
      </c>
      <c r="S22" s="155" t="n">
        <v>0</v>
      </c>
      <c r="T22" s="156" t="n">
        <f aca="false">$T$6</f>
        <v>0</v>
      </c>
      <c r="U22" s="159" t="e">
        <f aca="false">(N22/E22)+SUM(L22:M22)</f>
        <v>#DIV/0!</v>
      </c>
      <c r="W22" s="116" t="n">
        <v>4</v>
      </c>
      <c r="X22" s="117"/>
      <c r="Y22" s="160"/>
      <c r="Z22" s="63"/>
      <c r="AA22" s="161"/>
      <c r="AB22" s="120"/>
      <c r="AC22" s="162" t="n">
        <f aca="false">(W22*X22)+(Y22*Z22)+(AA22*AB22)</f>
        <v>0</v>
      </c>
      <c r="AD22" s="163" t="n">
        <v>1600</v>
      </c>
      <c r="AE22" s="164" t="n">
        <v>0</v>
      </c>
      <c r="AF22" s="165" t="n">
        <v>0</v>
      </c>
      <c r="AG22" s="166"/>
      <c r="AH22" s="167"/>
      <c r="AI22" s="168"/>
      <c r="AJ22" s="169"/>
      <c r="AK22" s="170"/>
      <c r="AL22" s="63"/>
      <c r="AM22" s="171"/>
      <c r="AN22" s="172"/>
      <c r="AO22" s="173"/>
      <c r="AP22" s="133"/>
      <c r="AQ22" s="133" t="e">
        <f aca="false" t="array" ref="AQ22:AQ22">SUM(IF(AND(AJ22&lt;&gt;"pac",AJ22&lt;&gt;""),AI22),IF(AND(AM22&lt;&gt;"pac",AM22&lt;&gt;""),AL22),IF(AND(AN22&lt;&gt;"pac",AN22&lt;&gt;""),AO22))/SUM(IF(AND(AJ22&lt;&gt;"pac",AJ22&lt;&gt;""),1),IF(AND(AM22&lt;&gt;"pac",AM22&lt;&gt;""),1),IF(AND(AN22&lt;&gt;"pac",AN22&lt;&gt;""),1))</f>
        <v>#DIV/0!</v>
      </c>
      <c r="AR22" s="133" t="n">
        <f aca="false" t="array" ref="AR22:AR22">SUM(IF(AND(AJ22&lt;&gt;"pac",AJ22&lt;&gt;""),AH22),IF(AND(AM22&lt;&gt;"pac",AM22&lt;&gt;""),AK22),IF(AND(AP22&lt;&gt;"pac",AP22&lt;&gt;""),AN22))</f>
        <v>0</v>
      </c>
      <c r="AS22" s="133"/>
      <c r="AT22" s="134" t="n">
        <f aca="false">SUM(AE22,AG22,AH22,AN22,AK22)</f>
        <v>0</v>
      </c>
      <c r="AU22" s="135" t="e">
        <f aca="false">AV22/AT22</f>
        <v>#DIV/0!</v>
      </c>
      <c r="AV22" s="136" t="n">
        <f aca="false">SUM(AE22*AF22)+(AH22*AI22)+(AN22*AO22)+(AK22*AL22)</f>
        <v>0</v>
      </c>
      <c r="AW22" s="137" t="n">
        <f aca="false">AT22*(F23+G23+H23)*J23/1000</f>
        <v>0</v>
      </c>
      <c r="AX22" s="137" t="n">
        <f aca="false">K23*AT22</f>
        <v>0</v>
      </c>
      <c r="AY22" s="137" t="n">
        <f aca="false">L23*(AE23+AG23)</f>
        <v>0</v>
      </c>
      <c r="AZ22" s="136" t="n">
        <f aca="false">P23</f>
        <v>0</v>
      </c>
      <c r="BA22" s="137" t="n">
        <f aca="false">AC22</f>
        <v>0</v>
      </c>
      <c r="BB22" s="137" t="n">
        <f aca="false">T23*AT23</f>
        <v>0</v>
      </c>
      <c r="BC22" s="137"/>
      <c r="BD22" s="137" t="n">
        <f aca="false">AV22-SUM(AW22:BC22)</f>
        <v>0</v>
      </c>
      <c r="BE22" s="138"/>
      <c r="BF22" s="139" t="n">
        <f aca="false">BD22</f>
        <v>0</v>
      </c>
      <c r="BG22" s="139" t="n">
        <f aca="false">BF22*$BG$5</f>
        <v>0</v>
      </c>
      <c r="BH22" s="139" t="n">
        <f aca="false">BF22*$BH$5</f>
        <v>0</v>
      </c>
      <c r="BI22" s="52"/>
      <c r="BR22" s="55"/>
      <c r="BS22" s="142"/>
      <c r="BT22" s="143"/>
      <c r="BU22" s="144"/>
      <c r="BV22" s="138"/>
      <c r="BW22" s="138"/>
      <c r="BX22" s="138"/>
      <c r="BY22" s="144"/>
      <c r="BZ22" s="138"/>
      <c r="CA22" s="138"/>
      <c r="CB22" s="138"/>
      <c r="CC22" s="138"/>
      <c r="CD22" s="138"/>
      <c r="CE22" s="145"/>
      <c r="CF22" s="145"/>
      <c r="CG22" s="145"/>
      <c r="CH22" s="7"/>
      <c r="CI22" s="7"/>
      <c r="CJ22" s="7"/>
      <c r="CK22" s="7"/>
      <c r="CL22" s="7"/>
      <c r="CM22" s="7"/>
      <c r="CN22" s="7"/>
      <c r="CO22" s="7"/>
      <c r="CP22" s="7"/>
      <c r="CQ22" s="7"/>
    </row>
    <row r="23" customFormat="false" ht="12.75" hidden="false" customHeight="false" outlineLevel="0" collapsed="false">
      <c r="B23" s="75" t="n">
        <v>1600</v>
      </c>
      <c r="C23" s="146" t="n">
        <f aca="false">C22</f>
        <v>4</v>
      </c>
      <c r="D23" s="147" t="n">
        <f aca="false">D22</f>
        <v>0</v>
      </c>
      <c r="E23" s="174" t="n">
        <f aca="false">C23-D22</f>
        <v>4</v>
      </c>
      <c r="F23" s="149" t="n">
        <f aca="false">$F$6</f>
        <v>0</v>
      </c>
      <c r="G23" s="175" t="n">
        <f aca="false">$G$6</f>
        <v>0</v>
      </c>
      <c r="H23" s="151" t="n">
        <f aca="false">$H$6</f>
        <v>0</v>
      </c>
      <c r="I23" s="152" t="n">
        <f aca="false">F23+G23+H23</f>
        <v>0</v>
      </c>
      <c r="J23" s="153" t="n">
        <f aca="false">$J$7</f>
        <v>0</v>
      </c>
      <c r="K23" s="154" t="n">
        <f aca="false">$K$6</f>
        <v>0</v>
      </c>
      <c r="L23" s="155" t="n">
        <f aca="false">((I23*J23/1000)+K23)</f>
        <v>0</v>
      </c>
      <c r="M23" s="156" t="n">
        <f aca="false">$M$68</f>
        <v>0</v>
      </c>
      <c r="N23" s="157" t="e">
        <f aca="false">$N$7*AQ22*AR22</f>
        <v>#DIV/0!</v>
      </c>
      <c r="O23" s="156" t="n">
        <f aca="false">$O$68</f>
        <v>0</v>
      </c>
      <c r="P23" s="158" t="n">
        <f aca="false">(AT22*$P$6)*$P$3</f>
        <v>0</v>
      </c>
      <c r="Q23" s="154" t="n">
        <f aca="false">$Q$68</f>
        <v>0</v>
      </c>
      <c r="R23" s="154" t="n">
        <v>0</v>
      </c>
      <c r="S23" s="155" t="n">
        <v>0</v>
      </c>
      <c r="T23" s="156" t="n">
        <f aca="false">$T$6</f>
        <v>0</v>
      </c>
      <c r="U23" s="159" t="e">
        <f aca="false">(N23/E23)+SUM(L23:M23)</f>
        <v>#DIV/0!</v>
      </c>
      <c r="W23" s="116" t="n">
        <v>4</v>
      </c>
      <c r="X23" s="117"/>
      <c r="Y23" s="160"/>
      <c r="Z23" s="63"/>
      <c r="AA23" s="161"/>
      <c r="AB23" s="120"/>
      <c r="AC23" s="162" t="n">
        <f aca="false">(W23*X23)+(Y23*Z23)+(AA23*AB23)</f>
        <v>0</v>
      </c>
      <c r="AD23" s="163" t="n">
        <v>1700</v>
      </c>
      <c r="AE23" s="164" t="n">
        <v>0</v>
      </c>
      <c r="AF23" s="165" t="n">
        <v>0</v>
      </c>
      <c r="AG23" s="166"/>
      <c r="AH23" s="167"/>
      <c r="AI23" s="168"/>
      <c r="AJ23" s="169"/>
      <c r="AK23" s="170"/>
      <c r="AL23" s="63"/>
      <c r="AM23" s="171"/>
      <c r="AN23" s="172"/>
      <c r="AO23" s="173"/>
      <c r="AP23" s="133"/>
      <c r="AQ23" s="133" t="e">
        <f aca="false" t="array" ref="AQ23:AQ23">SUM(IF(AND(AJ23&lt;&gt;"pac",AJ23&lt;&gt;""),AI23),IF(AND(AM23&lt;&gt;"pac",AM23&lt;&gt;""),AL23),IF(AND(AN23&lt;&gt;"pac",AN23&lt;&gt;""),AO23))/SUM(IF(AND(AJ23&lt;&gt;"pac",AJ23&lt;&gt;""),1),IF(AND(AM23&lt;&gt;"pac",AM23&lt;&gt;""),1),IF(AND(AN23&lt;&gt;"pac",AN23&lt;&gt;""),1))</f>
        <v>#DIV/0!</v>
      </c>
      <c r="AR23" s="133" t="n">
        <f aca="false" t="array" ref="AR23:AR23">SUM(IF(AND(AJ23&lt;&gt;"pac",AJ23&lt;&gt;""),AH23),IF(AND(AM23&lt;&gt;"pac",AM23&lt;&gt;""),AK23),IF(AND(AP23&lt;&gt;"pac",AP23&lt;&gt;""),AN23))</f>
        <v>0</v>
      </c>
      <c r="AS23" s="133"/>
      <c r="AT23" s="134" t="n">
        <f aca="false">SUM(AE23,AG23,AH23,AN23,AK23)</f>
        <v>0</v>
      </c>
      <c r="AU23" s="135" t="e">
        <f aca="false">AV23/AT23</f>
        <v>#DIV/0!</v>
      </c>
      <c r="AV23" s="136" t="n">
        <f aca="false">SUM(AE23*AF23)+(AH23*AI23)+(AN23*AO23)+(AK23*AL23)</f>
        <v>0</v>
      </c>
      <c r="AW23" s="137" t="n">
        <f aca="false">AT23*(F24+G24+H24)*J24/1000</f>
        <v>0</v>
      </c>
      <c r="AX23" s="137" t="n">
        <f aca="false">K24*AT23</f>
        <v>0</v>
      </c>
      <c r="AY23" s="137" t="n">
        <f aca="false">L24*(AE24+AG24)</f>
        <v>0</v>
      </c>
      <c r="AZ23" s="136" t="n">
        <f aca="false">P24</f>
        <v>0</v>
      </c>
      <c r="BA23" s="137" t="n">
        <f aca="false">AC23</f>
        <v>0</v>
      </c>
      <c r="BB23" s="137" t="n">
        <f aca="false">T24*AT24</f>
        <v>0</v>
      </c>
      <c r="BC23" s="137"/>
      <c r="BD23" s="137" t="n">
        <f aca="false">AV23-SUM(AW23:BC23)</f>
        <v>0</v>
      </c>
      <c r="BE23" s="138"/>
      <c r="BF23" s="139" t="n">
        <f aca="false">BD23</f>
        <v>0</v>
      </c>
      <c r="BG23" s="139" t="n">
        <f aca="false">BF23*$BG$5</f>
        <v>0</v>
      </c>
      <c r="BH23" s="139" t="n">
        <f aca="false">BF23*$BH$5</f>
        <v>0</v>
      </c>
      <c r="BI23" s="52"/>
      <c r="BR23" s="55"/>
      <c r="BS23" s="142"/>
      <c r="BT23" s="143"/>
      <c r="BU23" s="144"/>
      <c r="BV23" s="138"/>
      <c r="BW23" s="138"/>
      <c r="BX23" s="138"/>
      <c r="BY23" s="144"/>
      <c r="BZ23" s="138"/>
      <c r="CA23" s="138"/>
      <c r="CB23" s="138"/>
      <c r="CC23" s="138"/>
      <c r="CD23" s="138"/>
      <c r="CE23" s="145"/>
      <c r="CF23" s="145"/>
      <c r="CG23" s="145"/>
      <c r="CH23" s="7"/>
      <c r="CI23" s="7"/>
      <c r="CJ23" s="7"/>
      <c r="CK23" s="7"/>
      <c r="CL23" s="7"/>
      <c r="CM23" s="7"/>
      <c r="CN23" s="7"/>
      <c r="CO23" s="7"/>
      <c r="CP23" s="7"/>
      <c r="CQ23" s="7"/>
    </row>
    <row r="24" customFormat="false" ht="12.75" hidden="false" customHeight="false" outlineLevel="0" collapsed="false">
      <c r="B24" s="75" t="n">
        <v>1700</v>
      </c>
      <c r="C24" s="146" t="n">
        <f aca="false">C23</f>
        <v>4</v>
      </c>
      <c r="D24" s="147" t="n">
        <f aca="false">D23</f>
        <v>0</v>
      </c>
      <c r="E24" s="174" t="n">
        <f aca="false">C24-D23</f>
        <v>4</v>
      </c>
      <c r="F24" s="149" t="n">
        <f aca="false">$F$6</f>
        <v>0</v>
      </c>
      <c r="G24" s="175" t="n">
        <f aca="false">$G$6</f>
        <v>0</v>
      </c>
      <c r="H24" s="151" t="n">
        <f aca="false">$H$6</f>
        <v>0</v>
      </c>
      <c r="I24" s="152" t="n">
        <f aca="false">F24+G24+H24</f>
        <v>0</v>
      </c>
      <c r="J24" s="153" t="n">
        <f aca="false">$J$7</f>
        <v>0</v>
      </c>
      <c r="K24" s="154" t="n">
        <f aca="false">$K$6</f>
        <v>0</v>
      </c>
      <c r="L24" s="155" t="n">
        <f aca="false">((I24*J24/1000)+K24)</f>
        <v>0</v>
      </c>
      <c r="M24" s="156" t="n">
        <f aca="false">$M$68</f>
        <v>0</v>
      </c>
      <c r="N24" s="157" t="e">
        <f aca="false">$N$7*AQ23*AR23</f>
        <v>#DIV/0!</v>
      </c>
      <c r="O24" s="156" t="n">
        <f aca="false">$O$68</f>
        <v>0</v>
      </c>
      <c r="P24" s="158" t="n">
        <f aca="false">(AT23*$P$6)*$P$3</f>
        <v>0</v>
      </c>
      <c r="Q24" s="154" t="n">
        <f aca="false">$Q$68</f>
        <v>0</v>
      </c>
      <c r="R24" s="154" t="n">
        <v>0</v>
      </c>
      <c r="S24" s="155" t="n">
        <v>0</v>
      </c>
      <c r="T24" s="156" t="n">
        <f aca="false">$T$6</f>
        <v>0</v>
      </c>
      <c r="U24" s="159" t="e">
        <f aca="false">(N24/E24)+SUM(L24:M24)</f>
        <v>#DIV/0!</v>
      </c>
      <c r="W24" s="116" t="n">
        <v>4</v>
      </c>
      <c r="X24" s="117"/>
      <c r="Y24" s="160"/>
      <c r="Z24" s="63"/>
      <c r="AA24" s="161"/>
      <c r="AB24" s="120"/>
      <c r="AC24" s="162" t="n">
        <f aca="false">(W24*X24)+(Y24*Z24)+(AA24*AB24)</f>
        <v>0</v>
      </c>
      <c r="AD24" s="163" t="n">
        <v>1800</v>
      </c>
      <c r="AE24" s="164" t="n">
        <v>0</v>
      </c>
      <c r="AF24" s="165" t="n">
        <v>0</v>
      </c>
      <c r="AG24" s="166"/>
      <c r="AH24" s="167"/>
      <c r="AI24" s="168"/>
      <c r="AJ24" s="169"/>
      <c r="AK24" s="170"/>
      <c r="AL24" s="63"/>
      <c r="AM24" s="171"/>
      <c r="AN24" s="172"/>
      <c r="AO24" s="173"/>
      <c r="AP24" s="133"/>
      <c r="AQ24" s="133" t="e">
        <f aca="false" t="array" ref="AQ24:AQ24">SUM(IF(AND(AJ24&lt;&gt;"pac",AJ24&lt;&gt;""),AI24),IF(AND(AM24&lt;&gt;"pac",AM24&lt;&gt;""),AL24),IF(AND(AN24&lt;&gt;"pac",AN24&lt;&gt;""),AO24))/SUM(IF(AND(AJ24&lt;&gt;"pac",AJ24&lt;&gt;""),1),IF(AND(AM24&lt;&gt;"pac",AM24&lt;&gt;""),1),IF(AND(AN24&lt;&gt;"pac",AN24&lt;&gt;""),1))</f>
        <v>#DIV/0!</v>
      </c>
      <c r="AR24" s="133" t="n">
        <f aca="false" t="array" ref="AR24:AR24">SUM(IF(AND(AJ24&lt;&gt;"pac",AJ24&lt;&gt;""),AH24),IF(AND(AM24&lt;&gt;"pac",AM24&lt;&gt;""),AK24),IF(AND(AP24&lt;&gt;"pac",AP24&lt;&gt;""),AN24))</f>
        <v>0</v>
      </c>
      <c r="AS24" s="133"/>
      <c r="AT24" s="134" t="n">
        <f aca="false">SUM(AE24,AG24,AH24,AN24,AK24)</f>
        <v>0</v>
      </c>
      <c r="AU24" s="135" t="e">
        <f aca="false">AV24/AT24</f>
        <v>#DIV/0!</v>
      </c>
      <c r="AV24" s="136" t="n">
        <f aca="false">SUM(AE24*AF24)+(AH24*AI24)+(AN24*AO24)+(AK24*AL24)</f>
        <v>0</v>
      </c>
      <c r="AW24" s="137" t="n">
        <f aca="false">AT24*(F25+G25+H25)*J25/1000</f>
        <v>0</v>
      </c>
      <c r="AX24" s="137" t="n">
        <f aca="false">K25*AT24</f>
        <v>0</v>
      </c>
      <c r="AY24" s="137" t="n">
        <f aca="false">L25*(AE25+AG25)</f>
        <v>0</v>
      </c>
      <c r="AZ24" s="136" t="n">
        <f aca="false">P25</f>
        <v>0</v>
      </c>
      <c r="BA24" s="137" t="n">
        <f aca="false">AC24</f>
        <v>0</v>
      </c>
      <c r="BB24" s="137" t="n">
        <f aca="false">T25*AT25</f>
        <v>0</v>
      </c>
      <c r="BC24" s="137"/>
      <c r="BD24" s="137" t="n">
        <f aca="false">AV24-SUM(AW24:BC24)</f>
        <v>0</v>
      </c>
      <c r="BE24" s="138"/>
      <c r="BF24" s="139" t="n">
        <f aca="false">BD24</f>
        <v>0</v>
      </c>
      <c r="BG24" s="139" t="n">
        <f aca="false">BF24*$BG$5</f>
        <v>0</v>
      </c>
      <c r="BH24" s="139" t="n">
        <f aca="false">BF24*$BH$5</f>
        <v>0</v>
      </c>
      <c r="BI24" s="52"/>
      <c r="BJ24" s="6" t="s">
        <v>105</v>
      </c>
      <c r="BO24" s="6" t="s">
        <v>106</v>
      </c>
      <c r="BR24" s="55"/>
      <c r="BS24" s="142"/>
      <c r="BT24" s="143"/>
      <c r="BU24" s="144"/>
      <c r="BV24" s="138"/>
      <c r="BW24" s="138"/>
      <c r="BX24" s="138"/>
      <c r="BY24" s="144"/>
      <c r="BZ24" s="138"/>
      <c r="CA24" s="138"/>
      <c r="CB24" s="138"/>
      <c r="CC24" s="138"/>
      <c r="CD24" s="138"/>
      <c r="CE24" s="145"/>
      <c r="CF24" s="145"/>
      <c r="CG24" s="145"/>
      <c r="CH24" s="7"/>
      <c r="CI24" s="8"/>
      <c r="CJ24" s="7"/>
      <c r="CK24" s="7"/>
      <c r="CL24" s="7"/>
      <c r="CM24" s="7"/>
      <c r="CN24" s="8"/>
      <c r="CO24" s="7"/>
      <c r="CP24" s="7"/>
      <c r="CQ24" s="7"/>
    </row>
    <row r="25" customFormat="false" ht="12.75" hidden="false" customHeight="false" outlineLevel="0" collapsed="false">
      <c r="B25" s="75" t="n">
        <v>1800</v>
      </c>
      <c r="C25" s="146" t="n">
        <f aca="false">C24</f>
        <v>4</v>
      </c>
      <c r="D25" s="147" t="n">
        <f aca="false">D24</f>
        <v>0</v>
      </c>
      <c r="E25" s="174" t="n">
        <f aca="false">C25-D24</f>
        <v>4</v>
      </c>
      <c r="F25" s="149" t="n">
        <f aca="false">$F$6</f>
        <v>0</v>
      </c>
      <c r="G25" s="175" t="n">
        <f aca="false">$G$6</f>
        <v>0</v>
      </c>
      <c r="H25" s="151" t="n">
        <f aca="false">$H$6</f>
        <v>0</v>
      </c>
      <c r="I25" s="152" t="n">
        <f aca="false">F25+G25+H25</f>
        <v>0</v>
      </c>
      <c r="J25" s="153" t="n">
        <f aca="false">$J$7</f>
        <v>0</v>
      </c>
      <c r="K25" s="154" t="n">
        <f aca="false">$K$6</f>
        <v>0</v>
      </c>
      <c r="L25" s="155" t="n">
        <f aca="false">((I25*J25/1000)+K25)</f>
        <v>0</v>
      </c>
      <c r="M25" s="156" t="n">
        <f aca="false">$M$68</f>
        <v>0</v>
      </c>
      <c r="N25" s="157" t="e">
        <f aca="false">$N$7*AQ24*AR24</f>
        <v>#DIV/0!</v>
      </c>
      <c r="O25" s="156" t="n">
        <f aca="false">$O$68</f>
        <v>0</v>
      </c>
      <c r="P25" s="158" t="n">
        <f aca="false">(AT24*$P$6)*$P$3</f>
        <v>0</v>
      </c>
      <c r="Q25" s="154" t="n">
        <f aca="false">$Q$68</f>
        <v>0</v>
      </c>
      <c r="R25" s="154" t="n">
        <v>0</v>
      </c>
      <c r="S25" s="155" t="n">
        <v>0</v>
      </c>
      <c r="T25" s="156" t="n">
        <f aca="false">$T$6</f>
        <v>0</v>
      </c>
      <c r="U25" s="159" t="e">
        <f aca="false">(N25/E25)+SUM(L25:M25)</f>
        <v>#DIV/0!</v>
      </c>
      <c r="W25" s="116" t="n">
        <v>4</v>
      </c>
      <c r="X25" s="117"/>
      <c r="Y25" s="160"/>
      <c r="Z25" s="63"/>
      <c r="AA25" s="161"/>
      <c r="AB25" s="120"/>
      <c r="AC25" s="162" t="n">
        <f aca="false">(W25*X25)+(Y25*Z25)+(AA25*AB25)</f>
        <v>0</v>
      </c>
      <c r="AD25" s="163" t="n">
        <v>1900</v>
      </c>
      <c r="AE25" s="164" t="n">
        <v>0</v>
      </c>
      <c r="AF25" s="165" t="n">
        <v>0</v>
      </c>
      <c r="AG25" s="166"/>
      <c r="AH25" s="167"/>
      <c r="AI25" s="168"/>
      <c r="AJ25" s="169"/>
      <c r="AK25" s="170"/>
      <c r="AL25" s="63"/>
      <c r="AM25" s="171"/>
      <c r="AN25" s="172"/>
      <c r="AO25" s="173"/>
      <c r="AP25" s="133"/>
      <c r="AQ25" s="133" t="e">
        <f aca="false" t="array" ref="AQ25:AQ25">SUM(IF(AND(AJ25&lt;&gt;"pac",AJ25&lt;&gt;""),AI25),IF(AND(AM25&lt;&gt;"pac",AM25&lt;&gt;""),AL25),IF(AND(AN25&lt;&gt;"pac",AN25&lt;&gt;""),AO25))/SUM(IF(AND(AJ25&lt;&gt;"pac",AJ25&lt;&gt;""),1),IF(AND(AM25&lt;&gt;"pac",AM25&lt;&gt;""),1),IF(AND(AN25&lt;&gt;"pac",AN25&lt;&gt;""),1))</f>
        <v>#DIV/0!</v>
      </c>
      <c r="AR25" s="133" t="n">
        <f aca="false" t="array" ref="AR25:AR25">SUM(IF(AND(AJ25&lt;&gt;"pac",AJ25&lt;&gt;""),AH25),IF(AND(AM25&lt;&gt;"pac",AM25&lt;&gt;""),AK25),IF(AND(AP25&lt;&gt;"pac",AP25&lt;&gt;""),AN25))</f>
        <v>0</v>
      </c>
      <c r="AS25" s="133"/>
      <c r="AT25" s="134" t="n">
        <f aca="false">SUM(AE25,AG25,AH25,AN25,AK25)</f>
        <v>0</v>
      </c>
      <c r="AU25" s="135" t="e">
        <f aca="false">AV25/AT25</f>
        <v>#DIV/0!</v>
      </c>
      <c r="AV25" s="136" t="n">
        <f aca="false">SUM(AE25*AF25)+(AH25*AI25)+(AN25*AO25)+(AK25*AL25)</f>
        <v>0</v>
      </c>
      <c r="AW25" s="137" t="n">
        <f aca="false">AT25*(F26+G26+H26)*J26/1000</f>
        <v>0</v>
      </c>
      <c r="AX25" s="137" t="n">
        <f aca="false">K26*AT25</f>
        <v>0</v>
      </c>
      <c r="AY25" s="137" t="n">
        <f aca="false">L26*(AE26+AG26)</f>
        <v>0</v>
      </c>
      <c r="AZ25" s="136" t="n">
        <f aca="false">P26</f>
        <v>0</v>
      </c>
      <c r="BA25" s="137" t="n">
        <f aca="false">AC25</f>
        <v>0</v>
      </c>
      <c r="BB25" s="137" t="n">
        <f aca="false">T26*AT26</f>
        <v>0</v>
      </c>
      <c r="BC25" s="137"/>
      <c r="BD25" s="137" t="n">
        <f aca="false">AV25-SUM(AW25:BC25)</f>
        <v>0</v>
      </c>
      <c r="BE25" s="138"/>
      <c r="BF25" s="139" t="n">
        <f aca="false">BD25</f>
        <v>0</v>
      </c>
      <c r="BG25" s="139" t="n">
        <f aca="false">BF25*$BG$5</f>
        <v>0</v>
      </c>
      <c r="BH25" s="139" t="n">
        <f aca="false">BF25*$BH$5</f>
        <v>0</v>
      </c>
      <c r="BI25" s="52"/>
      <c r="BJ25" s="25" t="s">
        <v>107</v>
      </c>
      <c r="BK25" s="26"/>
      <c r="BL25" s="27" t="n">
        <f aca="false">BL21</f>
        <v>0</v>
      </c>
      <c r="BO25" s="25" t="s">
        <v>107</v>
      </c>
      <c r="BP25" s="26"/>
      <c r="BQ25" s="27" t="e">
        <f aca="true">(INDIRECT(TEXT((DAY($A$1)-1),"0")&amp;"!Bq25"))+BL25</f>
        <v>#REF!</v>
      </c>
      <c r="BR25" s="55"/>
      <c r="BS25" s="142"/>
      <c r="BT25" s="143"/>
      <c r="BU25" s="144"/>
      <c r="BV25" s="138"/>
      <c r="BW25" s="138"/>
      <c r="BX25" s="138"/>
      <c r="BY25" s="144"/>
      <c r="BZ25" s="138"/>
      <c r="CA25" s="138"/>
      <c r="CB25" s="138"/>
      <c r="CC25" s="138"/>
      <c r="CD25" s="138"/>
      <c r="CE25" s="145"/>
      <c r="CF25" s="145"/>
      <c r="CG25" s="145"/>
      <c r="CH25" s="7"/>
      <c r="CI25" s="8"/>
      <c r="CJ25" s="7"/>
      <c r="CK25" s="29"/>
      <c r="CL25" s="7"/>
      <c r="CM25" s="7"/>
      <c r="CN25" s="8"/>
      <c r="CO25" s="7"/>
      <c r="CP25" s="29"/>
      <c r="CQ25" s="7"/>
    </row>
    <row r="26" customFormat="false" ht="12.75" hidden="false" customHeight="false" outlineLevel="0" collapsed="false">
      <c r="B26" s="75" t="n">
        <v>1900</v>
      </c>
      <c r="C26" s="146" t="n">
        <f aca="false">C25</f>
        <v>4</v>
      </c>
      <c r="D26" s="147" t="n">
        <f aca="false">D25</f>
        <v>0</v>
      </c>
      <c r="E26" s="174" t="n">
        <f aca="false">C26-D25</f>
        <v>4</v>
      </c>
      <c r="F26" s="149" t="n">
        <f aca="false">$F$6</f>
        <v>0</v>
      </c>
      <c r="G26" s="175" t="n">
        <f aca="false">$G$6</f>
        <v>0</v>
      </c>
      <c r="H26" s="151" t="n">
        <f aca="false">$H$6</f>
        <v>0</v>
      </c>
      <c r="I26" s="152" t="n">
        <f aca="false">F26+G26+H26</f>
        <v>0</v>
      </c>
      <c r="J26" s="153" t="n">
        <f aca="false">$J$7</f>
        <v>0</v>
      </c>
      <c r="K26" s="154" t="n">
        <f aca="false">$K$6</f>
        <v>0</v>
      </c>
      <c r="L26" s="155" t="n">
        <f aca="false">((I26*J26/1000)+K26)</f>
        <v>0</v>
      </c>
      <c r="M26" s="156" t="n">
        <f aca="false">$M$68</f>
        <v>0</v>
      </c>
      <c r="N26" s="157" t="e">
        <f aca="false">$N$7*AQ25*AR25</f>
        <v>#DIV/0!</v>
      </c>
      <c r="O26" s="156" t="n">
        <f aca="false">$O$68</f>
        <v>0</v>
      </c>
      <c r="P26" s="158" t="n">
        <f aca="false">(AT25*$P$6)*$P$3</f>
        <v>0</v>
      </c>
      <c r="Q26" s="154" t="n">
        <f aca="false">$Q$68</f>
        <v>0</v>
      </c>
      <c r="R26" s="154" t="n">
        <v>0</v>
      </c>
      <c r="S26" s="155" t="n">
        <v>0</v>
      </c>
      <c r="T26" s="156" t="n">
        <f aca="false">$T$6</f>
        <v>0</v>
      </c>
      <c r="U26" s="159" t="e">
        <f aca="false">(N26/E26)+SUM(L26:M26)</f>
        <v>#DIV/0!</v>
      </c>
      <c r="W26" s="116" t="n">
        <v>4</v>
      </c>
      <c r="X26" s="117"/>
      <c r="Y26" s="160"/>
      <c r="Z26" s="63"/>
      <c r="AA26" s="161"/>
      <c r="AB26" s="120"/>
      <c r="AC26" s="162" t="n">
        <f aca="false">(W26*X26)+(Y26*Z26)+(AA26*AB26)</f>
        <v>0</v>
      </c>
      <c r="AD26" s="163" t="n">
        <v>2000</v>
      </c>
      <c r="AE26" s="164" t="n">
        <v>0</v>
      </c>
      <c r="AF26" s="165" t="n">
        <v>0</v>
      </c>
      <c r="AG26" s="166"/>
      <c r="AH26" s="167"/>
      <c r="AI26" s="168"/>
      <c r="AJ26" s="169"/>
      <c r="AK26" s="170"/>
      <c r="AL26" s="63"/>
      <c r="AM26" s="171"/>
      <c r="AN26" s="172"/>
      <c r="AO26" s="173"/>
      <c r="AP26" s="133"/>
      <c r="AQ26" s="133" t="e">
        <f aca="false" t="array" ref="AQ26:AQ26">SUM(IF(AND(AJ26&lt;&gt;"pac",AJ26&lt;&gt;""),AI26),IF(AND(AM26&lt;&gt;"pac",AM26&lt;&gt;""),AL26),IF(AND(AN26&lt;&gt;"pac",AN26&lt;&gt;""),AO26))/SUM(IF(AND(AJ26&lt;&gt;"pac",AJ26&lt;&gt;""),1),IF(AND(AM26&lt;&gt;"pac",AM26&lt;&gt;""),1),IF(AND(AN26&lt;&gt;"pac",AN26&lt;&gt;""),1))</f>
        <v>#DIV/0!</v>
      </c>
      <c r="AR26" s="133" t="n">
        <f aca="false" t="array" ref="AR26:AR26">SUM(IF(AND(AJ26&lt;&gt;"pac",AJ26&lt;&gt;""),AH26),IF(AND(AM26&lt;&gt;"pac",AM26&lt;&gt;""),AK26),IF(AND(AP26&lt;&gt;"pac",AP26&lt;&gt;""),AN26))</f>
        <v>0</v>
      </c>
      <c r="AS26" s="133"/>
      <c r="AT26" s="134" t="n">
        <f aca="false">SUM(AE26,AG26,AH26,AN26,AK26)</f>
        <v>0</v>
      </c>
      <c r="AU26" s="135" t="e">
        <f aca="false">AV26/AT26</f>
        <v>#DIV/0!</v>
      </c>
      <c r="AV26" s="136" t="n">
        <f aca="false">SUM(AE26*AF26)+(AH26*AI26)+(AN26*AO26)+(AK26*AL26)</f>
        <v>0</v>
      </c>
      <c r="AW26" s="137" t="n">
        <f aca="false">AT26*(F27+G27+H27)*J27/1000</f>
        <v>0</v>
      </c>
      <c r="AX26" s="137" t="n">
        <f aca="false">K27*AT26</f>
        <v>0</v>
      </c>
      <c r="AY26" s="137" t="n">
        <f aca="false">L27*(AE27+AG27)</f>
        <v>0</v>
      </c>
      <c r="AZ26" s="136" t="n">
        <f aca="false">P27</f>
        <v>0</v>
      </c>
      <c r="BA26" s="137" t="n">
        <f aca="false">AC26</f>
        <v>0</v>
      </c>
      <c r="BB26" s="137" t="n">
        <f aca="false">T27*AT27</f>
        <v>0</v>
      </c>
      <c r="BC26" s="137"/>
      <c r="BD26" s="137" t="n">
        <f aca="false">AV26-SUM(AW26:BC26)</f>
        <v>0</v>
      </c>
      <c r="BE26" s="138"/>
      <c r="BF26" s="139" t="n">
        <f aca="false">BD26</f>
        <v>0</v>
      </c>
      <c r="BG26" s="139" t="n">
        <f aca="false">BF26*$BG$5</f>
        <v>0</v>
      </c>
      <c r="BH26" s="139" t="n">
        <f aca="false">BF26*$BH$5</f>
        <v>0</v>
      </c>
      <c r="BI26" s="52"/>
      <c r="BJ26" s="183"/>
      <c r="BK26" s="52"/>
      <c r="BL26" s="171"/>
      <c r="BO26" s="183"/>
      <c r="BP26" s="52"/>
      <c r="BQ26" s="171"/>
      <c r="BR26" s="55"/>
      <c r="BS26" s="142"/>
      <c r="BT26" s="143"/>
      <c r="BU26" s="144"/>
      <c r="BV26" s="138"/>
      <c r="BW26" s="138"/>
      <c r="BX26" s="138"/>
      <c r="BY26" s="144"/>
      <c r="BZ26" s="138"/>
      <c r="CA26" s="138"/>
      <c r="CB26" s="138"/>
      <c r="CC26" s="138"/>
      <c r="CD26" s="138"/>
      <c r="CE26" s="145"/>
      <c r="CF26" s="145"/>
      <c r="CG26" s="145"/>
      <c r="CH26" s="7"/>
      <c r="CI26" s="7"/>
      <c r="CJ26" s="7"/>
      <c r="CK26" s="7"/>
      <c r="CL26" s="7"/>
      <c r="CM26" s="7"/>
      <c r="CN26" s="7"/>
      <c r="CO26" s="7"/>
      <c r="CP26" s="7"/>
      <c r="CQ26" s="7"/>
    </row>
    <row r="27" customFormat="false" ht="12.75" hidden="false" customHeight="false" outlineLevel="0" collapsed="false">
      <c r="B27" s="75" t="n">
        <v>2000</v>
      </c>
      <c r="C27" s="146" t="n">
        <f aca="false">C26</f>
        <v>4</v>
      </c>
      <c r="D27" s="147" t="n">
        <f aca="false">D26</f>
        <v>0</v>
      </c>
      <c r="E27" s="174" t="n">
        <f aca="false">C27-D26</f>
        <v>4</v>
      </c>
      <c r="F27" s="149" t="n">
        <f aca="false">$F$6</f>
        <v>0</v>
      </c>
      <c r="G27" s="175" t="n">
        <f aca="false">$G$6</f>
        <v>0</v>
      </c>
      <c r="H27" s="151" t="n">
        <f aca="false">$H$6</f>
        <v>0</v>
      </c>
      <c r="I27" s="152" t="n">
        <f aca="false">F27+G27+H27</f>
        <v>0</v>
      </c>
      <c r="J27" s="153" t="n">
        <f aca="false">$J$7</f>
        <v>0</v>
      </c>
      <c r="K27" s="154" t="n">
        <f aca="false">$K$6</f>
        <v>0</v>
      </c>
      <c r="L27" s="155" t="n">
        <f aca="false">((I27*J27/1000)+K27)</f>
        <v>0</v>
      </c>
      <c r="M27" s="156" t="n">
        <f aca="false">$M$68</f>
        <v>0</v>
      </c>
      <c r="N27" s="157" t="e">
        <f aca="false">$N$7*AQ26*AR26</f>
        <v>#DIV/0!</v>
      </c>
      <c r="O27" s="156" t="n">
        <f aca="false">$O$68</f>
        <v>0</v>
      </c>
      <c r="P27" s="158" t="n">
        <f aca="false">(AT26*$P$6)*$P$3</f>
        <v>0</v>
      </c>
      <c r="Q27" s="154" t="n">
        <f aca="false">$Q$68</f>
        <v>0</v>
      </c>
      <c r="R27" s="154" t="n">
        <v>0</v>
      </c>
      <c r="S27" s="155" t="n">
        <v>0</v>
      </c>
      <c r="T27" s="156" t="n">
        <f aca="false">$T$6</f>
        <v>0</v>
      </c>
      <c r="U27" s="159" t="e">
        <f aca="false">(N27/E27)+SUM(L27:M27)</f>
        <v>#DIV/0!</v>
      </c>
      <c r="W27" s="116" t="n">
        <v>4</v>
      </c>
      <c r="X27" s="117"/>
      <c r="Y27" s="160"/>
      <c r="Z27" s="63"/>
      <c r="AA27" s="161"/>
      <c r="AB27" s="120"/>
      <c r="AC27" s="162" t="n">
        <f aca="false">(W27*X27)+(Y27*Z27)+(AA27*AB27)</f>
        <v>0</v>
      </c>
      <c r="AD27" s="163" t="n">
        <v>2100</v>
      </c>
      <c r="AE27" s="164" t="n">
        <v>0</v>
      </c>
      <c r="AF27" s="165" t="n">
        <v>0</v>
      </c>
      <c r="AG27" s="166"/>
      <c r="AH27" s="167"/>
      <c r="AI27" s="168"/>
      <c r="AJ27" s="169"/>
      <c r="AK27" s="170"/>
      <c r="AL27" s="63"/>
      <c r="AM27" s="171"/>
      <c r="AN27" s="172"/>
      <c r="AO27" s="173"/>
      <c r="AP27" s="133"/>
      <c r="AQ27" s="133" t="e">
        <f aca="false" t="array" ref="AQ27:AQ27">SUM(IF(AND(AJ27&lt;&gt;"pac",AJ27&lt;&gt;""),AI27),IF(AND(AM27&lt;&gt;"pac",AM27&lt;&gt;""),AL27),IF(AND(AN27&lt;&gt;"pac",AN27&lt;&gt;""),AO27))/SUM(IF(AND(AJ27&lt;&gt;"pac",AJ27&lt;&gt;""),1),IF(AND(AM27&lt;&gt;"pac",AM27&lt;&gt;""),1),IF(AND(AN27&lt;&gt;"pac",AN27&lt;&gt;""),1))</f>
        <v>#DIV/0!</v>
      </c>
      <c r="AR27" s="133" t="n">
        <f aca="false" t="array" ref="AR27:AR27">SUM(IF(AND(AJ27&lt;&gt;"pac",AJ27&lt;&gt;""),AH27),IF(AND(AM27&lt;&gt;"pac",AM27&lt;&gt;""),AK27),IF(AND(AP27&lt;&gt;"pac",AP27&lt;&gt;""),AN27))</f>
        <v>0</v>
      </c>
      <c r="AS27" s="133"/>
      <c r="AT27" s="134" t="n">
        <f aca="false">SUM(AE27,AG27,AH27,AN27,AK27)</f>
        <v>0</v>
      </c>
      <c r="AU27" s="135" t="e">
        <f aca="false">AV27/AT27</f>
        <v>#DIV/0!</v>
      </c>
      <c r="AV27" s="136" t="n">
        <f aca="false">SUM(AE27*AF27)+(AH27*AI27)+(AN27*AO27)+(AK27*AL27)</f>
        <v>0</v>
      </c>
      <c r="AW27" s="137" t="n">
        <f aca="false">AT27*(F28+G28+H28)*J28/1000</f>
        <v>0</v>
      </c>
      <c r="AX27" s="137" t="n">
        <f aca="false">K28*AT27</f>
        <v>0</v>
      </c>
      <c r="AY27" s="137" t="n">
        <f aca="false">L28*(AE28+AG28)</f>
        <v>0</v>
      </c>
      <c r="AZ27" s="136" t="n">
        <f aca="false">P28</f>
        <v>0</v>
      </c>
      <c r="BA27" s="137" t="n">
        <f aca="false">AC27</f>
        <v>0</v>
      </c>
      <c r="BB27" s="137" t="n">
        <f aca="false">T28*AT28</f>
        <v>0</v>
      </c>
      <c r="BC27" s="137"/>
      <c r="BD27" s="137" t="n">
        <f aca="false">AV27-SUM(AW27:BC27)</f>
        <v>0</v>
      </c>
      <c r="BE27" s="138"/>
      <c r="BF27" s="139" t="n">
        <f aca="false">BD27</f>
        <v>0</v>
      </c>
      <c r="BG27" s="139" t="n">
        <f aca="false">BF27*$BG$5</f>
        <v>0</v>
      </c>
      <c r="BH27" s="139" t="n">
        <f aca="false">BF27*$BH$5</f>
        <v>0</v>
      </c>
      <c r="BI27" s="52"/>
      <c r="BJ27" s="53" t="s">
        <v>32</v>
      </c>
      <c r="BK27" s="52"/>
      <c r="BL27" s="73" t="n">
        <f aca="false">BL4</f>
        <v>0</v>
      </c>
      <c r="BO27" s="53" t="s">
        <v>32</v>
      </c>
      <c r="BP27" s="52"/>
      <c r="BQ27" s="73" t="e">
        <f aca="true">(INDIRECT(TEXT((DAY($A$1)-1),"0")&amp;"!BK27"))+BL27</f>
        <v>#REF!</v>
      </c>
      <c r="BR27" s="55"/>
      <c r="BS27" s="142"/>
      <c r="BT27" s="143"/>
      <c r="BU27" s="144"/>
      <c r="BV27" s="138"/>
      <c r="BW27" s="138"/>
      <c r="BX27" s="138"/>
      <c r="BY27" s="144"/>
      <c r="BZ27" s="138"/>
      <c r="CA27" s="138"/>
      <c r="CB27" s="138"/>
      <c r="CC27" s="138"/>
      <c r="CD27" s="138"/>
      <c r="CE27" s="145"/>
      <c r="CF27" s="145"/>
      <c r="CG27" s="145"/>
      <c r="CH27" s="7"/>
      <c r="CI27" s="8"/>
      <c r="CJ27" s="7"/>
      <c r="CK27" s="29"/>
      <c r="CL27" s="7"/>
      <c r="CM27" s="7"/>
      <c r="CN27" s="8"/>
      <c r="CO27" s="7"/>
      <c r="CP27" s="29"/>
      <c r="CQ27" s="7"/>
    </row>
    <row r="28" customFormat="false" ht="12.75" hidden="false" customHeight="false" outlineLevel="0" collapsed="false">
      <c r="B28" s="75" t="n">
        <v>2100</v>
      </c>
      <c r="C28" s="146" t="n">
        <f aca="false">C27</f>
        <v>4</v>
      </c>
      <c r="D28" s="147" t="n">
        <f aca="false">D27</f>
        <v>0</v>
      </c>
      <c r="E28" s="174" t="n">
        <f aca="false">C28-D27</f>
        <v>4</v>
      </c>
      <c r="F28" s="149" t="n">
        <f aca="false">$F$6</f>
        <v>0</v>
      </c>
      <c r="G28" s="175" t="n">
        <f aca="false">$G$6</f>
        <v>0</v>
      </c>
      <c r="H28" s="151" t="n">
        <f aca="false">$H$6</f>
        <v>0</v>
      </c>
      <c r="I28" s="152" t="n">
        <f aca="false">F28+G28+H28</f>
        <v>0</v>
      </c>
      <c r="J28" s="153" t="n">
        <f aca="false">$J$7</f>
        <v>0</v>
      </c>
      <c r="K28" s="154" t="n">
        <f aca="false">$K$6</f>
        <v>0</v>
      </c>
      <c r="L28" s="155" t="n">
        <f aca="false">((I28*J28/1000)+K28)</f>
        <v>0</v>
      </c>
      <c r="M28" s="156" t="n">
        <f aca="false">$M$68</f>
        <v>0</v>
      </c>
      <c r="N28" s="157" t="e">
        <f aca="false">$N$7*AQ27*AR27</f>
        <v>#DIV/0!</v>
      </c>
      <c r="O28" s="156" t="n">
        <f aca="false">$O$68</f>
        <v>0</v>
      </c>
      <c r="P28" s="158" t="n">
        <f aca="false">(AT27*$P$6)*$P$3</f>
        <v>0</v>
      </c>
      <c r="Q28" s="154" t="n">
        <f aca="false">$Q$68</f>
        <v>0</v>
      </c>
      <c r="R28" s="154" t="n">
        <v>0</v>
      </c>
      <c r="S28" s="155" t="n">
        <v>0</v>
      </c>
      <c r="T28" s="156" t="n">
        <v>0</v>
      </c>
      <c r="U28" s="159" t="e">
        <f aca="false">(N28/E28)+SUM(L28:M28)</f>
        <v>#DIV/0!</v>
      </c>
      <c r="W28" s="116" t="n">
        <v>4</v>
      </c>
      <c r="X28" s="117"/>
      <c r="Y28" s="160"/>
      <c r="Z28" s="63"/>
      <c r="AA28" s="161"/>
      <c r="AB28" s="120"/>
      <c r="AC28" s="162" t="n">
        <f aca="false">(W28*X28)+(Y28*Z28)+(AA28*AB28)</f>
        <v>0</v>
      </c>
      <c r="AD28" s="163" t="n">
        <v>2200</v>
      </c>
      <c r="AE28" s="164" t="n">
        <v>0</v>
      </c>
      <c r="AF28" s="165" t="n">
        <v>0</v>
      </c>
      <c r="AG28" s="166"/>
      <c r="AH28" s="167"/>
      <c r="AI28" s="168"/>
      <c r="AJ28" s="169"/>
      <c r="AK28" s="170"/>
      <c r="AL28" s="63"/>
      <c r="AM28" s="171"/>
      <c r="AN28" s="172"/>
      <c r="AO28" s="173"/>
      <c r="AP28" s="133"/>
      <c r="AQ28" s="133" t="e">
        <f aca="false" t="array" ref="AQ28:AQ28">SUM(IF(AND(AJ28&lt;&gt;"pac",AJ28&lt;&gt;""),AI28),IF(AND(AM28&lt;&gt;"pac",AM28&lt;&gt;""),AL28),IF(AND(AN28&lt;&gt;"pac",AN28&lt;&gt;""),AO28))/SUM(IF(AND(AJ28&lt;&gt;"pac",AJ28&lt;&gt;""),1),IF(AND(AM28&lt;&gt;"pac",AM28&lt;&gt;""),1),IF(AND(AN28&lt;&gt;"pac",AN28&lt;&gt;""),1))</f>
        <v>#DIV/0!</v>
      </c>
      <c r="AR28" s="133" t="n">
        <f aca="false" t="array" ref="AR28:AR28">SUM(IF(AND(AJ28&lt;&gt;"pac",AJ28&lt;&gt;""),AH28),IF(AND(AM28&lt;&gt;"pac",AM28&lt;&gt;""),AK28),IF(AND(AP28&lt;&gt;"pac",AP28&lt;&gt;""),AN28))</f>
        <v>0</v>
      </c>
      <c r="AS28" s="133"/>
      <c r="AT28" s="134" t="n">
        <f aca="false">SUM(AE28,AG28,AH28,AN28,AK28)</f>
        <v>0</v>
      </c>
      <c r="AU28" s="135" t="e">
        <f aca="false">AV28/AT28</f>
        <v>#DIV/0!</v>
      </c>
      <c r="AV28" s="136" t="n">
        <f aca="false">SUM(AE28*AF28)+(AH28*AI28)+(AN28*AO28)+(AK28*AL28)</f>
        <v>0</v>
      </c>
      <c r="AW28" s="137" t="n">
        <f aca="false">AT28*(F29+G29+H29)*J29/1000</f>
        <v>0</v>
      </c>
      <c r="AX28" s="137" t="n">
        <f aca="false">K29*AT28</f>
        <v>0</v>
      </c>
      <c r="AY28" s="137" t="n">
        <f aca="false">L29*(AE29+AG29)</f>
        <v>0</v>
      </c>
      <c r="AZ28" s="136" t="n">
        <f aca="false">P29</f>
        <v>0</v>
      </c>
      <c r="BA28" s="137" t="n">
        <f aca="false">AC28</f>
        <v>0</v>
      </c>
      <c r="BB28" s="137" t="n">
        <f aca="false">T29*AT29</f>
        <v>0</v>
      </c>
      <c r="BC28" s="137"/>
      <c r="BD28" s="137" t="n">
        <f aca="false">AV28-SUM(AW28:BC28)</f>
        <v>0</v>
      </c>
      <c r="BE28" s="138"/>
      <c r="BF28" s="139" t="n">
        <f aca="false">BD28</f>
        <v>0</v>
      </c>
      <c r="BG28" s="139" t="n">
        <f aca="false">BF28*$BG$5</f>
        <v>0</v>
      </c>
      <c r="BH28" s="139" t="n">
        <f aca="false">BF28*$BH$5</f>
        <v>0</v>
      </c>
      <c r="BI28" s="52"/>
      <c r="BJ28" s="53"/>
      <c r="BK28" s="52"/>
      <c r="BL28" s="73"/>
      <c r="BO28" s="53"/>
      <c r="BP28" s="52"/>
      <c r="BQ28" s="73"/>
      <c r="BR28" s="55"/>
      <c r="BS28" s="142"/>
      <c r="BT28" s="143"/>
      <c r="BU28" s="144"/>
      <c r="BV28" s="138"/>
      <c r="BW28" s="138"/>
      <c r="BX28" s="138"/>
      <c r="BY28" s="144"/>
      <c r="BZ28" s="138"/>
      <c r="CA28" s="138"/>
      <c r="CB28" s="138"/>
      <c r="CC28" s="138"/>
      <c r="CD28" s="138"/>
      <c r="CE28" s="145"/>
      <c r="CF28" s="145"/>
      <c r="CG28" s="145"/>
      <c r="CH28" s="7"/>
      <c r="CI28" s="8"/>
      <c r="CJ28" s="7"/>
      <c r="CK28" s="29"/>
      <c r="CL28" s="7"/>
      <c r="CM28" s="7"/>
      <c r="CN28" s="8"/>
      <c r="CO28" s="7"/>
      <c r="CP28" s="29"/>
      <c r="CQ28" s="7"/>
    </row>
    <row r="29" customFormat="false" ht="12.75" hidden="false" customHeight="false" outlineLevel="0" collapsed="false">
      <c r="B29" s="75" t="n">
        <v>2200</v>
      </c>
      <c r="C29" s="146" t="n">
        <f aca="false">C28</f>
        <v>4</v>
      </c>
      <c r="D29" s="147" t="n">
        <f aca="false">D28</f>
        <v>0</v>
      </c>
      <c r="E29" s="174" t="n">
        <f aca="false">C29-D28</f>
        <v>4</v>
      </c>
      <c r="F29" s="149" t="n">
        <f aca="false">$F$6</f>
        <v>0</v>
      </c>
      <c r="G29" s="175" t="n">
        <f aca="false">$G$6</f>
        <v>0</v>
      </c>
      <c r="H29" s="151" t="n">
        <f aca="false">$H$6</f>
        <v>0</v>
      </c>
      <c r="I29" s="152" t="n">
        <f aca="false">F29+G29+H29</f>
        <v>0</v>
      </c>
      <c r="J29" s="153" t="n">
        <f aca="false">$J$7</f>
        <v>0</v>
      </c>
      <c r="K29" s="154" t="n">
        <f aca="false">$K$6</f>
        <v>0</v>
      </c>
      <c r="L29" s="155" t="n">
        <f aca="false">((I29*J29/1000)+K29)</f>
        <v>0</v>
      </c>
      <c r="M29" s="156" t="n">
        <f aca="false">$M$68</f>
        <v>0</v>
      </c>
      <c r="N29" s="157" t="e">
        <f aca="false">$N$7*AQ28*AR28</f>
        <v>#DIV/0!</v>
      </c>
      <c r="O29" s="156" t="n">
        <f aca="false">$O$68</f>
        <v>0</v>
      </c>
      <c r="P29" s="158" t="n">
        <f aca="false">(AT28*$P$6)*$P$3</f>
        <v>0</v>
      </c>
      <c r="Q29" s="154" t="n">
        <f aca="false">$Q$68</f>
        <v>0</v>
      </c>
      <c r="R29" s="154" t="n">
        <v>0</v>
      </c>
      <c r="S29" s="155" t="n">
        <v>0</v>
      </c>
      <c r="T29" s="156" t="n">
        <v>0</v>
      </c>
      <c r="U29" s="159" t="e">
        <f aca="false">(N29/E29)+SUM(L29:M29)</f>
        <v>#DIV/0!</v>
      </c>
      <c r="W29" s="116" t="n">
        <v>4</v>
      </c>
      <c r="X29" s="117"/>
      <c r="Y29" s="160"/>
      <c r="Z29" s="63"/>
      <c r="AA29" s="161"/>
      <c r="AB29" s="120"/>
      <c r="AC29" s="162" t="n">
        <f aca="false">(W29*X29)+(Y29*Z29)+(AA29*AB29)</f>
        <v>0</v>
      </c>
      <c r="AD29" s="163" t="n">
        <v>2300</v>
      </c>
      <c r="AE29" s="164" t="n">
        <v>0</v>
      </c>
      <c r="AF29" s="165" t="n">
        <v>0</v>
      </c>
      <c r="AG29" s="166"/>
      <c r="AH29" s="167"/>
      <c r="AI29" s="168"/>
      <c r="AJ29" s="169"/>
      <c r="AK29" s="170"/>
      <c r="AL29" s="63"/>
      <c r="AM29" s="171"/>
      <c r="AN29" s="172"/>
      <c r="AO29" s="173"/>
      <c r="AP29" s="133"/>
      <c r="AQ29" s="133" t="e">
        <f aca="false" t="array" ref="AQ29:AQ29">SUM(IF(AND(AJ29&lt;&gt;"pac",AJ29&lt;&gt;""),AI29),IF(AND(AM29&lt;&gt;"pac",AM29&lt;&gt;""),AL29),IF(AND(AN29&lt;&gt;"pac",AN29&lt;&gt;""),AO29))/SUM(IF(AND(AJ29&lt;&gt;"pac",AJ29&lt;&gt;""),1),IF(AND(AM29&lt;&gt;"pac",AM29&lt;&gt;""),1),IF(AND(AN29&lt;&gt;"pac",AN29&lt;&gt;""),1))</f>
        <v>#DIV/0!</v>
      </c>
      <c r="AR29" s="133" t="n">
        <f aca="false" t="array" ref="AR29:AR29">SUM(IF(AND(AJ29&lt;&gt;"pac",AJ29&lt;&gt;""),AH29),IF(AND(AM29&lt;&gt;"pac",AM29&lt;&gt;""),AK29),IF(AND(AP29&lt;&gt;"pac",AP29&lt;&gt;""),AN29))</f>
        <v>0</v>
      </c>
      <c r="AS29" s="133"/>
      <c r="AT29" s="134" t="n">
        <f aca="false">SUM(AE29,AG29,AH29,AN29,AK29)</f>
        <v>0</v>
      </c>
      <c r="AU29" s="135" t="e">
        <f aca="false">AV29/AT29</f>
        <v>#DIV/0!</v>
      </c>
      <c r="AV29" s="136" t="n">
        <f aca="false">SUM(AE29*AF29)+(AH29*AI29)+(AN29*AO29)+(AK29*AL29)</f>
        <v>0</v>
      </c>
      <c r="AW29" s="137" t="n">
        <f aca="false">AT29*(F30+G30+H30)*J30/1000</f>
        <v>0</v>
      </c>
      <c r="AX29" s="137" t="n">
        <f aca="false">K30*AT29</f>
        <v>0</v>
      </c>
      <c r="AY29" s="137" t="n">
        <f aca="false">L30*(AE30+AG30)</f>
        <v>0</v>
      </c>
      <c r="AZ29" s="136" t="n">
        <f aca="false">P30</f>
        <v>0</v>
      </c>
      <c r="BA29" s="137" t="n">
        <f aca="false">AC29</f>
        <v>0</v>
      </c>
      <c r="BB29" s="137" t="n">
        <f aca="false">T30*AT30</f>
        <v>0</v>
      </c>
      <c r="BC29" s="137"/>
      <c r="BD29" s="137" t="n">
        <f aca="false">AV29-SUM(AW29:BC29)</f>
        <v>0</v>
      </c>
      <c r="BE29" s="138"/>
      <c r="BF29" s="139" t="n">
        <f aca="false">BD29</f>
        <v>0</v>
      </c>
      <c r="BG29" s="139" t="n">
        <f aca="false">BF29*$BG$5</f>
        <v>0</v>
      </c>
      <c r="BH29" s="139" t="n">
        <f aca="false">BF29*$BH$5</f>
        <v>0</v>
      </c>
      <c r="BI29" s="52"/>
      <c r="BJ29" s="53" t="s">
        <v>109</v>
      </c>
      <c r="BK29" s="52"/>
      <c r="BL29" s="73" t="n">
        <f aca="false">BL25-BL27</f>
        <v>0</v>
      </c>
      <c r="BO29" s="53" t="s">
        <v>109</v>
      </c>
      <c r="BP29" s="52"/>
      <c r="BQ29" s="73" t="e">
        <f aca="false">BQ25-BQ27</f>
        <v>#REF!</v>
      </c>
      <c r="BR29" s="55"/>
      <c r="BS29" s="142"/>
      <c r="BT29" s="143"/>
      <c r="BU29" s="144"/>
      <c r="BV29" s="138"/>
      <c r="BW29" s="138"/>
      <c r="BX29" s="138"/>
      <c r="BY29" s="144"/>
      <c r="BZ29" s="138"/>
      <c r="CA29" s="138"/>
      <c r="CB29" s="138"/>
      <c r="CC29" s="138"/>
      <c r="CD29" s="138"/>
      <c r="CE29" s="145"/>
      <c r="CF29" s="145"/>
      <c r="CG29" s="145"/>
      <c r="CH29" s="7"/>
      <c r="CI29" s="8"/>
      <c r="CJ29" s="7"/>
      <c r="CK29" s="29"/>
      <c r="CL29" s="7"/>
      <c r="CM29" s="7"/>
      <c r="CN29" s="8"/>
      <c r="CO29" s="7"/>
      <c r="CP29" s="29"/>
      <c r="CQ29" s="7"/>
    </row>
    <row r="30" customFormat="false" ht="12.75" hidden="false" customHeight="false" outlineLevel="0" collapsed="false">
      <c r="B30" s="75" t="n">
        <v>2300</v>
      </c>
      <c r="C30" s="146" t="n">
        <f aca="false">C29</f>
        <v>4</v>
      </c>
      <c r="D30" s="147" t="n">
        <f aca="false">D29</f>
        <v>0</v>
      </c>
      <c r="E30" s="174" t="n">
        <f aca="false">C30-D29</f>
        <v>4</v>
      </c>
      <c r="F30" s="149" t="n">
        <f aca="false">$F$6</f>
        <v>0</v>
      </c>
      <c r="G30" s="175" t="n">
        <f aca="false">$G$6</f>
        <v>0</v>
      </c>
      <c r="H30" s="151" t="n">
        <f aca="false">$H$6</f>
        <v>0</v>
      </c>
      <c r="I30" s="152" t="n">
        <f aca="false">F30+G30+H30</f>
        <v>0</v>
      </c>
      <c r="J30" s="153" t="n">
        <f aca="false">$J$7</f>
        <v>0</v>
      </c>
      <c r="K30" s="154" t="n">
        <f aca="false">$K$6</f>
        <v>0</v>
      </c>
      <c r="L30" s="155" t="n">
        <f aca="false">((I30*J30/1000)+K30)</f>
        <v>0</v>
      </c>
      <c r="M30" s="156" t="n">
        <f aca="false">$M$68</f>
        <v>0</v>
      </c>
      <c r="N30" s="157" t="e">
        <f aca="false">$N$7*AQ29*AR29</f>
        <v>#DIV/0!</v>
      </c>
      <c r="O30" s="156" t="n">
        <f aca="false">$O$68</f>
        <v>0</v>
      </c>
      <c r="P30" s="158" t="n">
        <f aca="false">(AT29*$P$6)*$P$3</f>
        <v>0</v>
      </c>
      <c r="Q30" s="154" t="n">
        <f aca="false">$Q$68</f>
        <v>0</v>
      </c>
      <c r="R30" s="154" t="n">
        <v>0</v>
      </c>
      <c r="S30" s="155" t="n">
        <v>0</v>
      </c>
      <c r="T30" s="156" t="n">
        <f aca="false">$T$6</f>
        <v>0</v>
      </c>
      <c r="U30" s="159" t="e">
        <f aca="false">(N30/E30)+SUM(L30:M30)</f>
        <v>#DIV/0!</v>
      </c>
      <c r="W30" s="116" t="n">
        <v>4</v>
      </c>
      <c r="X30" s="117"/>
      <c r="Y30" s="160"/>
      <c r="Z30" s="90"/>
      <c r="AA30" s="186"/>
      <c r="AB30" s="187"/>
      <c r="AC30" s="188" t="n">
        <f aca="false">(W30*X30)+(Y30*Z30)+(AA30*AB30)</f>
        <v>0</v>
      </c>
      <c r="AD30" s="189" t="n">
        <v>2400</v>
      </c>
      <c r="AE30" s="190" t="n">
        <v>0</v>
      </c>
      <c r="AF30" s="191" t="n">
        <v>0</v>
      </c>
      <c r="AG30" s="192"/>
      <c r="AH30" s="167"/>
      <c r="AI30" s="168"/>
      <c r="AJ30" s="169"/>
      <c r="AK30" s="193"/>
      <c r="AL30" s="90"/>
      <c r="AM30" s="194"/>
      <c r="AN30" s="172"/>
      <c r="AO30" s="173"/>
      <c r="AP30" s="195"/>
      <c r="AQ30" s="195" t="e">
        <f aca="false" t="array" ref="AQ30:AQ30">SUM(IF(AND(AJ30&lt;&gt;"pac",AJ30&lt;&gt;""),AI30),IF(AND(AM30&lt;&gt;"pac",AM30&lt;&gt;""),AL30),IF(AND(AN30&lt;&gt;"pac",AN30&lt;&gt;""),AO30))/SUM(IF(AND(AJ30&lt;&gt;"pac",AJ30&lt;&gt;""),1),IF(AND(AM30&lt;&gt;"pac",AM30&lt;&gt;""),1),IF(AND(AN30&lt;&gt;"pac",AN30&lt;&gt;""),1))</f>
        <v>#DIV/0!</v>
      </c>
      <c r="AR30" s="195" t="n">
        <f aca="false" t="array" ref="AR30:AR30">SUM(IF(AND(AJ30&lt;&gt;"pac",AJ30&lt;&gt;""),AH30),IF(AND(AM30&lt;&gt;"pac",AM30&lt;&gt;""),AK30),IF(AND(AP30&lt;&gt;"pac",AP30&lt;&gt;""),AN30))</f>
        <v>0</v>
      </c>
      <c r="AS30" s="55"/>
      <c r="AT30" s="134" t="n">
        <f aca="false">SUM(AE30,AG30,AH30,AN30,AK30)</f>
        <v>0</v>
      </c>
      <c r="AU30" s="135" t="e">
        <f aca="false">AV30/AT30</f>
        <v>#DIV/0!</v>
      </c>
      <c r="AV30" s="136" t="n">
        <f aca="false">SUM(AE30*AF30)+(AH30*AI30)+(AN30*AO30)+(AK30*AL30)</f>
        <v>0</v>
      </c>
      <c r="AW30" s="137" t="n">
        <f aca="false">AT30*(F31+G31+H31)*J31/1000</f>
        <v>0</v>
      </c>
      <c r="AX30" s="137" t="n">
        <f aca="false">K31*AT30</f>
        <v>0</v>
      </c>
      <c r="AY30" s="137" t="n">
        <f aca="false">L31*(AE31+AG31)</f>
        <v>0</v>
      </c>
      <c r="AZ30" s="136" t="n">
        <f aca="false">P31</f>
        <v>0</v>
      </c>
      <c r="BA30" s="137" t="n">
        <f aca="false">AC30</f>
        <v>0</v>
      </c>
      <c r="BB30" s="137" t="n">
        <f aca="false">T31*AT31</f>
        <v>0</v>
      </c>
      <c r="BC30" s="137"/>
      <c r="BD30" s="137" t="n">
        <f aca="false">AV30-SUM(AW30:BC30)</f>
        <v>0</v>
      </c>
      <c r="BE30" s="138"/>
      <c r="BF30" s="139" t="n">
        <f aca="false">BD30</f>
        <v>0</v>
      </c>
      <c r="BG30" s="139" t="n">
        <f aca="false">BF30*$BG$5</f>
        <v>0</v>
      </c>
      <c r="BH30" s="139" t="n">
        <f aca="false">BF30*$BH$5</f>
        <v>0</v>
      </c>
      <c r="BI30" s="52"/>
      <c r="BJ30" s="53"/>
      <c r="BK30" s="52"/>
      <c r="BL30" s="73"/>
      <c r="BO30" s="53"/>
      <c r="BP30" s="52"/>
      <c r="BQ30" s="73"/>
      <c r="BR30" s="55"/>
      <c r="BS30" s="142"/>
      <c r="BT30" s="143"/>
      <c r="BU30" s="144"/>
      <c r="BV30" s="138"/>
      <c r="BW30" s="138"/>
      <c r="BX30" s="138"/>
      <c r="BY30" s="144"/>
      <c r="BZ30" s="138"/>
      <c r="CA30" s="138"/>
      <c r="CB30" s="138"/>
      <c r="CC30" s="138"/>
      <c r="CD30" s="138"/>
      <c r="CE30" s="145"/>
      <c r="CF30" s="145"/>
      <c r="CG30" s="145"/>
      <c r="CH30" s="7"/>
      <c r="CI30" s="8"/>
      <c r="CJ30" s="7"/>
      <c r="CK30" s="29"/>
      <c r="CL30" s="7"/>
      <c r="CM30" s="7"/>
      <c r="CN30" s="8"/>
      <c r="CO30" s="7"/>
      <c r="CP30" s="29"/>
      <c r="CQ30" s="7"/>
    </row>
    <row r="31" customFormat="false" ht="13.5" hidden="false" customHeight="false" outlineLevel="0" collapsed="false">
      <c r="B31" s="75" t="n">
        <v>2400</v>
      </c>
      <c r="C31" s="146" t="n">
        <f aca="false">C30</f>
        <v>4</v>
      </c>
      <c r="D31" s="147" t="n">
        <f aca="false">D30</f>
        <v>0</v>
      </c>
      <c r="E31" s="174" t="n">
        <f aca="false">C31-D30</f>
        <v>4</v>
      </c>
      <c r="F31" s="149" t="n">
        <f aca="false">$F$6</f>
        <v>0</v>
      </c>
      <c r="G31" s="196" t="n">
        <f aca="false">$G$6</f>
        <v>0</v>
      </c>
      <c r="H31" s="151" t="n">
        <f aca="false">$H$6</f>
        <v>0</v>
      </c>
      <c r="I31" s="152" t="n">
        <f aca="false">F31+G31+H31</f>
        <v>0</v>
      </c>
      <c r="J31" s="153" t="n">
        <f aca="false">$J$7</f>
        <v>0</v>
      </c>
      <c r="K31" s="154" t="n">
        <f aca="false">$K$6</f>
        <v>0</v>
      </c>
      <c r="L31" s="155" t="n">
        <f aca="false">((I31*J31/1000)+K31)</f>
        <v>0</v>
      </c>
      <c r="M31" s="156" t="n">
        <f aca="false">$M$68</f>
        <v>0</v>
      </c>
      <c r="N31" s="157" t="e">
        <f aca="false">$N$7*AQ30*AR30</f>
        <v>#DIV/0!</v>
      </c>
      <c r="O31" s="156" t="n">
        <f aca="false">$O$68</f>
        <v>0</v>
      </c>
      <c r="P31" s="158" t="n">
        <f aca="false">(AT30*$P$6)*$P$3</f>
        <v>0</v>
      </c>
      <c r="Q31" s="154" t="n">
        <f aca="false">$Q$68</f>
        <v>0</v>
      </c>
      <c r="R31" s="154" t="n">
        <v>0</v>
      </c>
      <c r="S31" s="155" t="n">
        <v>0</v>
      </c>
      <c r="T31" s="156" t="n">
        <f aca="false">$T$6</f>
        <v>0</v>
      </c>
      <c r="U31" s="159" t="e">
        <f aca="false">(N31/E31)+SUM(L31:M31)</f>
        <v>#DIV/0!</v>
      </c>
      <c r="W31" s="197" t="n">
        <f aca="false">SUM(W7:W30)</f>
        <v>96</v>
      </c>
      <c r="X31" s="26"/>
      <c r="Y31" s="197" t="n">
        <f aca="false">SUM(Y7:Y30)</f>
        <v>0</v>
      </c>
      <c r="AA31" s="195" t="n">
        <f aca="false">SUM(AA7:AA30)</f>
        <v>0</v>
      </c>
      <c r="AB31" s="176"/>
      <c r="AD31" s="51"/>
      <c r="AE31" s="198" t="n">
        <f aca="false">SUM(AE7:AE30)</f>
        <v>0</v>
      </c>
      <c r="AF31" s="51"/>
      <c r="AG31" s="199"/>
      <c r="AH31" s="200" t="n">
        <f aca="false">SUM(AH7:AH30)</f>
        <v>0</v>
      </c>
      <c r="AI31" s="199"/>
      <c r="AJ31" s="51"/>
      <c r="AK31" s="201" t="n">
        <f aca="false">SUM(AK7:AK30)</f>
        <v>0</v>
      </c>
      <c r="AL31" s="52"/>
      <c r="AM31" s="51"/>
      <c r="AN31" s="313" t="n">
        <f aca="false">SUM(AN7:AN30)</f>
        <v>0</v>
      </c>
      <c r="AO31" s="26"/>
      <c r="AP31" s="52"/>
      <c r="AT31" s="202" t="n">
        <f aca="false">SUM(AT7:AT30)</f>
        <v>0</v>
      </c>
      <c r="AU31" s="203" t="e">
        <f aca="false">AV31/AT31</f>
        <v>#DIV/0!</v>
      </c>
      <c r="AV31" s="203" t="n">
        <f aca="false">SUM(AV7:AV30)</f>
        <v>0</v>
      </c>
      <c r="AW31" s="203" t="n">
        <f aca="false">SUM(AW7:AW30)</f>
        <v>0</v>
      </c>
      <c r="AX31" s="203" t="n">
        <f aca="false">SUM(AX7:AX30)</f>
        <v>0</v>
      </c>
      <c r="AY31" s="203" t="n">
        <f aca="false">SUM(AY7:AY30)</f>
        <v>0</v>
      </c>
      <c r="AZ31" s="203" t="n">
        <f aca="false">SUM(AZ7:AZ30)</f>
        <v>0</v>
      </c>
      <c r="BA31" s="204" t="n">
        <f aca="false">SUM(BA7:BA30)</f>
        <v>0</v>
      </c>
      <c r="BB31" s="204" t="n">
        <f aca="false">SUM(BB7:BB30)</f>
        <v>0</v>
      </c>
      <c r="BC31" s="204" t="n">
        <f aca="false">SUM(BC7:BC30)</f>
        <v>0</v>
      </c>
      <c r="BD31" s="204" t="n">
        <f aca="false">SUM(BD7:BD30)</f>
        <v>0</v>
      </c>
      <c r="BF31" s="205" t="n">
        <f aca="false">SUM(BF7:BF30)</f>
        <v>0</v>
      </c>
      <c r="BG31" s="205" t="n">
        <f aca="false">SUM(BG7:BG30)</f>
        <v>0</v>
      </c>
      <c r="BH31" s="205" t="n">
        <f aca="false">SUM(BH7:BH30)</f>
        <v>0</v>
      </c>
      <c r="BJ31" s="53" t="s">
        <v>110</v>
      </c>
      <c r="BK31" s="52"/>
      <c r="BL31" s="171"/>
      <c r="BO31" s="53" t="s">
        <v>110</v>
      </c>
      <c r="BP31" s="52"/>
      <c r="BQ31" s="171"/>
      <c r="BR31" s="7"/>
      <c r="BS31" s="28"/>
      <c r="BT31" s="206"/>
      <c r="BU31" s="206"/>
      <c r="BV31" s="206"/>
      <c r="BW31" s="206"/>
      <c r="BX31" s="206"/>
      <c r="BY31" s="206"/>
      <c r="BZ31" s="101"/>
      <c r="CA31" s="101"/>
      <c r="CB31" s="101"/>
      <c r="CC31" s="101"/>
      <c r="CD31" s="7"/>
      <c r="CE31" s="29"/>
      <c r="CF31" s="29"/>
      <c r="CG31" s="29"/>
      <c r="CH31" s="7"/>
      <c r="CI31" s="8"/>
      <c r="CJ31" s="7"/>
      <c r="CK31" s="7"/>
      <c r="CL31" s="7"/>
      <c r="CM31" s="7"/>
      <c r="CN31" s="8"/>
      <c r="CO31" s="7"/>
      <c r="CP31" s="7"/>
      <c r="CQ31" s="7"/>
    </row>
    <row r="32" customFormat="false" ht="13.5" hidden="false" customHeight="false" outlineLevel="0" collapsed="false">
      <c r="B32" s="207"/>
      <c r="C32" s="208"/>
      <c r="D32" s="208"/>
      <c r="E32" s="209" t="n">
        <f aca="false">SUM(E8:E31)</f>
        <v>96</v>
      </c>
      <c r="F32" s="210"/>
      <c r="G32" s="211"/>
      <c r="H32" s="210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BJ32" s="53" t="s">
        <v>111</v>
      </c>
      <c r="BK32" s="52"/>
      <c r="BL32" s="212" t="n">
        <f aca="false">AW31</f>
        <v>0</v>
      </c>
      <c r="BO32" s="53" t="s">
        <v>111</v>
      </c>
      <c r="BP32" s="52"/>
      <c r="BQ32" s="213" t="e">
        <f aca="true">(INDIRECT(TEXT((DAY($A$1)-1),"0")&amp;"!BQ32"))+BL32</f>
        <v>#REF!</v>
      </c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8"/>
      <c r="CJ32" s="7"/>
      <c r="CK32" s="214"/>
      <c r="CL32" s="7"/>
      <c r="CM32" s="7"/>
      <c r="CN32" s="8"/>
      <c r="CO32" s="7"/>
      <c r="CP32" s="215"/>
      <c r="CQ32" s="7"/>
    </row>
    <row r="33" customFormat="false" ht="12.75" hidden="false" customHeight="false" outlineLevel="0" collapsed="false">
      <c r="P33" s="52"/>
      <c r="V33" s="52"/>
      <c r="AI33" s="216"/>
      <c r="AJ33" s="216"/>
      <c r="AK33" s="218"/>
      <c r="BJ33" s="53" t="s">
        <v>112</v>
      </c>
      <c r="BK33" s="52"/>
      <c r="BL33" s="213" t="n">
        <f aca="false">AX31</f>
        <v>0</v>
      </c>
      <c r="BO33" s="53" t="s">
        <v>112</v>
      </c>
      <c r="BP33" s="52"/>
      <c r="BQ33" s="213" t="e">
        <f aca="true">(INDIRECT(TEXT((DAY($A$1)-1),"0")&amp;"!BQ33"))+BL33</f>
        <v>#REF!</v>
      </c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8"/>
      <c r="CJ33" s="7"/>
      <c r="CK33" s="215"/>
      <c r="CL33" s="7"/>
      <c r="CM33" s="7"/>
      <c r="CN33" s="8"/>
      <c r="CO33" s="7"/>
      <c r="CP33" s="215"/>
      <c r="CQ33" s="7"/>
    </row>
    <row r="34" customFormat="false" ht="13.5" hidden="false" customHeight="false" outlineLevel="0" collapsed="false">
      <c r="P34" s="52"/>
      <c r="AC34" s="217"/>
      <c r="AI34" s="218"/>
      <c r="AJ34" s="218"/>
      <c r="AK34" s="218"/>
      <c r="BJ34" s="53"/>
      <c r="BK34" s="52"/>
      <c r="BL34" s="171"/>
      <c r="BO34" s="183"/>
      <c r="BP34" s="52"/>
      <c r="BQ34" s="219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8"/>
      <c r="CJ34" s="7"/>
      <c r="CK34" s="7"/>
      <c r="CL34" s="7"/>
      <c r="CM34" s="7"/>
      <c r="CN34" s="7"/>
      <c r="CO34" s="7"/>
      <c r="CP34" s="8"/>
      <c r="CQ34" s="7"/>
    </row>
    <row r="35" customFormat="false" ht="12.75" hidden="false" customHeight="false" outlineLevel="0" collapsed="false">
      <c r="P35" s="52"/>
      <c r="AE35" s="220" t="s">
        <v>113</v>
      </c>
      <c r="AF35" s="221" t="s">
        <v>114</v>
      </c>
      <c r="AG35" s="221"/>
      <c r="AH35" s="222"/>
      <c r="AJ35" s="220" t="s">
        <v>113</v>
      </c>
      <c r="AK35" s="221" t="s">
        <v>115</v>
      </c>
      <c r="AL35" s="221"/>
      <c r="AM35" s="222"/>
      <c r="BJ35" s="140" t="s">
        <v>116</v>
      </c>
      <c r="BK35" s="141"/>
      <c r="BL35" s="223" t="n">
        <f aca="false">BL25-BL27-BL32-BL33</f>
        <v>0</v>
      </c>
      <c r="BO35" s="140" t="s">
        <v>117</v>
      </c>
      <c r="BP35" s="141"/>
      <c r="BQ35" s="223" t="e">
        <f aca="false">BQ29-SUM(BQ32:BQ33)</f>
        <v>#REF!</v>
      </c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8"/>
      <c r="CJ35" s="7"/>
      <c r="CK35" s="215"/>
      <c r="CL35" s="7"/>
      <c r="CM35" s="7"/>
      <c r="CN35" s="8"/>
      <c r="CO35" s="7"/>
      <c r="CP35" s="215"/>
      <c r="CQ35" s="7"/>
    </row>
    <row r="36" customFormat="false" ht="12.75" hidden="false" customHeight="false" outlineLevel="0" collapsed="false">
      <c r="P36" s="52"/>
      <c r="AE36" s="224"/>
      <c r="AF36" s="52"/>
      <c r="AG36" s="52" t="s">
        <v>118</v>
      </c>
      <c r="AH36" s="225" t="s">
        <v>119</v>
      </c>
      <c r="AJ36" s="224"/>
      <c r="AK36" s="52"/>
      <c r="AL36" s="52" t="s">
        <v>118</v>
      </c>
      <c r="AM36" s="225" t="s">
        <v>119</v>
      </c>
      <c r="AV36" s="226" t="s">
        <v>120</v>
      </c>
      <c r="AW36" s="226" t="s">
        <v>121</v>
      </c>
      <c r="AX36" s="226" t="s">
        <v>122</v>
      </c>
      <c r="AY36" s="226" t="s">
        <v>123</v>
      </c>
      <c r="AZ36" s="226" t="s">
        <v>124</v>
      </c>
      <c r="BA36" s="226" t="s">
        <v>46</v>
      </c>
      <c r="BF36" s="98"/>
      <c r="BG36" s="52"/>
      <c r="BH36" s="176"/>
      <c r="BJ36" s="98"/>
      <c r="BK36" s="52"/>
      <c r="BL36" s="176"/>
      <c r="BO36" s="98"/>
      <c r="BP36" s="52"/>
      <c r="BQ36" s="176"/>
      <c r="BR36" s="7"/>
      <c r="BS36" s="7"/>
      <c r="BT36" s="7"/>
      <c r="BU36" s="55"/>
      <c r="BV36" s="55"/>
      <c r="BW36" s="55"/>
      <c r="BX36" s="55"/>
      <c r="BY36" s="55"/>
      <c r="BZ36" s="55"/>
      <c r="CA36" s="7"/>
      <c r="CB36" s="7"/>
      <c r="CC36" s="7"/>
      <c r="CD36" s="7"/>
      <c r="CE36" s="8"/>
      <c r="CF36" s="7"/>
      <c r="CG36" s="29"/>
      <c r="CH36" s="7"/>
      <c r="CI36" s="8"/>
      <c r="CJ36" s="7"/>
      <c r="CK36" s="29"/>
      <c r="CL36" s="7"/>
      <c r="CM36" s="7"/>
      <c r="CN36" s="8"/>
      <c r="CO36" s="7"/>
      <c r="CP36" s="29"/>
      <c r="CQ36" s="7"/>
    </row>
    <row r="37" customFormat="false" ht="16.5" hidden="false" customHeight="false" outlineLevel="0" collapsed="false">
      <c r="A37" s="7"/>
      <c r="B37" s="7"/>
      <c r="C37" s="7"/>
      <c r="D37" s="7"/>
      <c r="E37" s="7"/>
      <c r="F37" s="7"/>
      <c r="G37" s="7"/>
      <c r="H37" s="227"/>
      <c r="I37" s="227"/>
      <c r="J37" s="227"/>
      <c r="K37" s="227"/>
      <c r="L37" s="7"/>
      <c r="M37" s="7"/>
      <c r="N37" s="7"/>
      <c r="O37" s="7"/>
      <c r="P37" s="100"/>
      <c r="Q37" s="7"/>
      <c r="R37" s="7"/>
      <c r="S37" s="7"/>
      <c r="T37" s="7"/>
      <c r="U37" s="7"/>
      <c r="V37" s="7"/>
      <c r="W37" s="7"/>
      <c r="X37" s="7"/>
      <c r="Y37" s="7"/>
      <c r="AE37" s="224" t="s">
        <v>125</v>
      </c>
      <c r="AF37" s="52"/>
      <c r="AG37" s="52" t="s">
        <v>126</v>
      </c>
      <c r="AH37" s="225" t="s">
        <v>127</v>
      </c>
      <c r="AJ37" s="224" t="s">
        <v>125</v>
      </c>
      <c r="AK37" s="52"/>
      <c r="AL37" s="52" t="s">
        <v>128</v>
      </c>
      <c r="AM37" s="225" t="s">
        <v>129</v>
      </c>
      <c r="AS37" s="226" t="s">
        <v>130</v>
      </c>
      <c r="AT37" s="226" t="s">
        <v>131</v>
      </c>
      <c r="AU37" s="226" t="s">
        <v>132</v>
      </c>
      <c r="AV37" s="226" t="s">
        <v>133</v>
      </c>
      <c r="AW37" s="226" t="s">
        <v>133</v>
      </c>
      <c r="AX37" s="226" t="s">
        <v>134</v>
      </c>
      <c r="AY37" s="226" t="s">
        <v>134</v>
      </c>
      <c r="AZ37" s="226" t="s">
        <v>135</v>
      </c>
      <c r="BA37" s="0" t="s">
        <v>136</v>
      </c>
      <c r="BR37" s="55"/>
      <c r="BS37" s="55"/>
      <c r="BT37" s="55"/>
      <c r="BU37" s="55"/>
      <c r="BV37" s="55"/>
      <c r="BW37" s="55"/>
      <c r="BX37" s="55"/>
      <c r="BY37" s="55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</row>
    <row r="38" customFormat="false" ht="12.75" hidden="false" customHeight="false" outlineLevel="0" collapsed="false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AE38" s="224" t="s">
        <v>137</v>
      </c>
      <c r="AF38" s="52"/>
      <c r="AG38" s="52" t="s">
        <v>138</v>
      </c>
      <c r="AH38" s="225" t="s">
        <v>138</v>
      </c>
      <c r="AJ38" s="224" t="s">
        <v>137</v>
      </c>
      <c r="AK38" s="52"/>
      <c r="AL38" s="52" t="s">
        <v>83</v>
      </c>
      <c r="AM38" s="225" t="s">
        <v>82</v>
      </c>
      <c r="AS38" s="228" t="n">
        <v>2</v>
      </c>
      <c r="AT38" s="229" t="n">
        <f aca="false">AT7</f>
        <v>0</v>
      </c>
      <c r="AU38" s="229" t="n">
        <f aca="false">AS38-AT38</f>
        <v>2</v>
      </c>
      <c r="AV38" s="230" t="n">
        <f aca="false">IF(AND(AU38&lt;=0,AU38&gt;=-2),AU38,IF(AU38&lt;-2,-2,0))</f>
        <v>0</v>
      </c>
      <c r="AW38" s="231" t="n">
        <f aca="false">IF(AND(AU38&gt;=0,AU38&lt;=2),AU38,IF(AU38&gt;2,2,0))</f>
        <v>2</v>
      </c>
      <c r="AX38" s="232" t="n">
        <f aca="false">IF(AU38&gt;2,(AU38-2)*13.66,0)</f>
        <v>0</v>
      </c>
      <c r="AY38" s="232" t="n">
        <f aca="false">IF(AU38&lt;-2,(ABS(AU38)-2)*100,0)</f>
        <v>0</v>
      </c>
      <c r="AZ38" s="233" t="n">
        <f aca="false">AV38+AW38</f>
        <v>2</v>
      </c>
      <c r="BA38" s="234" t="n">
        <f aca="false">AX38+AY38</f>
        <v>0</v>
      </c>
      <c r="BB38" s="142"/>
      <c r="BJ38" s="6" t="s">
        <v>139</v>
      </c>
      <c r="BP38" s="6" t="s">
        <v>140</v>
      </c>
      <c r="BR38" s="235"/>
      <c r="BS38" s="142"/>
      <c r="BT38" s="142"/>
      <c r="BU38" s="272"/>
      <c r="BV38" s="272"/>
      <c r="BW38" s="270"/>
      <c r="BX38" s="270"/>
      <c r="BY38" s="273"/>
      <c r="BZ38" s="269"/>
      <c r="CA38" s="142"/>
      <c r="CB38" s="7"/>
      <c r="CC38" s="7"/>
      <c r="CD38" s="7"/>
      <c r="CE38" s="7"/>
      <c r="CF38" s="7"/>
      <c r="CG38" s="7"/>
      <c r="CH38" s="7"/>
      <c r="CI38" s="7"/>
      <c r="CJ38" s="8"/>
      <c r="CK38" s="7"/>
      <c r="CL38" s="7"/>
      <c r="CM38" s="7"/>
      <c r="CN38" s="7"/>
      <c r="CO38" s="8"/>
      <c r="CP38" s="7"/>
      <c r="CQ38" s="7"/>
    </row>
    <row r="39" customFormat="false" ht="13.5" hidden="false" customHeight="false" outlineLevel="0" collapsed="false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AE39" s="236" t="n">
        <f aca="false">AE31</f>
        <v>0</v>
      </c>
      <c r="AF39" s="237" t="n">
        <f aca="false">AG31</f>
        <v>0</v>
      </c>
      <c r="AG39" s="237" t="n">
        <f aca="false">AH31+AK31</f>
        <v>0</v>
      </c>
      <c r="AH39" s="238" t="n">
        <f aca="false">AN31</f>
        <v>0</v>
      </c>
      <c r="AJ39" s="236" t="n">
        <f aca="false">AJ31</f>
        <v>0</v>
      </c>
      <c r="AK39" s="237" t="n">
        <f aca="false">AL31</f>
        <v>0</v>
      </c>
      <c r="AL39" s="239" t="e">
        <f aca="false">AVERAGE(AL7:AL30,AI7:AI30)</f>
        <v>#DIV/0!</v>
      </c>
      <c r="AM39" s="240" t="e">
        <f aca="false">AVERAGE(AO7:AO30)</f>
        <v>#DIV/0!</v>
      </c>
      <c r="AS39" s="241" t="n">
        <v>9</v>
      </c>
      <c r="AT39" s="242" t="n">
        <f aca="false">AT8</f>
        <v>0</v>
      </c>
      <c r="AU39" s="242" t="n">
        <f aca="false">AS39-AT39</f>
        <v>9</v>
      </c>
      <c r="AV39" s="243" t="n">
        <f aca="false">IF(AND(AU39&lt;=0,AU39&gt;=-2),AU39,IF(AU39&lt;-2,-2,0))</f>
        <v>0</v>
      </c>
      <c r="AW39" s="244" t="n">
        <f aca="false">IF(AND(AU39&gt;=0,AU39&lt;=2),AU39,IF(AU39&gt;2,2,0))</f>
        <v>2</v>
      </c>
      <c r="AX39" s="245" t="n">
        <f aca="false">IF(AU39&gt;2,(AU39-2)*13.66,0)</f>
        <v>95.62</v>
      </c>
      <c r="AY39" s="245" t="n">
        <f aca="false">IF(AU39&lt;-2,(ABS(AU39)-2)*100,0)</f>
        <v>0</v>
      </c>
      <c r="AZ39" s="246" t="n">
        <f aca="false">AV39+AW39</f>
        <v>2</v>
      </c>
      <c r="BA39" s="247" t="n">
        <f aca="false">AX39+AY39</f>
        <v>95.62</v>
      </c>
      <c r="BJ39" s="25" t="s">
        <v>141</v>
      </c>
      <c r="BK39" s="26"/>
      <c r="BL39" s="248" t="n">
        <v>0</v>
      </c>
      <c r="BM39" s="249"/>
      <c r="BR39" s="235"/>
      <c r="BS39" s="142"/>
      <c r="BT39" s="142"/>
      <c r="BU39" s="272"/>
      <c r="BV39" s="272"/>
      <c r="BW39" s="270"/>
      <c r="BX39" s="270"/>
      <c r="BY39" s="273"/>
      <c r="BZ39" s="269"/>
      <c r="CA39" s="7"/>
      <c r="CB39" s="7"/>
      <c r="CC39" s="7"/>
      <c r="CD39" s="7"/>
      <c r="CE39" s="7"/>
      <c r="CF39" s="7"/>
      <c r="CG39" s="7"/>
      <c r="CH39" s="7"/>
      <c r="CI39" s="7"/>
      <c r="CJ39" s="8"/>
      <c r="CK39" s="7"/>
      <c r="CL39" s="249"/>
      <c r="CM39" s="7"/>
      <c r="CN39" s="7"/>
      <c r="CO39" s="7"/>
      <c r="CP39" s="7"/>
      <c r="CQ39" s="7"/>
    </row>
    <row r="40" customFormat="false" ht="15.75" hidden="false" customHeight="false" outlineLevel="0" collapsed="false">
      <c r="A40" s="7"/>
      <c r="B40" s="7"/>
      <c r="C40" s="7"/>
      <c r="D40" s="7"/>
      <c r="E40" s="227"/>
      <c r="F40" s="227"/>
      <c r="G40" s="227"/>
      <c r="H40" s="227"/>
      <c r="I40" s="227"/>
      <c r="J40" s="227"/>
      <c r="K40" s="227"/>
      <c r="L40" s="227"/>
      <c r="M40" s="227"/>
      <c r="N40" s="227"/>
      <c r="O40" s="227"/>
      <c r="P40" s="7"/>
      <c r="Q40" s="7"/>
      <c r="R40" s="7"/>
      <c r="S40" s="7"/>
      <c r="T40" s="7"/>
      <c r="U40" s="7"/>
      <c r="V40" s="7"/>
      <c r="W40" s="7"/>
      <c r="X40" s="7"/>
      <c r="Y40" s="7"/>
      <c r="AS40" s="241" t="n">
        <v>17</v>
      </c>
      <c r="AT40" s="242" t="n">
        <f aca="false">AT9</f>
        <v>0</v>
      </c>
      <c r="AU40" s="242" t="n">
        <f aca="false">AS40-AT40</f>
        <v>17</v>
      </c>
      <c r="AV40" s="243" t="n">
        <f aca="false">IF(AND(AU40&lt;=0,AU40&gt;=-2),AU40,IF(AU40&lt;-2,-2,0))</f>
        <v>0</v>
      </c>
      <c r="AW40" s="244" t="n">
        <f aca="false">IF(AND(AU40&gt;=0,AU40&lt;=2),AU40,IF(AU40&gt;2,2,0))</f>
        <v>2</v>
      </c>
      <c r="AX40" s="245" t="n">
        <f aca="false">IF(AU40&gt;2,(AU40-2)*13.66,0)</f>
        <v>204.9</v>
      </c>
      <c r="AY40" s="245" t="n">
        <f aca="false">IF(AU40&lt;-2,(ABS(AU40)-2)*100,0)</f>
        <v>0</v>
      </c>
      <c r="AZ40" s="246" t="n">
        <f aca="false">AV40+AW40</f>
        <v>2</v>
      </c>
      <c r="BA40" s="247" t="n">
        <f aca="false">AX40+AY40</f>
        <v>204.9</v>
      </c>
      <c r="BJ40" s="183"/>
      <c r="BK40" s="52"/>
      <c r="BL40" s="251"/>
      <c r="BM40" s="252"/>
      <c r="BR40" s="235"/>
      <c r="BS40" s="142"/>
      <c r="BT40" s="142"/>
      <c r="BU40" s="272"/>
      <c r="BV40" s="272"/>
      <c r="BW40" s="270"/>
      <c r="BX40" s="270"/>
      <c r="BY40" s="273"/>
      <c r="BZ40" s="269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252"/>
      <c r="CM40" s="7"/>
      <c r="CN40" s="7"/>
      <c r="CO40" s="7"/>
      <c r="CP40" s="7"/>
      <c r="CQ40" s="7"/>
    </row>
    <row r="41" customFormat="false" ht="15.75" hidden="false" customHeight="false" outlineLevel="0" collapsed="false">
      <c r="A41" s="7"/>
      <c r="B41" s="7"/>
      <c r="C41" s="7"/>
      <c r="D41" s="7"/>
      <c r="E41" s="253"/>
      <c r="F41" s="253"/>
      <c r="G41" s="254"/>
      <c r="H41" s="253"/>
      <c r="I41" s="254"/>
      <c r="J41" s="253"/>
      <c r="K41" s="254"/>
      <c r="L41" s="253"/>
      <c r="M41" s="254"/>
      <c r="N41" s="253"/>
      <c r="O41" s="253"/>
      <c r="P41" s="7"/>
      <c r="Q41" s="7"/>
      <c r="R41" s="7"/>
      <c r="S41" s="7"/>
      <c r="T41" s="7"/>
      <c r="U41" s="7"/>
      <c r="V41" s="7"/>
      <c r="W41" s="7"/>
      <c r="X41" s="7"/>
      <c r="Y41" s="7"/>
      <c r="AS41" s="241" t="n">
        <v>11</v>
      </c>
      <c r="AT41" s="242" t="n">
        <f aca="false">AT10</f>
        <v>0</v>
      </c>
      <c r="AU41" s="242" t="n">
        <f aca="false">AS41-AT41</f>
        <v>11</v>
      </c>
      <c r="AV41" s="243" t="n">
        <f aca="false">IF(AND(AU41&lt;=0,AU41&gt;=-2),AU41,IF(AU41&lt;-2,-2,0))</f>
        <v>0</v>
      </c>
      <c r="AW41" s="244" t="n">
        <f aca="false">IF(AND(AU41&gt;=0,AU41&lt;=2),AU41,IF(AU41&gt;2,2,0))</f>
        <v>2</v>
      </c>
      <c r="AX41" s="245" t="n">
        <f aca="false">IF(AU41&gt;2,(AU41-2)*13.66,0)</f>
        <v>122.94</v>
      </c>
      <c r="AY41" s="245" t="n">
        <f aca="false">IF(AU41&lt;-2,(ABS(AU41)-2)*100,0)</f>
        <v>0</v>
      </c>
      <c r="AZ41" s="246" t="n">
        <f aca="false">AV41+AW41</f>
        <v>2</v>
      </c>
      <c r="BA41" s="247" t="n">
        <f aca="false">AX41+AY41</f>
        <v>122.94</v>
      </c>
      <c r="BJ41" s="53" t="s">
        <v>142</v>
      </c>
      <c r="BK41" s="98"/>
      <c r="BL41" s="255" t="n">
        <v>0</v>
      </c>
      <c r="BM41" s="249"/>
      <c r="BR41" s="235"/>
      <c r="BS41" s="142"/>
      <c r="BT41" s="142"/>
      <c r="BU41" s="272"/>
      <c r="BV41" s="272"/>
      <c r="BW41" s="270"/>
      <c r="BX41" s="270"/>
      <c r="BY41" s="273"/>
      <c r="BZ41" s="269"/>
      <c r="CA41" s="7"/>
      <c r="CB41" s="7"/>
      <c r="CC41" s="7"/>
      <c r="CD41" s="7"/>
      <c r="CE41" s="7"/>
      <c r="CF41" s="7"/>
      <c r="CG41" s="7"/>
      <c r="CH41" s="7"/>
      <c r="CI41" s="7"/>
      <c r="CJ41" s="8"/>
      <c r="CK41" s="8"/>
      <c r="CL41" s="249"/>
      <c r="CM41" s="7"/>
      <c r="CN41" s="7"/>
      <c r="CO41" s="7"/>
      <c r="CP41" s="7"/>
      <c r="CQ41" s="7"/>
    </row>
    <row r="42" customFormat="false" ht="15" hidden="false" customHeight="false" outlineLevel="0" collapsed="false">
      <c r="A42" s="7"/>
      <c r="B42" s="7"/>
      <c r="C42" s="7"/>
      <c r="D42" s="7"/>
      <c r="E42" s="253"/>
      <c r="F42" s="253"/>
      <c r="G42" s="254"/>
      <c r="H42" s="253"/>
      <c r="I42" s="254"/>
      <c r="J42" s="253"/>
      <c r="K42" s="254"/>
      <c r="L42" s="253"/>
      <c r="M42" s="254"/>
      <c r="N42" s="253"/>
      <c r="O42" s="253"/>
      <c r="P42" s="7"/>
      <c r="Q42" s="7"/>
      <c r="R42" s="7"/>
      <c r="S42" s="7"/>
      <c r="T42" s="7"/>
      <c r="U42" s="7"/>
      <c r="V42" s="7"/>
      <c r="W42" s="7"/>
      <c r="X42" s="7"/>
      <c r="Y42" s="7"/>
      <c r="AE42" s="220" t="s">
        <v>143</v>
      </c>
      <c r="AF42" s="221" t="s">
        <v>114</v>
      </c>
      <c r="AG42" s="221"/>
      <c r="AH42" s="222"/>
      <c r="AJ42" s="220" t="s">
        <v>143</v>
      </c>
      <c r="AK42" s="221" t="s">
        <v>115</v>
      </c>
      <c r="AL42" s="221"/>
      <c r="AM42" s="222"/>
      <c r="AS42" s="241" t="n">
        <v>11</v>
      </c>
      <c r="AT42" s="242" t="n">
        <f aca="false">AT11</f>
        <v>0</v>
      </c>
      <c r="AU42" s="242" t="n">
        <f aca="false">AS42-AT42</f>
        <v>11</v>
      </c>
      <c r="AV42" s="243" t="n">
        <f aca="false">IF(AND(AU42&lt;=0,AU42&gt;=-2),AU42,IF(AU42&lt;-2,-2,0))</f>
        <v>0</v>
      </c>
      <c r="AW42" s="244" t="n">
        <f aca="false">IF(AND(AU42&gt;=0,AU42&lt;=2),AU42,IF(AU42&gt;2,2,0))</f>
        <v>2</v>
      </c>
      <c r="AX42" s="245" t="n">
        <f aca="false">IF(AU42&gt;2,(AU42-2)*13.66,0)</f>
        <v>122.94</v>
      </c>
      <c r="AY42" s="245" t="n">
        <f aca="false">IF(AU42&lt;-2,(ABS(AU42)-2)*100,0)</f>
        <v>0</v>
      </c>
      <c r="AZ42" s="246" t="n">
        <f aca="false">AV42+AW42</f>
        <v>2</v>
      </c>
      <c r="BA42" s="247" t="n">
        <f aca="false">AX42+AY42</f>
        <v>122.94</v>
      </c>
      <c r="BJ42" s="53" t="s">
        <v>144</v>
      </c>
      <c r="BK42" s="256" t="n">
        <f aca="false">A1</f>
        <v>36954</v>
      </c>
      <c r="BL42" s="255" t="n">
        <v>0</v>
      </c>
      <c r="BM42" s="249"/>
      <c r="BR42" s="235"/>
      <c r="BS42" s="142"/>
      <c r="BT42" s="142"/>
      <c r="BU42" s="272"/>
      <c r="BV42" s="272"/>
      <c r="BW42" s="270"/>
      <c r="BX42" s="270"/>
      <c r="BY42" s="273"/>
      <c r="BZ42" s="269"/>
      <c r="CA42" s="7"/>
      <c r="CB42" s="7"/>
      <c r="CC42" s="7"/>
      <c r="CD42" s="7"/>
      <c r="CE42" s="7"/>
      <c r="CF42" s="7"/>
      <c r="CG42" s="7"/>
      <c r="CH42" s="7"/>
      <c r="CI42" s="7"/>
      <c r="CJ42" s="8"/>
      <c r="CK42" s="257"/>
      <c r="CL42" s="249"/>
      <c r="CM42" s="7"/>
      <c r="CN42" s="7"/>
      <c r="CO42" s="7"/>
      <c r="CP42" s="7"/>
      <c r="CQ42" s="7"/>
    </row>
    <row r="43" customFormat="false" ht="15" hidden="false" customHeight="false" outlineLevel="0" collapsed="false">
      <c r="A43" s="7"/>
      <c r="B43" s="7"/>
      <c r="C43" s="7"/>
      <c r="D43" s="7"/>
      <c r="E43" s="253"/>
      <c r="F43" s="253"/>
      <c r="G43" s="254"/>
      <c r="H43" s="253"/>
      <c r="I43" s="253"/>
      <c r="J43" s="253"/>
      <c r="K43" s="254"/>
      <c r="L43" s="253"/>
      <c r="M43" s="253"/>
      <c r="N43" s="253"/>
      <c r="O43" s="253"/>
      <c r="P43" s="7"/>
      <c r="Q43" s="7"/>
      <c r="R43" s="7"/>
      <c r="S43" s="7"/>
      <c r="T43" s="7"/>
      <c r="U43" s="7"/>
      <c r="V43" s="7"/>
      <c r="W43" s="7"/>
      <c r="X43" s="7"/>
      <c r="Y43" s="7"/>
      <c r="AE43" s="224"/>
      <c r="AF43" s="52"/>
      <c r="AG43" s="52" t="s">
        <v>118</v>
      </c>
      <c r="AH43" s="225"/>
      <c r="AJ43" s="224"/>
      <c r="AK43" s="52"/>
      <c r="AL43" s="52" t="s">
        <v>118</v>
      </c>
      <c r="AM43" s="225"/>
      <c r="AS43" s="241" t="n">
        <v>11</v>
      </c>
      <c r="AT43" s="242" t="n">
        <f aca="false">AT12</f>
        <v>0</v>
      </c>
      <c r="AU43" s="242" t="n">
        <f aca="false">AS43-AT43</f>
        <v>11</v>
      </c>
      <c r="AV43" s="243" t="n">
        <f aca="false">IF(AND(AU43&lt;=0,AU43&gt;=-2),AU43,IF(AU43&lt;-2,-2,0))</f>
        <v>0</v>
      </c>
      <c r="AW43" s="244" t="n">
        <f aca="false">IF(AND(AU43&gt;=0,AU43&lt;=2),AU43,IF(AU43&gt;2,2,0))</f>
        <v>2</v>
      </c>
      <c r="AX43" s="245" t="n">
        <f aca="false">IF(AU43&gt;2,(AU43-2)*13.66,0)</f>
        <v>122.94</v>
      </c>
      <c r="AY43" s="245" t="n">
        <f aca="false">IF(AU43&lt;-2,(ABS(AU43)-2)*100,0)</f>
        <v>0</v>
      </c>
      <c r="AZ43" s="246" t="n">
        <f aca="false">AV43+AW43</f>
        <v>2</v>
      </c>
      <c r="BA43" s="247" t="n">
        <f aca="false">AX43+AY43</f>
        <v>122.94</v>
      </c>
      <c r="BJ43" s="53" t="s">
        <v>145</v>
      </c>
      <c r="BK43" s="52"/>
      <c r="BL43" s="255" t="n">
        <f aca="false">SUM(BL39:BL42)</f>
        <v>0</v>
      </c>
      <c r="BM43" s="249"/>
      <c r="BR43" s="235"/>
      <c r="BS43" s="142"/>
      <c r="BT43" s="142"/>
      <c r="BU43" s="272"/>
      <c r="BV43" s="272"/>
      <c r="BW43" s="270"/>
      <c r="BX43" s="270"/>
      <c r="BY43" s="273"/>
      <c r="BZ43" s="269"/>
      <c r="CA43" s="7"/>
      <c r="CB43" s="7"/>
      <c r="CC43" s="7"/>
      <c r="CD43" s="7"/>
      <c r="CE43" s="7"/>
      <c r="CF43" s="7"/>
      <c r="CG43" s="7"/>
      <c r="CH43" s="7"/>
      <c r="CI43" s="7"/>
      <c r="CJ43" s="8"/>
      <c r="CK43" s="7"/>
      <c r="CL43" s="249"/>
      <c r="CM43" s="7"/>
      <c r="CN43" s="7"/>
      <c r="CO43" s="7"/>
      <c r="CP43" s="7"/>
      <c r="CQ43" s="7"/>
    </row>
    <row r="44" customFormat="false" ht="15" hidden="false" customHeight="false" outlineLevel="0" collapsed="false">
      <c r="A44" s="7"/>
      <c r="B44" s="7"/>
      <c r="C44" s="7"/>
      <c r="D44" s="7"/>
      <c r="E44" s="253"/>
      <c r="F44" s="253"/>
      <c r="G44" s="254"/>
      <c r="H44" s="253"/>
      <c r="I44" s="254"/>
      <c r="J44" s="253"/>
      <c r="K44" s="254"/>
      <c r="L44" s="253"/>
      <c r="M44" s="254"/>
      <c r="N44" s="254"/>
      <c r="O44" s="254"/>
      <c r="P44" s="7"/>
      <c r="Q44" s="7"/>
      <c r="R44" s="7"/>
      <c r="S44" s="7"/>
      <c r="T44" s="7"/>
      <c r="U44" s="7"/>
      <c r="V44" s="7"/>
      <c r="W44" s="7"/>
      <c r="X44" s="7"/>
      <c r="Y44" s="7"/>
      <c r="AE44" s="224" t="s">
        <v>125</v>
      </c>
      <c r="AF44" s="52" t="s">
        <v>146</v>
      </c>
      <c r="AG44" s="52" t="s">
        <v>126</v>
      </c>
      <c r="AH44" s="225" t="s">
        <v>119</v>
      </c>
      <c r="AJ44" s="224" t="s">
        <v>125</v>
      </c>
      <c r="AK44" s="52" t="s">
        <v>146</v>
      </c>
      <c r="AL44" s="52" t="s">
        <v>126</v>
      </c>
      <c r="AM44" s="225" t="s">
        <v>119</v>
      </c>
      <c r="AS44" s="241" t="n">
        <v>11</v>
      </c>
      <c r="AT44" s="242" t="n">
        <f aca="false">AT13</f>
        <v>0</v>
      </c>
      <c r="AU44" s="242" t="n">
        <f aca="false">AS44-AT44</f>
        <v>11</v>
      </c>
      <c r="AV44" s="243" t="n">
        <f aca="false">IF(AND(AU44&lt;=0,AU44&gt;=-2),AU44,IF(AU44&lt;-2,-2,0))</f>
        <v>0</v>
      </c>
      <c r="AW44" s="244" t="n">
        <f aca="false">IF(AND(AU44&gt;=0,AU44&lt;=2),AU44,IF(AU44&gt;2,2,0))</f>
        <v>2</v>
      </c>
      <c r="AX44" s="245" t="n">
        <f aca="false">IF(AU44&gt;2,(AU44-2)*13.66,0)</f>
        <v>122.94</v>
      </c>
      <c r="AY44" s="245" t="n">
        <f aca="false">IF(AU44&lt;-2,(ABS(AU44)-2)*100,0)</f>
        <v>0</v>
      </c>
      <c r="AZ44" s="246" t="n">
        <f aca="false">AV44+AW44</f>
        <v>2</v>
      </c>
      <c r="BA44" s="247" t="n">
        <f aca="false">AX44+AY44</f>
        <v>122.94</v>
      </c>
      <c r="BJ44" s="183"/>
      <c r="BK44" s="52"/>
      <c r="BL44" s="251"/>
      <c r="BM44" s="252"/>
      <c r="BR44" s="235"/>
      <c r="BS44" s="142"/>
      <c r="BT44" s="142"/>
      <c r="BU44" s="272"/>
      <c r="BV44" s="272"/>
      <c r="BW44" s="270"/>
      <c r="BX44" s="270"/>
      <c r="BY44" s="273"/>
      <c r="BZ44" s="269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252"/>
      <c r="CM44" s="7"/>
      <c r="CN44" s="7"/>
      <c r="CO44" s="7"/>
      <c r="CP44" s="7"/>
      <c r="CQ44" s="7"/>
    </row>
    <row r="45" customFormat="false" ht="15.75" hidden="false" customHeight="false" outlineLevel="0" collapsed="false">
      <c r="A45" s="7"/>
      <c r="B45" s="7"/>
      <c r="C45" s="7"/>
      <c r="D45" s="7"/>
      <c r="E45" s="253"/>
      <c r="F45" s="253"/>
      <c r="G45" s="253"/>
      <c r="H45" s="253"/>
      <c r="I45" s="253"/>
      <c r="J45" s="253"/>
      <c r="K45" s="253"/>
      <c r="L45" s="253"/>
      <c r="M45" s="253"/>
      <c r="N45" s="253"/>
      <c r="O45" s="253"/>
      <c r="P45" s="7"/>
      <c r="Q45" s="7"/>
      <c r="R45" s="7"/>
      <c r="S45" s="7"/>
      <c r="T45" s="7"/>
      <c r="U45" s="7"/>
      <c r="V45" s="7"/>
      <c r="W45" s="7"/>
      <c r="X45" s="7"/>
      <c r="Y45" s="7"/>
      <c r="AE45" s="258" t="s">
        <v>137</v>
      </c>
      <c r="AF45" s="259" t="s">
        <v>137</v>
      </c>
      <c r="AG45" s="259" t="s">
        <v>138</v>
      </c>
      <c r="AH45" s="260" t="s">
        <v>138</v>
      </c>
      <c r="AJ45" s="224" t="s">
        <v>137</v>
      </c>
      <c r="AK45" s="52" t="s">
        <v>137</v>
      </c>
      <c r="AL45" s="52" t="s">
        <v>138</v>
      </c>
      <c r="AM45" s="225" t="s">
        <v>138</v>
      </c>
      <c r="AS45" s="241" t="n">
        <v>11</v>
      </c>
      <c r="AT45" s="242" t="n">
        <f aca="false">AT14</f>
        <v>0</v>
      </c>
      <c r="AU45" s="242" t="n">
        <f aca="false">AS45-AT45</f>
        <v>11</v>
      </c>
      <c r="AV45" s="243" t="n">
        <f aca="false">IF(AND(AU45&lt;=0,AU45&gt;=-2),AU45,IF(AU45&lt;-2,-2,0))</f>
        <v>0</v>
      </c>
      <c r="AW45" s="244" t="n">
        <f aca="false">IF(AND(AU45&gt;=0,AU45&lt;=2),AU45,IF(AU45&gt;2,2,0))</f>
        <v>2</v>
      </c>
      <c r="AX45" s="245" t="n">
        <f aca="false">IF(AU45&gt;2,(AU45-2)*13.66,0)</f>
        <v>122.94</v>
      </c>
      <c r="AY45" s="245" t="n">
        <f aca="false">IF(AU45&lt;-2,(ABS(AU45)-2)*100,0)</f>
        <v>0</v>
      </c>
      <c r="AZ45" s="246" t="n">
        <f aca="false">AV45+AW45</f>
        <v>2</v>
      </c>
      <c r="BA45" s="247" t="n">
        <f aca="false">AX45+AY45</f>
        <v>122.94</v>
      </c>
      <c r="BJ45" s="53" t="s">
        <v>147</v>
      </c>
      <c r="BK45" s="98"/>
      <c r="BL45" s="255" t="n">
        <v>0</v>
      </c>
      <c r="BM45" s="249"/>
      <c r="BR45" s="235"/>
      <c r="BS45" s="142"/>
      <c r="BT45" s="142"/>
      <c r="BU45" s="272"/>
      <c r="BV45" s="272"/>
      <c r="BW45" s="270"/>
      <c r="BX45" s="270"/>
      <c r="BY45" s="273"/>
      <c r="BZ45" s="269"/>
      <c r="CA45" s="7"/>
      <c r="CB45" s="7"/>
      <c r="CC45" s="7"/>
      <c r="CD45" s="7"/>
      <c r="CE45" s="7"/>
      <c r="CF45" s="7"/>
      <c r="CG45" s="7"/>
      <c r="CH45" s="7"/>
      <c r="CI45" s="7"/>
      <c r="CJ45" s="8"/>
      <c r="CK45" s="8"/>
      <c r="CL45" s="249"/>
      <c r="CM45" s="7"/>
      <c r="CN45" s="7"/>
      <c r="CO45" s="7"/>
      <c r="CP45" s="7"/>
      <c r="CQ45" s="7"/>
    </row>
    <row r="46" customFormat="false" ht="15.75" hidden="false" customHeight="false" outlineLevel="0" collapsed="false">
      <c r="A46" s="7"/>
      <c r="B46" s="7"/>
      <c r="C46" s="7"/>
      <c r="D46" s="7"/>
      <c r="E46" s="253"/>
      <c r="F46" s="253"/>
      <c r="G46" s="253"/>
      <c r="H46" s="253"/>
      <c r="I46" s="253"/>
      <c r="J46" s="253"/>
      <c r="K46" s="253"/>
      <c r="L46" s="253"/>
      <c r="M46" s="253"/>
      <c r="N46" s="253"/>
      <c r="O46" s="253"/>
      <c r="P46" s="7"/>
      <c r="Q46" s="7"/>
      <c r="R46" s="7"/>
      <c r="S46" s="7"/>
      <c r="T46" s="7"/>
      <c r="U46" s="7"/>
      <c r="V46" s="7"/>
      <c r="W46" s="7"/>
      <c r="X46" s="7"/>
      <c r="Y46" s="7"/>
      <c r="AE46" s="261" t="n">
        <f aca="false">AE39</f>
        <v>0</v>
      </c>
      <c r="AF46" s="262" t="n">
        <f aca="false">AF39</f>
        <v>0</v>
      </c>
      <c r="AG46" s="263" t="e">
        <f aca="true">(INDIRECT(TEXT((DAY($A$1)-1),"0")&amp;"!AG46"))+AG39</f>
        <v>#REF!</v>
      </c>
      <c r="AH46" s="263" t="e">
        <f aca="true">(INDIRECT(TEXT((DAY($A$1)-1),"0")&amp;"!AH46"))+AH39</f>
        <v>#REF!</v>
      </c>
      <c r="AJ46" s="261" t="n">
        <f aca="false">AJ39</f>
        <v>0</v>
      </c>
      <c r="AK46" s="262" t="n">
        <f aca="false">AK39</f>
        <v>0</v>
      </c>
      <c r="AL46" s="264" t="e">
        <f aca="true">(INDIRECT(TEXT((DAY($A$1)-1),"0")&amp;"!AH46"))+AL39</f>
        <v>#REF!</v>
      </c>
      <c r="AM46" s="265" t="e">
        <f aca="true">(INDIRECT(TEXT((DAY($A$1)-1),"0")&amp;"!Am46"))+AM39</f>
        <v>#REF!</v>
      </c>
      <c r="AS46" s="241" t="n">
        <v>11</v>
      </c>
      <c r="AT46" s="242" t="n">
        <f aca="false">AT15</f>
        <v>0</v>
      </c>
      <c r="AU46" s="242" t="n">
        <f aca="false">AS46-AT46</f>
        <v>11</v>
      </c>
      <c r="AV46" s="243" t="n">
        <f aca="false">IF(AND(AU46&lt;=0,AU46&gt;=-2),AU46,IF(AU46&lt;-2,-2,0))</f>
        <v>0</v>
      </c>
      <c r="AW46" s="244" t="n">
        <f aca="false">IF(AND(AU46&gt;=0,AU46&lt;=2),AU46,IF(AU46&gt;2,2,0))</f>
        <v>2</v>
      </c>
      <c r="AX46" s="245" t="n">
        <f aca="false">IF(AU46&gt;2,(AU46-2)*13.66,0)</f>
        <v>122.94</v>
      </c>
      <c r="AY46" s="245" t="n">
        <f aca="false">IF(AU46&lt;-2,(ABS(AU46)-2)*100,0)</f>
        <v>0</v>
      </c>
      <c r="AZ46" s="246" t="n">
        <f aca="false">AV46+AW46</f>
        <v>2</v>
      </c>
      <c r="BA46" s="247" t="n">
        <f aca="false">AX46+AY46</f>
        <v>122.94</v>
      </c>
      <c r="BJ46" s="53" t="s">
        <v>148</v>
      </c>
      <c r="BK46" s="256" t="n">
        <f aca="false">BK42</f>
        <v>36954</v>
      </c>
      <c r="BL46" s="266" t="n">
        <f aca="false">AT31*J7/1000</f>
        <v>0</v>
      </c>
      <c r="BM46" s="249"/>
      <c r="BR46" s="235"/>
      <c r="BS46" s="142"/>
      <c r="BT46" s="142"/>
      <c r="BU46" s="272"/>
      <c r="BV46" s="272"/>
      <c r="BW46" s="270"/>
      <c r="BX46" s="270"/>
      <c r="BY46" s="273"/>
      <c r="BZ46" s="269"/>
      <c r="CA46" s="7"/>
      <c r="CB46" s="7"/>
      <c r="CC46" s="7"/>
      <c r="CD46" s="7"/>
      <c r="CE46" s="7"/>
      <c r="CF46" s="7"/>
      <c r="CG46" s="7"/>
      <c r="CH46" s="7"/>
      <c r="CI46" s="7"/>
      <c r="CJ46" s="8"/>
      <c r="CK46" s="257"/>
      <c r="CL46" s="249"/>
      <c r="CM46" s="7"/>
      <c r="CN46" s="7"/>
      <c r="CO46" s="7"/>
      <c r="CP46" s="7"/>
      <c r="CQ46" s="7"/>
    </row>
    <row r="47" customFormat="false" ht="15" hidden="false" customHeight="false" outlineLevel="0" collapsed="false">
      <c r="A47" s="7"/>
      <c r="B47" s="7"/>
      <c r="C47" s="7"/>
      <c r="D47" s="7"/>
      <c r="E47" s="253"/>
      <c r="F47" s="253"/>
      <c r="G47" s="253"/>
      <c r="H47" s="253"/>
      <c r="I47" s="253"/>
      <c r="J47" s="253"/>
      <c r="K47" s="253"/>
      <c r="L47" s="253"/>
      <c r="M47" s="253"/>
      <c r="N47" s="253"/>
      <c r="O47" s="253"/>
      <c r="P47" s="7"/>
      <c r="Q47" s="7"/>
      <c r="R47" s="7"/>
      <c r="S47" s="7"/>
      <c r="T47" s="7"/>
      <c r="U47" s="7"/>
      <c r="V47" s="7"/>
      <c r="W47" s="7"/>
      <c r="X47" s="7"/>
      <c r="Y47" s="7"/>
      <c r="AS47" s="241" t="n">
        <v>11</v>
      </c>
      <c r="AT47" s="242" t="n">
        <f aca="false">AT16</f>
        <v>0</v>
      </c>
      <c r="AU47" s="242" t="n">
        <f aca="false">AS47-AT47</f>
        <v>11</v>
      </c>
      <c r="AV47" s="243" t="n">
        <f aca="false">IF(AND(AU47&lt;=0,AU47&gt;=-2),AU47,IF(AU47&lt;-2,-2,0))</f>
        <v>0</v>
      </c>
      <c r="AW47" s="244" t="n">
        <f aca="false">IF(AND(AU47&gt;=0,AU47&lt;=2),AU47,IF(AU47&gt;2,2,0))</f>
        <v>2</v>
      </c>
      <c r="AX47" s="245" t="n">
        <f aca="false">IF(AU47&gt;2,(AU47-2)*13.66,0)</f>
        <v>122.94</v>
      </c>
      <c r="AY47" s="245" t="n">
        <f aca="false">IF(AU47&lt;-2,(ABS(AU47)-2)*100,0)</f>
        <v>0</v>
      </c>
      <c r="AZ47" s="246" t="n">
        <f aca="false">AV47+AW47</f>
        <v>2</v>
      </c>
      <c r="BA47" s="247" t="n">
        <f aca="false">AX47+AY47</f>
        <v>122.94</v>
      </c>
      <c r="BJ47" s="53" t="s">
        <v>149</v>
      </c>
      <c r="BK47" s="98"/>
      <c r="BL47" s="255" t="n">
        <f aca="false">SUM(BL45:BL46)</f>
        <v>0</v>
      </c>
      <c r="BM47" s="249"/>
      <c r="BR47" s="235"/>
      <c r="BS47" s="142"/>
      <c r="BT47" s="142"/>
      <c r="BU47" s="272"/>
      <c r="BV47" s="272"/>
      <c r="BW47" s="270"/>
      <c r="BX47" s="270"/>
      <c r="BY47" s="273"/>
      <c r="BZ47" s="269"/>
      <c r="CA47" s="7"/>
      <c r="CB47" s="7"/>
      <c r="CC47" s="7"/>
      <c r="CD47" s="7"/>
      <c r="CE47" s="7"/>
      <c r="CF47" s="7"/>
      <c r="CG47" s="7"/>
      <c r="CH47" s="7"/>
      <c r="CI47" s="7"/>
      <c r="CJ47" s="8"/>
      <c r="CK47" s="8"/>
      <c r="CL47" s="249"/>
      <c r="CM47" s="7"/>
      <c r="CN47" s="7"/>
      <c r="CO47" s="7"/>
      <c r="CP47" s="7"/>
      <c r="CQ47" s="7"/>
    </row>
    <row r="48" customFormat="false" ht="15" hidden="false" customHeight="false" outlineLevel="0" collapsed="false">
      <c r="A48" s="7"/>
      <c r="B48" s="7"/>
      <c r="C48" s="7"/>
      <c r="D48" s="7"/>
      <c r="E48" s="253"/>
      <c r="F48" s="253"/>
      <c r="G48" s="254"/>
      <c r="H48" s="253"/>
      <c r="I48" s="254"/>
      <c r="J48" s="253"/>
      <c r="K48" s="254"/>
      <c r="L48" s="253"/>
      <c r="M48" s="254"/>
      <c r="N48" s="253"/>
      <c r="O48" s="253"/>
      <c r="P48" s="7"/>
      <c r="Q48" s="7"/>
      <c r="R48" s="7"/>
      <c r="S48" s="7"/>
      <c r="T48" s="7"/>
      <c r="U48" s="7"/>
      <c r="V48" s="7"/>
      <c r="W48" s="7"/>
      <c r="X48" s="7"/>
      <c r="Y48" s="7"/>
      <c r="AS48" s="241" t="n">
        <v>11</v>
      </c>
      <c r="AT48" s="242" t="n">
        <f aca="false">AT17</f>
        <v>0</v>
      </c>
      <c r="AU48" s="242" t="n">
        <f aca="false">AS48-AT48</f>
        <v>11</v>
      </c>
      <c r="AV48" s="243" t="n">
        <f aca="false">IF(AND(AU48&lt;=0,AU48&gt;=-2),AU48,IF(AU48&lt;-2,-2,0))</f>
        <v>0</v>
      </c>
      <c r="AW48" s="244" t="n">
        <f aca="false">IF(AND(AU48&gt;=0,AU48&lt;=2),AU48,IF(AU48&gt;2,2,0))</f>
        <v>2</v>
      </c>
      <c r="AX48" s="245" t="n">
        <f aca="false">IF(AU48&gt;2,(AU48-2)*13.66,0)</f>
        <v>122.94</v>
      </c>
      <c r="AY48" s="245" t="n">
        <f aca="false">IF(AU48&lt;-2,(ABS(AU48)-2)*100,0)</f>
        <v>0</v>
      </c>
      <c r="AZ48" s="246" t="n">
        <f aca="false">AV48+AW48</f>
        <v>2</v>
      </c>
      <c r="BA48" s="247" t="n">
        <f aca="false">AX48+AY48</f>
        <v>122.94</v>
      </c>
      <c r="BJ48" s="183"/>
      <c r="BK48" s="52"/>
      <c r="BL48" s="251"/>
      <c r="BM48" s="252"/>
      <c r="BR48" s="235"/>
      <c r="BS48" s="142"/>
      <c r="BT48" s="142"/>
      <c r="BU48" s="272"/>
      <c r="BV48" s="272"/>
      <c r="BW48" s="270"/>
      <c r="BX48" s="270"/>
      <c r="BY48" s="273"/>
      <c r="BZ48" s="269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252"/>
      <c r="CM48" s="7"/>
      <c r="CN48" s="7"/>
      <c r="CO48" s="7"/>
      <c r="CP48" s="7"/>
      <c r="CQ48" s="7"/>
    </row>
    <row r="49" customFormat="false" ht="15" hidden="false" customHeight="false" outlineLevel="0" collapsed="false">
      <c r="A49" s="7"/>
      <c r="B49" s="7"/>
      <c r="C49" s="7"/>
      <c r="D49" s="7"/>
      <c r="E49" s="253"/>
      <c r="F49" s="253"/>
      <c r="G49" s="254"/>
      <c r="H49" s="253"/>
      <c r="I49" s="254"/>
      <c r="J49" s="253"/>
      <c r="K49" s="254"/>
      <c r="L49" s="253"/>
      <c r="M49" s="254"/>
      <c r="N49" s="253"/>
      <c r="O49" s="253"/>
      <c r="P49" s="7"/>
      <c r="Q49" s="7"/>
      <c r="R49" s="7"/>
      <c r="S49" s="7"/>
      <c r="T49" s="7"/>
      <c r="U49" s="7"/>
      <c r="V49" s="7"/>
      <c r="W49" s="7"/>
      <c r="X49" s="7"/>
      <c r="Y49" s="7"/>
      <c r="AS49" s="241" t="n">
        <v>11</v>
      </c>
      <c r="AT49" s="242" t="n">
        <f aca="false">AT18</f>
        <v>0</v>
      </c>
      <c r="AU49" s="242" t="n">
        <f aca="false">AS49-AT49</f>
        <v>11</v>
      </c>
      <c r="AV49" s="243" t="n">
        <f aca="false">IF(AND(AU49&lt;=0,AU49&gt;=-2),AU49,IF(AU49&lt;-2,-2,0))</f>
        <v>0</v>
      </c>
      <c r="AW49" s="244" t="n">
        <f aca="false">IF(AND(AU49&gt;=0,AU49&lt;=2),AU49,IF(AU49&gt;2,2,0))</f>
        <v>2</v>
      </c>
      <c r="AX49" s="245" t="n">
        <f aca="false">IF(AU49&gt;2,(AU49-2)*13.66,0)</f>
        <v>122.94</v>
      </c>
      <c r="AY49" s="245" t="n">
        <f aca="false">IF(AU49&lt;-2,(ABS(AU49)-2)*100,0)</f>
        <v>0</v>
      </c>
      <c r="AZ49" s="246" t="n">
        <f aca="false">AV49+AW49</f>
        <v>2</v>
      </c>
      <c r="BA49" s="247" t="n">
        <f aca="false">AX49+AY49</f>
        <v>122.94</v>
      </c>
      <c r="BJ49" s="140" t="s">
        <v>150</v>
      </c>
      <c r="BK49" s="141"/>
      <c r="BL49" s="267" t="n">
        <f aca="false">BL43-BL47</f>
        <v>0</v>
      </c>
      <c r="BM49" s="249"/>
      <c r="BR49" s="235"/>
      <c r="BS49" s="142"/>
      <c r="BT49" s="142"/>
      <c r="BU49" s="272"/>
      <c r="BV49" s="272"/>
      <c r="BW49" s="270"/>
      <c r="BX49" s="270"/>
      <c r="BY49" s="273"/>
      <c r="BZ49" s="269"/>
      <c r="CA49" s="7"/>
      <c r="CB49" s="7"/>
      <c r="CC49" s="7"/>
      <c r="CD49" s="7"/>
      <c r="CE49" s="7"/>
      <c r="CF49" s="7"/>
      <c r="CG49" s="7"/>
      <c r="CH49" s="7"/>
      <c r="CI49" s="7"/>
      <c r="CJ49" s="8"/>
      <c r="CK49" s="7"/>
      <c r="CL49" s="249"/>
      <c r="CM49" s="7"/>
      <c r="CN49" s="7"/>
      <c r="CO49" s="7"/>
      <c r="CP49" s="7"/>
      <c r="CQ49" s="7"/>
    </row>
    <row r="50" customFormat="false" ht="15" hidden="false" customHeight="false" outlineLevel="0" collapsed="false">
      <c r="A50" s="7"/>
      <c r="B50" s="7"/>
      <c r="C50" s="7"/>
      <c r="D50" s="7"/>
      <c r="E50" s="253"/>
      <c r="F50" s="253"/>
      <c r="G50" s="253"/>
      <c r="H50" s="253"/>
      <c r="I50" s="253"/>
      <c r="J50" s="253"/>
      <c r="K50" s="254"/>
      <c r="L50" s="253"/>
      <c r="M50" s="253"/>
      <c r="N50" s="253"/>
      <c r="O50" s="253"/>
      <c r="P50" s="7"/>
      <c r="Q50" s="7"/>
      <c r="R50" s="7"/>
      <c r="S50" s="7"/>
      <c r="T50" s="7"/>
      <c r="U50" s="7"/>
      <c r="V50" s="7"/>
      <c r="W50" s="7"/>
      <c r="X50" s="7"/>
      <c r="Y50" s="7"/>
      <c r="AS50" s="241" t="n">
        <v>11</v>
      </c>
      <c r="AT50" s="242" t="n">
        <f aca="false">AT19</f>
        <v>0</v>
      </c>
      <c r="AU50" s="242" t="n">
        <f aca="false">AS50-AT50</f>
        <v>11</v>
      </c>
      <c r="AV50" s="243" t="n">
        <f aca="false">IF(AND(AU50&lt;=0,AU50&gt;=-2),AU50,IF(AU50&lt;-2,-2,0))</f>
        <v>0</v>
      </c>
      <c r="AW50" s="244" t="n">
        <f aca="false">IF(AND(AU50&gt;=0,AU50&lt;=2),AU50,IF(AU50&gt;2,2,0))</f>
        <v>2</v>
      </c>
      <c r="AX50" s="245" t="n">
        <f aca="false">IF(AU50&gt;2,(AU50-2)*13.66,0)</f>
        <v>122.94</v>
      </c>
      <c r="AY50" s="245" t="n">
        <f aca="false">IF(AU50&lt;-2,(ABS(AU50)-2)*100,0)</f>
        <v>0</v>
      </c>
      <c r="AZ50" s="246" t="n">
        <f aca="false">AV50+AW50</f>
        <v>2</v>
      </c>
      <c r="BA50" s="247" t="n">
        <f aca="false">AX50+AY50</f>
        <v>122.94</v>
      </c>
      <c r="BJ50" s="140"/>
      <c r="BK50" s="141"/>
      <c r="BL50" s="267"/>
      <c r="BM50" s="249"/>
      <c r="BR50" s="235"/>
      <c r="BS50" s="142"/>
      <c r="BT50" s="142"/>
      <c r="BU50" s="272"/>
      <c r="BV50" s="272"/>
      <c r="BW50" s="270"/>
      <c r="BX50" s="270"/>
      <c r="BY50" s="273"/>
      <c r="BZ50" s="269"/>
      <c r="CA50" s="7"/>
      <c r="CB50" s="7"/>
      <c r="CC50" s="7"/>
      <c r="CD50" s="7"/>
      <c r="CE50" s="7"/>
      <c r="CF50" s="7"/>
      <c r="CG50" s="7"/>
      <c r="CH50" s="7"/>
      <c r="CI50" s="7"/>
      <c r="CJ50" s="8"/>
      <c r="CK50" s="7"/>
      <c r="CL50" s="249"/>
      <c r="CM50" s="7"/>
      <c r="CN50" s="7"/>
      <c r="CO50" s="7"/>
      <c r="CP50" s="7"/>
      <c r="CQ50" s="7"/>
    </row>
    <row r="51" customFormat="false" ht="15" hidden="false" customHeight="false" outlineLevel="0" collapsed="false">
      <c r="A51" s="7"/>
      <c r="B51" s="7"/>
      <c r="C51" s="7"/>
      <c r="D51" s="7"/>
      <c r="E51" s="253"/>
      <c r="F51" s="253"/>
      <c r="G51" s="253"/>
      <c r="H51" s="253"/>
      <c r="I51" s="254"/>
      <c r="J51" s="253"/>
      <c r="K51" s="254"/>
      <c r="L51" s="253"/>
      <c r="M51" s="254"/>
      <c r="N51" s="254"/>
      <c r="O51" s="254"/>
      <c r="P51" s="7"/>
      <c r="Q51" s="7"/>
      <c r="R51" s="7"/>
      <c r="S51" s="7"/>
      <c r="T51" s="7"/>
      <c r="U51" s="7"/>
      <c r="V51" s="7"/>
      <c r="W51" s="7"/>
      <c r="X51" s="7"/>
      <c r="Y51" s="7"/>
      <c r="AS51" s="241" t="n">
        <v>11</v>
      </c>
      <c r="AT51" s="242" t="n">
        <f aca="false">AT20</f>
        <v>0</v>
      </c>
      <c r="AU51" s="242" t="n">
        <f aca="false">AS51-AT51</f>
        <v>11</v>
      </c>
      <c r="AV51" s="243" t="n">
        <f aca="false">IF(AND(AU51&lt;=0,AU51&gt;=-2),AU51,IF(AU51&lt;-2,-2,0))</f>
        <v>0</v>
      </c>
      <c r="AW51" s="244" t="n">
        <f aca="false">IF(AND(AU51&gt;=0,AU51&lt;=2),AU51,IF(AU51&gt;2,2,0))</f>
        <v>2</v>
      </c>
      <c r="AX51" s="245" t="n">
        <f aca="false">IF(AU51&gt;2,(AU51-2)*13.66,0)</f>
        <v>122.94</v>
      </c>
      <c r="AY51" s="245" t="n">
        <f aca="false">IF(AU51&lt;-2,(ABS(AU51)-2)*100,0)</f>
        <v>0</v>
      </c>
      <c r="AZ51" s="246" t="n">
        <f aca="false">AV51+AW51</f>
        <v>2</v>
      </c>
      <c r="BA51" s="247" t="n">
        <f aca="false">AX51+AY51</f>
        <v>122.94</v>
      </c>
      <c r="BR51" s="235"/>
      <c r="BS51" s="142"/>
      <c r="BT51" s="142"/>
      <c r="BU51" s="272"/>
      <c r="BV51" s="272"/>
      <c r="BW51" s="270"/>
      <c r="BX51" s="270"/>
      <c r="BY51" s="273"/>
      <c r="BZ51" s="269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</row>
    <row r="52" customFormat="false" ht="12.75" hidden="false" customHeight="false" outlineLevel="0" collapsed="false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AS52" s="241" t="n">
        <v>11</v>
      </c>
      <c r="AT52" s="242" t="n">
        <f aca="false">AT21</f>
        <v>0</v>
      </c>
      <c r="AU52" s="242" t="n">
        <f aca="false">AS52-AT52</f>
        <v>11</v>
      </c>
      <c r="AV52" s="243" t="n">
        <f aca="false">IF(AND(AU52&lt;=0,AU52&gt;=-2),AU52,IF(AU52&lt;-2,-2,0))</f>
        <v>0</v>
      </c>
      <c r="AW52" s="244" t="n">
        <f aca="false">IF(AND(AU52&gt;=0,AU52&lt;=2),AU52,IF(AU52&gt;2,2,0))</f>
        <v>2</v>
      </c>
      <c r="AX52" s="245" t="n">
        <f aca="false">IF(AU52&gt;2,(AU52-2)*13.66,0)</f>
        <v>122.94</v>
      </c>
      <c r="AY52" s="245" t="n">
        <f aca="false">IF(AU52&lt;-2,(ABS(AU52)-2)*100,0)</f>
        <v>0</v>
      </c>
      <c r="AZ52" s="246" t="n">
        <f aca="false">AV52+AW52</f>
        <v>2</v>
      </c>
      <c r="BA52" s="247" t="n">
        <f aca="false">AX52+AY52</f>
        <v>122.94</v>
      </c>
      <c r="BR52" s="235"/>
      <c r="BS52" s="142"/>
      <c r="BT52" s="142"/>
      <c r="BU52" s="272"/>
      <c r="BV52" s="272"/>
      <c r="BW52" s="270"/>
      <c r="BX52" s="270"/>
      <c r="BY52" s="273"/>
      <c r="BZ52" s="269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</row>
    <row r="53" customFormat="false" ht="15.75" hidden="false" customHeight="false" outlineLevel="0" collapsed="false">
      <c r="A53" s="7"/>
      <c r="B53" s="7"/>
      <c r="C53" s="7"/>
      <c r="D53" s="7"/>
      <c r="E53" s="7"/>
      <c r="F53" s="7"/>
      <c r="G53" s="7"/>
      <c r="H53" s="22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AS53" s="241" t="n">
        <v>11</v>
      </c>
      <c r="AT53" s="242" t="n">
        <f aca="false">AT22</f>
        <v>0</v>
      </c>
      <c r="AU53" s="242" t="n">
        <f aca="false">AS53-AT53</f>
        <v>11</v>
      </c>
      <c r="AV53" s="243" t="n">
        <f aca="false">IF(AND(AU53&lt;=0,AU53&gt;=-2),AU53,IF(AU53&lt;-2,-2,0))</f>
        <v>0</v>
      </c>
      <c r="AW53" s="244" t="n">
        <f aca="false">IF(AND(AU53&gt;=0,AU53&lt;=2),AU53,IF(AU53&gt;2,2,0))</f>
        <v>2</v>
      </c>
      <c r="AX53" s="245" t="n">
        <f aca="false">IF(AU53&gt;2,(AU53-2)*13.66,0)</f>
        <v>122.94</v>
      </c>
      <c r="AY53" s="245" t="n">
        <f aca="false">IF(AU53&lt;-2,(ABS(AU53)-2)*100,0)</f>
        <v>0</v>
      </c>
      <c r="AZ53" s="246" t="n">
        <f aca="false">AV53+AW53</f>
        <v>2</v>
      </c>
      <c r="BA53" s="247" t="n">
        <f aca="false">AX53+AY53</f>
        <v>122.94</v>
      </c>
      <c r="BR53" s="235"/>
      <c r="BS53" s="142"/>
      <c r="BT53" s="142"/>
      <c r="BU53" s="272"/>
      <c r="BV53" s="272"/>
      <c r="BW53" s="270"/>
      <c r="BX53" s="270"/>
      <c r="BY53" s="273"/>
      <c r="BZ53" s="269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</row>
    <row r="54" customFormat="false" ht="15.75" hidden="false" customHeight="false" outlineLevel="0" collapsed="false">
      <c r="A54" s="7"/>
      <c r="B54" s="7"/>
      <c r="C54" s="7"/>
      <c r="D54" s="7"/>
      <c r="E54" s="7"/>
      <c r="F54" s="7"/>
      <c r="G54" s="7"/>
      <c r="H54" s="227"/>
      <c r="I54" s="227"/>
      <c r="J54" s="227"/>
      <c r="K54" s="22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AS54" s="241" t="n">
        <v>11</v>
      </c>
      <c r="AT54" s="242" t="n">
        <f aca="false">AT23</f>
        <v>0</v>
      </c>
      <c r="AU54" s="242" t="n">
        <f aca="false">AS54-AT54</f>
        <v>11</v>
      </c>
      <c r="AV54" s="243" t="n">
        <f aca="false">IF(AND(AU54&lt;=0,AU54&gt;=-2),AU54,IF(AU54&lt;-2,-2,0))</f>
        <v>0</v>
      </c>
      <c r="AW54" s="244" t="n">
        <f aca="false">IF(AND(AU54&gt;=0,AU54&lt;=2),AU54,IF(AU54&gt;2,2,0))</f>
        <v>2</v>
      </c>
      <c r="AX54" s="245" t="n">
        <f aca="false">IF(AU54&gt;2,(AU54-2)*13.66,0)</f>
        <v>122.94</v>
      </c>
      <c r="AY54" s="245" t="n">
        <f aca="false">IF(AU54&lt;-2,(ABS(AU54)-2)*100,0)</f>
        <v>0</v>
      </c>
      <c r="AZ54" s="246" t="n">
        <f aca="false">AV54+AW54</f>
        <v>2</v>
      </c>
      <c r="BA54" s="247" t="n">
        <f aca="false">AX54+AY54</f>
        <v>122.94</v>
      </c>
      <c r="BR54" s="235"/>
      <c r="BS54" s="142"/>
      <c r="BT54" s="142"/>
      <c r="BU54" s="272"/>
      <c r="BV54" s="272"/>
      <c r="BW54" s="270"/>
      <c r="BX54" s="270"/>
      <c r="BY54" s="273"/>
      <c r="BZ54" s="269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</row>
    <row r="55" customFormat="false" ht="15.75" hidden="false" customHeight="false" outlineLevel="0" collapsed="false">
      <c r="A55" s="7"/>
      <c r="B55" s="7"/>
      <c r="C55" s="7"/>
      <c r="D55" s="7"/>
      <c r="E55" s="227"/>
      <c r="F55" s="227"/>
      <c r="G55" s="7"/>
      <c r="H55" s="227"/>
      <c r="I55" s="227"/>
      <c r="J55" s="7"/>
      <c r="K55" s="227"/>
      <c r="L55" s="7"/>
      <c r="M55" s="7"/>
      <c r="N55" s="22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AS55" s="241" t="n">
        <v>11</v>
      </c>
      <c r="AT55" s="242" t="n">
        <f aca="false">AT24</f>
        <v>0</v>
      </c>
      <c r="AU55" s="242" t="n">
        <f aca="false">AS55-AT55</f>
        <v>11</v>
      </c>
      <c r="AV55" s="243" t="n">
        <f aca="false">IF(AND(AU55&lt;=0,AU55&gt;=-2),AU55,IF(AU55&lt;-2,-2,0))</f>
        <v>0</v>
      </c>
      <c r="AW55" s="244" t="n">
        <f aca="false">IF(AND(AU55&gt;=0,AU55&lt;=2),AU55,IF(AU55&gt;2,2,0))</f>
        <v>2</v>
      </c>
      <c r="AX55" s="245" t="n">
        <f aca="false">IF(AU55&gt;2,(AU55-2)*13.66,0)</f>
        <v>122.94</v>
      </c>
      <c r="AY55" s="245" t="n">
        <f aca="false">IF(AU55&lt;-2,(ABS(AU55)-2)*100,0)</f>
        <v>0</v>
      </c>
      <c r="AZ55" s="246" t="n">
        <f aca="false">AV55+AW55</f>
        <v>2</v>
      </c>
      <c r="BA55" s="247" t="n">
        <f aca="false">AX55+AY55</f>
        <v>122.94</v>
      </c>
      <c r="BR55" s="235"/>
      <c r="BS55" s="142"/>
      <c r="BT55" s="142"/>
      <c r="BU55" s="272"/>
      <c r="BV55" s="272"/>
      <c r="BW55" s="270"/>
      <c r="BX55" s="270"/>
      <c r="BY55" s="273"/>
      <c r="BZ55" s="269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</row>
    <row r="56" customFormat="false" ht="15.75" hidden="false" customHeight="false" outlineLevel="0" collapsed="false">
      <c r="A56" s="7"/>
      <c r="B56" s="7"/>
      <c r="C56" s="7"/>
      <c r="D56" s="7"/>
      <c r="E56" s="227"/>
      <c r="F56" s="7"/>
      <c r="G56" s="7"/>
      <c r="H56" s="7"/>
      <c r="I56" s="7"/>
      <c r="J56" s="7"/>
      <c r="K56" s="269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AS56" s="241" t="n">
        <v>11</v>
      </c>
      <c r="AT56" s="242" t="n">
        <f aca="false">AT25</f>
        <v>0</v>
      </c>
      <c r="AU56" s="242" t="n">
        <f aca="false">AS56-AT56</f>
        <v>11</v>
      </c>
      <c r="AV56" s="243" t="n">
        <f aca="false">IF(AND(AU56&lt;=0,AU56&gt;=-2),AU56,IF(AU56&lt;-2,-2,0))</f>
        <v>0</v>
      </c>
      <c r="AW56" s="244" t="n">
        <f aca="false">IF(AND(AU56&gt;=0,AU56&lt;=2),AU56,IF(AU56&gt;2,2,0))</f>
        <v>2</v>
      </c>
      <c r="AX56" s="245" t="n">
        <f aca="false">IF(AU56&gt;2,(AU56-2)*13.66,0)</f>
        <v>122.94</v>
      </c>
      <c r="AY56" s="245" t="n">
        <f aca="false">IF(AU56&lt;-2,(ABS(AU56)-2)*100,0)</f>
        <v>0</v>
      </c>
      <c r="AZ56" s="246" t="n">
        <f aca="false">AV56+AW56</f>
        <v>2</v>
      </c>
      <c r="BA56" s="247" t="n">
        <f aca="false">AX56+AY56</f>
        <v>122.94</v>
      </c>
      <c r="BR56" s="235"/>
      <c r="BS56" s="142"/>
      <c r="BT56" s="142"/>
      <c r="BU56" s="272"/>
      <c r="BV56" s="272"/>
      <c r="BW56" s="270"/>
      <c r="BX56" s="270"/>
      <c r="BY56" s="273"/>
      <c r="BZ56" s="269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</row>
    <row r="57" customFormat="false" ht="15" hidden="false" customHeight="false" outlineLevel="0" collapsed="false">
      <c r="A57" s="7"/>
      <c r="B57" s="7"/>
      <c r="C57" s="7"/>
      <c r="D57" s="7"/>
      <c r="E57" s="253"/>
      <c r="F57" s="253"/>
      <c r="G57" s="7"/>
      <c r="H57" s="254"/>
      <c r="I57" s="7"/>
      <c r="J57" s="253"/>
      <c r="K57" s="270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AS57" s="241" t="n">
        <v>11</v>
      </c>
      <c r="AT57" s="242" t="n">
        <f aca="false">AT26</f>
        <v>0</v>
      </c>
      <c r="AU57" s="242" t="n">
        <f aca="false">AS57-AT57</f>
        <v>11</v>
      </c>
      <c r="AV57" s="243" t="n">
        <f aca="false">IF(AND(AU57&lt;=0,AU57&gt;=-2),AU57,IF(AU57&lt;-2,-2,0))</f>
        <v>0</v>
      </c>
      <c r="AW57" s="244" t="n">
        <f aca="false">IF(AND(AU57&gt;=0,AU57&lt;=2),AU57,IF(AU57&gt;2,2,0))</f>
        <v>2</v>
      </c>
      <c r="AX57" s="245" t="n">
        <f aca="false">IF(AU57&gt;2,(AU57-2)*13.66,0)</f>
        <v>122.94</v>
      </c>
      <c r="AY57" s="245" t="n">
        <f aca="false">IF(AU57&lt;-2,(ABS(AU57)-2)*100,0)</f>
        <v>0</v>
      </c>
      <c r="AZ57" s="246" t="n">
        <f aca="false">AV57+AW57</f>
        <v>2</v>
      </c>
      <c r="BA57" s="247" t="n">
        <f aca="false">AX57+AY57</f>
        <v>122.94</v>
      </c>
      <c r="BR57" s="235"/>
      <c r="BS57" s="142"/>
      <c r="BT57" s="142"/>
      <c r="BU57" s="272"/>
      <c r="BV57" s="272"/>
      <c r="BW57" s="270"/>
      <c r="BX57" s="270"/>
      <c r="BY57" s="273"/>
      <c r="BZ57" s="269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</row>
    <row r="58" customFormat="false" ht="15.75" hidden="false" customHeight="false" outlineLevel="0" collapsed="false">
      <c r="A58" s="7"/>
      <c r="B58" s="7"/>
      <c r="C58" s="7"/>
      <c r="D58" s="7"/>
      <c r="E58" s="253"/>
      <c r="F58" s="253"/>
      <c r="G58" s="7"/>
      <c r="H58" s="254"/>
      <c r="I58" s="7"/>
      <c r="J58" s="7"/>
      <c r="K58" s="269"/>
      <c r="L58" s="7"/>
      <c r="M58" s="7"/>
      <c r="N58" s="271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AS58" s="241" t="n">
        <v>11</v>
      </c>
      <c r="AT58" s="242" t="n">
        <f aca="false">AT27</f>
        <v>0</v>
      </c>
      <c r="AU58" s="242" t="n">
        <f aca="false">AS58-AT58</f>
        <v>11</v>
      </c>
      <c r="AV58" s="243" t="n">
        <f aca="false">IF(AND(AU58&lt;=0,AU58&gt;=-2),AU58,IF(AU58&lt;-2,-2,0))</f>
        <v>0</v>
      </c>
      <c r="AW58" s="244" t="n">
        <f aca="false">IF(AND(AU58&gt;=0,AU58&lt;=2),AU58,IF(AU58&gt;2,2,0))</f>
        <v>2</v>
      </c>
      <c r="AX58" s="245" t="n">
        <f aca="false">IF(AU58&gt;2,(AU58-2)*13.66,0)</f>
        <v>122.94</v>
      </c>
      <c r="AY58" s="245" t="n">
        <f aca="false">IF(AU58&lt;-2,(ABS(AU58)-2)*100,0)</f>
        <v>0</v>
      </c>
      <c r="AZ58" s="246" t="n">
        <f aca="false">AV58+AW58</f>
        <v>2</v>
      </c>
      <c r="BA58" s="247" t="n">
        <f aca="false">AX58+AY58</f>
        <v>122.94</v>
      </c>
      <c r="BR58" s="235"/>
      <c r="BS58" s="142"/>
      <c r="BT58" s="142"/>
      <c r="BU58" s="272"/>
      <c r="BV58" s="272"/>
      <c r="BW58" s="270"/>
      <c r="BX58" s="270"/>
      <c r="BY58" s="273"/>
      <c r="BZ58" s="269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</row>
    <row r="59" customFormat="false" ht="15" hidden="false" customHeight="false" outlineLevel="0" collapsed="false">
      <c r="A59" s="7"/>
      <c r="B59" s="7"/>
      <c r="C59" s="7"/>
      <c r="D59" s="7"/>
      <c r="E59" s="253"/>
      <c r="F59" s="7"/>
      <c r="G59" s="7"/>
      <c r="H59" s="254"/>
      <c r="I59" s="7"/>
      <c r="J59" s="7"/>
      <c r="K59" s="274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AS59" s="241" t="n">
        <v>13</v>
      </c>
      <c r="AT59" s="242" t="n">
        <f aca="false">AT28</f>
        <v>0</v>
      </c>
      <c r="AU59" s="242" t="n">
        <f aca="false">AS59-AT59</f>
        <v>13</v>
      </c>
      <c r="AV59" s="243" t="n">
        <f aca="false">IF(AND(AU59&lt;=0,AU59&gt;=-2),AU59,IF(AU59&lt;-2,-2,0))</f>
        <v>0</v>
      </c>
      <c r="AW59" s="244" t="n">
        <f aca="false">IF(AND(AU59&gt;=0,AU59&lt;=2),AU59,IF(AU59&gt;2,2,0))</f>
        <v>2</v>
      </c>
      <c r="AX59" s="245" t="n">
        <f aca="false">IF(AU59&gt;2,(AU59-2)*13.66,0)</f>
        <v>150.26</v>
      </c>
      <c r="AY59" s="245" t="n">
        <f aca="false">IF(AU59&lt;-2,(ABS(AU59)-2)*100,0)</f>
        <v>0</v>
      </c>
      <c r="AZ59" s="246" t="n">
        <f aca="false">AV59+AW59</f>
        <v>2</v>
      </c>
      <c r="BA59" s="247" t="n">
        <f aca="false">AX59+AY59</f>
        <v>150.26</v>
      </c>
      <c r="BR59" s="235"/>
      <c r="BS59" s="142"/>
      <c r="BT59" s="142"/>
      <c r="BU59" s="272"/>
      <c r="BV59" s="272"/>
      <c r="BW59" s="270"/>
      <c r="BX59" s="270"/>
      <c r="BY59" s="273"/>
      <c r="BZ59" s="269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</row>
    <row r="60" customFormat="false" ht="15" hidden="false" customHeight="false" outlineLevel="0" collapsed="false">
      <c r="A60" s="7"/>
      <c r="B60" s="7"/>
      <c r="C60" s="7"/>
      <c r="D60" s="7"/>
      <c r="E60" s="253"/>
      <c r="F60" s="7"/>
      <c r="G60" s="7"/>
      <c r="H60" s="274"/>
      <c r="I60" s="7"/>
      <c r="J60" s="7"/>
      <c r="K60" s="269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AS60" s="241" t="n">
        <v>11</v>
      </c>
      <c r="AT60" s="242" t="n">
        <f aca="false">AT29</f>
        <v>0</v>
      </c>
      <c r="AU60" s="242" t="n">
        <f aca="false">AS60-AT60</f>
        <v>11</v>
      </c>
      <c r="AV60" s="243" t="n">
        <f aca="false">IF(AND(AU60&lt;=0,AU60&gt;=-2),AU60,IF(AU60&lt;-2,-2,0))</f>
        <v>0</v>
      </c>
      <c r="AW60" s="244" t="n">
        <f aca="false">IF(AND(AU60&gt;=0,AU60&lt;=2),AU60,IF(AU60&gt;2,2,0))</f>
        <v>2</v>
      </c>
      <c r="AX60" s="245" t="n">
        <f aca="false">IF(AU60&gt;2,(AU60-2)*13.66,0)</f>
        <v>122.94</v>
      </c>
      <c r="AY60" s="245" t="n">
        <f aca="false">IF(AU60&lt;-2,(ABS(AU60)-2)*100,0)</f>
        <v>0</v>
      </c>
      <c r="AZ60" s="246" t="n">
        <f aca="false">AV60+AW60</f>
        <v>2</v>
      </c>
      <c r="BA60" s="247" t="n">
        <f aca="false">AX60+AY60</f>
        <v>122.94</v>
      </c>
      <c r="BR60" s="235"/>
      <c r="BS60" s="142"/>
      <c r="BT60" s="142"/>
      <c r="BU60" s="272"/>
      <c r="BV60" s="272"/>
      <c r="BW60" s="270"/>
      <c r="BX60" s="270"/>
      <c r="BY60" s="273"/>
      <c r="BZ60" s="269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</row>
    <row r="61" customFormat="false" ht="15.75" hidden="false" customHeight="false" outlineLevel="0" collapsed="false">
      <c r="A61" s="7"/>
      <c r="B61" s="7"/>
      <c r="C61" s="7"/>
      <c r="D61" s="7"/>
      <c r="E61" s="254"/>
      <c r="F61" s="7"/>
      <c r="G61" s="7"/>
      <c r="H61" s="274"/>
      <c r="I61" s="7"/>
      <c r="J61" s="7"/>
      <c r="K61" s="274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AS61" s="275" t="n">
        <v>11</v>
      </c>
      <c r="AT61" s="276" t="n">
        <f aca="false">AT30</f>
        <v>0</v>
      </c>
      <c r="AU61" s="276" t="n">
        <f aca="false">AS61-AT61</f>
        <v>11</v>
      </c>
      <c r="AV61" s="277" t="n">
        <f aca="false">IF(AND(AU61&lt;=0,AU61&gt;=-2),AU61,IF(AU61&lt;-2,-2,0))</f>
        <v>0</v>
      </c>
      <c r="AW61" s="278" t="n">
        <f aca="false">IF(AND(AU61&gt;=0,AU61&lt;=2),AU61,IF(AU61&gt;2,2,0))</f>
        <v>2</v>
      </c>
      <c r="AX61" s="279" t="n">
        <f aca="false">IF(AU61&gt;2,(AU61-2)*13.66,0)</f>
        <v>122.94</v>
      </c>
      <c r="AY61" s="279" t="n">
        <f aca="false">IF(AU61&lt;-2,(ABS(AU61)-2)*100,0)</f>
        <v>0</v>
      </c>
      <c r="AZ61" s="280" t="n">
        <f aca="false">AV61+AW61</f>
        <v>2</v>
      </c>
      <c r="BA61" s="281" t="n">
        <f aca="false">AX61+AY61</f>
        <v>122.94</v>
      </c>
      <c r="BR61" s="235"/>
      <c r="BS61" s="142"/>
      <c r="BT61" s="142"/>
      <c r="BU61" s="272"/>
      <c r="BV61" s="272"/>
      <c r="BW61" s="270"/>
      <c r="BX61" s="270"/>
      <c r="BY61" s="273"/>
      <c r="BZ61" s="269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</row>
    <row r="62" customFormat="false" ht="15.75" hidden="false" customHeight="false" outlineLevel="0" collapsed="false">
      <c r="A62" s="7"/>
      <c r="B62" s="7"/>
      <c r="C62" s="7"/>
      <c r="D62" s="7"/>
      <c r="E62" s="254"/>
      <c r="F62" s="7"/>
      <c r="G62" s="7"/>
      <c r="H62" s="282"/>
      <c r="I62" s="7"/>
      <c r="J62" s="7"/>
      <c r="K62" s="269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AT62" s="283" t="n">
        <f aca="false">AT31</f>
        <v>0</v>
      </c>
      <c r="BR62" s="7"/>
      <c r="BS62" s="142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</row>
    <row r="63" customFormat="false" ht="15.75" hidden="false" customHeight="false" outlineLevel="0" collapsed="false">
      <c r="A63" s="7"/>
      <c r="B63" s="7"/>
      <c r="C63" s="7"/>
      <c r="D63" s="7"/>
      <c r="E63" s="254"/>
      <c r="F63" s="7"/>
      <c r="G63" s="7"/>
      <c r="H63" s="7"/>
      <c r="I63" s="7"/>
      <c r="J63" s="7"/>
      <c r="K63" s="274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AX63" s="0" t="s">
        <v>151</v>
      </c>
      <c r="AZ63" s="284" t="n">
        <f aca="false">SUM(AZ38:AZ62)</f>
        <v>48</v>
      </c>
      <c r="BA63" s="285" t="n">
        <f aca="false">SUM(BA38:BA62)</f>
        <v>2909.58</v>
      </c>
      <c r="BR63" s="7"/>
      <c r="BS63" s="7"/>
      <c r="BT63" s="7"/>
      <c r="BU63" s="7"/>
      <c r="BV63" s="7"/>
      <c r="BW63" s="7"/>
      <c r="BX63" s="7"/>
      <c r="BY63" s="273"/>
      <c r="BZ63" s="269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</row>
    <row r="64" customFormat="false" ht="12.75" hidden="false" customHeight="false" outlineLevel="0" collapsed="false">
      <c r="A64" s="7"/>
      <c r="B64" s="7"/>
      <c r="C64" s="7"/>
      <c r="D64" s="7"/>
      <c r="E64" s="7"/>
      <c r="F64" s="7"/>
      <c r="G64" s="7"/>
      <c r="H64" s="7"/>
      <c r="I64" s="7"/>
      <c r="J64" s="7"/>
      <c r="K64" s="269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</row>
    <row r="65" customFormat="false" ht="12.75" hidden="false" customHeight="false" outlineLevel="0" collapsed="false">
      <c r="A65" s="7"/>
      <c r="B65" s="7"/>
      <c r="C65" s="7"/>
      <c r="D65" s="7"/>
      <c r="E65" s="7"/>
      <c r="F65" s="7"/>
      <c r="G65" s="7"/>
      <c r="H65" s="7"/>
      <c r="I65" s="7"/>
      <c r="J65" s="7"/>
      <c r="K65" s="274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</row>
    <row r="66" customFormat="false" ht="12.75" hidden="false" customHeight="false" outlineLevel="0" collapsed="false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</row>
    <row r="67" customFormat="false" ht="12.75" hidden="false" customHeight="false" outlineLevel="0" collapsed="false">
      <c r="A67" s="286"/>
      <c r="B67" s="287"/>
      <c r="C67" s="287"/>
      <c r="D67" s="287"/>
      <c r="E67" s="287"/>
      <c r="F67" s="287"/>
      <c r="G67" s="287"/>
      <c r="H67" s="287"/>
      <c r="I67" s="287"/>
      <c r="J67" s="287"/>
      <c r="K67" s="287"/>
      <c r="L67" s="287"/>
      <c r="M67" s="287"/>
      <c r="N67" s="287"/>
      <c r="O67" s="287"/>
      <c r="P67" s="287"/>
      <c r="Q67" s="287"/>
      <c r="R67" s="287"/>
      <c r="S67" s="287"/>
      <c r="T67" s="287"/>
      <c r="U67" s="287"/>
      <c r="V67" s="7"/>
      <c r="W67" s="7"/>
      <c r="X67" s="7"/>
      <c r="Y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</row>
    <row r="68" customFormat="false" ht="12.75" hidden="false" customHeight="false" outlineLevel="0" collapsed="false">
      <c r="A68" s="288"/>
      <c r="B68" s="9"/>
      <c r="C68" s="10"/>
      <c r="D68" s="10"/>
      <c r="E68" s="10"/>
      <c r="F68" s="288"/>
      <c r="G68" s="288"/>
      <c r="H68" s="12"/>
      <c r="I68" s="12"/>
      <c r="J68" s="288"/>
      <c r="K68" s="288"/>
      <c r="L68" s="288"/>
      <c r="M68" s="289"/>
      <c r="N68" s="288"/>
      <c r="O68" s="289"/>
      <c r="P68" s="287"/>
      <c r="Q68" s="289"/>
      <c r="R68" s="289"/>
      <c r="S68" s="289"/>
      <c r="T68" s="289"/>
      <c r="U68" s="287"/>
      <c r="V68" s="7"/>
      <c r="W68" s="7"/>
      <c r="X68" s="7"/>
      <c r="Y68" s="7"/>
    </row>
    <row r="69" customFormat="false" ht="12.75" hidden="false" customHeight="false" outlineLevel="0" collapsed="false">
      <c r="A69" s="287"/>
      <c r="B69" s="9"/>
      <c r="C69" s="290"/>
      <c r="D69" s="291"/>
      <c r="E69" s="290"/>
      <c r="F69" s="289"/>
      <c r="G69" s="289"/>
      <c r="H69" s="289"/>
      <c r="I69" s="289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7"/>
      <c r="W69" s="7"/>
      <c r="X69" s="7"/>
      <c r="Y69" s="7"/>
    </row>
    <row r="70" customFormat="false" ht="12.75" hidden="false" customHeight="false" outlineLevel="0" collapsed="false">
      <c r="A70" s="293"/>
      <c r="B70" s="9"/>
      <c r="C70" s="291"/>
      <c r="D70" s="291"/>
      <c r="E70" s="290"/>
      <c r="F70" s="289"/>
      <c r="G70" s="289"/>
      <c r="H70" s="289"/>
      <c r="I70" s="289"/>
      <c r="J70" s="289"/>
      <c r="K70" s="289"/>
      <c r="L70" s="289"/>
      <c r="M70" s="289"/>
      <c r="N70" s="289"/>
      <c r="O70" s="289"/>
      <c r="P70" s="289"/>
      <c r="Q70" s="289"/>
      <c r="R70" s="289"/>
      <c r="S70" s="289"/>
      <c r="T70" s="289"/>
      <c r="U70" s="289"/>
      <c r="V70" s="7"/>
      <c r="W70" s="7"/>
      <c r="X70" s="7"/>
      <c r="Y70" s="7"/>
    </row>
    <row r="71" customFormat="false" ht="12.75" hidden="false" customHeight="false" outlineLevel="0" collapsed="false">
      <c r="A71" s="287"/>
      <c r="B71" s="9"/>
      <c r="C71" s="291"/>
      <c r="D71" s="291"/>
      <c r="E71" s="10"/>
      <c r="F71" s="206"/>
      <c r="G71" s="294"/>
      <c r="H71" s="294"/>
      <c r="I71" s="289"/>
      <c r="J71" s="289"/>
      <c r="K71" s="294"/>
      <c r="L71" s="294"/>
      <c r="M71" s="294"/>
      <c r="N71" s="295"/>
      <c r="O71" s="294"/>
      <c r="P71" s="296"/>
      <c r="Q71" s="294"/>
      <c r="R71" s="294"/>
      <c r="S71" s="294"/>
      <c r="T71" s="294"/>
      <c r="U71" s="289"/>
      <c r="V71" s="7"/>
      <c r="W71" s="7"/>
      <c r="X71" s="7"/>
      <c r="Y71" s="7"/>
    </row>
    <row r="72" customFormat="false" ht="12.75" hidden="false" customHeight="false" outlineLevel="0" collapsed="false">
      <c r="A72" s="287"/>
      <c r="B72" s="297"/>
      <c r="C72" s="298"/>
      <c r="D72" s="298"/>
      <c r="E72" s="298"/>
      <c r="F72" s="299"/>
      <c r="G72" s="299"/>
      <c r="H72" s="299"/>
      <c r="I72" s="299"/>
      <c r="J72" s="298"/>
      <c r="K72" s="299"/>
      <c r="L72" s="299"/>
      <c r="M72" s="299"/>
      <c r="N72" s="300"/>
      <c r="O72" s="299"/>
      <c r="P72" s="300"/>
      <c r="Q72" s="299"/>
      <c r="R72" s="300"/>
      <c r="S72" s="301"/>
      <c r="T72" s="299"/>
      <c r="U72" s="299"/>
      <c r="V72" s="7"/>
      <c r="W72" s="7"/>
      <c r="X72" s="7"/>
      <c r="Y72" s="7"/>
    </row>
    <row r="73" customFormat="false" ht="12.75" hidden="false" customHeight="false" outlineLevel="0" collapsed="false">
      <c r="A73" s="287"/>
      <c r="B73" s="9"/>
      <c r="C73" s="290"/>
      <c r="D73" s="290"/>
      <c r="E73" s="290"/>
      <c r="F73" s="302"/>
      <c r="G73" s="302"/>
      <c r="H73" s="302"/>
      <c r="I73" s="302"/>
      <c r="J73" s="290"/>
      <c r="K73" s="303"/>
      <c r="L73" s="303"/>
      <c r="M73" s="303"/>
      <c r="N73" s="303"/>
      <c r="O73" s="303"/>
      <c r="P73" s="303"/>
      <c r="Q73" s="303"/>
      <c r="R73" s="303"/>
      <c r="S73" s="303"/>
      <c r="T73" s="303"/>
      <c r="U73" s="304"/>
      <c r="V73" s="7"/>
      <c r="W73" s="7"/>
      <c r="X73" s="7"/>
      <c r="Y73" s="7"/>
    </row>
    <row r="74" customFormat="false" ht="12.75" hidden="false" customHeight="false" outlineLevel="0" collapsed="false">
      <c r="A74" s="287"/>
      <c r="B74" s="9"/>
      <c r="C74" s="290"/>
      <c r="D74" s="290"/>
      <c r="E74" s="290"/>
      <c r="F74" s="302"/>
      <c r="G74" s="302"/>
      <c r="H74" s="302"/>
      <c r="I74" s="302"/>
      <c r="J74" s="290"/>
      <c r="K74" s="303"/>
      <c r="L74" s="303"/>
      <c r="M74" s="303"/>
      <c r="N74" s="303"/>
      <c r="O74" s="303"/>
      <c r="P74" s="303"/>
      <c r="Q74" s="303"/>
      <c r="R74" s="303"/>
      <c r="S74" s="303"/>
      <c r="T74" s="303"/>
      <c r="U74" s="304"/>
      <c r="V74" s="7"/>
      <c r="W74" s="7"/>
      <c r="X74" s="7"/>
      <c r="Y74" s="7"/>
    </row>
    <row r="75" customFormat="false" ht="12.75" hidden="false" customHeight="false" outlineLevel="0" collapsed="false">
      <c r="A75" s="305"/>
      <c r="B75" s="9"/>
      <c r="C75" s="290"/>
      <c r="D75" s="290"/>
      <c r="E75" s="290"/>
      <c r="F75" s="302"/>
      <c r="G75" s="302"/>
      <c r="H75" s="302"/>
      <c r="I75" s="302"/>
      <c r="J75" s="290"/>
      <c r="K75" s="303"/>
      <c r="L75" s="303"/>
      <c r="M75" s="303"/>
      <c r="N75" s="303"/>
      <c r="O75" s="303"/>
      <c r="P75" s="303"/>
      <c r="Q75" s="303"/>
      <c r="R75" s="303"/>
      <c r="S75" s="303"/>
      <c r="T75" s="303"/>
      <c r="U75" s="304"/>
      <c r="V75" s="7"/>
      <c r="W75" s="7"/>
      <c r="X75" s="7"/>
      <c r="Y75" s="7"/>
    </row>
    <row r="76" customFormat="false" ht="12.75" hidden="false" customHeight="false" outlineLevel="0" collapsed="false">
      <c r="A76" s="287"/>
      <c r="B76" s="9"/>
      <c r="C76" s="290"/>
      <c r="D76" s="290"/>
      <c r="E76" s="290"/>
      <c r="F76" s="302"/>
      <c r="G76" s="302"/>
      <c r="H76" s="302"/>
      <c r="I76" s="302"/>
      <c r="J76" s="290"/>
      <c r="K76" s="303"/>
      <c r="L76" s="303"/>
      <c r="M76" s="303"/>
      <c r="N76" s="303"/>
      <c r="O76" s="303"/>
      <c r="P76" s="303"/>
      <c r="Q76" s="303"/>
      <c r="R76" s="303"/>
      <c r="S76" s="303"/>
      <c r="T76" s="303"/>
      <c r="U76" s="304"/>
      <c r="V76" s="7"/>
      <c r="W76" s="7"/>
      <c r="X76" s="7"/>
      <c r="Y76" s="7"/>
    </row>
    <row r="77" customFormat="false" ht="12.75" hidden="false" customHeight="false" outlineLevel="0" collapsed="false">
      <c r="A77" s="287"/>
      <c r="B77" s="9"/>
      <c r="C77" s="290"/>
      <c r="D77" s="290"/>
      <c r="E77" s="290"/>
      <c r="F77" s="302"/>
      <c r="G77" s="302"/>
      <c r="H77" s="302"/>
      <c r="I77" s="302"/>
      <c r="J77" s="290"/>
      <c r="K77" s="303"/>
      <c r="L77" s="303"/>
      <c r="M77" s="303"/>
      <c r="N77" s="303"/>
      <c r="O77" s="303"/>
      <c r="P77" s="303"/>
      <c r="Q77" s="303"/>
      <c r="R77" s="303"/>
      <c r="S77" s="303"/>
      <c r="T77" s="303"/>
      <c r="U77" s="304"/>
      <c r="V77" s="7"/>
      <c r="W77" s="7"/>
      <c r="X77" s="7"/>
      <c r="Y77" s="7"/>
    </row>
    <row r="78" customFormat="false" ht="12.75" hidden="false" customHeight="false" outlineLevel="0" collapsed="false">
      <c r="A78" s="287"/>
      <c r="B78" s="9"/>
      <c r="C78" s="290"/>
      <c r="D78" s="290"/>
      <c r="E78" s="290"/>
      <c r="F78" s="302"/>
      <c r="G78" s="302"/>
      <c r="H78" s="302"/>
      <c r="I78" s="302"/>
      <c r="J78" s="290"/>
      <c r="K78" s="303"/>
      <c r="L78" s="303"/>
      <c r="M78" s="303"/>
      <c r="N78" s="303"/>
      <c r="O78" s="303"/>
      <c r="P78" s="303"/>
      <c r="Q78" s="303"/>
      <c r="R78" s="303"/>
      <c r="S78" s="303"/>
      <c r="T78" s="303"/>
      <c r="U78" s="304"/>
      <c r="V78" s="7"/>
      <c r="W78" s="7"/>
      <c r="X78" s="7"/>
      <c r="Y78" s="7"/>
    </row>
    <row r="79" customFormat="false" ht="12.75" hidden="false" customHeight="false" outlineLevel="0" collapsed="false">
      <c r="A79" s="287"/>
      <c r="B79" s="9"/>
      <c r="C79" s="290"/>
      <c r="D79" s="290"/>
      <c r="E79" s="290"/>
      <c r="F79" s="302"/>
      <c r="G79" s="302"/>
      <c r="H79" s="302"/>
      <c r="I79" s="302"/>
      <c r="J79" s="290"/>
      <c r="K79" s="303"/>
      <c r="L79" s="303"/>
      <c r="M79" s="303"/>
      <c r="N79" s="303"/>
      <c r="O79" s="303"/>
      <c r="P79" s="303"/>
      <c r="Q79" s="303"/>
      <c r="R79" s="303"/>
      <c r="S79" s="303"/>
      <c r="T79" s="303"/>
      <c r="U79" s="304"/>
      <c r="V79" s="7"/>
      <c r="W79" s="7"/>
      <c r="X79" s="7"/>
      <c r="Y79" s="7"/>
    </row>
    <row r="80" customFormat="false" ht="12.75" hidden="false" customHeight="false" outlineLevel="0" collapsed="false">
      <c r="A80" s="287"/>
      <c r="B80" s="9"/>
      <c r="C80" s="290"/>
      <c r="D80" s="290"/>
      <c r="E80" s="290"/>
      <c r="F80" s="302"/>
      <c r="G80" s="302"/>
      <c r="H80" s="302"/>
      <c r="I80" s="302"/>
      <c r="J80" s="290"/>
      <c r="K80" s="303"/>
      <c r="L80" s="303"/>
      <c r="M80" s="303"/>
      <c r="N80" s="303"/>
      <c r="O80" s="303"/>
      <c r="P80" s="303"/>
      <c r="Q80" s="303"/>
      <c r="R80" s="303"/>
      <c r="S80" s="303"/>
      <c r="T80" s="303"/>
      <c r="U80" s="304"/>
      <c r="V80" s="7"/>
      <c r="W80" s="7"/>
      <c r="X80" s="7"/>
      <c r="Y80" s="7"/>
    </row>
    <row r="81" customFormat="false" ht="12.75" hidden="false" customHeight="false" outlineLevel="0" collapsed="false">
      <c r="A81" s="287"/>
      <c r="B81" s="9"/>
      <c r="C81" s="290"/>
      <c r="D81" s="290"/>
      <c r="E81" s="290"/>
      <c r="F81" s="302"/>
      <c r="G81" s="302"/>
      <c r="H81" s="302"/>
      <c r="I81" s="302"/>
      <c r="J81" s="290"/>
      <c r="K81" s="303"/>
      <c r="L81" s="303"/>
      <c r="M81" s="303"/>
      <c r="N81" s="303"/>
      <c r="O81" s="303"/>
      <c r="P81" s="303"/>
      <c r="Q81" s="303"/>
      <c r="R81" s="303"/>
      <c r="S81" s="303"/>
      <c r="T81" s="303"/>
      <c r="U81" s="304"/>
      <c r="V81" s="7"/>
      <c r="W81" s="7"/>
      <c r="X81" s="7"/>
      <c r="Y81" s="7"/>
    </row>
    <row r="82" customFormat="false" ht="12.75" hidden="false" customHeight="false" outlineLevel="0" collapsed="false">
      <c r="A82" s="287"/>
      <c r="B82" s="9"/>
      <c r="C82" s="290"/>
      <c r="D82" s="290"/>
      <c r="E82" s="290"/>
      <c r="F82" s="302"/>
      <c r="G82" s="302"/>
      <c r="H82" s="302"/>
      <c r="I82" s="302"/>
      <c r="J82" s="290"/>
      <c r="K82" s="303"/>
      <c r="L82" s="303"/>
      <c r="M82" s="303"/>
      <c r="N82" s="303"/>
      <c r="O82" s="303"/>
      <c r="P82" s="303"/>
      <c r="Q82" s="303"/>
      <c r="R82" s="303"/>
      <c r="S82" s="303"/>
      <c r="T82" s="303"/>
      <c r="U82" s="304"/>
      <c r="V82" s="7"/>
      <c r="W82" s="8"/>
      <c r="X82" s="7"/>
      <c r="Y82" s="8"/>
    </row>
    <row r="83" customFormat="false" ht="12.75" hidden="false" customHeight="false" outlineLevel="0" collapsed="false">
      <c r="A83" s="287"/>
      <c r="B83" s="9"/>
      <c r="C83" s="290"/>
      <c r="D83" s="290"/>
      <c r="E83" s="290"/>
      <c r="F83" s="302"/>
      <c r="G83" s="302"/>
      <c r="H83" s="302"/>
      <c r="I83" s="302"/>
      <c r="J83" s="290"/>
      <c r="K83" s="303"/>
      <c r="L83" s="303"/>
      <c r="M83" s="303"/>
      <c r="N83" s="303"/>
      <c r="O83" s="303"/>
      <c r="P83" s="303"/>
      <c r="Q83" s="303"/>
      <c r="R83" s="303"/>
      <c r="S83" s="303"/>
      <c r="T83" s="303"/>
      <c r="U83" s="304"/>
      <c r="V83" s="7"/>
      <c r="W83" s="7"/>
      <c r="X83" s="7"/>
      <c r="Y83" s="7"/>
    </row>
    <row r="84" customFormat="false" ht="12.75" hidden="false" customHeight="false" outlineLevel="0" collapsed="false">
      <c r="A84" s="287"/>
      <c r="B84" s="9"/>
      <c r="C84" s="290"/>
      <c r="D84" s="290"/>
      <c r="E84" s="290"/>
      <c r="F84" s="302"/>
      <c r="G84" s="302"/>
      <c r="H84" s="302"/>
      <c r="I84" s="302"/>
      <c r="J84" s="290"/>
      <c r="K84" s="303"/>
      <c r="L84" s="303"/>
      <c r="M84" s="303"/>
      <c r="N84" s="303"/>
      <c r="O84" s="303"/>
      <c r="P84" s="303"/>
      <c r="Q84" s="303"/>
      <c r="R84" s="303"/>
      <c r="S84" s="303"/>
      <c r="T84" s="303"/>
      <c r="U84" s="304"/>
      <c r="V84" s="7"/>
      <c r="W84" s="7"/>
      <c r="X84" s="7"/>
      <c r="Y84" s="7"/>
    </row>
    <row r="85" customFormat="false" ht="12.75" hidden="false" customHeight="false" outlineLevel="0" collapsed="false">
      <c r="A85" s="287"/>
      <c r="B85" s="9"/>
      <c r="C85" s="290"/>
      <c r="D85" s="290"/>
      <c r="E85" s="290"/>
      <c r="F85" s="302"/>
      <c r="G85" s="302"/>
      <c r="H85" s="302"/>
      <c r="I85" s="302"/>
      <c r="J85" s="290"/>
      <c r="K85" s="303"/>
      <c r="L85" s="303"/>
      <c r="M85" s="303"/>
      <c r="N85" s="303"/>
      <c r="O85" s="303"/>
      <c r="P85" s="303"/>
      <c r="Q85" s="303"/>
      <c r="R85" s="303"/>
      <c r="S85" s="303"/>
      <c r="T85" s="303"/>
      <c r="U85" s="304"/>
      <c r="V85" s="7"/>
      <c r="W85" s="7"/>
      <c r="X85" s="7"/>
      <c r="Y85" s="7"/>
    </row>
    <row r="86" customFormat="false" ht="12.75" hidden="false" customHeight="false" outlineLevel="0" collapsed="false">
      <c r="A86" s="287"/>
      <c r="B86" s="9"/>
      <c r="C86" s="290"/>
      <c r="D86" s="290"/>
      <c r="E86" s="290"/>
      <c r="F86" s="302"/>
      <c r="G86" s="302"/>
      <c r="H86" s="302"/>
      <c r="I86" s="302"/>
      <c r="J86" s="290"/>
      <c r="K86" s="303"/>
      <c r="L86" s="303"/>
      <c r="M86" s="303"/>
      <c r="N86" s="303"/>
      <c r="O86" s="303"/>
      <c r="P86" s="303"/>
      <c r="Q86" s="303"/>
      <c r="R86" s="303"/>
      <c r="S86" s="303"/>
      <c r="T86" s="303"/>
      <c r="U86" s="304"/>
      <c r="V86" s="7"/>
      <c r="W86" s="7"/>
      <c r="X86" s="7"/>
      <c r="Y86" s="7"/>
    </row>
    <row r="87" customFormat="false" ht="12.75" hidden="false" customHeight="false" outlineLevel="0" collapsed="false">
      <c r="A87" s="287"/>
      <c r="B87" s="9"/>
      <c r="C87" s="290"/>
      <c r="D87" s="290"/>
      <c r="E87" s="290"/>
      <c r="F87" s="302"/>
      <c r="G87" s="302"/>
      <c r="H87" s="302"/>
      <c r="I87" s="302"/>
      <c r="J87" s="290"/>
      <c r="K87" s="303"/>
      <c r="L87" s="303"/>
      <c r="M87" s="303"/>
      <c r="N87" s="303"/>
      <c r="O87" s="303"/>
      <c r="P87" s="303"/>
      <c r="Q87" s="303"/>
      <c r="R87" s="303"/>
      <c r="S87" s="303"/>
      <c r="T87" s="303"/>
      <c r="U87" s="304"/>
      <c r="V87" s="7"/>
      <c r="W87" s="7"/>
      <c r="X87" s="7"/>
      <c r="Y87" s="7"/>
      <c r="AH87" s="6"/>
    </row>
    <row r="88" customFormat="false" ht="12.75" hidden="false" customHeight="false" outlineLevel="0" collapsed="false">
      <c r="A88" s="287"/>
      <c r="B88" s="9"/>
      <c r="C88" s="290"/>
      <c r="D88" s="290"/>
      <c r="E88" s="290"/>
      <c r="F88" s="302"/>
      <c r="G88" s="302"/>
      <c r="H88" s="302"/>
      <c r="I88" s="302"/>
      <c r="J88" s="290"/>
      <c r="K88" s="303"/>
      <c r="L88" s="303"/>
      <c r="M88" s="303"/>
      <c r="N88" s="303"/>
      <c r="O88" s="303"/>
      <c r="P88" s="303"/>
      <c r="Q88" s="303"/>
      <c r="R88" s="303"/>
      <c r="S88" s="303"/>
      <c r="T88" s="303"/>
      <c r="U88" s="304"/>
      <c r="V88" s="7"/>
      <c r="W88" s="7"/>
      <c r="X88" s="7"/>
      <c r="Y88" s="7"/>
    </row>
    <row r="89" customFormat="false" ht="12.75" hidden="false" customHeight="false" outlineLevel="0" collapsed="false">
      <c r="A89" s="287"/>
      <c r="B89" s="9"/>
      <c r="C89" s="290"/>
      <c r="D89" s="290"/>
      <c r="E89" s="290"/>
      <c r="F89" s="302"/>
      <c r="G89" s="302"/>
      <c r="H89" s="302"/>
      <c r="I89" s="302"/>
      <c r="J89" s="290"/>
      <c r="K89" s="303"/>
      <c r="L89" s="303"/>
      <c r="M89" s="303"/>
      <c r="N89" s="303"/>
      <c r="O89" s="303"/>
      <c r="P89" s="303"/>
      <c r="Q89" s="303"/>
      <c r="R89" s="303"/>
      <c r="S89" s="303"/>
      <c r="T89" s="303"/>
      <c r="U89" s="304"/>
      <c r="V89" s="7"/>
      <c r="W89" s="7"/>
      <c r="X89" s="7"/>
      <c r="Y89" s="7"/>
    </row>
    <row r="90" customFormat="false" ht="12.75" hidden="false" customHeight="false" outlineLevel="0" collapsed="false">
      <c r="A90" s="287"/>
      <c r="B90" s="9"/>
      <c r="C90" s="290"/>
      <c r="D90" s="290"/>
      <c r="E90" s="290"/>
      <c r="F90" s="302"/>
      <c r="G90" s="302"/>
      <c r="H90" s="302"/>
      <c r="I90" s="302"/>
      <c r="J90" s="290"/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4"/>
      <c r="V90" s="7"/>
      <c r="W90" s="7"/>
      <c r="X90" s="7"/>
      <c r="Y90" s="7"/>
    </row>
    <row r="91" customFormat="false" ht="12.75" hidden="false" customHeight="false" outlineLevel="0" collapsed="false">
      <c r="A91" s="287"/>
      <c r="B91" s="9"/>
      <c r="C91" s="290"/>
      <c r="D91" s="290"/>
      <c r="E91" s="290"/>
      <c r="F91" s="302"/>
      <c r="G91" s="302"/>
      <c r="H91" s="302"/>
      <c r="I91" s="302"/>
      <c r="J91" s="290"/>
      <c r="K91" s="303"/>
      <c r="L91" s="303"/>
      <c r="M91" s="303"/>
      <c r="N91" s="303"/>
      <c r="O91" s="303"/>
      <c r="P91" s="303"/>
      <c r="Q91" s="303"/>
      <c r="R91" s="303"/>
      <c r="S91" s="303"/>
      <c r="T91" s="303"/>
      <c r="U91" s="304"/>
      <c r="V91" s="7"/>
      <c r="W91" s="7"/>
      <c r="X91" s="7"/>
      <c r="Y91" s="7"/>
    </row>
    <row r="92" customFormat="false" ht="12.75" hidden="false" customHeight="false" outlineLevel="0" collapsed="false">
      <c r="A92" s="287"/>
      <c r="B92" s="9"/>
      <c r="C92" s="290"/>
      <c r="D92" s="290"/>
      <c r="E92" s="290"/>
      <c r="F92" s="302"/>
      <c r="G92" s="302"/>
      <c r="H92" s="302"/>
      <c r="I92" s="302"/>
      <c r="J92" s="290"/>
      <c r="K92" s="303"/>
      <c r="L92" s="303"/>
      <c r="M92" s="303"/>
      <c r="N92" s="303"/>
      <c r="O92" s="303"/>
      <c r="P92" s="303"/>
      <c r="Q92" s="303"/>
      <c r="R92" s="303"/>
      <c r="S92" s="303"/>
      <c r="T92" s="303"/>
      <c r="U92" s="304"/>
      <c r="V92" s="7"/>
      <c r="W92" s="7"/>
      <c r="X92" s="7"/>
      <c r="Y92" s="7"/>
    </row>
    <row r="93" customFormat="false" ht="12.75" hidden="false" customHeight="false" outlineLevel="0" collapsed="false">
      <c r="A93" s="287"/>
      <c r="B93" s="9"/>
      <c r="C93" s="290"/>
      <c r="D93" s="290"/>
      <c r="E93" s="290"/>
      <c r="F93" s="302"/>
      <c r="G93" s="302"/>
      <c r="H93" s="302"/>
      <c r="I93" s="302"/>
      <c r="J93" s="290"/>
      <c r="K93" s="303"/>
      <c r="L93" s="303"/>
      <c r="M93" s="303"/>
      <c r="N93" s="303"/>
      <c r="O93" s="303"/>
      <c r="P93" s="303"/>
      <c r="Q93" s="303"/>
      <c r="R93" s="303"/>
      <c r="S93" s="303"/>
      <c r="T93" s="303"/>
      <c r="U93" s="304"/>
      <c r="V93" s="7"/>
      <c r="W93" s="7"/>
      <c r="X93" s="7"/>
      <c r="Y93" s="7"/>
    </row>
    <row r="94" customFormat="false" ht="12.75" hidden="false" customHeight="false" outlineLevel="0" collapsed="false">
      <c r="A94" s="287"/>
      <c r="B94" s="9"/>
      <c r="C94" s="290"/>
      <c r="D94" s="290"/>
      <c r="E94" s="290"/>
      <c r="F94" s="302"/>
      <c r="G94" s="302"/>
      <c r="H94" s="302"/>
      <c r="I94" s="302"/>
      <c r="J94" s="290"/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304"/>
      <c r="V94" s="7"/>
      <c r="W94" s="7"/>
      <c r="X94" s="7"/>
      <c r="Y94" s="7"/>
    </row>
    <row r="95" customFormat="false" ht="12.75" hidden="false" customHeight="false" outlineLevel="0" collapsed="false">
      <c r="A95" s="287"/>
      <c r="B95" s="9"/>
      <c r="C95" s="290"/>
      <c r="D95" s="290"/>
      <c r="E95" s="290"/>
      <c r="F95" s="302"/>
      <c r="G95" s="302"/>
      <c r="H95" s="302"/>
      <c r="I95" s="302"/>
      <c r="J95" s="290"/>
      <c r="K95" s="303"/>
      <c r="L95" s="303"/>
      <c r="M95" s="303"/>
      <c r="N95" s="303"/>
      <c r="O95" s="303"/>
      <c r="P95" s="303"/>
      <c r="Q95" s="303"/>
      <c r="R95" s="303"/>
      <c r="S95" s="303"/>
      <c r="T95" s="303"/>
      <c r="U95" s="304"/>
      <c r="V95" s="7"/>
      <c r="W95" s="7"/>
      <c r="X95" s="7"/>
      <c r="Y95" s="7"/>
    </row>
    <row r="96" customFormat="false" ht="12.75" hidden="false" customHeight="false" outlineLevel="0" collapsed="false">
      <c r="A96" s="287"/>
      <c r="B96" s="9"/>
      <c r="C96" s="290"/>
      <c r="D96" s="290"/>
      <c r="E96" s="290"/>
      <c r="F96" s="302"/>
      <c r="G96" s="302"/>
      <c r="H96" s="302"/>
      <c r="I96" s="302"/>
      <c r="J96" s="290"/>
      <c r="K96" s="303"/>
      <c r="L96" s="303"/>
      <c r="M96" s="303"/>
      <c r="N96" s="303"/>
      <c r="O96" s="303"/>
      <c r="P96" s="303"/>
      <c r="Q96" s="303"/>
      <c r="R96" s="303"/>
      <c r="S96" s="303"/>
      <c r="T96" s="303"/>
      <c r="U96" s="304"/>
      <c r="V96" s="7"/>
      <c r="W96" s="7"/>
      <c r="X96" s="7"/>
      <c r="Y96" s="7"/>
    </row>
    <row r="97" customFormat="false" ht="12.75" hidden="false" customHeight="false" outlineLevel="0" collapsed="false">
      <c r="A97" s="287"/>
      <c r="B97" s="9"/>
      <c r="C97" s="290"/>
      <c r="D97" s="290"/>
      <c r="E97" s="291"/>
      <c r="F97" s="287"/>
      <c r="G97" s="287"/>
      <c r="H97" s="287"/>
      <c r="I97" s="287"/>
      <c r="J97" s="287"/>
      <c r="K97" s="287"/>
      <c r="L97" s="287"/>
      <c r="M97" s="287"/>
      <c r="N97" s="287"/>
      <c r="O97" s="287"/>
      <c r="P97" s="287"/>
      <c r="Q97" s="287"/>
      <c r="R97" s="287"/>
      <c r="S97" s="287"/>
      <c r="T97" s="287"/>
      <c r="U97" s="287"/>
      <c r="V97" s="7"/>
      <c r="W97" s="7"/>
      <c r="X97" s="7"/>
      <c r="Y97" s="7"/>
    </row>
    <row r="98" customFormat="false" ht="12.75" hidden="false" customHeight="false" outlineLevel="0" collapsed="false">
      <c r="A98" s="287"/>
      <c r="B98" s="287"/>
      <c r="C98" s="287"/>
      <c r="D98" s="287"/>
      <c r="E98" s="287"/>
      <c r="F98" s="287"/>
      <c r="G98" s="287"/>
      <c r="H98" s="287"/>
      <c r="I98" s="287"/>
      <c r="J98" s="287"/>
      <c r="K98" s="287"/>
      <c r="L98" s="287"/>
      <c r="M98" s="287"/>
      <c r="N98" s="287"/>
      <c r="O98" s="287"/>
      <c r="P98" s="287"/>
      <c r="Q98" s="287"/>
      <c r="R98" s="287"/>
      <c r="S98" s="287"/>
      <c r="T98" s="287"/>
      <c r="U98" s="287"/>
      <c r="V98" s="7"/>
      <c r="W98" s="7"/>
      <c r="X98" s="7"/>
      <c r="Y98" s="7"/>
    </row>
    <row r="99" customFormat="false" ht="12.75" hidden="false" customHeight="false" outlineLevel="0" collapsed="false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customFormat="false" ht="12.75" hidden="false" customHeight="false" outlineLevel="0" collapsed="false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customFormat="false" ht="12.75" hidden="false" customHeight="false" outlineLevel="0" collapsed="false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customFormat="false" ht="12.75" hidden="false" customHeight="false" outlineLevel="0" collapsed="false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customFormat="false" ht="12.75" hidden="false" customHeight="false" outlineLevel="0" collapsed="false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customFormat="false" ht="12.75" hidden="false" customHeight="false" outlineLevel="0" collapsed="false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customFormat="false" ht="12.75" hidden="false" customHeight="false" outlineLevel="0" collapsed="false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customFormat="false" ht="12.75" hidden="false" customHeight="false" outlineLevel="0" collapsed="false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customFormat="false" ht="12.75" hidden="false" customHeight="false" outlineLevel="0" collapsed="false">
      <c r="A107" s="7"/>
      <c r="B107" s="7"/>
      <c r="C107" s="7"/>
      <c r="D107" s="7"/>
      <c r="E107" s="287"/>
      <c r="F107" s="287"/>
      <c r="G107" s="287"/>
      <c r="H107" s="287"/>
      <c r="I107" s="287"/>
      <c r="J107" s="287"/>
      <c r="K107" s="287"/>
      <c r="L107" s="287"/>
      <c r="M107" s="287"/>
      <c r="N107" s="287"/>
      <c r="O107" s="287"/>
      <c r="P107" s="287"/>
      <c r="Q107" s="287"/>
      <c r="R107" s="287"/>
      <c r="S107" s="287"/>
      <c r="T107" s="287"/>
      <c r="U107" s="287"/>
      <c r="V107" s="287"/>
      <c r="W107" s="287"/>
      <c r="X107" s="287"/>
      <c r="Y107" s="7"/>
    </row>
    <row r="108" customFormat="false" ht="12.75" hidden="false" customHeight="false" outlineLevel="0" collapsed="false">
      <c r="A108" s="7"/>
      <c r="B108" s="7"/>
      <c r="C108" s="7"/>
      <c r="D108" s="7"/>
      <c r="E108" s="9"/>
      <c r="F108" s="10"/>
      <c r="G108" s="10"/>
      <c r="H108" s="10"/>
      <c r="I108" s="288"/>
      <c r="J108" s="288"/>
      <c r="K108" s="12"/>
      <c r="L108" s="12"/>
      <c r="M108" s="288"/>
      <c r="N108" s="288"/>
      <c r="O108" s="288"/>
      <c r="P108" s="289"/>
      <c r="Q108" s="288"/>
      <c r="R108" s="289"/>
      <c r="S108" s="287"/>
      <c r="T108" s="289"/>
      <c r="U108" s="289"/>
      <c r="V108" s="289"/>
      <c r="W108" s="289"/>
      <c r="X108" s="287"/>
      <c r="Y108" s="7"/>
    </row>
    <row r="109" customFormat="false" ht="12.75" hidden="false" customHeight="false" outlineLevel="0" collapsed="false">
      <c r="A109" s="7"/>
      <c r="B109" s="7"/>
      <c r="C109" s="7"/>
      <c r="D109" s="7"/>
      <c r="E109" s="9"/>
      <c r="F109" s="290"/>
      <c r="G109" s="291"/>
      <c r="H109" s="290"/>
      <c r="I109" s="289"/>
      <c r="J109" s="289"/>
      <c r="K109" s="289"/>
      <c r="L109" s="289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7"/>
    </row>
    <row r="110" customFormat="false" ht="12.75" hidden="false" customHeight="false" outlineLevel="0" collapsed="false">
      <c r="A110" s="7"/>
      <c r="B110" s="7"/>
      <c r="C110" s="7"/>
      <c r="D110" s="7"/>
      <c r="E110" s="9"/>
      <c r="F110" s="291"/>
      <c r="G110" s="291"/>
      <c r="H110" s="290"/>
      <c r="I110" s="289"/>
      <c r="J110" s="289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89"/>
      <c r="Y110" s="7"/>
    </row>
    <row r="111" customFormat="false" ht="12.75" hidden="false" customHeight="false" outlineLevel="0" collapsed="false">
      <c r="A111" s="7"/>
      <c r="B111" s="7"/>
      <c r="C111" s="7"/>
      <c r="D111" s="7"/>
      <c r="E111" s="9"/>
      <c r="F111" s="291"/>
      <c r="G111" s="291"/>
      <c r="H111" s="10"/>
      <c r="I111" s="206"/>
      <c r="J111" s="294"/>
      <c r="K111" s="294"/>
      <c r="L111" s="289"/>
      <c r="M111" s="289"/>
      <c r="N111" s="294"/>
      <c r="O111" s="294"/>
      <c r="P111" s="294"/>
      <c r="Q111" s="295"/>
      <c r="R111" s="294"/>
      <c r="S111" s="296"/>
      <c r="T111" s="294"/>
      <c r="U111" s="294"/>
      <c r="V111" s="294"/>
      <c r="W111" s="294"/>
      <c r="X111" s="289"/>
      <c r="Y111" s="7"/>
    </row>
    <row r="112" customFormat="false" ht="12.75" hidden="false" customHeight="false" outlineLevel="0" collapsed="false">
      <c r="A112" s="7"/>
      <c r="B112" s="7"/>
      <c r="C112" s="7"/>
      <c r="D112" s="7"/>
      <c r="E112" s="297"/>
      <c r="F112" s="298"/>
      <c r="G112" s="298"/>
      <c r="H112" s="298"/>
      <c r="I112" s="299"/>
      <c r="J112" s="299"/>
      <c r="K112" s="299"/>
      <c r="L112" s="299"/>
      <c r="M112" s="298"/>
      <c r="N112" s="299"/>
      <c r="O112" s="299"/>
      <c r="P112" s="299"/>
      <c r="Q112" s="300"/>
      <c r="R112" s="299"/>
      <c r="S112" s="300"/>
      <c r="T112" s="299"/>
      <c r="U112" s="300"/>
      <c r="V112" s="301"/>
      <c r="W112" s="299"/>
      <c r="X112" s="299"/>
      <c r="Y112" s="7"/>
    </row>
    <row r="113" customFormat="false" ht="12.75" hidden="false" customHeight="false" outlineLevel="0" collapsed="false">
      <c r="A113" s="7"/>
      <c r="B113" s="7"/>
      <c r="C113" s="7"/>
      <c r="D113" s="7"/>
      <c r="E113" s="9"/>
      <c r="F113" s="290"/>
      <c r="G113" s="290"/>
      <c r="H113" s="290"/>
      <c r="I113" s="302"/>
      <c r="J113" s="302"/>
      <c r="K113" s="302"/>
      <c r="L113" s="302"/>
      <c r="M113" s="290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  <c r="X113" s="304"/>
      <c r="Y113" s="7"/>
    </row>
    <row r="114" customFormat="false" ht="12.75" hidden="false" customHeight="false" outlineLevel="0" collapsed="false">
      <c r="A114" s="7"/>
      <c r="B114" s="7"/>
      <c r="C114" s="7"/>
      <c r="D114" s="7"/>
      <c r="E114" s="9"/>
      <c r="F114" s="290"/>
      <c r="G114" s="290"/>
      <c r="H114" s="290"/>
      <c r="I114" s="302"/>
      <c r="J114" s="302"/>
      <c r="K114" s="302"/>
      <c r="L114" s="302"/>
      <c r="M114" s="290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  <c r="X114" s="304"/>
      <c r="Y114" s="7"/>
    </row>
    <row r="115" customFormat="false" ht="12.75" hidden="false" customHeight="false" outlineLevel="0" collapsed="false">
      <c r="A115" s="7"/>
      <c r="B115" s="7"/>
      <c r="C115" s="7"/>
      <c r="D115" s="7"/>
      <c r="E115" s="9"/>
      <c r="F115" s="290"/>
      <c r="G115" s="290"/>
      <c r="H115" s="290"/>
      <c r="I115" s="302"/>
      <c r="J115" s="302"/>
      <c r="K115" s="302"/>
      <c r="L115" s="302"/>
      <c r="M115" s="290"/>
      <c r="N115" s="303"/>
      <c r="O115" s="303"/>
      <c r="P115" s="303"/>
      <c r="Q115" s="303"/>
      <c r="R115" s="303"/>
      <c r="S115" s="303"/>
      <c r="T115" s="303"/>
      <c r="U115" s="303"/>
      <c r="V115" s="303"/>
      <c r="W115" s="303"/>
      <c r="X115" s="304"/>
      <c r="Y115" s="7"/>
    </row>
    <row r="116" customFormat="false" ht="12.75" hidden="false" customHeight="false" outlineLevel="0" collapsed="false">
      <c r="A116" s="7"/>
      <c r="B116" s="7"/>
      <c r="C116" s="7"/>
      <c r="D116" s="7"/>
      <c r="E116" s="9"/>
      <c r="F116" s="290"/>
      <c r="G116" s="290"/>
      <c r="H116" s="290"/>
      <c r="I116" s="302"/>
      <c r="J116" s="302"/>
      <c r="K116" s="302"/>
      <c r="L116" s="302"/>
      <c r="M116" s="290"/>
      <c r="N116" s="303"/>
      <c r="O116" s="303"/>
      <c r="P116" s="303"/>
      <c r="Q116" s="303"/>
      <c r="R116" s="303"/>
      <c r="S116" s="303"/>
      <c r="T116" s="303"/>
      <c r="U116" s="303"/>
      <c r="V116" s="303"/>
      <c r="W116" s="303"/>
      <c r="X116" s="304"/>
      <c r="Y116" s="7"/>
    </row>
    <row r="117" customFormat="false" ht="12.75" hidden="false" customHeight="false" outlineLevel="0" collapsed="false">
      <c r="A117" s="7"/>
      <c r="B117" s="7"/>
      <c r="C117" s="7"/>
      <c r="D117" s="7"/>
      <c r="E117" s="9"/>
      <c r="F117" s="290"/>
      <c r="G117" s="290"/>
      <c r="H117" s="290"/>
      <c r="I117" s="302"/>
      <c r="J117" s="302"/>
      <c r="K117" s="302"/>
      <c r="L117" s="302"/>
      <c r="M117" s="290"/>
      <c r="N117" s="303"/>
      <c r="O117" s="303"/>
      <c r="P117" s="303"/>
      <c r="Q117" s="303"/>
      <c r="R117" s="303"/>
      <c r="S117" s="303"/>
      <c r="T117" s="303"/>
      <c r="U117" s="303"/>
      <c r="V117" s="303"/>
      <c r="W117" s="303"/>
      <c r="X117" s="304"/>
      <c r="Y117" s="7"/>
    </row>
    <row r="118" customFormat="false" ht="12.75" hidden="false" customHeight="false" outlineLevel="0" collapsed="false">
      <c r="A118" s="7"/>
      <c r="B118" s="7"/>
      <c r="C118" s="7"/>
      <c r="D118" s="7"/>
      <c r="E118" s="9"/>
      <c r="F118" s="290"/>
      <c r="G118" s="290"/>
      <c r="H118" s="290"/>
      <c r="I118" s="302"/>
      <c r="J118" s="302"/>
      <c r="K118" s="302"/>
      <c r="L118" s="302"/>
      <c r="M118" s="290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  <c r="X118" s="304"/>
      <c r="Y118" s="7"/>
    </row>
    <row r="119" customFormat="false" ht="12.75" hidden="false" customHeight="false" outlineLevel="0" collapsed="false">
      <c r="A119" s="7"/>
      <c r="B119" s="7"/>
      <c r="C119" s="7"/>
      <c r="D119" s="7"/>
      <c r="E119" s="9"/>
      <c r="F119" s="290"/>
      <c r="G119" s="290"/>
      <c r="H119" s="290"/>
      <c r="I119" s="302"/>
      <c r="J119" s="302"/>
      <c r="K119" s="302"/>
      <c r="L119" s="302"/>
      <c r="M119" s="290"/>
      <c r="N119" s="303"/>
      <c r="O119" s="303"/>
      <c r="P119" s="303"/>
      <c r="Q119" s="303"/>
      <c r="R119" s="303"/>
      <c r="S119" s="303"/>
      <c r="T119" s="303"/>
      <c r="U119" s="303"/>
      <c r="V119" s="303"/>
      <c r="W119" s="303"/>
      <c r="X119" s="304"/>
      <c r="Y119" s="7"/>
    </row>
    <row r="120" customFormat="false" ht="12.75" hidden="false" customHeight="false" outlineLevel="0" collapsed="false">
      <c r="A120" s="7"/>
      <c r="B120" s="7"/>
      <c r="C120" s="7"/>
      <c r="D120" s="7"/>
      <c r="E120" s="9"/>
      <c r="F120" s="290"/>
      <c r="G120" s="290"/>
      <c r="H120" s="290"/>
      <c r="I120" s="302"/>
      <c r="J120" s="302"/>
      <c r="K120" s="302"/>
      <c r="L120" s="302"/>
      <c r="M120" s="290"/>
      <c r="N120" s="303"/>
      <c r="O120" s="303"/>
      <c r="P120" s="303"/>
      <c r="Q120" s="303"/>
      <c r="R120" s="303"/>
      <c r="S120" s="303"/>
      <c r="T120" s="303"/>
      <c r="U120" s="303"/>
      <c r="V120" s="303"/>
      <c r="W120" s="303"/>
      <c r="X120" s="304"/>
      <c r="Y120" s="7"/>
    </row>
    <row r="121" customFormat="false" ht="12.75" hidden="false" customHeight="false" outlineLevel="0" collapsed="false">
      <c r="A121" s="7"/>
      <c r="B121" s="7"/>
      <c r="C121" s="7"/>
      <c r="D121" s="7"/>
      <c r="E121" s="9"/>
      <c r="F121" s="290"/>
      <c r="G121" s="290"/>
      <c r="H121" s="290"/>
      <c r="I121" s="302"/>
      <c r="J121" s="302"/>
      <c r="K121" s="302"/>
      <c r="L121" s="302"/>
      <c r="M121" s="290"/>
      <c r="N121" s="303"/>
      <c r="O121" s="303"/>
      <c r="P121" s="303"/>
      <c r="Q121" s="303"/>
      <c r="R121" s="303"/>
      <c r="S121" s="303"/>
      <c r="T121" s="303"/>
      <c r="U121" s="303"/>
      <c r="V121" s="303"/>
      <c r="W121" s="303"/>
      <c r="X121" s="304"/>
      <c r="Y121" s="7"/>
    </row>
    <row r="122" customFormat="false" ht="12.75" hidden="false" customHeight="false" outlineLevel="0" collapsed="false">
      <c r="A122" s="7"/>
      <c r="B122" s="7"/>
      <c r="C122" s="7"/>
      <c r="D122" s="7"/>
      <c r="E122" s="9"/>
      <c r="F122" s="290"/>
      <c r="G122" s="290"/>
      <c r="H122" s="290"/>
      <c r="I122" s="302"/>
      <c r="J122" s="302"/>
      <c r="K122" s="302"/>
      <c r="L122" s="302"/>
      <c r="M122" s="290"/>
      <c r="N122" s="303"/>
      <c r="O122" s="303"/>
      <c r="P122" s="303"/>
      <c r="Q122" s="303"/>
      <c r="R122" s="303"/>
      <c r="S122" s="303"/>
      <c r="T122" s="303"/>
      <c r="U122" s="303"/>
      <c r="V122" s="303"/>
      <c r="W122" s="303"/>
      <c r="X122" s="304"/>
      <c r="Y122" s="7"/>
    </row>
    <row r="123" customFormat="false" ht="12.75" hidden="false" customHeight="false" outlineLevel="0" collapsed="false">
      <c r="A123" s="7"/>
      <c r="B123" s="7"/>
      <c r="C123" s="7"/>
      <c r="D123" s="7"/>
      <c r="E123" s="9"/>
      <c r="F123" s="290"/>
      <c r="G123" s="290"/>
      <c r="H123" s="290"/>
      <c r="I123" s="302"/>
      <c r="J123" s="302"/>
      <c r="K123" s="302"/>
      <c r="L123" s="302"/>
      <c r="M123" s="290"/>
      <c r="N123" s="303"/>
      <c r="O123" s="303"/>
      <c r="P123" s="303"/>
      <c r="Q123" s="303"/>
      <c r="R123" s="303"/>
      <c r="S123" s="303"/>
      <c r="T123" s="303"/>
      <c r="U123" s="303"/>
      <c r="V123" s="303"/>
      <c r="W123" s="303"/>
      <c r="X123" s="304"/>
      <c r="Y123" s="7"/>
    </row>
    <row r="124" customFormat="false" ht="12.75" hidden="false" customHeight="false" outlineLevel="0" collapsed="false">
      <c r="A124" s="7"/>
      <c r="B124" s="7"/>
      <c r="C124" s="7"/>
      <c r="D124" s="7"/>
      <c r="E124" s="9"/>
      <c r="F124" s="290"/>
      <c r="G124" s="290"/>
      <c r="H124" s="290"/>
      <c r="I124" s="302"/>
      <c r="J124" s="302"/>
      <c r="K124" s="302"/>
      <c r="L124" s="302"/>
      <c r="M124" s="290"/>
      <c r="N124" s="303"/>
      <c r="O124" s="303"/>
      <c r="P124" s="303"/>
      <c r="Q124" s="303"/>
      <c r="R124" s="303"/>
      <c r="S124" s="303"/>
      <c r="T124" s="303"/>
      <c r="U124" s="303"/>
      <c r="V124" s="303"/>
      <c r="W124" s="303"/>
      <c r="X124" s="304"/>
      <c r="Y124" s="7"/>
    </row>
    <row r="125" customFormat="false" ht="12.75" hidden="false" customHeight="false" outlineLevel="0" collapsed="false">
      <c r="A125" s="7"/>
      <c r="B125" s="7"/>
      <c r="C125" s="7"/>
      <c r="D125" s="7"/>
      <c r="E125" s="9"/>
      <c r="F125" s="290"/>
      <c r="G125" s="290"/>
      <c r="H125" s="290"/>
      <c r="I125" s="302"/>
      <c r="J125" s="302"/>
      <c r="K125" s="302"/>
      <c r="L125" s="302"/>
      <c r="M125" s="290"/>
      <c r="N125" s="303"/>
      <c r="O125" s="303"/>
      <c r="P125" s="303"/>
      <c r="Q125" s="303"/>
      <c r="R125" s="303"/>
      <c r="S125" s="303"/>
      <c r="T125" s="303"/>
      <c r="U125" s="303"/>
      <c r="V125" s="303"/>
      <c r="W125" s="303"/>
      <c r="X125" s="304"/>
      <c r="Y125" s="7"/>
    </row>
    <row r="126" customFormat="false" ht="12.75" hidden="false" customHeight="false" outlineLevel="0" collapsed="false">
      <c r="A126" s="7"/>
      <c r="B126" s="7"/>
      <c r="C126" s="7"/>
      <c r="D126" s="7"/>
      <c r="E126" s="9"/>
      <c r="F126" s="290"/>
      <c r="G126" s="290"/>
      <c r="H126" s="290"/>
      <c r="I126" s="302"/>
      <c r="J126" s="302"/>
      <c r="K126" s="302"/>
      <c r="L126" s="302"/>
      <c r="M126" s="290"/>
      <c r="N126" s="303"/>
      <c r="O126" s="303"/>
      <c r="P126" s="303"/>
      <c r="Q126" s="303"/>
      <c r="R126" s="303"/>
      <c r="S126" s="303"/>
      <c r="T126" s="303"/>
      <c r="U126" s="303"/>
      <c r="V126" s="303"/>
      <c r="W126" s="303"/>
      <c r="X126" s="304"/>
      <c r="Y126" s="7"/>
    </row>
    <row r="127" customFormat="false" ht="12.75" hidden="false" customHeight="false" outlineLevel="0" collapsed="false">
      <c r="A127" s="7"/>
      <c r="B127" s="7"/>
      <c r="C127" s="7"/>
      <c r="D127" s="7"/>
      <c r="E127" s="9"/>
      <c r="F127" s="290"/>
      <c r="G127" s="290"/>
      <c r="H127" s="290"/>
      <c r="I127" s="302"/>
      <c r="J127" s="302"/>
      <c r="K127" s="302"/>
      <c r="L127" s="302"/>
      <c r="M127" s="290"/>
      <c r="N127" s="303"/>
      <c r="O127" s="303"/>
      <c r="P127" s="303"/>
      <c r="Q127" s="303"/>
      <c r="R127" s="303"/>
      <c r="S127" s="303"/>
      <c r="T127" s="303"/>
      <c r="U127" s="303"/>
      <c r="V127" s="303"/>
      <c r="W127" s="303"/>
      <c r="X127" s="304"/>
      <c r="Y127" s="7"/>
    </row>
    <row r="128" customFormat="false" ht="12.75" hidden="false" customHeight="false" outlineLevel="0" collapsed="false">
      <c r="A128" s="7"/>
      <c r="B128" s="7"/>
      <c r="C128" s="7"/>
      <c r="D128" s="7"/>
      <c r="E128" s="9"/>
      <c r="F128" s="290"/>
      <c r="G128" s="290"/>
      <c r="H128" s="290"/>
      <c r="I128" s="302"/>
      <c r="J128" s="302"/>
      <c r="K128" s="302"/>
      <c r="L128" s="302"/>
      <c r="M128" s="290"/>
      <c r="N128" s="303"/>
      <c r="O128" s="303"/>
      <c r="P128" s="303"/>
      <c r="Q128" s="303"/>
      <c r="R128" s="303"/>
      <c r="S128" s="303"/>
      <c r="T128" s="303"/>
      <c r="U128" s="303"/>
      <c r="V128" s="303"/>
      <c r="W128" s="303"/>
      <c r="X128" s="304"/>
      <c r="Y128" s="7"/>
    </row>
    <row r="129" customFormat="false" ht="12.75" hidden="false" customHeight="false" outlineLevel="0" collapsed="false">
      <c r="A129" s="7"/>
      <c r="B129" s="7"/>
      <c r="C129" s="7"/>
      <c r="D129" s="7"/>
      <c r="E129" s="9"/>
      <c r="F129" s="290"/>
      <c r="G129" s="290"/>
      <c r="H129" s="290"/>
      <c r="I129" s="302"/>
      <c r="J129" s="302"/>
      <c r="K129" s="302"/>
      <c r="L129" s="302"/>
      <c r="M129" s="290"/>
      <c r="N129" s="303"/>
      <c r="O129" s="303"/>
      <c r="P129" s="303"/>
      <c r="Q129" s="303"/>
      <c r="R129" s="303"/>
      <c r="S129" s="303"/>
      <c r="T129" s="303"/>
      <c r="U129" s="303"/>
      <c r="V129" s="303"/>
      <c r="W129" s="303"/>
      <c r="X129" s="304"/>
      <c r="Y129" s="7"/>
    </row>
    <row r="130" customFormat="false" ht="12.75" hidden="false" customHeight="false" outlineLevel="0" collapsed="false">
      <c r="A130" s="7"/>
      <c r="B130" s="7"/>
      <c r="C130" s="7"/>
      <c r="D130" s="7"/>
      <c r="E130" s="9"/>
      <c r="F130" s="290"/>
      <c r="G130" s="290"/>
      <c r="H130" s="290"/>
      <c r="I130" s="302"/>
      <c r="J130" s="302"/>
      <c r="K130" s="302"/>
      <c r="L130" s="302"/>
      <c r="M130" s="290"/>
      <c r="N130" s="303"/>
      <c r="O130" s="303"/>
      <c r="P130" s="303"/>
      <c r="Q130" s="303"/>
      <c r="R130" s="303"/>
      <c r="S130" s="303"/>
      <c r="T130" s="303"/>
      <c r="U130" s="303"/>
      <c r="V130" s="303"/>
      <c r="W130" s="303"/>
      <c r="X130" s="304"/>
      <c r="Y130" s="7"/>
    </row>
    <row r="131" customFormat="false" ht="12.75" hidden="false" customHeight="false" outlineLevel="0" collapsed="false">
      <c r="A131" s="7"/>
      <c r="B131" s="7"/>
      <c r="C131" s="7"/>
      <c r="D131" s="7"/>
      <c r="E131" s="9"/>
      <c r="F131" s="290"/>
      <c r="G131" s="290"/>
      <c r="H131" s="290"/>
      <c r="I131" s="302"/>
      <c r="J131" s="302"/>
      <c r="K131" s="302"/>
      <c r="L131" s="302"/>
      <c r="M131" s="290"/>
      <c r="N131" s="303"/>
      <c r="O131" s="303"/>
      <c r="P131" s="303"/>
      <c r="Q131" s="303"/>
      <c r="R131" s="303"/>
      <c r="S131" s="303"/>
      <c r="T131" s="303"/>
      <c r="U131" s="303"/>
      <c r="V131" s="303"/>
      <c r="W131" s="303"/>
      <c r="X131" s="304"/>
      <c r="Y131" s="7"/>
    </row>
    <row r="132" customFormat="false" ht="12.75" hidden="false" customHeight="false" outlineLevel="0" collapsed="false">
      <c r="A132" s="7"/>
      <c r="B132" s="7"/>
      <c r="C132" s="7"/>
      <c r="D132" s="7"/>
      <c r="E132" s="9"/>
      <c r="F132" s="290"/>
      <c r="G132" s="290"/>
      <c r="H132" s="290"/>
      <c r="I132" s="302"/>
      <c r="J132" s="302"/>
      <c r="K132" s="302"/>
      <c r="L132" s="302"/>
      <c r="M132" s="290"/>
      <c r="N132" s="303"/>
      <c r="O132" s="303"/>
      <c r="P132" s="303"/>
      <c r="Q132" s="303"/>
      <c r="R132" s="303"/>
      <c r="S132" s="303"/>
      <c r="T132" s="303"/>
      <c r="U132" s="303"/>
      <c r="V132" s="303"/>
      <c r="W132" s="303"/>
      <c r="X132" s="304"/>
      <c r="Y132" s="7"/>
    </row>
    <row r="133" customFormat="false" ht="12.75" hidden="false" customHeight="false" outlineLevel="0" collapsed="false">
      <c r="A133" s="7"/>
      <c r="B133" s="7"/>
      <c r="C133" s="7"/>
      <c r="D133" s="7"/>
      <c r="E133" s="9"/>
      <c r="F133" s="290"/>
      <c r="G133" s="290"/>
      <c r="H133" s="290"/>
      <c r="I133" s="302"/>
      <c r="J133" s="302"/>
      <c r="K133" s="302"/>
      <c r="L133" s="302"/>
      <c r="M133" s="290"/>
      <c r="N133" s="303"/>
      <c r="O133" s="303"/>
      <c r="P133" s="303"/>
      <c r="Q133" s="303"/>
      <c r="R133" s="303"/>
      <c r="S133" s="303"/>
      <c r="T133" s="303"/>
      <c r="U133" s="303"/>
      <c r="V133" s="303"/>
      <c r="W133" s="303"/>
      <c r="X133" s="304"/>
      <c r="Y133" s="7"/>
    </row>
    <row r="134" customFormat="false" ht="12.75" hidden="false" customHeight="false" outlineLevel="0" collapsed="false">
      <c r="A134" s="7"/>
      <c r="B134" s="7"/>
      <c r="C134" s="7"/>
      <c r="D134" s="7"/>
      <c r="E134" s="9"/>
      <c r="F134" s="290"/>
      <c r="G134" s="290"/>
      <c r="H134" s="290"/>
      <c r="I134" s="302"/>
      <c r="J134" s="302"/>
      <c r="K134" s="302"/>
      <c r="L134" s="302"/>
      <c r="M134" s="290"/>
      <c r="N134" s="303"/>
      <c r="O134" s="303"/>
      <c r="P134" s="303"/>
      <c r="Q134" s="303"/>
      <c r="R134" s="303"/>
      <c r="S134" s="303"/>
      <c r="T134" s="303"/>
      <c r="U134" s="303"/>
      <c r="V134" s="303"/>
      <c r="W134" s="303"/>
      <c r="X134" s="304"/>
      <c r="Y134" s="7"/>
    </row>
    <row r="135" customFormat="false" ht="12.75" hidden="false" customHeight="false" outlineLevel="0" collapsed="false">
      <c r="A135" s="7"/>
      <c r="B135" s="7"/>
      <c r="C135" s="7"/>
      <c r="D135" s="7"/>
      <c r="E135" s="9"/>
      <c r="F135" s="290"/>
      <c r="G135" s="290"/>
      <c r="H135" s="290"/>
      <c r="I135" s="302"/>
      <c r="J135" s="302"/>
      <c r="K135" s="302"/>
      <c r="L135" s="302"/>
      <c r="M135" s="290"/>
      <c r="N135" s="303"/>
      <c r="O135" s="303"/>
      <c r="P135" s="303"/>
      <c r="Q135" s="303"/>
      <c r="R135" s="303"/>
      <c r="S135" s="303"/>
      <c r="T135" s="303"/>
      <c r="U135" s="303"/>
      <c r="V135" s="303"/>
      <c r="W135" s="303"/>
      <c r="X135" s="304"/>
      <c r="Y135" s="7"/>
    </row>
    <row r="136" customFormat="false" ht="12.75" hidden="false" customHeight="false" outlineLevel="0" collapsed="false">
      <c r="A136" s="7"/>
      <c r="B136" s="7"/>
      <c r="C136" s="7"/>
      <c r="D136" s="7"/>
      <c r="E136" s="9"/>
      <c r="F136" s="290"/>
      <c r="G136" s="290"/>
      <c r="H136" s="290"/>
      <c r="I136" s="302"/>
      <c r="J136" s="302"/>
      <c r="K136" s="302"/>
      <c r="L136" s="302"/>
      <c r="M136" s="290"/>
      <c r="N136" s="303"/>
      <c r="O136" s="303"/>
      <c r="P136" s="303"/>
      <c r="Q136" s="303"/>
      <c r="R136" s="303"/>
      <c r="S136" s="303"/>
      <c r="T136" s="303"/>
      <c r="U136" s="303"/>
      <c r="V136" s="303"/>
      <c r="W136" s="303"/>
      <c r="X136" s="304"/>
      <c r="Y136" s="7"/>
    </row>
    <row r="137" customFormat="false" ht="12.75" hidden="false" customHeight="false" outlineLevel="0" collapsed="false">
      <c r="A137" s="7"/>
      <c r="B137" s="7"/>
      <c r="C137" s="7"/>
      <c r="D137" s="7"/>
      <c r="E137" s="9"/>
      <c r="F137" s="290"/>
      <c r="G137" s="290"/>
      <c r="H137" s="291"/>
      <c r="I137" s="287"/>
      <c r="J137" s="287"/>
      <c r="K137" s="287"/>
      <c r="L137" s="287"/>
      <c r="M137" s="287"/>
      <c r="N137" s="287"/>
      <c r="O137" s="287"/>
      <c r="P137" s="287"/>
      <c r="Q137" s="287"/>
      <c r="R137" s="287"/>
      <c r="S137" s="287"/>
      <c r="T137" s="287"/>
      <c r="U137" s="287"/>
      <c r="V137" s="287"/>
      <c r="W137" s="287"/>
      <c r="X137" s="287"/>
      <c r="Y137" s="7"/>
    </row>
    <row r="138" customFormat="false" ht="12.75" hidden="false" customHeight="false" outlineLevel="0" collapsed="false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customFormat="false" ht="12.75" hidden="false" customHeight="false" outlineLevel="0" collapsed="false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customFormat="false" ht="12.75" hidden="false" customHeight="false" outlineLevel="0" collapsed="false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customFormat="false" ht="12.75" hidden="false" customHeight="false" outlineLevel="0" collapsed="false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customFormat="false" ht="12.75" hidden="false" customHeight="false" outlineLevel="0" collapsed="false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customFormat="false" ht="12.75" hidden="false" customHeight="false" outlineLevel="0" collapsed="false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customFormat="false" ht="12.75" hidden="false" customHeight="false" outlineLevel="0" collapsed="false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customFormat="false" ht="12.75" hidden="false" customHeight="false" outlineLevel="0" collapsed="false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</sheetData>
  <mergeCells count="13">
    <mergeCell ref="AQ1:AR1"/>
    <mergeCell ref="BC1:BD1"/>
    <mergeCell ref="W3:AB3"/>
    <mergeCell ref="AD3:AL3"/>
    <mergeCell ref="BF3:BH3"/>
    <mergeCell ref="CE3:CG3"/>
    <mergeCell ref="F4:I4"/>
    <mergeCell ref="AK4:AM4"/>
    <mergeCell ref="AN4:AP4"/>
    <mergeCell ref="AK5:AM5"/>
    <mergeCell ref="AN5:AP5"/>
    <mergeCell ref="F69:I69"/>
    <mergeCell ref="I109:L109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R145"/>
  <sheetViews>
    <sheetView showFormulas="false" showGridLines="true" showRowColHeaders="true" showZeros="true" rightToLeft="false" tabSelected="false" showOutlineSymbols="true" defaultGridColor="true" view="normal" topLeftCell="AO1" colorId="64" zoomScale="75" zoomScaleNormal="75" zoomScalePageLayoutView="100" workbookViewId="0">
      <selection pane="topLeft" activeCell="X7" activeCellId="0" sqref="X7:X3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9.99"/>
    <col collapsed="false" customWidth="true" hidden="false" outlineLevel="0" max="4" min="4" style="0" width="10.56"/>
    <col collapsed="false" customWidth="true" hidden="false" outlineLevel="0" max="5" min="5" style="0" width="12.56"/>
    <col collapsed="false" customWidth="true" hidden="false" outlineLevel="0" max="6" min="6" style="0" width="13.41"/>
    <col collapsed="false" customWidth="true" hidden="false" outlineLevel="0" max="7" min="7" style="0" width="11.99"/>
    <col collapsed="false" customWidth="true" hidden="false" outlineLevel="0" max="8" min="8" style="0" width="14.28"/>
    <col collapsed="false" customWidth="true" hidden="false" outlineLevel="0" max="9" min="9" style="0" width="15.85"/>
    <col collapsed="false" customWidth="true" hidden="false" outlineLevel="0" max="10" min="10" style="0" width="11.56"/>
    <col collapsed="false" customWidth="true" hidden="false" outlineLevel="0" max="11" min="11" style="0" width="19.56"/>
    <col collapsed="false" customWidth="true" hidden="false" outlineLevel="0" max="12" min="12" style="0" width="16.56"/>
    <col collapsed="false" customWidth="true" hidden="false" outlineLevel="0" max="13" min="13" style="0" width="18.41"/>
    <col collapsed="false" customWidth="true" hidden="false" outlineLevel="0" max="14" min="14" style="0" width="19.99"/>
    <col collapsed="false" customWidth="true" hidden="false" outlineLevel="0" max="15" min="15" style="0" width="14.56"/>
    <col collapsed="false" customWidth="true" hidden="false" outlineLevel="0" max="16" min="16" style="0" width="11.56"/>
    <col collapsed="false" customWidth="true" hidden="false" outlineLevel="0" max="17" min="17" style="0" width="12.14"/>
    <col collapsed="false" customWidth="true" hidden="false" outlineLevel="0" max="19" min="18" style="0" width="12.85"/>
    <col collapsed="false" customWidth="true" hidden="false" outlineLevel="0" max="20" min="20" style="0" width="13.56"/>
    <col collapsed="false" customWidth="true" hidden="false" outlineLevel="0" max="21" min="21" style="0" width="15.13"/>
    <col collapsed="false" customWidth="true" hidden="false" outlineLevel="0" max="22" min="22" style="0" width="13.14"/>
    <col collapsed="false" customWidth="true" hidden="false" outlineLevel="0" max="23" min="23" style="0" width="12.56"/>
    <col collapsed="false" customWidth="true" hidden="false" outlineLevel="0" max="24" min="24" style="0" width="12.28"/>
    <col collapsed="false" customWidth="true" hidden="false" outlineLevel="0" max="25" min="25" style="0" width="13.85"/>
    <col collapsed="false" customWidth="true" hidden="false" outlineLevel="0" max="26" min="26" style="0" width="12.56"/>
    <col collapsed="false" customWidth="true" hidden="false" outlineLevel="0" max="27" min="27" style="0" width="13.99"/>
    <col collapsed="false" customWidth="true" hidden="false" outlineLevel="0" max="28" min="28" style="0" width="14.14"/>
    <col collapsed="false" customWidth="true" hidden="false" outlineLevel="0" max="29" min="29" style="0" width="14.28"/>
    <col collapsed="false" customWidth="true" hidden="false" outlineLevel="0" max="30" min="30" style="0" width="15.13"/>
    <col collapsed="false" customWidth="true" hidden="false" outlineLevel="0" max="31" min="31" style="0" width="13.14"/>
    <col collapsed="false" customWidth="true" hidden="false" outlineLevel="0" max="32" min="32" style="0" width="12.56"/>
    <col collapsed="false" customWidth="true" hidden="false" outlineLevel="0" max="33" min="33" style="0" width="12.28"/>
    <col collapsed="false" customWidth="true" hidden="false" outlineLevel="0" max="34" min="34" style="0" width="12.7"/>
    <col collapsed="false" customWidth="true" hidden="false" outlineLevel="0" max="35" min="35" style="0" width="10.99"/>
    <col collapsed="false" customWidth="true" hidden="false" outlineLevel="0" max="36" min="36" style="0" width="15.41"/>
    <col collapsed="false" customWidth="true" hidden="false" outlineLevel="0" max="37" min="37" style="0" width="13.14"/>
    <col collapsed="false" customWidth="true" hidden="false" outlineLevel="0" max="38" min="38" style="0" width="14.56"/>
    <col collapsed="false" customWidth="true" hidden="false" outlineLevel="0" max="39" min="39" style="0" width="11.42"/>
    <col collapsed="false" customWidth="true" hidden="false" outlineLevel="0" max="40" min="40" style="0" width="11.13"/>
    <col collapsed="false" customWidth="true" hidden="false" outlineLevel="0" max="41" min="41" style="0" width="14.28"/>
    <col collapsed="false" customWidth="true" hidden="false" outlineLevel="0" max="42" min="42" style="0" width="14.41"/>
    <col collapsed="false" customWidth="true" hidden="false" outlineLevel="0" max="43" min="43" style="0" width="13.99"/>
    <col collapsed="false" customWidth="true" hidden="false" outlineLevel="0" max="44" min="44" style="0" width="14.28"/>
    <col collapsed="false" customWidth="true" hidden="false" outlineLevel="0" max="45" min="45" style="0" width="16.84"/>
    <col collapsed="false" customWidth="true" hidden="false" outlineLevel="0" max="46" min="46" style="0" width="17.28"/>
    <col collapsed="false" customWidth="true" hidden="false" outlineLevel="0" max="47" min="47" style="0" width="16.56"/>
    <col collapsed="false" customWidth="true" hidden="false" outlineLevel="0" max="48" min="48" style="0" width="17.14"/>
    <col collapsed="false" customWidth="true" hidden="false" outlineLevel="0" max="49" min="49" style="0" width="14.28"/>
    <col collapsed="false" customWidth="true" hidden="false" outlineLevel="0" max="50" min="50" style="0" width="14.85"/>
    <col collapsed="false" customWidth="true" hidden="false" outlineLevel="0" max="51" min="51" style="0" width="15.41"/>
    <col collapsed="false" customWidth="true" hidden="false" outlineLevel="0" max="52" min="52" style="0" width="13.99"/>
    <col collapsed="false" customWidth="true" hidden="false" outlineLevel="0" max="53" min="53" style="0" width="15.13"/>
    <col collapsed="false" customWidth="true" hidden="false" outlineLevel="0" max="54" min="54" style="0" width="14.99"/>
    <col collapsed="false" customWidth="true" hidden="false" outlineLevel="0" max="55" min="55" style="0" width="15.7"/>
    <col collapsed="false" customWidth="true" hidden="false" outlineLevel="0" max="56" min="56" style="0" width="15.85"/>
    <col collapsed="false" customWidth="true" hidden="false" outlineLevel="0" max="58" min="57" style="0" width="14.99"/>
    <col collapsed="false" customWidth="true" hidden="false" outlineLevel="0" max="59" min="59" style="0" width="13.7"/>
    <col collapsed="false" customWidth="true" hidden="false" outlineLevel="0" max="60" min="60" style="0" width="15.28"/>
    <col collapsed="false" customWidth="true" hidden="false" outlineLevel="0" max="61" min="61" style="0" width="16.84"/>
    <col collapsed="false" customWidth="true" hidden="false" outlineLevel="0" max="62" min="62" style="0" width="16.42"/>
    <col collapsed="false" customWidth="true" hidden="false" outlineLevel="0" max="63" min="63" style="0" width="16.7"/>
    <col collapsed="false" customWidth="true" hidden="false" outlineLevel="0" max="64" min="64" style="0" width="13.85"/>
    <col collapsed="false" customWidth="true" hidden="false" outlineLevel="0" max="66" min="66" style="0" width="10.99"/>
    <col collapsed="false" customWidth="true" hidden="false" outlineLevel="0" max="67" min="67" style="0" width="16.99"/>
    <col collapsed="false" customWidth="true" hidden="false" outlineLevel="0" max="69" min="69" style="0" width="19.14"/>
  </cols>
  <sheetData>
    <row r="1" customFormat="false" ht="20.25" hidden="false" customHeight="false" outlineLevel="0" collapsed="false">
      <c r="A1" s="1" t="n">
        <f aca="true">DATE(YEAR($A$4),MONTH($A$4),DAY(RIGHT(CELL("filename",A2),1)))</f>
        <v>36953</v>
      </c>
      <c r="K1" s="2" t="s">
        <v>0</v>
      </c>
      <c r="L1" s="2"/>
      <c r="N1" s="2"/>
      <c r="AQ1" s="3" t="n">
        <f aca="false">A1</f>
        <v>36953</v>
      </c>
      <c r="AR1" s="3"/>
      <c r="BC1" s="3" t="n">
        <f aca="false">A1</f>
        <v>36953</v>
      </c>
      <c r="BD1" s="3"/>
    </row>
    <row r="2" customFormat="false" ht="13.5" hidden="false" customHeight="false" outlineLevel="0" collapsed="false"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 t="s">
        <v>1</v>
      </c>
      <c r="N2" s="4"/>
      <c r="O2" s="4" t="s">
        <v>1</v>
      </c>
      <c r="P2" s="4"/>
      <c r="Q2" s="4" t="s">
        <v>1</v>
      </c>
      <c r="R2" s="4" t="s">
        <v>1</v>
      </c>
      <c r="S2" s="4" t="s">
        <v>1</v>
      </c>
      <c r="T2" s="4" t="s">
        <v>1</v>
      </c>
      <c r="U2" s="4"/>
      <c r="AB2" s="5"/>
      <c r="BJ2" s="6" t="s">
        <v>2</v>
      </c>
      <c r="BO2" s="6" t="s">
        <v>3</v>
      </c>
      <c r="CI2" s="6" t="s">
        <v>2</v>
      </c>
      <c r="CN2" s="6" t="s">
        <v>3</v>
      </c>
    </row>
    <row r="3" customFormat="false" ht="13.5" hidden="false" customHeight="false" outlineLevel="0" collapsed="false">
      <c r="B3" s="9" t="s">
        <v>4</v>
      </c>
      <c r="C3" s="10"/>
      <c r="D3" s="10"/>
      <c r="E3" s="10"/>
      <c r="F3" s="11"/>
      <c r="G3" s="11"/>
      <c r="H3" s="12"/>
      <c r="I3" s="12"/>
      <c r="J3" s="11"/>
      <c r="K3" s="11"/>
      <c r="L3" s="11"/>
      <c r="M3" s="13" t="n">
        <v>2.52</v>
      </c>
      <c r="N3" s="11"/>
      <c r="O3" s="13" t="n">
        <v>0</v>
      </c>
      <c r="P3" s="14" t="n">
        <v>22.8</v>
      </c>
      <c r="Q3" s="13" t="n">
        <v>0</v>
      </c>
      <c r="R3" s="13" t="n">
        <v>0</v>
      </c>
      <c r="S3" s="13" t="n">
        <v>0</v>
      </c>
      <c r="T3" s="13" t="n">
        <v>0</v>
      </c>
      <c r="U3" s="4"/>
      <c r="W3" s="15" t="s">
        <v>5</v>
      </c>
      <c r="X3" s="15"/>
      <c r="Y3" s="15"/>
      <c r="Z3" s="15"/>
      <c r="AA3" s="15"/>
      <c r="AB3" s="15"/>
      <c r="AD3" s="16" t="s">
        <v>6</v>
      </c>
      <c r="AE3" s="16"/>
      <c r="AF3" s="16"/>
      <c r="AG3" s="16"/>
      <c r="AH3" s="16"/>
      <c r="AI3" s="16"/>
      <c r="AJ3" s="16"/>
      <c r="AK3" s="16"/>
      <c r="AL3" s="16"/>
      <c r="AM3" s="17"/>
      <c r="AN3" s="17"/>
      <c r="AO3" s="17"/>
      <c r="AP3" s="18"/>
      <c r="AQ3" s="19"/>
      <c r="AR3" s="20"/>
      <c r="AS3" s="21" t="s">
        <v>7</v>
      </c>
      <c r="AT3" s="22"/>
      <c r="AU3" s="22"/>
      <c r="AV3" s="22"/>
      <c r="AW3" s="22"/>
      <c r="AX3" s="22"/>
      <c r="AY3" s="22"/>
      <c r="AZ3" s="22"/>
      <c r="BA3" s="22"/>
      <c r="BB3" s="22"/>
      <c r="BC3" s="23"/>
      <c r="BF3" s="24" t="s">
        <v>8</v>
      </c>
      <c r="BG3" s="24"/>
      <c r="BH3" s="24"/>
      <c r="BJ3" s="25" t="s">
        <v>9</v>
      </c>
      <c r="BK3" s="26"/>
      <c r="BL3" s="27" t="n">
        <f aca="false">BD31</f>
        <v>0</v>
      </c>
      <c r="BM3" s="6"/>
      <c r="BO3" s="25" t="s">
        <v>9</v>
      </c>
      <c r="BP3" s="26"/>
      <c r="BQ3" s="27" t="e">
        <f aca="true">(INDIRECT(TEXT((DAY($A$1)-1),"0")&amp;"!Bq3"))+BL3</f>
        <v>#REF!</v>
      </c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7"/>
      <c r="CD3" s="7"/>
      <c r="CE3" s="28"/>
      <c r="CF3" s="28"/>
      <c r="CG3" s="28"/>
      <c r="CH3" s="7"/>
      <c r="CI3" s="8"/>
      <c r="CJ3" s="7"/>
      <c r="CK3" s="29"/>
      <c r="CL3" s="8"/>
      <c r="CM3" s="7"/>
      <c r="CN3" s="8"/>
      <c r="CO3" s="7"/>
      <c r="CP3" s="29"/>
      <c r="CQ3" s="7"/>
      <c r="CR3" s="7"/>
    </row>
    <row r="4" customFormat="false" ht="13.5" hidden="false" customHeight="false" outlineLevel="0" collapsed="false">
      <c r="A4" s="30" t="n">
        <f aca="false">'1'!A4</f>
        <v>36951</v>
      </c>
      <c r="B4" s="31"/>
      <c r="C4" s="32"/>
      <c r="D4" s="33" t="s">
        <v>10</v>
      </c>
      <c r="E4" s="34"/>
      <c r="F4" s="35" t="s">
        <v>11</v>
      </c>
      <c r="G4" s="35"/>
      <c r="H4" s="35"/>
      <c r="I4" s="35"/>
      <c r="J4" s="36" t="s">
        <v>12</v>
      </c>
      <c r="K4" s="37"/>
      <c r="L4" s="38"/>
      <c r="M4" s="36" t="s">
        <v>13</v>
      </c>
      <c r="N4" s="37"/>
      <c r="O4" s="37"/>
      <c r="P4" s="39"/>
      <c r="Q4" s="37"/>
      <c r="R4" s="37"/>
      <c r="S4" s="38"/>
      <c r="T4" s="36"/>
      <c r="U4" s="38"/>
      <c r="W4" s="40" t="s">
        <v>14</v>
      </c>
      <c r="X4" s="40"/>
      <c r="Y4" s="40" t="s">
        <v>14</v>
      </c>
      <c r="Z4" s="41"/>
      <c r="AA4" s="42" t="s">
        <v>15</v>
      </c>
      <c r="AB4" s="40"/>
      <c r="AC4" s="43" t="s">
        <v>16</v>
      </c>
      <c r="AE4" s="44" t="s">
        <v>17</v>
      </c>
      <c r="AF4" s="44" t="s">
        <v>17</v>
      </c>
      <c r="AG4" s="44"/>
      <c r="AH4" s="45"/>
      <c r="AI4" s="26" t="s">
        <v>18</v>
      </c>
      <c r="AJ4" s="46"/>
      <c r="AK4" s="47" t="s">
        <v>18</v>
      </c>
      <c r="AL4" s="47"/>
      <c r="AM4" s="47"/>
      <c r="AN4" s="47" t="s">
        <v>19</v>
      </c>
      <c r="AO4" s="47"/>
      <c r="AP4" s="47"/>
      <c r="AQ4" s="48" t="s">
        <v>20</v>
      </c>
      <c r="AR4" s="48" t="s">
        <v>21</v>
      </c>
      <c r="AS4" s="49"/>
      <c r="AT4" s="50" t="s">
        <v>21</v>
      </c>
      <c r="AU4" s="50" t="s">
        <v>22</v>
      </c>
      <c r="AV4" s="50" t="s">
        <v>21</v>
      </c>
      <c r="AW4" s="50" t="s">
        <v>11</v>
      </c>
      <c r="AX4" s="50" t="s">
        <v>23</v>
      </c>
      <c r="AY4" s="50" t="s">
        <v>24</v>
      </c>
      <c r="AZ4" s="50" t="s">
        <v>25</v>
      </c>
      <c r="BA4" s="50" t="s">
        <v>16</v>
      </c>
      <c r="BB4" s="50" t="s">
        <v>26</v>
      </c>
      <c r="BC4" s="50" t="s">
        <v>27</v>
      </c>
      <c r="BD4" s="50" t="s">
        <v>28</v>
      </c>
      <c r="BE4" s="51"/>
      <c r="BF4" s="40" t="s">
        <v>29</v>
      </c>
      <c r="BG4" s="40" t="s">
        <v>30</v>
      </c>
      <c r="BH4" s="40" t="s">
        <v>31</v>
      </c>
      <c r="BI4" s="52"/>
      <c r="BJ4" s="53" t="s">
        <v>32</v>
      </c>
      <c r="BK4" s="52"/>
      <c r="BL4" s="54"/>
      <c r="BO4" s="53" t="s">
        <v>32</v>
      </c>
      <c r="BP4" s="52"/>
      <c r="BQ4" s="54" t="e">
        <f aca="true">(INDIRECT(TEXT((DAY($A$1)-1),"0")&amp;"!BK4"))+BL4</f>
        <v>#REF!</v>
      </c>
      <c r="BR4" s="55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55"/>
      <c r="CE4" s="28"/>
      <c r="CF4" s="28"/>
      <c r="CG4" s="28"/>
      <c r="CH4" s="7"/>
      <c r="CI4" s="8"/>
      <c r="CJ4" s="7"/>
      <c r="CK4" s="29"/>
      <c r="CL4" s="7"/>
      <c r="CM4" s="7"/>
      <c r="CN4" s="8"/>
      <c r="CO4" s="7"/>
      <c r="CP4" s="29"/>
      <c r="CQ4" s="7"/>
      <c r="CR4" s="7"/>
    </row>
    <row r="5" customFormat="false" ht="12.75" hidden="false" customHeight="false" outlineLevel="0" collapsed="false">
      <c r="B5" s="56"/>
      <c r="C5" s="57" t="s">
        <v>33</v>
      </c>
      <c r="D5" s="57" t="s">
        <v>34</v>
      </c>
      <c r="E5" s="58"/>
      <c r="F5" s="59" t="s">
        <v>35</v>
      </c>
      <c r="G5" s="60" t="s">
        <v>36</v>
      </c>
      <c r="H5" s="60" t="s">
        <v>37</v>
      </c>
      <c r="I5" s="61" t="s">
        <v>38</v>
      </c>
      <c r="J5" s="59" t="s">
        <v>39</v>
      </c>
      <c r="K5" s="60" t="s">
        <v>23</v>
      </c>
      <c r="L5" s="61" t="s">
        <v>40</v>
      </c>
      <c r="M5" s="59" t="s">
        <v>25</v>
      </c>
      <c r="N5" s="60" t="s">
        <v>25</v>
      </c>
      <c r="O5" s="60" t="s">
        <v>41</v>
      </c>
      <c r="P5" s="60" t="s">
        <v>42</v>
      </c>
      <c r="Q5" s="60" t="s">
        <v>43</v>
      </c>
      <c r="R5" s="60" t="s">
        <v>43</v>
      </c>
      <c r="S5" s="61" t="s">
        <v>44</v>
      </c>
      <c r="T5" s="59" t="s">
        <v>45</v>
      </c>
      <c r="U5" s="62" t="s">
        <v>46</v>
      </c>
      <c r="W5" s="50" t="s">
        <v>24</v>
      </c>
      <c r="X5" s="50"/>
      <c r="Y5" s="50" t="s">
        <v>24</v>
      </c>
      <c r="Z5" s="63"/>
      <c r="AA5" s="64" t="s">
        <v>24</v>
      </c>
      <c r="AB5" s="65"/>
      <c r="AC5" s="66" t="s">
        <v>47</v>
      </c>
      <c r="AE5" s="67" t="s">
        <v>48</v>
      </c>
      <c r="AF5" s="67" t="s">
        <v>48</v>
      </c>
      <c r="AG5" s="67"/>
      <c r="AH5" s="68"/>
      <c r="AI5" s="52" t="s">
        <v>49</v>
      </c>
      <c r="AJ5" s="69"/>
      <c r="AK5" s="70" t="s">
        <v>49</v>
      </c>
      <c r="AL5" s="70"/>
      <c r="AM5" s="70"/>
      <c r="AN5" s="70" t="s">
        <v>49</v>
      </c>
      <c r="AO5" s="70"/>
      <c r="AP5" s="70"/>
      <c r="AQ5" s="71" t="s">
        <v>50</v>
      </c>
      <c r="AR5" s="71" t="s">
        <v>51</v>
      </c>
      <c r="AS5" s="49"/>
      <c r="AT5" s="50" t="s">
        <v>52</v>
      </c>
      <c r="AU5" s="50" t="s">
        <v>53</v>
      </c>
      <c r="AV5" s="50" t="s">
        <v>54</v>
      </c>
      <c r="AW5" s="50" t="s">
        <v>55</v>
      </c>
      <c r="AX5" s="50"/>
      <c r="AY5" s="50" t="s">
        <v>56</v>
      </c>
      <c r="AZ5" s="50" t="s">
        <v>57</v>
      </c>
      <c r="BA5" s="50" t="s">
        <v>47</v>
      </c>
      <c r="BB5" s="50" t="s">
        <v>58</v>
      </c>
      <c r="BC5" s="50"/>
      <c r="BD5" s="50" t="s">
        <v>59</v>
      </c>
      <c r="BE5" s="51"/>
      <c r="BF5" s="72" t="s">
        <v>60</v>
      </c>
      <c r="BG5" s="72" t="n">
        <v>0.8</v>
      </c>
      <c r="BH5" s="72" t="n">
        <v>0.2</v>
      </c>
      <c r="BI5" s="52"/>
      <c r="BJ5" s="53" t="s">
        <v>61</v>
      </c>
      <c r="BK5" s="52"/>
      <c r="BL5" s="73" t="n">
        <f aca="false">BL3-BL4</f>
        <v>0</v>
      </c>
      <c r="BO5" s="53" t="s">
        <v>61</v>
      </c>
      <c r="BP5" s="52"/>
      <c r="BQ5" s="73" t="e">
        <f aca="false">BQ3-BQ4</f>
        <v>#REF!</v>
      </c>
      <c r="BR5" s="55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55"/>
      <c r="CE5" s="74"/>
      <c r="CF5" s="74"/>
      <c r="CG5" s="74"/>
      <c r="CH5" s="7"/>
      <c r="CI5" s="8"/>
      <c r="CJ5" s="7"/>
      <c r="CK5" s="29"/>
      <c r="CL5" s="7"/>
      <c r="CM5" s="7"/>
      <c r="CN5" s="8"/>
      <c r="CO5" s="7"/>
      <c r="CP5" s="29"/>
      <c r="CQ5" s="7"/>
      <c r="CR5" s="7"/>
    </row>
    <row r="6" customFormat="false" ht="17.25" hidden="false" customHeight="true" outlineLevel="0" collapsed="false">
      <c r="B6" s="75"/>
      <c r="C6" s="76" t="s">
        <v>62</v>
      </c>
      <c r="D6" s="76" t="s">
        <v>63</v>
      </c>
      <c r="E6" s="77" t="s">
        <v>64</v>
      </c>
      <c r="F6" s="78" t="n">
        <f aca="false">Variables!C2</f>
        <v>0</v>
      </c>
      <c r="G6" s="79" t="n">
        <v>0</v>
      </c>
      <c r="H6" s="79" t="n">
        <v>0</v>
      </c>
      <c r="I6" s="80" t="s">
        <v>65</v>
      </c>
      <c r="J6" s="81" t="s">
        <v>66</v>
      </c>
      <c r="K6" s="79" t="n">
        <v>0</v>
      </c>
      <c r="L6" s="82" t="s">
        <v>65</v>
      </c>
      <c r="M6" s="83" t="n">
        <v>0</v>
      </c>
      <c r="N6" s="84" t="s">
        <v>67</v>
      </c>
      <c r="O6" s="85" t="n">
        <v>0</v>
      </c>
      <c r="P6" s="84" t="n">
        <v>0.019</v>
      </c>
      <c r="Q6" s="85" t="n">
        <v>0</v>
      </c>
      <c r="R6" s="85" t="s">
        <v>67</v>
      </c>
      <c r="S6" s="82" t="s">
        <v>68</v>
      </c>
      <c r="T6" s="86" t="n">
        <v>0</v>
      </c>
      <c r="U6" s="87" t="s">
        <v>69</v>
      </c>
      <c r="W6" s="88" t="s">
        <v>62</v>
      </c>
      <c r="X6" s="89"/>
      <c r="Y6" s="88" t="s">
        <v>62</v>
      </c>
      <c r="Z6" s="63"/>
      <c r="AA6" s="91" t="s">
        <v>62</v>
      </c>
      <c r="AB6" s="317"/>
      <c r="AC6" s="93" t="s">
        <v>70</v>
      </c>
      <c r="AD6" s="94" t="s">
        <v>71</v>
      </c>
      <c r="AE6" s="67" t="s">
        <v>72</v>
      </c>
      <c r="AF6" s="67" t="s">
        <v>73</v>
      </c>
      <c r="AG6" s="67"/>
      <c r="AH6" s="95" t="s">
        <v>72</v>
      </c>
      <c r="AI6" s="309" t="s">
        <v>50</v>
      </c>
      <c r="AJ6" s="310" t="s">
        <v>74</v>
      </c>
      <c r="AK6" s="67" t="s">
        <v>72</v>
      </c>
      <c r="AL6" s="51" t="s">
        <v>50</v>
      </c>
      <c r="AM6" s="49" t="s">
        <v>74</v>
      </c>
      <c r="AN6" s="311" t="s">
        <v>72</v>
      </c>
      <c r="AO6" s="312" t="s">
        <v>50</v>
      </c>
      <c r="AP6" s="49" t="s">
        <v>74</v>
      </c>
      <c r="AQ6" s="96" t="s">
        <v>75</v>
      </c>
      <c r="AR6" s="96" t="s">
        <v>76</v>
      </c>
      <c r="AS6" s="49"/>
      <c r="AT6" s="97" t="s">
        <v>76</v>
      </c>
      <c r="AU6" s="97" t="s">
        <v>77</v>
      </c>
      <c r="AV6" s="97" t="s">
        <v>70</v>
      </c>
      <c r="AW6" s="97" t="s">
        <v>78</v>
      </c>
      <c r="AX6" s="97" t="s">
        <v>70</v>
      </c>
      <c r="AY6" s="97" t="s">
        <v>70</v>
      </c>
      <c r="AZ6" s="97" t="s">
        <v>70</v>
      </c>
      <c r="BA6" s="97" t="s">
        <v>70</v>
      </c>
      <c r="BB6" s="97" t="s">
        <v>70</v>
      </c>
      <c r="BC6" s="97" t="s">
        <v>70</v>
      </c>
      <c r="BD6" s="97" t="s">
        <v>79</v>
      </c>
      <c r="BE6" s="52"/>
      <c r="BF6" s="92" t="s">
        <v>70</v>
      </c>
      <c r="BG6" s="92" t="s">
        <v>80</v>
      </c>
      <c r="BH6" s="92" t="s">
        <v>80</v>
      </c>
      <c r="BI6" s="98"/>
      <c r="BJ6" s="53" t="s">
        <v>32</v>
      </c>
      <c r="BK6" s="52"/>
      <c r="BL6" s="99"/>
      <c r="BM6" s="6"/>
      <c r="BN6" s="6"/>
      <c r="BO6" s="53" t="s">
        <v>32</v>
      </c>
      <c r="BP6" s="52"/>
      <c r="BQ6" s="99" t="e">
        <f aca="true">-ABS(INDIRECT(TEXT((DAY($A$1)-1),"0")&amp;"!BK6"))+BL6</f>
        <v>#REF!</v>
      </c>
      <c r="BR6" s="55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7"/>
      <c r="CE6" s="100"/>
      <c r="CF6" s="100"/>
      <c r="CG6" s="100"/>
      <c r="CH6" s="8"/>
      <c r="CI6" s="8"/>
      <c r="CJ6" s="7"/>
      <c r="CK6" s="101"/>
      <c r="CL6" s="8"/>
      <c r="CM6" s="8"/>
      <c r="CN6" s="8"/>
      <c r="CO6" s="7"/>
      <c r="CP6" s="101"/>
      <c r="CQ6" s="7"/>
      <c r="CR6" s="7"/>
    </row>
    <row r="7" customFormat="false" ht="13.5" hidden="false" customHeight="false" outlineLevel="0" collapsed="false">
      <c r="B7" s="102" t="s">
        <v>71</v>
      </c>
      <c r="C7" s="103" t="n">
        <v>4</v>
      </c>
      <c r="D7" s="104" t="n">
        <v>0</v>
      </c>
      <c r="E7" s="105" t="s">
        <v>62</v>
      </c>
      <c r="F7" s="106" t="s">
        <v>81</v>
      </c>
      <c r="G7" s="107" t="s">
        <v>81</v>
      </c>
      <c r="H7" s="107" t="s">
        <v>81</v>
      </c>
      <c r="I7" s="108" t="s">
        <v>81</v>
      </c>
      <c r="J7" s="109" t="n">
        <v>0</v>
      </c>
      <c r="K7" s="110" t="s">
        <v>82</v>
      </c>
      <c r="L7" s="111" t="s">
        <v>83</v>
      </c>
      <c r="M7" s="112" t="s">
        <v>82</v>
      </c>
      <c r="N7" s="113" t="n">
        <v>0.03</v>
      </c>
      <c r="O7" s="114" t="s">
        <v>83</v>
      </c>
      <c r="P7" s="113" t="s">
        <v>83</v>
      </c>
      <c r="Q7" s="114" t="s">
        <v>83</v>
      </c>
      <c r="R7" s="113" t="n">
        <v>0</v>
      </c>
      <c r="S7" s="115" t="n">
        <v>0</v>
      </c>
      <c r="T7" s="106" t="s">
        <v>82</v>
      </c>
      <c r="U7" s="111" t="s">
        <v>82</v>
      </c>
      <c r="W7" s="116" t="n">
        <v>4</v>
      </c>
      <c r="X7" s="117"/>
      <c r="Y7" s="118"/>
      <c r="Z7" s="41"/>
      <c r="AA7" s="119"/>
      <c r="AB7" s="120"/>
      <c r="AC7" s="318" t="n">
        <f aca="false">(W7*X7)+(Y7*Z7)+(AA7*AB7)</f>
        <v>0</v>
      </c>
      <c r="AD7" s="122" t="n">
        <v>100</v>
      </c>
      <c r="AE7" s="123" t="n">
        <v>0</v>
      </c>
      <c r="AF7" s="124" t="n">
        <v>0</v>
      </c>
      <c r="AG7" s="125"/>
      <c r="AH7" s="126"/>
      <c r="AI7" s="127"/>
      <c r="AJ7" s="128"/>
      <c r="AK7" s="129"/>
      <c r="AL7" s="41"/>
      <c r="AM7" s="46"/>
      <c r="AN7" s="130"/>
      <c r="AO7" s="131"/>
      <c r="AP7" s="132"/>
      <c r="AQ7" s="132" t="e">
        <f aca="false" t="array" ref="AQ7:AQ7">SUM(IF(AND(AJ7&lt;&gt;"pac",AJ7&lt;&gt;""),AI7),IF(AND(AM7&lt;&gt;"pac",AM7&lt;&gt;""),AL7),IF(AND(AN7&lt;&gt;"pac",AN7&lt;&gt;""),AO7))/SUM(IF(AND(AJ7&lt;&gt;"pac",AJ7&lt;&gt;""),1),IF(AND(AM7&lt;&gt;"pac",AM7&lt;&gt;""),1),IF(AND(AN7&lt;&gt;"pac",AN7&lt;&gt;""),1))</f>
        <v>#DIV/0!</v>
      </c>
      <c r="AR7" s="132" t="n">
        <f aca="false" t="array" ref="AR7:AR7">SUM(IF(AND(AJ7&lt;&gt;"pac",AJ7&lt;&gt;""),AH7),IF(AND(AM7&lt;&gt;"pac",AM7&lt;&gt;""),AK7),IF(AND(AP7&lt;&gt;"pac",AP7&lt;&gt;""),AN7))</f>
        <v>0</v>
      </c>
      <c r="AS7" s="133"/>
      <c r="AT7" s="134" t="n">
        <f aca="false">SUM(AE7,AG7,AH7,AN7,AK7)</f>
        <v>0</v>
      </c>
      <c r="AU7" s="135" t="e">
        <f aca="false">AV7/AT7</f>
        <v>#DIV/0!</v>
      </c>
      <c r="AV7" s="136" t="n">
        <f aca="false">SUM(AE7*AF7)+(AH7*AI7)+(AN7*AO7)+(AK7*AL7)</f>
        <v>0</v>
      </c>
      <c r="AW7" s="137" t="n">
        <f aca="false">AT7*(F8+G8+H8)*J8/1000</f>
        <v>0</v>
      </c>
      <c r="AX7" s="137" t="n">
        <f aca="false">K8*AT7</f>
        <v>0</v>
      </c>
      <c r="AY7" s="137" t="n">
        <f aca="false">L8*(AE8+AG8)</f>
        <v>0</v>
      </c>
      <c r="AZ7" s="136" t="n">
        <f aca="false">P8</f>
        <v>0</v>
      </c>
      <c r="BA7" s="137" t="n">
        <f aca="false">AC7</f>
        <v>0</v>
      </c>
      <c r="BB7" s="137" t="n">
        <f aca="false">T8*AT8</f>
        <v>0</v>
      </c>
      <c r="BC7" s="137"/>
      <c r="BD7" s="137" t="n">
        <f aca="false">AV7-SUM(AW7:BC7)</f>
        <v>0</v>
      </c>
      <c r="BE7" s="138"/>
      <c r="BF7" s="139" t="n">
        <f aca="false">BD7</f>
        <v>0</v>
      </c>
      <c r="BG7" s="139" t="n">
        <f aca="false">BF7*$BG$5</f>
        <v>0</v>
      </c>
      <c r="BH7" s="139" t="n">
        <f aca="false">BF7*$BH$5</f>
        <v>0</v>
      </c>
      <c r="BI7" s="52"/>
      <c r="BJ7" s="140" t="s">
        <v>84</v>
      </c>
      <c r="BK7" s="141"/>
      <c r="BL7" s="54" t="n">
        <f aca="false">BL5+BL6</f>
        <v>0</v>
      </c>
      <c r="BO7" s="140" t="s">
        <v>84</v>
      </c>
      <c r="BP7" s="141"/>
      <c r="BQ7" s="54" t="e">
        <f aca="false">BQ5+BQ6</f>
        <v>#REF!</v>
      </c>
      <c r="BR7" s="55"/>
      <c r="BS7" s="142"/>
      <c r="BT7" s="143"/>
      <c r="BU7" s="144"/>
      <c r="BV7" s="138"/>
      <c r="BW7" s="138"/>
      <c r="BX7" s="138"/>
      <c r="BY7" s="144"/>
      <c r="BZ7" s="138"/>
      <c r="CA7" s="138"/>
      <c r="CB7" s="138"/>
      <c r="CC7" s="138"/>
      <c r="CD7" s="138"/>
      <c r="CE7" s="145"/>
      <c r="CF7" s="145"/>
      <c r="CG7" s="145"/>
      <c r="CH7" s="7"/>
      <c r="CI7" s="8"/>
      <c r="CJ7" s="7"/>
      <c r="CK7" s="29"/>
      <c r="CL7" s="7"/>
      <c r="CM7" s="7"/>
      <c r="CN7" s="8"/>
      <c r="CO7" s="7"/>
      <c r="CP7" s="29"/>
      <c r="CQ7" s="7"/>
      <c r="CR7" s="7"/>
    </row>
    <row r="8" customFormat="false" ht="12.75" hidden="false" customHeight="false" outlineLevel="0" collapsed="false">
      <c r="B8" s="75" t="n">
        <v>100</v>
      </c>
      <c r="C8" s="146" t="n">
        <f aca="false">C7</f>
        <v>4</v>
      </c>
      <c r="D8" s="147" t="n">
        <f aca="false">D7</f>
        <v>0</v>
      </c>
      <c r="E8" s="148" t="n">
        <f aca="false">C8-D7</f>
        <v>4</v>
      </c>
      <c r="F8" s="149" t="n">
        <f aca="false">$F$6</f>
        <v>0</v>
      </c>
      <c r="G8" s="150" t="n">
        <f aca="false">$G$6</f>
        <v>0</v>
      </c>
      <c r="H8" s="151" t="n">
        <f aca="false">$H$6</f>
        <v>0</v>
      </c>
      <c r="I8" s="152" t="n">
        <f aca="false">F8+G8+H8</f>
        <v>0</v>
      </c>
      <c r="J8" s="153" t="n">
        <f aca="false">$J$7</f>
        <v>0</v>
      </c>
      <c r="K8" s="154" t="n">
        <f aca="false">$K$6</f>
        <v>0</v>
      </c>
      <c r="L8" s="155" t="n">
        <f aca="false">((I8*J8/1000)+K8)</f>
        <v>0</v>
      </c>
      <c r="M8" s="156" t="n">
        <f aca="false">$M$68</f>
        <v>0</v>
      </c>
      <c r="N8" s="157" t="e">
        <f aca="false">$N$7*AQ7*AR7</f>
        <v>#DIV/0!</v>
      </c>
      <c r="O8" s="156" t="n">
        <f aca="false">$O$68</f>
        <v>0</v>
      </c>
      <c r="P8" s="158" t="n">
        <f aca="false">(AT7*$P$6)*$P$3</f>
        <v>0</v>
      </c>
      <c r="Q8" s="154" t="n">
        <f aca="false">$Q$68</f>
        <v>0</v>
      </c>
      <c r="R8" s="154" t="n">
        <v>0</v>
      </c>
      <c r="S8" s="155" t="n">
        <v>0</v>
      </c>
      <c r="T8" s="156" t="n">
        <f aca="false">$T$6</f>
        <v>0</v>
      </c>
      <c r="U8" s="159" t="e">
        <f aca="false">(N8/E8)+SUM(L8:M8)</f>
        <v>#DIV/0!</v>
      </c>
      <c r="W8" s="116" t="n">
        <v>4</v>
      </c>
      <c r="X8" s="117"/>
      <c r="Y8" s="160"/>
      <c r="Z8" s="63"/>
      <c r="AA8" s="161"/>
      <c r="AB8" s="120"/>
      <c r="AC8" s="319" t="n">
        <f aca="false">(W8*X8)+(Y8*Z8)+(AA8*AB8)</f>
        <v>0</v>
      </c>
      <c r="AD8" s="163" t="n">
        <v>200</v>
      </c>
      <c r="AE8" s="164" t="n">
        <v>0</v>
      </c>
      <c r="AF8" s="165" t="n">
        <v>0</v>
      </c>
      <c r="AG8" s="166"/>
      <c r="AH8" s="167"/>
      <c r="AI8" s="168"/>
      <c r="AJ8" s="169"/>
      <c r="AK8" s="170"/>
      <c r="AL8" s="63"/>
      <c r="AM8" s="171"/>
      <c r="AN8" s="172"/>
      <c r="AO8" s="173"/>
      <c r="AP8" s="133"/>
      <c r="AQ8" s="133" t="e">
        <f aca="false" t="array" ref="AQ8:AQ8">SUM(IF(AND(AJ8&lt;&gt;"pac",AJ8&lt;&gt;""),AI8),IF(AND(AM8&lt;&gt;"pac",AM8&lt;&gt;""),AL8),IF(AND(AN8&lt;&gt;"pac",AN8&lt;&gt;""),AO8))/SUM(IF(AND(AJ8&lt;&gt;"pac",AJ8&lt;&gt;""),1),IF(AND(AM8&lt;&gt;"pac",AM8&lt;&gt;""),1),IF(AND(AN8&lt;&gt;"pac",AN8&lt;&gt;""),1))</f>
        <v>#DIV/0!</v>
      </c>
      <c r="AR8" s="133" t="n">
        <f aca="false" t="array" ref="AR8:AR8">SUM(IF(AND(AJ8&lt;&gt;"pac",AJ8&lt;&gt;""),AH8),IF(AND(AM8&lt;&gt;"pac",AM8&lt;&gt;""),AK8),IF(AND(AP8&lt;&gt;"pac",AP8&lt;&gt;""),AN8))</f>
        <v>0</v>
      </c>
      <c r="AS8" s="133"/>
      <c r="AT8" s="134" t="n">
        <f aca="false">SUM(AE8,AG8,AH8,AN8,AK8)</f>
        <v>0</v>
      </c>
      <c r="AU8" s="135" t="e">
        <f aca="false">AV8/AT8</f>
        <v>#DIV/0!</v>
      </c>
      <c r="AV8" s="136" t="n">
        <f aca="false">SUM(AE8*AF8)+(AH8*AI8)+(AN8*AO8)+(AK8*AL8)</f>
        <v>0</v>
      </c>
      <c r="AW8" s="137" t="n">
        <f aca="false">AT8*(F9+G9+H9)*J9/1000</f>
        <v>0</v>
      </c>
      <c r="AX8" s="137" t="n">
        <f aca="false">K9*AT8</f>
        <v>0</v>
      </c>
      <c r="AY8" s="137" t="n">
        <f aca="false">L9*(AE9+AG9)</f>
        <v>0</v>
      </c>
      <c r="AZ8" s="136" t="n">
        <f aca="false">P9</f>
        <v>0</v>
      </c>
      <c r="BA8" s="137" t="n">
        <f aca="false">AC8</f>
        <v>0</v>
      </c>
      <c r="BB8" s="137" t="n">
        <f aca="false">T9*AT9</f>
        <v>0</v>
      </c>
      <c r="BC8" s="137"/>
      <c r="BD8" s="137" t="n">
        <f aca="false">AV8-SUM(AW8:BC8)</f>
        <v>0</v>
      </c>
      <c r="BE8" s="138"/>
      <c r="BF8" s="139" t="n">
        <f aca="false">BD8</f>
        <v>0</v>
      </c>
      <c r="BG8" s="139" t="n">
        <f aca="false">BF8*$BG$5</f>
        <v>0</v>
      </c>
      <c r="BH8" s="139" t="n">
        <f aca="false">BF8*$BH$5</f>
        <v>0</v>
      </c>
      <c r="BI8" s="52"/>
      <c r="BR8" s="55"/>
      <c r="BS8" s="142"/>
      <c r="BT8" s="143"/>
      <c r="BU8" s="144"/>
      <c r="BV8" s="138"/>
      <c r="BW8" s="138"/>
      <c r="BX8" s="138"/>
      <c r="BY8" s="144"/>
      <c r="BZ8" s="138"/>
      <c r="CA8" s="138"/>
      <c r="CB8" s="138"/>
      <c r="CC8" s="138"/>
      <c r="CD8" s="138"/>
      <c r="CE8" s="145"/>
      <c r="CF8" s="145"/>
      <c r="CG8" s="145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</row>
    <row r="9" customFormat="false" ht="12.75" hidden="false" customHeight="false" outlineLevel="0" collapsed="false">
      <c r="B9" s="75" t="n">
        <v>200</v>
      </c>
      <c r="C9" s="146" t="n">
        <f aca="false">C8</f>
        <v>4</v>
      </c>
      <c r="D9" s="147" t="n">
        <f aca="false">D8</f>
        <v>0</v>
      </c>
      <c r="E9" s="174" t="n">
        <f aca="false">C9-D8</f>
        <v>4</v>
      </c>
      <c r="F9" s="149" t="n">
        <f aca="false">$F$6</f>
        <v>0</v>
      </c>
      <c r="G9" s="175" t="n">
        <f aca="false">$G$6</f>
        <v>0</v>
      </c>
      <c r="H9" s="151" t="n">
        <f aca="false">$H$6</f>
        <v>0</v>
      </c>
      <c r="I9" s="152" t="n">
        <f aca="false">F9+G9+H9</f>
        <v>0</v>
      </c>
      <c r="J9" s="153" t="n">
        <f aca="false">$J$7</f>
        <v>0</v>
      </c>
      <c r="K9" s="154" t="n">
        <f aca="false">$K$6</f>
        <v>0</v>
      </c>
      <c r="L9" s="155" t="n">
        <f aca="false">((I9*J9/1000)+K9)</f>
        <v>0</v>
      </c>
      <c r="M9" s="156" t="n">
        <f aca="false">$M$68</f>
        <v>0</v>
      </c>
      <c r="N9" s="157" t="e">
        <f aca="false">$N$7*AQ8*AR8</f>
        <v>#DIV/0!</v>
      </c>
      <c r="O9" s="156" t="n">
        <f aca="false">$O$68</f>
        <v>0</v>
      </c>
      <c r="P9" s="158" t="n">
        <f aca="false">(AT8*$P$6)*$P$3</f>
        <v>0</v>
      </c>
      <c r="Q9" s="154" t="n">
        <f aca="false">$Q$68</f>
        <v>0</v>
      </c>
      <c r="R9" s="154" t="n">
        <v>0</v>
      </c>
      <c r="S9" s="155" t="n">
        <v>0</v>
      </c>
      <c r="T9" s="156" t="n">
        <f aca="false">$T$6</f>
        <v>0</v>
      </c>
      <c r="U9" s="159" t="e">
        <f aca="false">(N9/E9)+SUM(L9:M9)</f>
        <v>#DIV/0!</v>
      </c>
      <c r="W9" s="116" t="n">
        <v>4</v>
      </c>
      <c r="X9" s="117"/>
      <c r="Y9" s="160"/>
      <c r="Z9" s="63"/>
      <c r="AA9" s="161"/>
      <c r="AB9" s="120"/>
      <c r="AC9" s="319" t="n">
        <f aca="false">(W9*X9)+(Y9*Z9)+(AA9*AB9)</f>
        <v>0</v>
      </c>
      <c r="AD9" s="163" t="n">
        <v>300</v>
      </c>
      <c r="AE9" s="164" t="n">
        <v>0</v>
      </c>
      <c r="AF9" s="165" t="n">
        <v>0</v>
      </c>
      <c r="AG9" s="166"/>
      <c r="AH9" s="167"/>
      <c r="AI9" s="168"/>
      <c r="AJ9" s="169"/>
      <c r="AK9" s="170"/>
      <c r="AL9" s="63"/>
      <c r="AM9" s="171"/>
      <c r="AN9" s="172"/>
      <c r="AO9" s="173"/>
      <c r="AP9" s="133"/>
      <c r="AQ9" s="133" t="e">
        <f aca="false" t="array" ref="AQ9:AQ9">SUM(IF(AND(AJ9&lt;&gt;"pac",AJ9&lt;&gt;""),AI9),IF(AND(AM9&lt;&gt;"pac",AM9&lt;&gt;""),AL9),IF(AND(AN9&lt;&gt;"pac",AN9&lt;&gt;""),AO9))/SUM(IF(AND(AJ9&lt;&gt;"pac",AJ9&lt;&gt;""),1),IF(AND(AM9&lt;&gt;"pac",AM9&lt;&gt;""),1),IF(AND(AN9&lt;&gt;"pac",AN9&lt;&gt;""),1))</f>
        <v>#DIV/0!</v>
      </c>
      <c r="AR9" s="133" t="n">
        <f aca="false" t="array" ref="AR9:AR9">SUM(IF(AND(AJ9&lt;&gt;"pac",AJ9&lt;&gt;""),AH9),IF(AND(AM9&lt;&gt;"pac",AM9&lt;&gt;""),AK9),IF(AND(AP9&lt;&gt;"pac",AP9&lt;&gt;""),AN9))</f>
        <v>0</v>
      </c>
      <c r="AS9" s="133"/>
      <c r="AT9" s="134" t="n">
        <f aca="false">SUM(AE9,AG9,AH9,AN9,AK9)</f>
        <v>0</v>
      </c>
      <c r="AU9" s="135" t="e">
        <f aca="false">AV9/AT9</f>
        <v>#DIV/0!</v>
      </c>
      <c r="AV9" s="136" t="n">
        <f aca="false">SUM(AE9*AF9)+(AH9*AI9)+(AN9*AO9)+(AK9*AL9)</f>
        <v>0</v>
      </c>
      <c r="AW9" s="137" t="n">
        <f aca="false">AT9*(F10+G10+H10)*J10/1000</f>
        <v>0</v>
      </c>
      <c r="AX9" s="137" t="n">
        <f aca="false">K10*AT9</f>
        <v>0</v>
      </c>
      <c r="AY9" s="137" t="n">
        <f aca="false">L10*(AE10+AG10)</f>
        <v>0</v>
      </c>
      <c r="AZ9" s="136" t="n">
        <f aca="false">P10</f>
        <v>0</v>
      </c>
      <c r="BA9" s="137" t="n">
        <f aca="false">AC9</f>
        <v>0</v>
      </c>
      <c r="BB9" s="137" t="n">
        <f aca="false">T10*AT10</f>
        <v>0</v>
      </c>
      <c r="BC9" s="137"/>
      <c r="BD9" s="137" t="n">
        <f aca="false">AV9-SUM(AW9:BC9)</f>
        <v>0</v>
      </c>
      <c r="BE9" s="138"/>
      <c r="BF9" s="139" t="n">
        <f aca="false">BD9</f>
        <v>0</v>
      </c>
      <c r="BG9" s="139" t="n">
        <f aca="false">BF9*$BG$5</f>
        <v>0</v>
      </c>
      <c r="BH9" s="139" t="n">
        <f aca="false">BF9*$BH$5</f>
        <v>0</v>
      </c>
      <c r="BI9" s="52"/>
      <c r="BR9" s="55"/>
      <c r="BS9" s="142"/>
      <c r="BT9" s="143"/>
      <c r="BU9" s="144"/>
      <c r="BV9" s="138"/>
      <c r="BW9" s="138"/>
      <c r="BX9" s="138"/>
      <c r="BY9" s="144"/>
      <c r="BZ9" s="138"/>
      <c r="CA9" s="138"/>
      <c r="CB9" s="138"/>
      <c r="CC9" s="138"/>
      <c r="CD9" s="138"/>
      <c r="CE9" s="145"/>
      <c r="CF9" s="145"/>
      <c r="CG9" s="145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</row>
    <row r="10" customFormat="false" ht="12.75" hidden="false" customHeight="false" outlineLevel="0" collapsed="false">
      <c r="B10" s="75" t="n">
        <v>300</v>
      </c>
      <c r="C10" s="146" t="n">
        <f aca="false">C9</f>
        <v>4</v>
      </c>
      <c r="D10" s="147" t="n">
        <f aca="false">D9</f>
        <v>0</v>
      </c>
      <c r="E10" s="174" t="n">
        <f aca="false">C10-D9</f>
        <v>4</v>
      </c>
      <c r="F10" s="149" t="n">
        <f aca="false">$F$6</f>
        <v>0</v>
      </c>
      <c r="G10" s="175" t="n">
        <f aca="false">$G$6</f>
        <v>0</v>
      </c>
      <c r="H10" s="151" t="n">
        <f aca="false">$H$6</f>
        <v>0</v>
      </c>
      <c r="I10" s="152" t="n">
        <f aca="false">F10+G10+H10</f>
        <v>0</v>
      </c>
      <c r="J10" s="153" t="n">
        <f aca="false">$J$7</f>
        <v>0</v>
      </c>
      <c r="K10" s="154" t="n">
        <f aca="false">$K$6</f>
        <v>0</v>
      </c>
      <c r="L10" s="155" t="n">
        <f aca="false">((I10*J10/1000)+K10)</f>
        <v>0</v>
      </c>
      <c r="M10" s="156" t="n">
        <f aca="false">$M$68</f>
        <v>0</v>
      </c>
      <c r="N10" s="157" t="e">
        <f aca="false">$N$7*AQ9*AR9</f>
        <v>#DIV/0!</v>
      </c>
      <c r="O10" s="156" t="n">
        <f aca="false">$O$68</f>
        <v>0</v>
      </c>
      <c r="P10" s="158" t="n">
        <f aca="false">(AT9*$P$6)*$P$3</f>
        <v>0</v>
      </c>
      <c r="Q10" s="154" t="n">
        <f aca="false">$Q$68</f>
        <v>0</v>
      </c>
      <c r="R10" s="154" t="n">
        <v>0</v>
      </c>
      <c r="S10" s="155" t="n">
        <v>0</v>
      </c>
      <c r="T10" s="156" t="n">
        <f aca="false">$T$6</f>
        <v>0</v>
      </c>
      <c r="U10" s="159" t="e">
        <f aca="false">(N10/E10)+SUM(L10:M10)</f>
        <v>#DIV/0!</v>
      </c>
      <c r="W10" s="116" t="n">
        <v>4</v>
      </c>
      <c r="X10" s="117"/>
      <c r="Y10" s="160"/>
      <c r="Z10" s="63"/>
      <c r="AA10" s="161"/>
      <c r="AB10" s="120"/>
      <c r="AC10" s="319" t="n">
        <f aca="false">(W10*X10)+(Y10*Z10)+(AA10*AB10)</f>
        <v>0</v>
      </c>
      <c r="AD10" s="163" t="n">
        <v>400</v>
      </c>
      <c r="AE10" s="164" t="n">
        <v>0</v>
      </c>
      <c r="AF10" s="165" t="n">
        <v>0</v>
      </c>
      <c r="AG10" s="166"/>
      <c r="AH10" s="167"/>
      <c r="AI10" s="168"/>
      <c r="AJ10" s="169"/>
      <c r="AK10" s="170"/>
      <c r="AL10" s="63"/>
      <c r="AM10" s="171"/>
      <c r="AN10" s="172"/>
      <c r="AO10" s="173"/>
      <c r="AP10" s="133"/>
      <c r="AQ10" s="133" t="e">
        <f aca="false" t="array" ref="AQ10:AQ10">SUM(IF(AND(AJ10&lt;&gt;"pac",AJ10&lt;&gt;""),AI10),IF(AND(AM10&lt;&gt;"pac",AM10&lt;&gt;""),AL10),IF(AND(AN10&lt;&gt;"pac",AN10&lt;&gt;""),AO10))/SUM(IF(AND(AJ10&lt;&gt;"pac",AJ10&lt;&gt;""),1),IF(AND(AM10&lt;&gt;"pac",AM10&lt;&gt;""),1),IF(AND(AN10&lt;&gt;"pac",AN10&lt;&gt;""),1))</f>
        <v>#DIV/0!</v>
      </c>
      <c r="AR10" s="133" t="n">
        <f aca="false" t="array" ref="AR10:AR10">SUM(IF(AND(AJ10&lt;&gt;"pac",AJ10&lt;&gt;""),AH10),IF(AND(AM10&lt;&gt;"pac",AM10&lt;&gt;""),AK10),IF(AND(AP10&lt;&gt;"pac",AP10&lt;&gt;""),AN10))</f>
        <v>0</v>
      </c>
      <c r="AS10" s="133"/>
      <c r="AT10" s="134" t="n">
        <f aca="false">SUM(AE10,AG10,AH10,AN10,AK10)</f>
        <v>0</v>
      </c>
      <c r="AU10" s="135" t="e">
        <f aca="false">AV10/AT10</f>
        <v>#DIV/0!</v>
      </c>
      <c r="AV10" s="136" t="n">
        <f aca="false">SUM(AE10*AF10)+(AH10*AI10)+(AN10*AO10)+(AK10*AL10)</f>
        <v>0</v>
      </c>
      <c r="AW10" s="137" t="n">
        <f aca="false">AT10*(F11+G11+H11)*J11/1000</f>
        <v>0</v>
      </c>
      <c r="AX10" s="137" t="n">
        <f aca="false">K11*AT10</f>
        <v>0</v>
      </c>
      <c r="AY10" s="137" t="n">
        <f aca="false">L11*(AE11+AG11)</f>
        <v>0</v>
      </c>
      <c r="AZ10" s="136" t="n">
        <f aca="false">P11</f>
        <v>0</v>
      </c>
      <c r="BA10" s="137" t="n">
        <f aca="false">AC10</f>
        <v>0</v>
      </c>
      <c r="BB10" s="137" t="n">
        <f aca="false">T11*AT11</f>
        <v>0</v>
      </c>
      <c r="BC10" s="137"/>
      <c r="BD10" s="137" t="n">
        <f aca="false">AV10-SUM(AW10:BC10)</f>
        <v>0</v>
      </c>
      <c r="BE10" s="138"/>
      <c r="BF10" s="139" t="n">
        <f aca="false">BD10</f>
        <v>0</v>
      </c>
      <c r="BG10" s="139" t="n">
        <f aca="false">BF10*$BG$5</f>
        <v>0</v>
      </c>
      <c r="BH10" s="139" t="n">
        <f aca="false">BF10*$BH$5</f>
        <v>0</v>
      </c>
      <c r="BI10" s="52"/>
      <c r="BJ10" s="6" t="s">
        <v>86</v>
      </c>
      <c r="BO10" s="6" t="s">
        <v>87</v>
      </c>
      <c r="BR10" s="55"/>
      <c r="BS10" s="142"/>
      <c r="BT10" s="143"/>
      <c r="BU10" s="144"/>
      <c r="BV10" s="138"/>
      <c r="BW10" s="138"/>
      <c r="BX10" s="138"/>
      <c r="BY10" s="144"/>
      <c r="BZ10" s="138"/>
      <c r="CA10" s="138"/>
      <c r="CB10" s="138"/>
      <c r="CC10" s="138"/>
      <c r="CD10" s="138"/>
      <c r="CE10" s="145"/>
      <c r="CF10" s="145"/>
      <c r="CG10" s="145"/>
      <c r="CH10" s="7"/>
      <c r="CI10" s="8"/>
      <c r="CJ10" s="7"/>
      <c r="CK10" s="7"/>
      <c r="CL10" s="7"/>
      <c r="CM10" s="7"/>
      <c r="CN10" s="8"/>
      <c r="CO10" s="7"/>
      <c r="CP10" s="7"/>
      <c r="CQ10" s="7"/>
      <c r="CR10" s="7"/>
    </row>
    <row r="11" customFormat="false" ht="12.75" hidden="false" customHeight="false" outlineLevel="0" collapsed="false">
      <c r="B11" s="75" t="n">
        <v>400</v>
      </c>
      <c r="C11" s="146" t="n">
        <f aca="false">C10</f>
        <v>4</v>
      </c>
      <c r="D11" s="147" t="n">
        <f aca="false">D10</f>
        <v>0</v>
      </c>
      <c r="E11" s="174" t="n">
        <f aca="false">C11-D10</f>
        <v>4</v>
      </c>
      <c r="F11" s="149" t="n">
        <f aca="false">$F$6</f>
        <v>0</v>
      </c>
      <c r="G11" s="175" t="n">
        <f aca="false">$G$6</f>
        <v>0</v>
      </c>
      <c r="H11" s="151" t="n">
        <f aca="false">$H$6</f>
        <v>0</v>
      </c>
      <c r="I11" s="152" t="n">
        <f aca="false">F11+G11+H11</f>
        <v>0</v>
      </c>
      <c r="J11" s="153" t="n">
        <f aca="false">$J$7</f>
        <v>0</v>
      </c>
      <c r="K11" s="154" t="n">
        <f aca="false">$K$6</f>
        <v>0</v>
      </c>
      <c r="L11" s="155" t="n">
        <f aca="false">((I11*J11/1000)+K11)</f>
        <v>0</v>
      </c>
      <c r="M11" s="156" t="n">
        <f aca="false">$M$68</f>
        <v>0</v>
      </c>
      <c r="N11" s="157" t="e">
        <f aca="false">$N$7*AQ10*AR10</f>
        <v>#DIV/0!</v>
      </c>
      <c r="O11" s="156" t="n">
        <f aca="false">$O$68</f>
        <v>0</v>
      </c>
      <c r="P11" s="158" t="n">
        <f aca="false">(AT10*$P$6)*$P$3</f>
        <v>0</v>
      </c>
      <c r="Q11" s="154" t="n">
        <f aca="false">$Q$68</f>
        <v>0</v>
      </c>
      <c r="R11" s="154" t="n">
        <v>0</v>
      </c>
      <c r="S11" s="155" t="n">
        <v>0</v>
      </c>
      <c r="T11" s="156" t="n">
        <f aca="false">$T$6</f>
        <v>0</v>
      </c>
      <c r="U11" s="159" t="e">
        <f aca="false">(N11/E11)+SUM(L11:M11)</f>
        <v>#DIV/0!</v>
      </c>
      <c r="W11" s="116" t="n">
        <v>4</v>
      </c>
      <c r="X11" s="117"/>
      <c r="Y11" s="160"/>
      <c r="Z11" s="63"/>
      <c r="AA11" s="161"/>
      <c r="AB11" s="120"/>
      <c r="AC11" s="319" t="n">
        <f aca="false">(W11*X11)+(Y11*Z11)+(AA11*AB11)</f>
        <v>0</v>
      </c>
      <c r="AD11" s="163" t="n">
        <v>500</v>
      </c>
      <c r="AE11" s="164" t="n">
        <v>0</v>
      </c>
      <c r="AF11" s="165" t="n">
        <v>0</v>
      </c>
      <c r="AG11" s="166"/>
      <c r="AH11" s="167"/>
      <c r="AI11" s="168"/>
      <c r="AJ11" s="169"/>
      <c r="AK11" s="170"/>
      <c r="AL11" s="63"/>
      <c r="AM11" s="171"/>
      <c r="AN11" s="172"/>
      <c r="AO11" s="173"/>
      <c r="AP11" s="133"/>
      <c r="AQ11" s="133" t="e">
        <f aca="false" t="array" ref="AQ11:AQ11">SUM(IF(AND(AJ11&lt;&gt;"pac",AJ11&lt;&gt;""),AI11),IF(AND(AM11&lt;&gt;"pac",AM11&lt;&gt;""),AL11),IF(AND(AN11&lt;&gt;"pac",AN11&lt;&gt;""),AO11))/SUM(IF(AND(AJ11&lt;&gt;"pac",AJ11&lt;&gt;""),1),IF(AND(AM11&lt;&gt;"pac",AM11&lt;&gt;""),1),IF(AND(AN11&lt;&gt;"pac",AN11&lt;&gt;""),1))</f>
        <v>#DIV/0!</v>
      </c>
      <c r="AR11" s="133" t="n">
        <f aca="false" t="array" ref="AR11:AR11">SUM(IF(AND(AJ11&lt;&gt;"pac",AJ11&lt;&gt;""),AH11),IF(AND(AM11&lt;&gt;"pac",AM11&lt;&gt;""),AK11),IF(AND(AP11&lt;&gt;"pac",AP11&lt;&gt;""),AN11))</f>
        <v>0</v>
      </c>
      <c r="AS11" s="133"/>
      <c r="AT11" s="134" t="n">
        <f aca="false">SUM(AE11,AG11,AH11,AN11,AK11)</f>
        <v>0</v>
      </c>
      <c r="AU11" s="135" t="e">
        <f aca="false">AV11/AT11</f>
        <v>#DIV/0!</v>
      </c>
      <c r="AV11" s="136" t="n">
        <f aca="false">SUM(AE11*AF11)+(AH11*AI11)+(AN11*AO11)+(AK11*AL11)</f>
        <v>0</v>
      </c>
      <c r="AW11" s="137" t="n">
        <f aca="false">AT11*(F12+G12+H12)*J12/1000</f>
        <v>0</v>
      </c>
      <c r="AX11" s="137" t="n">
        <f aca="false">K12*AT11</f>
        <v>0</v>
      </c>
      <c r="AY11" s="137" t="n">
        <f aca="false">L12*(AE12+AG12)</f>
        <v>0</v>
      </c>
      <c r="AZ11" s="136" t="n">
        <f aca="false">P12</f>
        <v>0</v>
      </c>
      <c r="BA11" s="137" t="n">
        <f aca="false">AC11</f>
        <v>0</v>
      </c>
      <c r="BB11" s="137" t="n">
        <f aca="false">T12*AT12</f>
        <v>0</v>
      </c>
      <c r="BC11" s="137"/>
      <c r="BD11" s="137" t="n">
        <f aca="false">AV11-SUM(AW11:BC11)</f>
        <v>0</v>
      </c>
      <c r="BE11" s="138"/>
      <c r="BF11" s="139" t="n">
        <f aca="false">BD11</f>
        <v>0</v>
      </c>
      <c r="BG11" s="139" t="n">
        <f aca="false">BF11*$BG$5</f>
        <v>0</v>
      </c>
      <c r="BH11" s="139" t="n">
        <f aca="false">BF11*$BH$5</f>
        <v>0</v>
      </c>
      <c r="BI11" s="52"/>
      <c r="BJ11" s="25" t="s">
        <v>88</v>
      </c>
      <c r="BK11" s="26"/>
      <c r="BL11" s="27" t="n">
        <f aca="false">AV31</f>
        <v>0</v>
      </c>
      <c r="BO11" s="25" t="s">
        <v>88</v>
      </c>
      <c r="BP11" s="26"/>
      <c r="BQ11" s="27" t="e">
        <f aca="true">(INDIRECT(TEXT((DAY($A$1)-1),"0")&amp;"!Bq11"))+BL11</f>
        <v>#REF!</v>
      </c>
      <c r="BR11" s="55"/>
      <c r="BS11" s="142"/>
      <c r="BT11" s="143"/>
      <c r="BU11" s="144"/>
      <c r="BV11" s="138"/>
      <c r="BW11" s="138"/>
      <c r="BX11" s="138"/>
      <c r="BY11" s="144"/>
      <c r="BZ11" s="138"/>
      <c r="CA11" s="138"/>
      <c r="CB11" s="138"/>
      <c r="CC11" s="138"/>
      <c r="CD11" s="138"/>
      <c r="CE11" s="145"/>
      <c r="CF11" s="145"/>
      <c r="CG11" s="145"/>
      <c r="CH11" s="7"/>
      <c r="CI11" s="8"/>
      <c r="CJ11" s="7"/>
      <c r="CK11" s="29"/>
      <c r="CL11" s="7"/>
      <c r="CM11" s="7"/>
      <c r="CN11" s="8"/>
      <c r="CO11" s="7"/>
      <c r="CP11" s="29"/>
      <c r="CQ11" s="7"/>
      <c r="CR11" s="7"/>
    </row>
    <row r="12" customFormat="false" ht="12.75" hidden="false" customHeight="false" outlineLevel="0" collapsed="false">
      <c r="B12" s="75" t="n">
        <v>500</v>
      </c>
      <c r="C12" s="146" t="n">
        <f aca="false">C11</f>
        <v>4</v>
      </c>
      <c r="D12" s="147" t="n">
        <f aca="false">D11</f>
        <v>0</v>
      </c>
      <c r="E12" s="174" t="n">
        <f aca="false">C12-D11</f>
        <v>4</v>
      </c>
      <c r="F12" s="149" t="n">
        <f aca="false">$F$6</f>
        <v>0</v>
      </c>
      <c r="G12" s="175" t="n">
        <f aca="false">$G$6</f>
        <v>0</v>
      </c>
      <c r="H12" s="151" t="n">
        <f aca="false">$H$6</f>
        <v>0</v>
      </c>
      <c r="I12" s="152" t="n">
        <f aca="false">F12+G12+H12</f>
        <v>0</v>
      </c>
      <c r="J12" s="153" t="n">
        <f aca="false">$J$7</f>
        <v>0</v>
      </c>
      <c r="K12" s="154" t="n">
        <f aca="false">$K$6</f>
        <v>0</v>
      </c>
      <c r="L12" s="155" t="n">
        <f aca="false">((I12*J12/1000)+K12)</f>
        <v>0</v>
      </c>
      <c r="M12" s="156" t="n">
        <f aca="false">$M$68</f>
        <v>0</v>
      </c>
      <c r="N12" s="157" t="e">
        <f aca="false">$N$7*AQ11*AR11</f>
        <v>#DIV/0!</v>
      </c>
      <c r="O12" s="156" t="n">
        <f aca="false">$O$68</f>
        <v>0</v>
      </c>
      <c r="P12" s="158" t="n">
        <f aca="false">(AT11*$P$6)*$P$3</f>
        <v>0</v>
      </c>
      <c r="Q12" s="154" t="n">
        <f aca="false">$Q$68</f>
        <v>0</v>
      </c>
      <c r="R12" s="154" t="n">
        <v>0</v>
      </c>
      <c r="S12" s="155" t="n">
        <v>0</v>
      </c>
      <c r="T12" s="156" t="n">
        <f aca="false">$T$6</f>
        <v>0</v>
      </c>
      <c r="U12" s="159" t="e">
        <f aca="false">(N12/E12)+SUM(L12:M12)</f>
        <v>#DIV/0!</v>
      </c>
      <c r="W12" s="116" t="n">
        <v>4</v>
      </c>
      <c r="X12" s="117"/>
      <c r="Y12" s="160"/>
      <c r="Z12" s="63"/>
      <c r="AA12" s="161"/>
      <c r="AB12" s="120"/>
      <c r="AC12" s="319" t="n">
        <f aca="false">(W12*X12)+(Y12*Z12)+(AA12*AB12)</f>
        <v>0</v>
      </c>
      <c r="AD12" s="163" t="n">
        <v>600</v>
      </c>
      <c r="AE12" s="164" t="n">
        <v>0</v>
      </c>
      <c r="AF12" s="165" t="n">
        <v>0</v>
      </c>
      <c r="AG12" s="166"/>
      <c r="AH12" s="167"/>
      <c r="AI12" s="168"/>
      <c r="AJ12" s="169"/>
      <c r="AK12" s="170"/>
      <c r="AL12" s="63"/>
      <c r="AM12" s="171"/>
      <c r="AN12" s="172"/>
      <c r="AO12" s="173"/>
      <c r="AP12" s="133"/>
      <c r="AQ12" s="133" t="e">
        <f aca="false" t="array" ref="AQ12:AQ12">SUM(IF(AND(AJ12&lt;&gt;"pac",AJ12&lt;&gt;""),AI12),IF(AND(AM12&lt;&gt;"pac",AM12&lt;&gt;""),AL12),IF(AND(AN12&lt;&gt;"pac",AN12&lt;&gt;""),AO12))/SUM(IF(AND(AJ12&lt;&gt;"pac",AJ12&lt;&gt;""),1),IF(AND(AM12&lt;&gt;"pac",AM12&lt;&gt;""),1),IF(AND(AN12&lt;&gt;"pac",AN12&lt;&gt;""),1))</f>
        <v>#DIV/0!</v>
      </c>
      <c r="AR12" s="133" t="n">
        <f aca="false" t="array" ref="AR12:AR12">SUM(IF(AND(AJ12&lt;&gt;"pac",AJ12&lt;&gt;""),AH12),IF(AND(AM12&lt;&gt;"pac",AM12&lt;&gt;""),AK12),IF(AND(AP12&lt;&gt;"pac",AP12&lt;&gt;""),AN12))</f>
        <v>0</v>
      </c>
      <c r="AS12" s="133"/>
      <c r="AT12" s="134" t="n">
        <f aca="false">SUM(AE12,AG12,AH12,AN12,AK12)</f>
        <v>0</v>
      </c>
      <c r="AU12" s="135" t="e">
        <f aca="false">AV12/AT12</f>
        <v>#DIV/0!</v>
      </c>
      <c r="AV12" s="136" t="n">
        <f aca="false">SUM(AE12*AF12)+(AH12*AI12)+(AN12*AO12)+(AK12*AL12)</f>
        <v>0</v>
      </c>
      <c r="AW12" s="137" t="n">
        <f aca="false">AT12*(F13+G13+H13)*J13/1000</f>
        <v>0</v>
      </c>
      <c r="AX12" s="137" t="n">
        <f aca="false">K13*AT12</f>
        <v>0</v>
      </c>
      <c r="AY12" s="137" t="n">
        <f aca="false">L13*(AE13+AG13)</f>
        <v>0</v>
      </c>
      <c r="AZ12" s="136" t="n">
        <f aca="false">P13</f>
        <v>0</v>
      </c>
      <c r="BA12" s="137" t="n">
        <f aca="false">AC12</f>
        <v>0</v>
      </c>
      <c r="BB12" s="137" t="n">
        <f aca="false">T13*AT13</f>
        <v>0</v>
      </c>
      <c r="BC12" s="137"/>
      <c r="BD12" s="137" t="n">
        <f aca="false">AV12-SUM(AW12:BC12)</f>
        <v>0</v>
      </c>
      <c r="BE12" s="138"/>
      <c r="BF12" s="139" t="n">
        <f aca="false">BD12</f>
        <v>0</v>
      </c>
      <c r="BG12" s="139" t="n">
        <f aca="false">BF12*$BG$5</f>
        <v>0</v>
      </c>
      <c r="BH12" s="139" t="n">
        <f aca="false">BF12*$BH$5</f>
        <v>0</v>
      </c>
      <c r="BI12" s="52"/>
      <c r="BJ12" s="53" t="s">
        <v>92</v>
      </c>
      <c r="BK12" s="52"/>
      <c r="BL12" s="73"/>
      <c r="BO12" s="53" t="s">
        <v>92</v>
      </c>
      <c r="BP12" s="52"/>
      <c r="BQ12" s="73"/>
      <c r="BR12" s="55"/>
      <c r="BS12" s="142"/>
      <c r="BT12" s="143"/>
      <c r="BU12" s="144"/>
      <c r="BV12" s="138"/>
      <c r="BW12" s="138"/>
      <c r="BX12" s="138"/>
      <c r="BY12" s="144"/>
      <c r="BZ12" s="138"/>
      <c r="CA12" s="138"/>
      <c r="CB12" s="138"/>
      <c r="CC12" s="138"/>
      <c r="CD12" s="138"/>
      <c r="CE12" s="145"/>
      <c r="CF12" s="145"/>
      <c r="CG12" s="145"/>
      <c r="CH12" s="7"/>
      <c r="CI12" s="8"/>
      <c r="CJ12" s="7"/>
      <c r="CK12" s="29"/>
      <c r="CL12" s="7"/>
      <c r="CM12" s="7"/>
      <c r="CN12" s="8"/>
      <c r="CO12" s="7"/>
      <c r="CP12" s="29"/>
      <c r="CQ12" s="7"/>
      <c r="CR12" s="7"/>
    </row>
    <row r="13" customFormat="false" ht="12.75" hidden="false" customHeight="false" outlineLevel="0" collapsed="false">
      <c r="B13" s="75" t="n">
        <v>600</v>
      </c>
      <c r="C13" s="146" t="n">
        <f aca="false">C12</f>
        <v>4</v>
      </c>
      <c r="D13" s="147" t="n">
        <f aca="false">D12</f>
        <v>0</v>
      </c>
      <c r="E13" s="174" t="n">
        <f aca="false">C13-D12</f>
        <v>4</v>
      </c>
      <c r="F13" s="149" t="n">
        <f aca="false">$F$6</f>
        <v>0</v>
      </c>
      <c r="G13" s="175" t="n">
        <f aca="false">$G$6</f>
        <v>0</v>
      </c>
      <c r="H13" s="151" t="n">
        <f aca="false">$H$6</f>
        <v>0</v>
      </c>
      <c r="I13" s="152" t="n">
        <f aca="false">F13+G13+H13</f>
        <v>0</v>
      </c>
      <c r="J13" s="153" t="n">
        <f aca="false">$J$7</f>
        <v>0</v>
      </c>
      <c r="K13" s="154" t="n">
        <f aca="false">$K$6</f>
        <v>0</v>
      </c>
      <c r="L13" s="155" t="n">
        <f aca="false">((I13*J13/1000)+K13)</f>
        <v>0</v>
      </c>
      <c r="M13" s="156" t="n">
        <f aca="false">$M$68</f>
        <v>0</v>
      </c>
      <c r="N13" s="157" t="e">
        <f aca="false">$N$7*AQ12*AR12</f>
        <v>#DIV/0!</v>
      </c>
      <c r="O13" s="156" t="n">
        <f aca="false">$O$68</f>
        <v>0</v>
      </c>
      <c r="P13" s="158" t="n">
        <f aca="false">(AT12*$P$6)*$P$3</f>
        <v>0</v>
      </c>
      <c r="Q13" s="154" t="n">
        <f aca="false">$Q$68</f>
        <v>0</v>
      </c>
      <c r="R13" s="154" t="n">
        <v>0</v>
      </c>
      <c r="S13" s="155" t="n">
        <v>0</v>
      </c>
      <c r="T13" s="156" t="n">
        <f aca="false">$T$6</f>
        <v>0</v>
      </c>
      <c r="U13" s="159" t="e">
        <f aca="false">(N13/E13)+SUM(L13:M13)</f>
        <v>#DIV/0!</v>
      </c>
      <c r="W13" s="116" t="n">
        <v>4</v>
      </c>
      <c r="X13" s="117"/>
      <c r="Y13" s="160"/>
      <c r="Z13" s="63"/>
      <c r="AA13" s="161"/>
      <c r="AB13" s="120"/>
      <c r="AC13" s="319" t="n">
        <f aca="false">(W13*X13)+(Y13*Z13)+(AA13*AB13)</f>
        <v>0</v>
      </c>
      <c r="AD13" s="163" t="n">
        <v>700</v>
      </c>
      <c r="AE13" s="164" t="n">
        <v>0</v>
      </c>
      <c r="AF13" s="165" t="n">
        <v>0</v>
      </c>
      <c r="AG13" s="166"/>
      <c r="AH13" s="167"/>
      <c r="AI13" s="168"/>
      <c r="AJ13" s="169"/>
      <c r="AK13" s="170"/>
      <c r="AL13" s="63"/>
      <c r="AM13" s="171"/>
      <c r="AN13" s="172"/>
      <c r="AO13" s="173"/>
      <c r="AP13" s="133"/>
      <c r="AQ13" s="133" t="e">
        <f aca="false" t="array" ref="AQ13:AQ13">SUM(IF(AND(AJ13&lt;&gt;"pac",AJ13&lt;&gt;""),AI13),IF(AND(AM13&lt;&gt;"pac",AM13&lt;&gt;""),AL13),IF(AND(AN13&lt;&gt;"pac",AN13&lt;&gt;""),AO13))/SUM(IF(AND(AJ13&lt;&gt;"pac",AJ13&lt;&gt;""),1),IF(AND(AM13&lt;&gt;"pac",AM13&lt;&gt;""),1),IF(AND(AN13&lt;&gt;"pac",AN13&lt;&gt;""),1))</f>
        <v>#DIV/0!</v>
      </c>
      <c r="AR13" s="133" t="n">
        <f aca="false" t="array" ref="AR13:AR13">SUM(IF(AND(AJ13&lt;&gt;"pac",AJ13&lt;&gt;""),AH13),IF(AND(AM13&lt;&gt;"pac",AM13&lt;&gt;""),AK13),IF(AND(AP13&lt;&gt;"pac",AP13&lt;&gt;""),AN13))</f>
        <v>0</v>
      </c>
      <c r="AS13" s="133"/>
      <c r="AT13" s="134" t="n">
        <f aca="false">SUM(AE13,AG13,AH13,AN13,AK13)</f>
        <v>0</v>
      </c>
      <c r="AU13" s="135" t="e">
        <f aca="false">AV13/AT13</f>
        <v>#DIV/0!</v>
      </c>
      <c r="AV13" s="136" t="n">
        <f aca="false">SUM(AE13*AF13)+(AH13*AI13)+(AN13*AO13)+(AK13*AL13)</f>
        <v>0</v>
      </c>
      <c r="AW13" s="137" t="n">
        <f aca="false">AT13*(F14+G14+H14)*J14/1000</f>
        <v>0</v>
      </c>
      <c r="AX13" s="137" t="n">
        <f aca="false">K14*AT13</f>
        <v>0</v>
      </c>
      <c r="AY13" s="137" t="n">
        <f aca="false">L14*(AE14+AG14)</f>
        <v>0</v>
      </c>
      <c r="AZ13" s="136" t="n">
        <f aca="false">P14</f>
        <v>0</v>
      </c>
      <c r="BA13" s="137" t="n">
        <f aca="false">AC13</f>
        <v>0</v>
      </c>
      <c r="BB13" s="137" t="n">
        <f aca="false">T14*AT14</f>
        <v>0</v>
      </c>
      <c r="BC13" s="137"/>
      <c r="BD13" s="137" t="n">
        <f aca="false">AV13-SUM(AW13:BC13)</f>
        <v>0</v>
      </c>
      <c r="BE13" s="138"/>
      <c r="BF13" s="139" t="n">
        <f aca="false">BD13</f>
        <v>0</v>
      </c>
      <c r="BG13" s="139" t="n">
        <f aca="false">BF13*$BG$5</f>
        <v>0</v>
      </c>
      <c r="BH13" s="139" t="n">
        <f aca="false">BF13*$BH$5</f>
        <v>0</v>
      </c>
      <c r="BI13" s="52"/>
      <c r="BJ13" s="53" t="s">
        <v>93</v>
      </c>
      <c r="BK13" s="52"/>
      <c r="BL13" s="73" t="n">
        <f aca="false">AY31+BA31</f>
        <v>0</v>
      </c>
      <c r="BO13" s="53" t="s">
        <v>93</v>
      </c>
      <c r="BP13" s="52"/>
      <c r="BQ13" s="73" t="e">
        <f aca="true">(INDIRECT(TEXT((DAY($A$1)-1),"0")&amp;"!Bq13"))+BL13</f>
        <v>#REF!</v>
      </c>
      <c r="BR13" s="55"/>
      <c r="BS13" s="142"/>
      <c r="BT13" s="143"/>
      <c r="BU13" s="144"/>
      <c r="BV13" s="138"/>
      <c r="BW13" s="138"/>
      <c r="BX13" s="138"/>
      <c r="BY13" s="144"/>
      <c r="BZ13" s="138"/>
      <c r="CA13" s="138"/>
      <c r="CB13" s="138"/>
      <c r="CC13" s="138"/>
      <c r="CD13" s="138"/>
      <c r="CE13" s="145"/>
      <c r="CF13" s="145"/>
      <c r="CG13" s="145"/>
      <c r="CH13" s="7"/>
      <c r="CI13" s="8"/>
      <c r="CJ13" s="7"/>
      <c r="CK13" s="29"/>
      <c r="CL13" s="7"/>
      <c r="CM13" s="7"/>
      <c r="CN13" s="8"/>
      <c r="CO13" s="7"/>
      <c r="CP13" s="29"/>
      <c r="CQ13" s="7"/>
      <c r="CR13" s="7"/>
    </row>
    <row r="14" customFormat="false" ht="12.75" hidden="false" customHeight="false" outlineLevel="0" collapsed="false">
      <c r="B14" s="75" t="n">
        <v>700</v>
      </c>
      <c r="C14" s="146" t="n">
        <f aca="false">C13</f>
        <v>4</v>
      </c>
      <c r="D14" s="147" t="n">
        <f aca="false">D13</f>
        <v>0</v>
      </c>
      <c r="E14" s="174" t="n">
        <f aca="false">C14-D13</f>
        <v>4</v>
      </c>
      <c r="F14" s="149" t="n">
        <f aca="false">$F$6</f>
        <v>0</v>
      </c>
      <c r="G14" s="175" t="n">
        <f aca="false">$G$6</f>
        <v>0</v>
      </c>
      <c r="H14" s="151" t="n">
        <f aca="false">$H$6</f>
        <v>0</v>
      </c>
      <c r="I14" s="152" t="n">
        <f aca="false">F14+G14+H14</f>
        <v>0</v>
      </c>
      <c r="J14" s="153" t="n">
        <f aca="false">$J$7</f>
        <v>0</v>
      </c>
      <c r="K14" s="154" t="n">
        <f aca="false">$K$6</f>
        <v>0</v>
      </c>
      <c r="L14" s="155" t="n">
        <f aca="false">((I14*J14/1000)+K14)</f>
        <v>0</v>
      </c>
      <c r="M14" s="156" t="n">
        <f aca="false">$M$68</f>
        <v>0</v>
      </c>
      <c r="N14" s="157" t="e">
        <f aca="false">$N$7*AQ13*AR13</f>
        <v>#DIV/0!</v>
      </c>
      <c r="O14" s="156" t="n">
        <f aca="false">$O$68</f>
        <v>0</v>
      </c>
      <c r="P14" s="158" t="n">
        <f aca="false">(AT13*$P$6)*$P$3</f>
        <v>0</v>
      </c>
      <c r="Q14" s="154" t="n">
        <f aca="false">$Q$68</f>
        <v>0</v>
      </c>
      <c r="R14" s="154" t="n">
        <v>0</v>
      </c>
      <c r="S14" s="155" t="n">
        <v>0</v>
      </c>
      <c r="T14" s="156" t="n">
        <f aca="false">$T$6</f>
        <v>0</v>
      </c>
      <c r="U14" s="159" t="e">
        <f aca="false">(N14/E14)+SUM(L14:M14)</f>
        <v>#DIV/0!</v>
      </c>
      <c r="W14" s="116" t="n">
        <v>4</v>
      </c>
      <c r="X14" s="117"/>
      <c r="Y14" s="160"/>
      <c r="Z14" s="63"/>
      <c r="AA14" s="161"/>
      <c r="AB14" s="120"/>
      <c r="AC14" s="319" t="n">
        <f aca="false">(W14*X14)+(Y14*Z14)+(AA14*AB14)</f>
        <v>0</v>
      </c>
      <c r="AD14" s="163" t="n">
        <v>800</v>
      </c>
      <c r="AE14" s="164" t="n">
        <v>0</v>
      </c>
      <c r="AF14" s="165" t="n">
        <v>0</v>
      </c>
      <c r="AG14" s="166"/>
      <c r="AH14" s="167"/>
      <c r="AI14" s="168"/>
      <c r="AJ14" s="169"/>
      <c r="AK14" s="170"/>
      <c r="AL14" s="63"/>
      <c r="AM14" s="171"/>
      <c r="AN14" s="172"/>
      <c r="AO14" s="173"/>
      <c r="AP14" s="133"/>
      <c r="AQ14" s="133" t="e">
        <f aca="false" t="array" ref="AQ14:AQ14">SUM(IF(AND(AJ14&lt;&gt;"pac",AJ14&lt;&gt;""),AI14),IF(AND(AM14&lt;&gt;"pac",AM14&lt;&gt;""),AL14),IF(AND(AN14&lt;&gt;"pac",AN14&lt;&gt;""),AO14))/SUM(IF(AND(AJ14&lt;&gt;"pac",AJ14&lt;&gt;""),1),IF(AND(AM14&lt;&gt;"pac",AM14&lt;&gt;""),1),IF(AND(AN14&lt;&gt;"pac",AN14&lt;&gt;""),1))</f>
        <v>#DIV/0!</v>
      </c>
      <c r="AR14" s="133" t="n">
        <f aca="false" t="array" ref="AR14:AR14">SUM(IF(AND(AJ14&lt;&gt;"pac",AJ14&lt;&gt;""),AH14),IF(AND(AM14&lt;&gt;"pac",AM14&lt;&gt;""),AK14),IF(AND(AP14&lt;&gt;"pac",AP14&lt;&gt;""),AN14))</f>
        <v>0</v>
      </c>
      <c r="AS14" s="133"/>
      <c r="AT14" s="134" t="n">
        <f aca="false">SUM(AE14,AG14,AH14,AN14,AK14)</f>
        <v>0</v>
      </c>
      <c r="AU14" s="135" t="e">
        <f aca="false">AV14/AT14</f>
        <v>#DIV/0!</v>
      </c>
      <c r="AV14" s="136" t="n">
        <f aca="false">SUM(AE14*AF14)+(AH14*AI14)+(AN14*AO14)+(AK14*AL14)</f>
        <v>0</v>
      </c>
      <c r="AW14" s="137" t="n">
        <f aca="false">AT14*(F15+G15+H15)*J15/1000</f>
        <v>0</v>
      </c>
      <c r="AX14" s="137" t="n">
        <f aca="false">K15*AT14</f>
        <v>0</v>
      </c>
      <c r="AY14" s="137" t="n">
        <f aca="false">L15*(AE15+AG15)</f>
        <v>0</v>
      </c>
      <c r="AZ14" s="136" t="n">
        <f aca="false">P15</f>
        <v>0</v>
      </c>
      <c r="BA14" s="137" t="n">
        <f aca="false">AC14</f>
        <v>0</v>
      </c>
      <c r="BB14" s="137" t="n">
        <f aca="false">T15*AT15</f>
        <v>0</v>
      </c>
      <c r="BC14" s="137"/>
      <c r="BD14" s="137" t="n">
        <f aca="false">AV14-SUM(AW14:BC14)</f>
        <v>0</v>
      </c>
      <c r="BE14" s="138"/>
      <c r="BF14" s="139" t="n">
        <f aca="false">BD14</f>
        <v>0</v>
      </c>
      <c r="BG14" s="139" t="n">
        <f aca="false">BF14*$BG$5</f>
        <v>0</v>
      </c>
      <c r="BH14" s="139" t="n">
        <f aca="false">BF14*$BH$5</f>
        <v>0</v>
      </c>
      <c r="BI14" s="52"/>
      <c r="BJ14" s="53" t="s">
        <v>67</v>
      </c>
      <c r="BK14" s="52"/>
      <c r="BL14" s="73" t="n">
        <f aca="false">AZ31</f>
        <v>0</v>
      </c>
      <c r="BO14" s="53" t="s">
        <v>67</v>
      </c>
      <c r="BP14" s="52"/>
      <c r="BQ14" s="73" t="e">
        <f aca="true">(INDIRECT(TEXT((DAY($A$1)-1),"0")&amp;"!BQ14"))+BL14</f>
        <v>#REF!</v>
      </c>
      <c r="BR14" s="55"/>
      <c r="BS14" s="142"/>
      <c r="BT14" s="143"/>
      <c r="BU14" s="144"/>
      <c r="BV14" s="138"/>
      <c r="BW14" s="138"/>
      <c r="BX14" s="138"/>
      <c r="BY14" s="144"/>
      <c r="BZ14" s="138"/>
      <c r="CA14" s="138"/>
      <c r="CB14" s="138"/>
      <c r="CC14" s="138"/>
      <c r="CD14" s="138"/>
      <c r="CE14" s="145"/>
      <c r="CF14" s="145"/>
      <c r="CG14" s="145"/>
      <c r="CH14" s="7"/>
      <c r="CI14" s="8"/>
      <c r="CJ14" s="7"/>
      <c r="CK14" s="29"/>
      <c r="CL14" s="7"/>
      <c r="CM14" s="7"/>
      <c r="CN14" s="8"/>
      <c r="CO14" s="7"/>
      <c r="CP14" s="29"/>
      <c r="CQ14" s="7"/>
      <c r="CR14" s="7"/>
    </row>
    <row r="15" customFormat="false" ht="15" hidden="false" customHeight="false" outlineLevel="0" collapsed="false">
      <c r="B15" s="75" t="n">
        <v>800</v>
      </c>
      <c r="C15" s="146" t="n">
        <f aca="false">C14</f>
        <v>4</v>
      </c>
      <c r="D15" s="147" t="n">
        <f aca="false">D14</f>
        <v>0</v>
      </c>
      <c r="E15" s="174" t="n">
        <f aca="false">C15-D14</f>
        <v>4</v>
      </c>
      <c r="F15" s="149" t="n">
        <f aca="false">$F$6</f>
        <v>0</v>
      </c>
      <c r="G15" s="175" t="n">
        <f aca="false">$G$6</f>
        <v>0</v>
      </c>
      <c r="H15" s="151" t="n">
        <f aca="false">$H$6</f>
        <v>0</v>
      </c>
      <c r="I15" s="152" t="n">
        <f aca="false">F15+G15+H15</f>
        <v>0</v>
      </c>
      <c r="J15" s="153" t="n">
        <f aca="false">$J$7</f>
        <v>0</v>
      </c>
      <c r="K15" s="154" t="n">
        <f aca="false">$K$6</f>
        <v>0</v>
      </c>
      <c r="L15" s="155" t="n">
        <f aca="false">((I15*J15/1000)+K15)</f>
        <v>0</v>
      </c>
      <c r="M15" s="156" t="n">
        <f aca="false">$M$68</f>
        <v>0</v>
      </c>
      <c r="N15" s="157" t="e">
        <f aca="false">$N$7*AQ14*AR14</f>
        <v>#DIV/0!</v>
      </c>
      <c r="O15" s="156" t="n">
        <f aca="false">$O$68</f>
        <v>0</v>
      </c>
      <c r="P15" s="158" t="n">
        <f aca="false">(AT14*$P$6)*$P$3</f>
        <v>0</v>
      </c>
      <c r="Q15" s="154" t="n">
        <f aca="false">$Q$68</f>
        <v>0</v>
      </c>
      <c r="R15" s="154" t="n">
        <v>0</v>
      </c>
      <c r="S15" s="155" t="n">
        <v>0</v>
      </c>
      <c r="T15" s="156" t="n">
        <f aca="false">$T$6</f>
        <v>0</v>
      </c>
      <c r="U15" s="159" t="e">
        <f aca="false">(N15/E15)+SUM(L15:M15)</f>
        <v>#DIV/0!</v>
      </c>
      <c r="W15" s="116" t="n">
        <v>4</v>
      </c>
      <c r="X15" s="117"/>
      <c r="Y15" s="160"/>
      <c r="Z15" s="63"/>
      <c r="AA15" s="161"/>
      <c r="AB15" s="120"/>
      <c r="AC15" s="319" t="n">
        <f aca="false">(W15*X15)+(Y15*Z15)+(AA15*AB15)</f>
        <v>0</v>
      </c>
      <c r="AD15" s="163" t="n">
        <v>900</v>
      </c>
      <c r="AE15" s="164" t="n">
        <v>0</v>
      </c>
      <c r="AF15" s="165" t="n">
        <v>0</v>
      </c>
      <c r="AG15" s="166"/>
      <c r="AH15" s="167"/>
      <c r="AI15" s="168"/>
      <c r="AJ15" s="169"/>
      <c r="AK15" s="170"/>
      <c r="AL15" s="63"/>
      <c r="AM15" s="171"/>
      <c r="AN15" s="172"/>
      <c r="AO15" s="173"/>
      <c r="AP15" s="133"/>
      <c r="AQ15" s="133" t="e">
        <f aca="false" t="array" ref="AQ15:AQ15">SUM(IF(AND(AJ15&lt;&gt;"pac",AJ15&lt;&gt;""),AI15),IF(AND(AM15&lt;&gt;"pac",AM15&lt;&gt;""),AL15),IF(AND(AN15&lt;&gt;"pac",AN15&lt;&gt;""),AO15))/SUM(IF(AND(AJ15&lt;&gt;"pac",AJ15&lt;&gt;""),1),IF(AND(AM15&lt;&gt;"pac",AM15&lt;&gt;""),1),IF(AND(AN15&lt;&gt;"pac",AN15&lt;&gt;""),1))</f>
        <v>#DIV/0!</v>
      </c>
      <c r="AR15" s="133" t="n">
        <f aca="false" t="array" ref="AR15:AR15">SUM(IF(AND(AJ15&lt;&gt;"pac",AJ15&lt;&gt;""),AH15),IF(AND(AM15&lt;&gt;"pac",AM15&lt;&gt;""),AK15),IF(AND(AP15&lt;&gt;"pac",AP15&lt;&gt;""),AN15))</f>
        <v>0</v>
      </c>
      <c r="AS15" s="133"/>
      <c r="AT15" s="134" t="n">
        <f aca="false">SUM(AE15,AG15,AH15,AN15,AK15)</f>
        <v>0</v>
      </c>
      <c r="AU15" s="135" t="e">
        <f aca="false">AV15/AT15</f>
        <v>#DIV/0!</v>
      </c>
      <c r="AV15" s="136" t="n">
        <f aca="false">SUM(AE15*AF15)+(AH15*AI15)+(AN15*AO15)+(AK15*AL15)</f>
        <v>0</v>
      </c>
      <c r="AW15" s="137" t="n">
        <f aca="false">AT15*(F16+G16+H16)*J16/1000</f>
        <v>0</v>
      </c>
      <c r="AX15" s="137" t="n">
        <f aca="false">K16*AT15</f>
        <v>0</v>
      </c>
      <c r="AY15" s="137" t="n">
        <f aca="false">L16*(AE16+AG16)</f>
        <v>0</v>
      </c>
      <c r="AZ15" s="136" t="n">
        <f aca="false">P16</f>
        <v>0</v>
      </c>
      <c r="BA15" s="137" t="n">
        <f aca="false">AC15</f>
        <v>0</v>
      </c>
      <c r="BB15" s="137" t="n">
        <f aca="false">T16*AT16</f>
        <v>0</v>
      </c>
      <c r="BC15" s="137"/>
      <c r="BD15" s="137" t="n">
        <f aca="false">AV15-SUM(AW15:BC15)</f>
        <v>0</v>
      </c>
      <c r="BE15" s="138"/>
      <c r="BF15" s="139" t="n">
        <f aca="false">BD15</f>
        <v>0</v>
      </c>
      <c r="BG15" s="139" t="n">
        <f aca="false">BF15*$BG$5</f>
        <v>0</v>
      </c>
      <c r="BH15" s="139" t="n">
        <f aca="false">BF15*$BH$5</f>
        <v>0</v>
      </c>
      <c r="BI15" s="52"/>
      <c r="BJ15" s="53" t="s">
        <v>96</v>
      </c>
      <c r="BK15" s="52"/>
      <c r="BL15" s="181" t="n">
        <f aca="false">BC31</f>
        <v>0</v>
      </c>
      <c r="BO15" s="53" t="s">
        <v>96</v>
      </c>
      <c r="BP15" s="52"/>
      <c r="BQ15" s="181" t="e">
        <f aca="true">(INDIRECT(TEXT((DAY($A$1)-1),"0")&amp;"!BK15"))+BL15</f>
        <v>#REF!</v>
      </c>
      <c r="BR15" s="55"/>
      <c r="BS15" s="142"/>
      <c r="BT15" s="143"/>
      <c r="BU15" s="144"/>
      <c r="BV15" s="138"/>
      <c r="BW15" s="138"/>
      <c r="BX15" s="138"/>
      <c r="BY15" s="144"/>
      <c r="BZ15" s="138"/>
      <c r="CA15" s="138"/>
      <c r="CB15" s="138"/>
      <c r="CC15" s="138"/>
      <c r="CD15" s="138"/>
      <c r="CE15" s="145"/>
      <c r="CF15" s="145"/>
      <c r="CG15" s="145"/>
      <c r="CH15" s="7"/>
      <c r="CI15" s="8"/>
      <c r="CJ15" s="7"/>
      <c r="CK15" s="182"/>
      <c r="CL15" s="7"/>
      <c r="CM15" s="7"/>
      <c r="CN15" s="8"/>
      <c r="CO15" s="7"/>
      <c r="CP15" s="182"/>
      <c r="CQ15" s="7"/>
      <c r="CR15" s="7"/>
    </row>
    <row r="16" customFormat="false" ht="12.75" hidden="false" customHeight="false" outlineLevel="0" collapsed="false">
      <c r="B16" s="75" t="n">
        <v>900</v>
      </c>
      <c r="C16" s="146" t="n">
        <f aca="false">C15</f>
        <v>4</v>
      </c>
      <c r="D16" s="147" t="n">
        <f aca="false">D15</f>
        <v>0</v>
      </c>
      <c r="E16" s="174" t="n">
        <f aca="false">C16-D15</f>
        <v>4</v>
      </c>
      <c r="F16" s="149" t="n">
        <f aca="false">$F$6</f>
        <v>0</v>
      </c>
      <c r="G16" s="175" t="n">
        <f aca="false">$G$6</f>
        <v>0</v>
      </c>
      <c r="H16" s="151" t="n">
        <f aca="false">$H$6</f>
        <v>0</v>
      </c>
      <c r="I16" s="152" t="n">
        <f aca="false">F16+G16+H16</f>
        <v>0</v>
      </c>
      <c r="J16" s="153" t="n">
        <f aca="false">$J$7</f>
        <v>0</v>
      </c>
      <c r="K16" s="154" t="n">
        <f aca="false">$K$6</f>
        <v>0</v>
      </c>
      <c r="L16" s="155" t="n">
        <f aca="false">((I16*J16/1000)+K16)</f>
        <v>0</v>
      </c>
      <c r="M16" s="156" t="n">
        <f aca="false">$M$68</f>
        <v>0</v>
      </c>
      <c r="N16" s="157" t="e">
        <f aca="false">$N$7*AQ15*AR15</f>
        <v>#DIV/0!</v>
      </c>
      <c r="O16" s="156" t="n">
        <f aca="false">$O$68</f>
        <v>0</v>
      </c>
      <c r="P16" s="158" t="n">
        <f aca="false">(AT15*$P$6)*$P$3</f>
        <v>0</v>
      </c>
      <c r="Q16" s="154" t="n">
        <f aca="false">$Q$68</f>
        <v>0</v>
      </c>
      <c r="R16" s="154" t="n">
        <v>0</v>
      </c>
      <c r="S16" s="155" t="n">
        <v>0</v>
      </c>
      <c r="T16" s="156" t="n">
        <f aca="false">$T$6</f>
        <v>0</v>
      </c>
      <c r="U16" s="159" t="e">
        <f aca="false">(N16/E16)+SUM(L16:M16)</f>
        <v>#DIV/0!</v>
      </c>
      <c r="W16" s="116" t="n">
        <v>4</v>
      </c>
      <c r="X16" s="117"/>
      <c r="Y16" s="160"/>
      <c r="Z16" s="63"/>
      <c r="AA16" s="161"/>
      <c r="AB16" s="120"/>
      <c r="AC16" s="319" t="n">
        <f aca="false">(W16*X16)+(Y16*Z16)+(AA16*AB16)</f>
        <v>0</v>
      </c>
      <c r="AD16" s="163" t="n">
        <v>1000</v>
      </c>
      <c r="AE16" s="164" t="n">
        <v>0</v>
      </c>
      <c r="AF16" s="165" t="n">
        <v>0</v>
      </c>
      <c r="AG16" s="166"/>
      <c r="AH16" s="167"/>
      <c r="AI16" s="168"/>
      <c r="AJ16" s="169"/>
      <c r="AK16" s="170"/>
      <c r="AL16" s="63"/>
      <c r="AM16" s="171"/>
      <c r="AN16" s="172"/>
      <c r="AO16" s="173"/>
      <c r="AP16" s="133"/>
      <c r="AQ16" s="133" t="e">
        <f aca="false" t="array" ref="AQ16:AQ16">SUM(IF(AND(AJ16&lt;&gt;"pac",AJ16&lt;&gt;""),AI16),IF(AND(AM16&lt;&gt;"pac",AM16&lt;&gt;""),AL16),IF(AND(AN16&lt;&gt;"pac",AN16&lt;&gt;""),AO16))/SUM(IF(AND(AJ16&lt;&gt;"pac",AJ16&lt;&gt;""),1),IF(AND(AM16&lt;&gt;"pac",AM16&lt;&gt;""),1),IF(AND(AN16&lt;&gt;"pac",AN16&lt;&gt;""),1))</f>
        <v>#DIV/0!</v>
      </c>
      <c r="AR16" s="133" t="n">
        <f aca="false" t="array" ref="AR16:AR16">SUM(IF(AND(AJ16&lt;&gt;"pac",AJ16&lt;&gt;""),AH16),IF(AND(AM16&lt;&gt;"pac",AM16&lt;&gt;""),AK16),IF(AND(AP16&lt;&gt;"pac",AP16&lt;&gt;""),AN16))</f>
        <v>0</v>
      </c>
      <c r="AS16" s="133"/>
      <c r="AT16" s="134" t="n">
        <f aca="false">SUM(AE16,AG16,AH16,AN16,AK16)</f>
        <v>0</v>
      </c>
      <c r="AU16" s="135" t="e">
        <f aca="false">AV16/AT16</f>
        <v>#DIV/0!</v>
      </c>
      <c r="AV16" s="136" t="n">
        <f aca="false">SUM(AE16*AF16)+(AH16*AI16)+(AN16*AO16)+(AK16*AL16)</f>
        <v>0</v>
      </c>
      <c r="AW16" s="137" t="n">
        <f aca="false">AT16*(F17+G17+H17)*J17/1000</f>
        <v>0</v>
      </c>
      <c r="AX16" s="137" t="n">
        <f aca="false">K17*AT16</f>
        <v>0</v>
      </c>
      <c r="AY16" s="137" t="n">
        <f aca="false">L17*(AE17+AG17)</f>
        <v>0</v>
      </c>
      <c r="AZ16" s="136" t="n">
        <f aca="false">P17</f>
        <v>0</v>
      </c>
      <c r="BA16" s="137" t="n">
        <f aca="false">AC16</f>
        <v>0</v>
      </c>
      <c r="BB16" s="137" t="n">
        <f aca="false">T17*AT17</f>
        <v>0</v>
      </c>
      <c r="BC16" s="137"/>
      <c r="BD16" s="137" t="n">
        <f aca="false">AV16-SUM(AW16:BC16)</f>
        <v>0</v>
      </c>
      <c r="BE16" s="138"/>
      <c r="BF16" s="139" t="n">
        <f aca="false">BD16</f>
        <v>0</v>
      </c>
      <c r="BG16" s="139" t="n">
        <f aca="false">BF16*$BG$5</f>
        <v>0</v>
      </c>
      <c r="BH16" s="139" t="n">
        <f aca="false">BF16*$BH$5</f>
        <v>0</v>
      </c>
      <c r="BI16" s="52"/>
      <c r="BJ16" s="53" t="s">
        <v>98</v>
      </c>
      <c r="BK16" s="52"/>
      <c r="BL16" s="73" t="n">
        <f aca="false">SUM(BL13:BL15)</f>
        <v>0</v>
      </c>
      <c r="BO16" s="53" t="s">
        <v>98</v>
      </c>
      <c r="BP16" s="52"/>
      <c r="BQ16" s="73" t="e">
        <f aca="true">(INDIRECT(TEXT((DAY($A$1)-1),"0")&amp;"!Bq16"))+BL16</f>
        <v>#REF!</v>
      </c>
      <c r="BR16" s="55"/>
      <c r="BS16" s="142"/>
      <c r="BT16" s="143"/>
      <c r="BU16" s="144"/>
      <c r="BV16" s="138"/>
      <c r="BW16" s="138"/>
      <c r="BX16" s="138"/>
      <c r="BY16" s="144"/>
      <c r="BZ16" s="138"/>
      <c r="CA16" s="138"/>
      <c r="CB16" s="138"/>
      <c r="CC16" s="138"/>
      <c r="CD16" s="138"/>
      <c r="CE16" s="145"/>
      <c r="CF16" s="145"/>
      <c r="CG16" s="145"/>
      <c r="CH16" s="7"/>
      <c r="CI16" s="8"/>
      <c r="CJ16" s="7"/>
      <c r="CK16" s="29"/>
      <c r="CL16" s="7"/>
      <c r="CM16" s="7"/>
      <c r="CN16" s="8"/>
      <c r="CO16" s="7"/>
      <c r="CP16" s="29"/>
      <c r="CQ16" s="7"/>
      <c r="CR16" s="7"/>
    </row>
    <row r="17" customFormat="false" ht="12.75" hidden="false" customHeight="false" outlineLevel="0" collapsed="false">
      <c r="B17" s="75" t="n">
        <v>1000</v>
      </c>
      <c r="C17" s="146" t="n">
        <f aca="false">C16</f>
        <v>4</v>
      </c>
      <c r="D17" s="147" t="n">
        <f aca="false">D16</f>
        <v>0</v>
      </c>
      <c r="E17" s="174" t="n">
        <f aca="false">C17-D16</f>
        <v>4</v>
      </c>
      <c r="F17" s="149" t="n">
        <f aca="false">$F$6</f>
        <v>0</v>
      </c>
      <c r="G17" s="175" t="n">
        <f aca="false">$G$6</f>
        <v>0</v>
      </c>
      <c r="H17" s="151" t="n">
        <f aca="false">$H$6</f>
        <v>0</v>
      </c>
      <c r="I17" s="152" t="n">
        <f aca="false">F17+G17+H17</f>
        <v>0</v>
      </c>
      <c r="J17" s="153" t="n">
        <f aca="false">$J$7</f>
        <v>0</v>
      </c>
      <c r="K17" s="154" t="n">
        <f aca="false">$K$6</f>
        <v>0</v>
      </c>
      <c r="L17" s="155" t="n">
        <f aca="false">((I17*J17/1000)+K17)</f>
        <v>0</v>
      </c>
      <c r="M17" s="156" t="n">
        <f aca="false">$M$68</f>
        <v>0</v>
      </c>
      <c r="N17" s="157" t="e">
        <f aca="false">$N$7*AQ16*AR16</f>
        <v>#DIV/0!</v>
      </c>
      <c r="O17" s="156" t="n">
        <f aca="false">$O$68</f>
        <v>0</v>
      </c>
      <c r="P17" s="158" t="n">
        <f aca="false">(AT16*$P$6)*$P$3</f>
        <v>0</v>
      </c>
      <c r="Q17" s="154" t="n">
        <f aca="false">$Q$68</f>
        <v>0</v>
      </c>
      <c r="R17" s="154" t="n">
        <v>0</v>
      </c>
      <c r="S17" s="155" t="n">
        <v>0</v>
      </c>
      <c r="T17" s="156" t="n">
        <f aca="false">$T$6</f>
        <v>0</v>
      </c>
      <c r="U17" s="159" t="e">
        <f aca="false">(N17/E17)+SUM(L17:M17)</f>
        <v>#DIV/0!</v>
      </c>
      <c r="W17" s="116" t="n">
        <v>4</v>
      </c>
      <c r="X17" s="117"/>
      <c r="Y17" s="160"/>
      <c r="Z17" s="63"/>
      <c r="AA17" s="161"/>
      <c r="AB17" s="120"/>
      <c r="AC17" s="319" t="n">
        <f aca="false">(W17*X17)+(Y17*Z17)+(AA17*AB17)</f>
        <v>0</v>
      </c>
      <c r="AD17" s="163" t="n">
        <v>1100</v>
      </c>
      <c r="AE17" s="164" t="n">
        <v>0</v>
      </c>
      <c r="AF17" s="165" t="n">
        <v>0</v>
      </c>
      <c r="AG17" s="166"/>
      <c r="AH17" s="167"/>
      <c r="AI17" s="168"/>
      <c r="AJ17" s="169"/>
      <c r="AK17" s="170"/>
      <c r="AL17" s="63"/>
      <c r="AM17" s="171"/>
      <c r="AN17" s="172"/>
      <c r="AO17" s="173"/>
      <c r="AP17" s="133"/>
      <c r="AQ17" s="133" t="e">
        <f aca="false" t="array" ref="AQ17:AQ17">SUM(IF(AND(AJ17&lt;&gt;"pac",AJ17&lt;&gt;""),AI17),IF(AND(AM17&lt;&gt;"pac",AM17&lt;&gt;""),AL17),IF(AND(AN17&lt;&gt;"pac",AN17&lt;&gt;""),AO17))/SUM(IF(AND(AJ17&lt;&gt;"pac",AJ17&lt;&gt;""),1),IF(AND(AM17&lt;&gt;"pac",AM17&lt;&gt;""),1),IF(AND(AN17&lt;&gt;"pac",AN17&lt;&gt;""),1))</f>
        <v>#DIV/0!</v>
      </c>
      <c r="AR17" s="133" t="n">
        <f aca="false" t="array" ref="AR17:AR17">SUM(IF(AND(AJ17&lt;&gt;"pac",AJ17&lt;&gt;""),AH17),IF(AND(AM17&lt;&gt;"pac",AM17&lt;&gt;""),AK17),IF(AND(AP17&lt;&gt;"pac",AP17&lt;&gt;""),AN17))</f>
        <v>0</v>
      </c>
      <c r="AS17" s="133"/>
      <c r="AT17" s="134" t="n">
        <f aca="false">SUM(AE17,AG17,AH17,AN17,AK17)</f>
        <v>0</v>
      </c>
      <c r="AU17" s="135" t="e">
        <f aca="false">AV17/AT17</f>
        <v>#DIV/0!</v>
      </c>
      <c r="AV17" s="136" t="n">
        <f aca="false">SUM(AE17*AF17)+(AH17*AI17)+(AN17*AO17)+(AK17*AL17)</f>
        <v>0</v>
      </c>
      <c r="AW17" s="137" t="n">
        <f aca="false">AT17*(F18+G18+H18)*J18/1000</f>
        <v>0</v>
      </c>
      <c r="AX17" s="137" t="n">
        <f aca="false">K18*AT17</f>
        <v>0</v>
      </c>
      <c r="AY17" s="137" t="n">
        <f aca="false">L18*(AE18+AG18)</f>
        <v>0</v>
      </c>
      <c r="AZ17" s="136" t="n">
        <f aca="false">P18</f>
        <v>0</v>
      </c>
      <c r="BA17" s="137" t="n">
        <f aca="false">AC17</f>
        <v>0</v>
      </c>
      <c r="BB17" s="137" t="n">
        <f aca="false">T18*AT18</f>
        <v>0</v>
      </c>
      <c r="BC17" s="137"/>
      <c r="BD17" s="137" t="n">
        <f aca="false">AV17-SUM(AW17:BC17)</f>
        <v>0</v>
      </c>
      <c r="BE17" s="138"/>
      <c r="BF17" s="139" t="n">
        <f aca="false">BD17</f>
        <v>0</v>
      </c>
      <c r="BG17" s="139" t="n">
        <f aca="false">BF17*$BG$5</f>
        <v>0</v>
      </c>
      <c r="BH17" s="139" t="n">
        <f aca="false">BF17*$BH$5</f>
        <v>0</v>
      </c>
      <c r="BI17" s="52"/>
      <c r="BJ17" s="183"/>
      <c r="BK17" s="52"/>
      <c r="BL17" s="171"/>
      <c r="BO17" s="183"/>
      <c r="BP17" s="52"/>
      <c r="BQ17" s="171"/>
      <c r="BR17" s="55"/>
      <c r="BS17" s="142"/>
      <c r="BT17" s="143"/>
      <c r="BU17" s="144"/>
      <c r="BV17" s="138"/>
      <c r="BW17" s="138"/>
      <c r="BX17" s="138"/>
      <c r="BY17" s="144"/>
      <c r="BZ17" s="138"/>
      <c r="CA17" s="138"/>
      <c r="CB17" s="138"/>
      <c r="CC17" s="138"/>
      <c r="CD17" s="138"/>
      <c r="CE17" s="145"/>
      <c r="CF17" s="145"/>
      <c r="CG17" s="145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</row>
    <row r="18" customFormat="false" ht="12.75" hidden="false" customHeight="false" outlineLevel="0" collapsed="false">
      <c r="B18" s="75" t="n">
        <v>1100</v>
      </c>
      <c r="C18" s="146" t="n">
        <f aca="false">C17</f>
        <v>4</v>
      </c>
      <c r="D18" s="147" t="n">
        <f aca="false">D17</f>
        <v>0</v>
      </c>
      <c r="E18" s="174" t="n">
        <f aca="false">C18-D17</f>
        <v>4</v>
      </c>
      <c r="F18" s="149" t="n">
        <f aca="false">$F$6</f>
        <v>0</v>
      </c>
      <c r="G18" s="175" t="n">
        <f aca="false">$G$6</f>
        <v>0</v>
      </c>
      <c r="H18" s="151" t="n">
        <f aca="false">$H$6</f>
        <v>0</v>
      </c>
      <c r="I18" s="152" t="n">
        <f aca="false">F18+G18+H18</f>
        <v>0</v>
      </c>
      <c r="J18" s="153" t="n">
        <f aca="false">$J$7</f>
        <v>0</v>
      </c>
      <c r="K18" s="154" t="n">
        <f aca="false">$K$6</f>
        <v>0</v>
      </c>
      <c r="L18" s="155" t="n">
        <f aca="false">((I18*J18/1000)+K18)</f>
        <v>0</v>
      </c>
      <c r="M18" s="156" t="n">
        <f aca="false">$M$68</f>
        <v>0</v>
      </c>
      <c r="N18" s="157" t="e">
        <f aca="false">$N$7*AQ17*AR17</f>
        <v>#DIV/0!</v>
      </c>
      <c r="O18" s="156" t="n">
        <f aca="false">$O$68</f>
        <v>0</v>
      </c>
      <c r="P18" s="158" t="n">
        <f aca="false">(AT17*$P$6)*$P$3</f>
        <v>0</v>
      </c>
      <c r="Q18" s="154" t="n">
        <f aca="false">$Q$68</f>
        <v>0</v>
      </c>
      <c r="R18" s="154" t="n">
        <v>0</v>
      </c>
      <c r="S18" s="155" t="n">
        <v>0</v>
      </c>
      <c r="T18" s="156" t="n">
        <f aca="false">$T$6</f>
        <v>0</v>
      </c>
      <c r="U18" s="159" t="e">
        <f aca="false">(N18/E18)+SUM(L18:M18)</f>
        <v>#DIV/0!</v>
      </c>
      <c r="W18" s="116" t="n">
        <v>4</v>
      </c>
      <c r="X18" s="117"/>
      <c r="Y18" s="160"/>
      <c r="Z18" s="63"/>
      <c r="AA18" s="161"/>
      <c r="AB18" s="120"/>
      <c r="AC18" s="319" t="n">
        <f aca="false">(W18*X18)+(Y18*Z18)+(AA18*AB18)</f>
        <v>0</v>
      </c>
      <c r="AD18" s="163" t="n">
        <v>1200</v>
      </c>
      <c r="AE18" s="164" t="n">
        <v>0</v>
      </c>
      <c r="AF18" s="165" t="n">
        <v>0</v>
      </c>
      <c r="AG18" s="166"/>
      <c r="AH18" s="167"/>
      <c r="AI18" s="168"/>
      <c r="AJ18" s="169"/>
      <c r="AK18" s="170"/>
      <c r="AL18" s="63"/>
      <c r="AM18" s="171"/>
      <c r="AN18" s="172"/>
      <c r="AO18" s="173"/>
      <c r="AP18" s="133"/>
      <c r="AQ18" s="133" t="e">
        <f aca="false" t="array" ref="AQ18:AQ18">SUM(IF(AND(AJ18&lt;&gt;"pac",AJ18&lt;&gt;""),AI18),IF(AND(AM18&lt;&gt;"pac",AM18&lt;&gt;""),AL18),IF(AND(AN18&lt;&gt;"pac",AN18&lt;&gt;""),AO18))/SUM(IF(AND(AJ18&lt;&gt;"pac",AJ18&lt;&gt;""),1),IF(AND(AM18&lt;&gt;"pac",AM18&lt;&gt;""),1),IF(AND(AN18&lt;&gt;"pac",AN18&lt;&gt;""),1))</f>
        <v>#DIV/0!</v>
      </c>
      <c r="AR18" s="133" t="n">
        <f aca="false" t="array" ref="AR18:AR18">SUM(IF(AND(AJ18&lt;&gt;"pac",AJ18&lt;&gt;""),AH18),IF(AND(AM18&lt;&gt;"pac",AM18&lt;&gt;""),AK18),IF(AND(AP18&lt;&gt;"pac",AP18&lt;&gt;""),AN18))</f>
        <v>0</v>
      </c>
      <c r="AS18" s="133"/>
      <c r="AT18" s="134" t="n">
        <f aca="false">SUM(AE18,AG18,AH18,AN18,AK18)</f>
        <v>0</v>
      </c>
      <c r="AU18" s="135" t="e">
        <f aca="false">AV18/AT18</f>
        <v>#DIV/0!</v>
      </c>
      <c r="AV18" s="136" t="n">
        <f aca="false">SUM(AE18*AF18)+(AH18*AI18)+(AN18*AO18)+(AK18*AL18)</f>
        <v>0</v>
      </c>
      <c r="AW18" s="137" t="n">
        <f aca="false">AT18*(F19+G19+H19)*J19/1000</f>
        <v>0</v>
      </c>
      <c r="AX18" s="137" t="n">
        <f aca="false">K19*AT18</f>
        <v>0</v>
      </c>
      <c r="AY18" s="137" t="n">
        <f aca="false">L19*(AE19+AG19)</f>
        <v>0</v>
      </c>
      <c r="AZ18" s="136" t="n">
        <f aca="false">P19</f>
        <v>0</v>
      </c>
      <c r="BA18" s="137" t="n">
        <f aca="false">AC18</f>
        <v>0</v>
      </c>
      <c r="BB18" s="137" t="n">
        <f aca="false">T19*AT19</f>
        <v>0</v>
      </c>
      <c r="BC18" s="137"/>
      <c r="BD18" s="137" t="n">
        <f aca="false">AV18-SUM(AW18:BC18)</f>
        <v>0</v>
      </c>
      <c r="BE18" s="138"/>
      <c r="BF18" s="139" t="n">
        <f aca="false">BD18</f>
        <v>0</v>
      </c>
      <c r="BG18" s="139" t="n">
        <f aca="false">BF18*$BG$5</f>
        <v>0</v>
      </c>
      <c r="BH18" s="139" t="n">
        <f aca="false">BF18*$BH$5</f>
        <v>0</v>
      </c>
      <c r="BI18" s="52"/>
      <c r="BJ18" s="53" t="s">
        <v>99</v>
      </c>
      <c r="BK18" s="52"/>
      <c r="BL18" s="73" t="n">
        <f aca="false">BH31</f>
        <v>0</v>
      </c>
      <c r="BO18" s="53" t="s">
        <v>99</v>
      </c>
      <c r="BP18" s="52"/>
      <c r="BQ18" s="73" t="e">
        <f aca="false">BQ7*$BH$5</f>
        <v>#REF!</v>
      </c>
      <c r="BR18" s="55"/>
      <c r="BS18" s="142"/>
      <c r="BT18" s="143"/>
      <c r="BU18" s="144"/>
      <c r="BV18" s="138"/>
      <c r="BW18" s="138"/>
      <c r="BX18" s="138"/>
      <c r="BY18" s="144"/>
      <c r="BZ18" s="138"/>
      <c r="CA18" s="138"/>
      <c r="CB18" s="138"/>
      <c r="CC18" s="138"/>
      <c r="CD18" s="138"/>
      <c r="CE18" s="145"/>
      <c r="CF18" s="145"/>
      <c r="CG18" s="145"/>
      <c r="CH18" s="7"/>
      <c r="CI18" s="8"/>
      <c r="CJ18" s="7"/>
      <c r="CK18" s="29"/>
      <c r="CL18" s="7"/>
      <c r="CM18" s="7"/>
      <c r="CN18" s="8"/>
      <c r="CO18" s="7"/>
      <c r="CP18" s="29"/>
      <c r="CQ18" s="7"/>
      <c r="CR18" s="7"/>
    </row>
    <row r="19" customFormat="false" ht="12.75" hidden="false" customHeight="false" outlineLevel="0" collapsed="false">
      <c r="B19" s="75" t="n">
        <v>1200</v>
      </c>
      <c r="C19" s="146" t="n">
        <f aca="false">C18</f>
        <v>4</v>
      </c>
      <c r="D19" s="147" t="n">
        <f aca="false">D18</f>
        <v>0</v>
      </c>
      <c r="E19" s="174" t="n">
        <f aca="false">C19-D18</f>
        <v>4</v>
      </c>
      <c r="F19" s="149" t="n">
        <f aca="false">$F$6</f>
        <v>0</v>
      </c>
      <c r="G19" s="175" t="n">
        <f aca="false">$G$6</f>
        <v>0</v>
      </c>
      <c r="H19" s="151" t="n">
        <f aca="false">$H$6</f>
        <v>0</v>
      </c>
      <c r="I19" s="152" t="n">
        <f aca="false">F19+G19+H19</f>
        <v>0</v>
      </c>
      <c r="J19" s="153" t="n">
        <f aca="false">$J$7</f>
        <v>0</v>
      </c>
      <c r="K19" s="154" t="n">
        <f aca="false">$K$6</f>
        <v>0</v>
      </c>
      <c r="L19" s="155" t="n">
        <f aca="false">((I19*J19/1000)+K19)</f>
        <v>0</v>
      </c>
      <c r="M19" s="156" t="n">
        <f aca="false">$M$68</f>
        <v>0</v>
      </c>
      <c r="N19" s="157" t="e">
        <f aca="false">$N$7*AQ18*AR18</f>
        <v>#DIV/0!</v>
      </c>
      <c r="O19" s="156" t="n">
        <f aca="false">$O$68</f>
        <v>0</v>
      </c>
      <c r="P19" s="158" t="n">
        <f aca="false">(AT18*$P$6)*$P$3</f>
        <v>0</v>
      </c>
      <c r="Q19" s="154" t="n">
        <f aca="false">$Q$68</f>
        <v>0</v>
      </c>
      <c r="R19" s="154" t="n">
        <v>0</v>
      </c>
      <c r="S19" s="155" t="n">
        <v>0</v>
      </c>
      <c r="T19" s="156" t="n">
        <f aca="false">$T$6</f>
        <v>0</v>
      </c>
      <c r="U19" s="159" t="e">
        <f aca="false">(N19/E19)+SUM(L19:M19)</f>
        <v>#DIV/0!</v>
      </c>
      <c r="W19" s="116" t="n">
        <v>4</v>
      </c>
      <c r="X19" s="117"/>
      <c r="Y19" s="160"/>
      <c r="Z19" s="63"/>
      <c r="AA19" s="161"/>
      <c r="AB19" s="120"/>
      <c r="AC19" s="319" t="n">
        <f aca="false">(W19*X19)+(Y19*Z19)+(AA19*AB19)</f>
        <v>0</v>
      </c>
      <c r="AD19" s="163" t="n">
        <v>1300</v>
      </c>
      <c r="AE19" s="164" t="n">
        <v>0</v>
      </c>
      <c r="AF19" s="165" t="n">
        <v>0</v>
      </c>
      <c r="AG19" s="166"/>
      <c r="AH19" s="167"/>
      <c r="AI19" s="168"/>
      <c r="AJ19" s="169"/>
      <c r="AK19" s="170"/>
      <c r="AL19" s="63"/>
      <c r="AM19" s="171"/>
      <c r="AN19" s="172"/>
      <c r="AO19" s="173"/>
      <c r="AP19" s="133"/>
      <c r="AQ19" s="133" t="e">
        <f aca="false" t="array" ref="AQ19:AQ19">SUM(IF(AND(AJ19&lt;&gt;"pac",AJ19&lt;&gt;""),AI19),IF(AND(AM19&lt;&gt;"pac",AM19&lt;&gt;""),AL19),IF(AND(AN19&lt;&gt;"pac",AN19&lt;&gt;""),AO19))/SUM(IF(AND(AJ19&lt;&gt;"pac",AJ19&lt;&gt;""),1),IF(AND(AM19&lt;&gt;"pac",AM19&lt;&gt;""),1),IF(AND(AN19&lt;&gt;"pac",AN19&lt;&gt;""),1))</f>
        <v>#DIV/0!</v>
      </c>
      <c r="AR19" s="133" t="n">
        <f aca="false" t="array" ref="AR19:AR19">SUM(IF(AND(AJ19&lt;&gt;"pac",AJ19&lt;&gt;""),AH19),IF(AND(AM19&lt;&gt;"pac",AM19&lt;&gt;""),AK19),IF(AND(AP19&lt;&gt;"pac",AP19&lt;&gt;""),AN19))</f>
        <v>0</v>
      </c>
      <c r="AS19" s="133"/>
      <c r="AT19" s="134" t="n">
        <f aca="false">SUM(AE19,AG19,AH19,AN19,AK19)</f>
        <v>0</v>
      </c>
      <c r="AU19" s="135" t="e">
        <f aca="false">AV19/AT19</f>
        <v>#DIV/0!</v>
      </c>
      <c r="AV19" s="136" t="n">
        <f aca="false">SUM(AE19*AF19)+(AH19*AI19)+(AN19*AO19)+(AK19*AL19)</f>
        <v>0</v>
      </c>
      <c r="AW19" s="137" t="n">
        <f aca="false">AT19*(F20+G20+H20)*J20/1000</f>
        <v>0</v>
      </c>
      <c r="AX19" s="137" t="n">
        <f aca="false">K20*AT19</f>
        <v>0</v>
      </c>
      <c r="AY19" s="137" t="n">
        <f aca="false">L20*(AE20+AG20)</f>
        <v>0</v>
      </c>
      <c r="AZ19" s="136" t="n">
        <f aca="false">P20</f>
        <v>0</v>
      </c>
      <c r="BA19" s="137" t="n">
        <f aca="false">AC19</f>
        <v>0</v>
      </c>
      <c r="BB19" s="137" t="n">
        <f aca="false">T20*AT20</f>
        <v>0</v>
      </c>
      <c r="BC19" s="137"/>
      <c r="BD19" s="137" t="n">
        <f aca="false">AV19-SUM(AW19:BC19)</f>
        <v>0</v>
      </c>
      <c r="BE19" s="138"/>
      <c r="BF19" s="139" t="n">
        <f aca="false">BD19</f>
        <v>0</v>
      </c>
      <c r="BG19" s="139" t="n">
        <f aca="false">BF19*$BG$5</f>
        <v>0</v>
      </c>
      <c r="BH19" s="139" t="n">
        <f aca="false">BF19*$BH$5</f>
        <v>0</v>
      </c>
      <c r="BI19" s="52"/>
      <c r="BJ19" s="53" t="s">
        <v>101</v>
      </c>
      <c r="BK19" s="52"/>
      <c r="BL19" s="73" t="n">
        <f aca="false">BB31</f>
        <v>0</v>
      </c>
      <c r="BO19" s="53" t="s">
        <v>101</v>
      </c>
      <c r="BP19" s="52"/>
      <c r="BQ19" s="73" t="e">
        <f aca="true">(INDIRECT(TEXT((DAY($A$1)-1),"0")&amp;"!BK19"))+BL19</f>
        <v>#REF!</v>
      </c>
      <c r="BR19" s="55"/>
      <c r="BS19" s="142"/>
      <c r="BT19" s="143"/>
      <c r="BU19" s="144"/>
      <c r="BV19" s="138"/>
      <c r="BW19" s="138"/>
      <c r="BX19" s="138"/>
      <c r="BY19" s="144"/>
      <c r="BZ19" s="138"/>
      <c r="CA19" s="138"/>
      <c r="CB19" s="138"/>
      <c r="CC19" s="138"/>
      <c r="CD19" s="138"/>
      <c r="CE19" s="145"/>
      <c r="CF19" s="145"/>
      <c r="CG19" s="145"/>
      <c r="CH19" s="7"/>
      <c r="CI19" s="8"/>
      <c r="CJ19" s="7"/>
      <c r="CK19" s="29"/>
      <c r="CL19" s="7"/>
      <c r="CM19" s="7"/>
      <c r="CN19" s="8"/>
      <c r="CO19" s="7"/>
      <c r="CP19" s="29"/>
      <c r="CQ19" s="7"/>
      <c r="CR19" s="7"/>
    </row>
    <row r="20" customFormat="false" ht="12.75" hidden="false" customHeight="false" outlineLevel="0" collapsed="false">
      <c r="B20" s="75" t="n">
        <v>1300</v>
      </c>
      <c r="C20" s="146" t="n">
        <f aca="false">C19</f>
        <v>4</v>
      </c>
      <c r="D20" s="147" t="n">
        <f aca="false">D19</f>
        <v>0</v>
      </c>
      <c r="E20" s="174" t="n">
        <f aca="false">C20-D19</f>
        <v>4</v>
      </c>
      <c r="F20" s="149" t="n">
        <f aca="false">$F$6</f>
        <v>0</v>
      </c>
      <c r="G20" s="175" t="n">
        <f aca="false">$G$6</f>
        <v>0</v>
      </c>
      <c r="H20" s="151" t="n">
        <f aca="false">$H$6</f>
        <v>0</v>
      </c>
      <c r="I20" s="152" t="n">
        <f aca="false">F20+G20+H20</f>
        <v>0</v>
      </c>
      <c r="J20" s="153" t="n">
        <f aca="false">$J$7</f>
        <v>0</v>
      </c>
      <c r="K20" s="154" t="n">
        <f aca="false">$K$6</f>
        <v>0</v>
      </c>
      <c r="L20" s="155" t="n">
        <f aca="false">((I20*J20/1000)+K20)</f>
        <v>0</v>
      </c>
      <c r="M20" s="156" t="n">
        <f aca="false">$M$68</f>
        <v>0</v>
      </c>
      <c r="N20" s="157" t="e">
        <f aca="false">$N$7*AQ19*AR19</f>
        <v>#DIV/0!</v>
      </c>
      <c r="O20" s="156" t="n">
        <f aca="false">$O$68</f>
        <v>0</v>
      </c>
      <c r="P20" s="158" t="n">
        <f aca="false">(AT19*$P$6)*$P$3</f>
        <v>0</v>
      </c>
      <c r="Q20" s="154" t="n">
        <f aca="false">$Q$68</f>
        <v>0</v>
      </c>
      <c r="R20" s="154" t="n">
        <v>0</v>
      </c>
      <c r="S20" s="155" t="n">
        <v>0</v>
      </c>
      <c r="T20" s="156" t="n">
        <f aca="false">$T$6</f>
        <v>0</v>
      </c>
      <c r="U20" s="159" t="e">
        <f aca="false">(N20/E20)+SUM(L20:M20)</f>
        <v>#DIV/0!</v>
      </c>
      <c r="W20" s="116" t="n">
        <v>4</v>
      </c>
      <c r="X20" s="117"/>
      <c r="Y20" s="160"/>
      <c r="Z20" s="63"/>
      <c r="AA20" s="161"/>
      <c r="AB20" s="120"/>
      <c r="AC20" s="319" t="n">
        <f aca="false">(W20*X20)+(Y20*Z20)+(AA20*AB20)</f>
        <v>0</v>
      </c>
      <c r="AD20" s="163" t="n">
        <v>1400</v>
      </c>
      <c r="AE20" s="164" t="n">
        <v>0</v>
      </c>
      <c r="AF20" s="165" t="n">
        <v>0</v>
      </c>
      <c r="AG20" s="166"/>
      <c r="AH20" s="167"/>
      <c r="AI20" s="168"/>
      <c r="AJ20" s="169"/>
      <c r="AK20" s="170"/>
      <c r="AL20" s="63"/>
      <c r="AM20" s="171"/>
      <c r="AN20" s="172"/>
      <c r="AO20" s="173"/>
      <c r="AP20" s="133"/>
      <c r="AQ20" s="133" t="e">
        <f aca="false" t="array" ref="AQ20:AQ20">SUM(IF(AND(AJ20&lt;&gt;"pac",AJ20&lt;&gt;""),AI20),IF(AND(AM20&lt;&gt;"pac",AM20&lt;&gt;""),AL20),IF(AND(AN20&lt;&gt;"pac",AN20&lt;&gt;""),AO20))/SUM(IF(AND(AJ20&lt;&gt;"pac",AJ20&lt;&gt;""),1),IF(AND(AM20&lt;&gt;"pac",AM20&lt;&gt;""),1),IF(AND(AN20&lt;&gt;"pac",AN20&lt;&gt;""),1))</f>
        <v>#DIV/0!</v>
      </c>
      <c r="AR20" s="133" t="n">
        <f aca="false" t="array" ref="AR20:AR20">SUM(IF(AND(AJ20&lt;&gt;"pac",AJ20&lt;&gt;""),AH20),IF(AND(AM20&lt;&gt;"pac",AM20&lt;&gt;""),AK20),IF(AND(AP20&lt;&gt;"pac",AP20&lt;&gt;""),AN20))</f>
        <v>0</v>
      </c>
      <c r="AS20" s="133"/>
      <c r="AT20" s="134" t="n">
        <f aca="false">SUM(AE20,AG20,AH20,AN20,AK20)</f>
        <v>0</v>
      </c>
      <c r="AU20" s="135" t="e">
        <f aca="false">AV20/AT20</f>
        <v>#DIV/0!</v>
      </c>
      <c r="AV20" s="136" t="n">
        <f aca="false">SUM(AE20*AF20)+(AH20*AI20)+(AN20*AO20)+(AK20*AL20)</f>
        <v>0</v>
      </c>
      <c r="AW20" s="137" t="n">
        <f aca="false">AT20*(F21+G21+H21)*J21/1000</f>
        <v>0</v>
      </c>
      <c r="AX20" s="137" t="n">
        <f aca="false">K21*AT20</f>
        <v>0</v>
      </c>
      <c r="AY20" s="137" t="n">
        <f aca="false">L21*(AE21+AG21)</f>
        <v>0</v>
      </c>
      <c r="AZ20" s="136" t="n">
        <f aca="false">P21</f>
        <v>0</v>
      </c>
      <c r="BA20" s="137" t="n">
        <f aca="false">AC20</f>
        <v>0</v>
      </c>
      <c r="BB20" s="137" t="n">
        <f aca="false">T21*AT21</f>
        <v>0</v>
      </c>
      <c r="BC20" s="137"/>
      <c r="BD20" s="137" t="n">
        <f aca="false">AV20-SUM(AW20:BC20)</f>
        <v>0</v>
      </c>
      <c r="BE20" s="138"/>
      <c r="BF20" s="139" t="n">
        <f aca="false">BD20</f>
        <v>0</v>
      </c>
      <c r="BG20" s="139" t="n">
        <f aca="false">BF20*$BG$5</f>
        <v>0</v>
      </c>
      <c r="BH20" s="139" t="n">
        <f aca="false">BF20*$BH$5</f>
        <v>0</v>
      </c>
      <c r="BI20" s="52"/>
      <c r="BJ20" s="53" t="s">
        <v>32</v>
      </c>
      <c r="BK20" s="52"/>
      <c r="BL20" s="73" t="n">
        <f aca="false">BL6</f>
        <v>0</v>
      </c>
      <c r="BO20" s="183"/>
      <c r="BP20" s="52"/>
      <c r="BQ20" s="171"/>
      <c r="BR20" s="55"/>
      <c r="BS20" s="142"/>
      <c r="BT20" s="143"/>
      <c r="BU20" s="144"/>
      <c r="BV20" s="138"/>
      <c r="BW20" s="138"/>
      <c r="BX20" s="138"/>
      <c r="BY20" s="144"/>
      <c r="BZ20" s="138"/>
      <c r="CA20" s="138"/>
      <c r="CB20" s="138"/>
      <c r="CC20" s="138"/>
      <c r="CD20" s="138"/>
      <c r="CE20" s="145"/>
      <c r="CF20" s="145"/>
      <c r="CG20" s="145"/>
      <c r="CH20" s="7"/>
      <c r="CI20" s="8"/>
      <c r="CJ20" s="7"/>
      <c r="CK20" s="29"/>
      <c r="CL20" s="7"/>
      <c r="CM20" s="7"/>
      <c r="CN20" s="7"/>
      <c r="CO20" s="7"/>
      <c r="CP20" s="7"/>
      <c r="CQ20" s="7"/>
      <c r="CR20" s="7"/>
    </row>
    <row r="21" customFormat="false" ht="12.75" hidden="false" customHeight="false" outlineLevel="0" collapsed="false">
      <c r="B21" s="75" t="n">
        <v>1400</v>
      </c>
      <c r="C21" s="146" t="n">
        <f aca="false">C20</f>
        <v>4</v>
      </c>
      <c r="D21" s="147" t="n">
        <f aca="false">D20</f>
        <v>0</v>
      </c>
      <c r="E21" s="174" t="n">
        <f aca="false">C21-D20</f>
        <v>4</v>
      </c>
      <c r="F21" s="149" t="n">
        <f aca="false">$F$6</f>
        <v>0</v>
      </c>
      <c r="G21" s="175" t="n">
        <f aca="false">$G$6</f>
        <v>0</v>
      </c>
      <c r="H21" s="151" t="n">
        <f aca="false">$H$6</f>
        <v>0</v>
      </c>
      <c r="I21" s="152" t="n">
        <f aca="false">F21+G21+H21</f>
        <v>0</v>
      </c>
      <c r="J21" s="153" t="n">
        <f aca="false">$J$7</f>
        <v>0</v>
      </c>
      <c r="K21" s="154" t="n">
        <f aca="false">$K$6</f>
        <v>0</v>
      </c>
      <c r="L21" s="155" t="n">
        <f aca="false">((I21*J21/1000)+K21)</f>
        <v>0</v>
      </c>
      <c r="M21" s="156" t="n">
        <f aca="false">$M$68</f>
        <v>0</v>
      </c>
      <c r="N21" s="157" t="e">
        <f aca="false">$N$7*AQ20*AR20</f>
        <v>#DIV/0!</v>
      </c>
      <c r="O21" s="156" t="n">
        <f aca="false">$O$68</f>
        <v>0</v>
      </c>
      <c r="P21" s="158" t="n">
        <f aca="false">(AT20*$P$6)*$P$3</f>
        <v>0</v>
      </c>
      <c r="Q21" s="154" t="n">
        <f aca="false">$Q$68</f>
        <v>0</v>
      </c>
      <c r="R21" s="154" t="n">
        <v>0</v>
      </c>
      <c r="S21" s="155" t="n">
        <v>0</v>
      </c>
      <c r="T21" s="156" t="n">
        <f aca="false">$T$6</f>
        <v>0</v>
      </c>
      <c r="U21" s="159" t="e">
        <f aca="false">(N21/E21)+SUM(L21:M21)</f>
        <v>#DIV/0!</v>
      </c>
      <c r="W21" s="116" t="n">
        <v>4</v>
      </c>
      <c r="X21" s="117"/>
      <c r="Y21" s="160"/>
      <c r="Z21" s="63"/>
      <c r="AA21" s="161"/>
      <c r="AB21" s="120"/>
      <c r="AC21" s="319" t="n">
        <f aca="false">(W21*X21)+(Y21*Z21)+(AA21*AB21)</f>
        <v>0</v>
      </c>
      <c r="AD21" s="163" t="n">
        <v>1500</v>
      </c>
      <c r="AE21" s="164" t="n">
        <v>0</v>
      </c>
      <c r="AF21" s="165" t="n">
        <v>0</v>
      </c>
      <c r="AG21" s="166"/>
      <c r="AH21" s="167"/>
      <c r="AI21" s="168"/>
      <c r="AJ21" s="169"/>
      <c r="AK21" s="170"/>
      <c r="AL21" s="63"/>
      <c r="AM21" s="171"/>
      <c r="AN21" s="172"/>
      <c r="AO21" s="173"/>
      <c r="AP21" s="133"/>
      <c r="AQ21" s="133" t="e">
        <f aca="false" t="array" ref="AQ21:AQ21">SUM(IF(AND(AJ21&lt;&gt;"pac",AJ21&lt;&gt;""),AI21),IF(AND(AM21&lt;&gt;"pac",AM21&lt;&gt;""),AL21),IF(AND(AN21&lt;&gt;"pac",AN21&lt;&gt;""),AO21))/SUM(IF(AND(AJ21&lt;&gt;"pac",AJ21&lt;&gt;""),1),IF(AND(AM21&lt;&gt;"pac",AM21&lt;&gt;""),1),IF(AND(AN21&lt;&gt;"pac",AN21&lt;&gt;""),1))</f>
        <v>#DIV/0!</v>
      </c>
      <c r="AR21" s="133" t="n">
        <f aca="false" t="array" ref="AR21:AR21">SUM(IF(AND(AJ21&lt;&gt;"pac",AJ21&lt;&gt;""),AH21),IF(AND(AM21&lt;&gt;"pac",AM21&lt;&gt;""),AK21),IF(AND(AP21&lt;&gt;"pac",AP21&lt;&gt;""),AN21))</f>
        <v>0</v>
      </c>
      <c r="AS21" s="133"/>
      <c r="AT21" s="134" t="n">
        <f aca="false">SUM(AE21,AG21,AH21,AN21,AK21)</f>
        <v>0</v>
      </c>
      <c r="AU21" s="135" t="e">
        <f aca="false">AV21/AT21</f>
        <v>#DIV/0!</v>
      </c>
      <c r="AV21" s="136" t="n">
        <f aca="false">SUM(AE21*AF21)+(AH21*AI21)+(AN21*AO21)+(AK21*AL21)</f>
        <v>0</v>
      </c>
      <c r="AW21" s="137" t="n">
        <f aca="false">AT21*(F22+G22+H22)*J22/1000</f>
        <v>0</v>
      </c>
      <c r="AX21" s="137" t="n">
        <f aca="false">K22*AT21</f>
        <v>0</v>
      </c>
      <c r="AY21" s="137" t="n">
        <f aca="false">L22*(AE22+AG22)</f>
        <v>0</v>
      </c>
      <c r="AZ21" s="136" t="n">
        <f aca="false">P22</f>
        <v>0</v>
      </c>
      <c r="BA21" s="137" t="n">
        <f aca="false">AC21</f>
        <v>0</v>
      </c>
      <c r="BB21" s="137" t="n">
        <f aca="false">T22*AT22</f>
        <v>0</v>
      </c>
      <c r="BC21" s="137"/>
      <c r="BD21" s="137" t="n">
        <f aca="false">AV21-SUM(AW21:BC21)</f>
        <v>0</v>
      </c>
      <c r="BE21" s="138"/>
      <c r="BF21" s="139" t="n">
        <f aca="false">BD21</f>
        <v>0</v>
      </c>
      <c r="BG21" s="139" t="n">
        <f aca="false">BF21*$BG$5</f>
        <v>0</v>
      </c>
      <c r="BH21" s="139" t="n">
        <f aca="false">BF21*$BH$5</f>
        <v>0</v>
      </c>
      <c r="BI21" s="52"/>
      <c r="BJ21" s="140" t="s">
        <v>103</v>
      </c>
      <c r="BK21" s="141"/>
      <c r="BL21" s="54" t="n">
        <f aca="false">BL11-BL16-BL18-BL19+BL20</f>
        <v>0</v>
      </c>
      <c r="BO21" s="140" t="s">
        <v>104</v>
      </c>
      <c r="BP21" s="141"/>
      <c r="BQ21" s="54" t="e">
        <f aca="false">BQ11-BQ16-BQ18-BQ19</f>
        <v>#REF!</v>
      </c>
      <c r="BR21" s="55"/>
      <c r="BS21" s="142"/>
      <c r="BT21" s="143"/>
      <c r="BU21" s="144"/>
      <c r="BV21" s="138"/>
      <c r="BW21" s="138"/>
      <c r="BX21" s="138"/>
      <c r="BY21" s="144"/>
      <c r="BZ21" s="138"/>
      <c r="CA21" s="138"/>
      <c r="CB21" s="138"/>
      <c r="CC21" s="138"/>
      <c r="CD21" s="138"/>
      <c r="CE21" s="145"/>
      <c r="CF21" s="145"/>
      <c r="CG21" s="145"/>
      <c r="CH21" s="7"/>
      <c r="CI21" s="8"/>
      <c r="CJ21" s="7"/>
      <c r="CK21" s="29"/>
      <c r="CL21" s="7"/>
      <c r="CM21" s="7"/>
      <c r="CN21" s="8"/>
      <c r="CO21" s="7"/>
      <c r="CP21" s="29"/>
      <c r="CQ21" s="7"/>
      <c r="CR21" s="7"/>
    </row>
    <row r="22" customFormat="false" ht="12.75" hidden="false" customHeight="false" outlineLevel="0" collapsed="false">
      <c r="B22" s="75" t="n">
        <v>1500</v>
      </c>
      <c r="C22" s="146" t="n">
        <f aca="false">C21</f>
        <v>4</v>
      </c>
      <c r="D22" s="147" t="n">
        <f aca="false">D21</f>
        <v>0</v>
      </c>
      <c r="E22" s="174" t="n">
        <f aca="false">C22-D21</f>
        <v>4</v>
      </c>
      <c r="F22" s="149" t="n">
        <f aca="false">$F$6</f>
        <v>0</v>
      </c>
      <c r="G22" s="175" t="n">
        <f aca="false">$G$6</f>
        <v>0</v>
      </c>
      <c r="H22" s="151" t="n">
        <f aca="false">$H$6</f>
        <v>0</v>
      </c>
      <c r="I22" s="152" t="n">
        <f aca="false">F22+G22+H22</f>
        <v>0</v>
      </c>
      <c r="J22" s="153" t="n">
        <f aca="false">$J$7</f>
        <v>0</v>
      </c>
      <c r="K22" s="154" t="n">
        <f aca="false">$K$6</f>
        <v>0</v>
      </c>
      <c r="L22" s="155" t="n">
        <f aca="false">((I22*J22/1000)+K22)</f>
        <v>0</v>
      </c>
      <c r="M22" s="156" t="n">
        <f aca="false">$M$68</f>
        <v>0</v>
      </c>
      <c r="N22" s="157" t="e">
        <f aca="false">$N$7*AQ21*AR21</f>
        <v>#DIV/0!</v>
      </c>
      <c r="O22" s="156" t="n">
        <f aca="false">$O$68</f>
        <v>0</v>
      </c>
      <c r="P22" s="158" t="n">
        <f aca="false">(AT21*$P$6)*$P$3</f>
        <v>0</v>
      </c>
      <c r="Q22" s="154" t="n">
        <f aca="false">$Q$68</f>
        <v>0</v>
      </c>
      <c r="R22" s="154" t="n">
        <v>0</v>
      </c>
      <c r="S22" s="155" t="n">
        <v>0</v>
      </c>
      <c r="T22" s="156" t="n">
        <f aca="false">$T$6</f>
        <v>0</v>
      </c>
      <c r="U22" s="159" t="e">
        <f aca="false">(N22/E22)+SUM(L22:M22)</f>
        <v>#DIV/0!</v>
      </c>
      <c r="W22" s="116" t="n">
        <v>4</v>
      </c>
      <c r="X22" s="117"/>
      <c r="Y22" s="160"/>
      <c r="Z22" s="63"/>
      <c r="AA22" s="161"/>
      <c r="AB22" s="120"/>
      <c r="AC22" s="319" t="n">
        <f aca="false">(W22*X22)+(Y22*Z22)+(AA22*AB22)</f>
        <v>0</v>
      </c>
      <c r="AD22" s="163" t="n">
        <v>1600</v>
      </c>
      <c r="AE22" s="164" t="n">
        <v>0</v>
      </c>
      <c r="AF22" s="165" t="n">
        <v>0</v>
      </c>
      <c r="AG22" s="166"/>
      <c r="AH22" s="167"/>
      <c r="AI22" s="168"/>
      <c r="AJ22" s="169"/>
      <c r="AK22" s="170"/>
      <c r="AL22" s="63"/>
      <c r="AM22" s="171"/>
      <c r="AN22" s="172"/>
      <c r="AO22" s="173"/>
      <c r="AP22" s="133"/>
      <c r="AQ22" s="133" t="e">
        <f aca="false" t="array" ref="AQ22:AQ22">SUM(IF(AND(AJ22&lt;&gt;"pac",AJ22&lt;&gt;""),AI22),IF(AND(AM22&lt;&gt;"pac",AM22&lt;&gt;""),AL22),IF(AND(AN22&lt;&gt;"pac",AN22&lt;&gt;""),AO22))/SUM(IF(AND(AJ22&lt;&gt;"pac",AJ22&lt;&gt;""),1),IF(AND(AM22&lt;&gt;"pac",AM22&lt;&gt;""),1),IF(AND(AN22&lt;&gt;"pac",AN22&lt;&gt;""),1))</f>
        <v>#DIV/0!</v>
      </c>
      <c r="AR22" s="133" t="n">
        <f aca="false" t="array" ref="AR22:AR22">SUM(IF(AND(AJ22&lt;&gt;"pac",AJ22&lt;&gt;""),AH22),IF(AND(AM22&lt;&gt;"pac",AM22&lt;&gt;""),AK22),IF(AND(AP22&lt;&gt;"pac",AP22&lt;&gt;""),AN22))</f>
        <v>0</v>
      </c>
      <c r="AS22" s="133"/>
      <c r="AT22" s="134" t="n">
        <f aca="false">SUM(AE22,AG22,AH22,AN22,AK22)</f>
        <v>0</v>
      </c>
      <c r="AU22" s="135" t="e">
        <f aca="false">AV22/AT22</f>
        <v>#DIV/0!</v>
      </c>
      <c r="AV22" s="136" t="n">
        <f aca="false">SUM(AE22*AF22)+(AH22*AI22)+(AN22*AO22)+(AK22*AL22)</f>
        <v>0</v>
      </c>
      <c r="AW22" s="137" t="n">
        <f aca="false">AT22*(F23+G23+H23)*J23/1000</f>
        <v>0</v>
      </c>
      <c r="AX22" s="137" t="n">
        <f aca="false">K23*AT22</f>
        <v>0</v>
      </c>
      <c r="AY22" s="137" t="n">
        <f aca="false">L23*(AE23+AG23)</f>
        <v>0</v>
      </c>
      <c r="AZ22" s="136" t="n">
        <f aca="false">P23</f>
        <v>0</v>
      </c>
      <c r="BA22" s="137" t="n">
        <f aca="false">AC22</f>
        <v>0</v>
      </c>
      <c r="BB22" s="137" t="n">
        <f aca="false">T23*AT23</f>
        <v>0</v>
      </c>
      <c r="BC22" s="137"/>
      <c r="BD22" s="137" t="n">
        <f aca="false">AV22-SUM(AW22:BC22)</f>
        <v>0</v>
      </c>
      <c r="BE22" s="138"/>
      <c r="BF22" s="139" t="n">
        <f aca="false">BD22</f>
        <v>0</v>
      </c>
      <c r="BG22" s="139" t="n">
        <f aca="false">BF22*$BG$5</f>
        <v>0</v>
      </c>
      <c r="BH22" s="139" t="n">
        <f aca="false">BF22*$BH$5</f>
        <v>0</v>
      </c>
      <c r="BI22" s="52"/>
      <c r="BR22" s="55"/>
      <c r="BS22" s="142"/>
      <c r="BT22" s="143"/>
      <c r="BU22" s="144"/>
      <c r="BV22" s="138"/>
      <c r="BW22" s="138"/>
      <c r="BX22" s="138"/>
      <c r="BY22" s="144"/>
      <c r="BZ22" s="138"/>
      <c r="CA22" s="138"/>
      <c r="CB22" s="138"/>
      <c r="CC22" s="138"/>
      <c r="CD22" s="138"/>
      <c r="CE22" s="145"/>
      <c r="CF22" s="145"/>
      <c r="CG22" s="145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</row>
    <row r="23" customFormat="false" ht="12.75" hidden="false" customHeight="false" outlineLevel="0" collapsed="false">
      <c r="B23" s="75" t="n">
        <v>1600</v>
      </c>
      <c r="C23" s="146" t="n">
        <f aca="false">C22</f>
        <v>4</v>
      </c>
      <c r="D23" s="147" t="n">
        <f aca="false">D22</f>
        <v>0</v>
      </c>
      <c r="E23" s="174" t="n">
        <f aca="false">C23-D22</f>
        <v>4</v>
      </c>
      <c r="F23" s="149" t="n">
        <f aca="false">$F$6</f>
        <v>0</v>
      </c>
      <c r="G23" s="175" t="n">
        <f aca="false">$G$6</f>
        <v>0</v>
      </c>
      <c r="H23" s="151" t="n">
        <f aca="false">$H$6</f>
        <v>0</v>
      </c>
      <c r="I23" s="152" t="n">
        <f aca="false">F23+G23+H23</f>
        <v>0</v>
      </c>
      <c r="J23" s="153" t="n">
        <f aca="false">$J$7</f>
        <v>0</v>
      </c>
      <c r="K23" s="154" t="n">
        <f aca="false">$K$6</f>
        <v>0</v>
      </c>
      <c r="L23" s="155" t="n">
        <f aca="false">((I23*J23/1000)+K23)</f>
        <v>0</v>
      </c>
      <c r="M23" s="156" t="n">
        <f aca="false">$M$68</f>
        <v>0</v>
      </c>
      <c r="N23" s="157" t="e">
        <f aca="false">$N$7*AQ22*AR22</f>
        <v>#DIV/0!</v>
      </c>
      <c r="O23" s="156" t="n">
        <f aca="false">$O$68</f>
        <v>0</v>
      </c>
      <c r="P23" s="158" t="n">
        <f aca="false">(AT22*$P$6)*$P$3</f>
        <v>0</v>
      </c>
      <c r="Q23" s="154" t="n">
        <f aca="false">$Q$68</f>
        <v>0</v>
      </c>
      <c r="R23" s="154" t="n">
        <v>0</v>
      </c>
      <c r="S23" s="155" t="n">
        <v>0</v>
      </c>
      <c r="T23" s="156" t="n">
        <f aca="false">$T$6</f>
        <v>0</v>
      </c>
      <c r="U23" s="159" t="e">
        <f aca="false">(N23/E23)+SUM(L23:M23)</f>
        <v>#DIV/0!</v>
      </c>
      <c r="W23" s="116" t="n">
        <v>4</v>
      </c>
      <c r="X23" s="117"/>
      <c r="Y23" s="160"/>
      <c r="Z23" s="63"/>
      <c r="AA23" s="161"/>
      <c r="AB23" s="120"/>
      <c r="AC23" s="319" t="n">
        <f aca="false">(W23*X23)+(Y23*Z23)+(AA23*AB23)</f>
        <v>0</v>
      </c>
      <c r="AD23" s="163" t="n">
        <v>1700</v>
      </c>
      <c r="AE23" s="164" t="n">
        <v>0</v>
      </c>
      <c r="AF23" s="165" t="n">
        <v>0</v>
      </c>
      <c r="AG23" s="166"/>
      <c r="AH23" s="167"/>
      <c r="AI23" s="168"/>
      <c r="AJ23" s="169"/>
      <c r="AK23" s="170"/>
      <c r="AL23" s="63"/>
      <c r="AM23" s="171"/>
      <c r="AN23" s="172"/>
      <c r="AO23" s="173"/>
      <c r="AP23" s="133"/>
      <c r="AQ23" s="133" t="e">
        <f aca="false" t="array" ref="AQ23:AQ23">SUM(IF(AND(AJ23&lt;&gt;"pac",AJ23&lt;&gt;""),AI23),IF(AND(AM23&lt;&gt;"pac",AM23&lt;&gt;""),AL23),IF(AND(AN23&lt;&gt;"pac",AN23&lt;&gt;""),AO23))/SUM(IF(AND(AJ23&lt;&gt;"pac",AJ23&lt;&gt;""),1),IF(AND(AM23&lt;&gt;"pac",AM23&lt;&gt;""),1),IF(AND(AN23&lt;&gt;"pac",AN23&lt;&gt;""),1))</f>
        <v>#DIV/0!</v>
      </c>
      <c r="AR23" s="133" t="n">
        <f aca="false" t="array" ref="AR23:AR23">SUM(IF(AND(AJ23&lt;&gt;"pac",AJ23&lt;&gt;""),AH23),IF(AND(AM23&lt;&gt;"pac",AM23&lt;&gt;""),AK23),IF(AND(AP23&lt;&gt;"pac",AP23&lt;&gt;""),AN23))</f>
        <v>0</v>
      </c>
      <c r="AS23" s="133"/>
      <c r="AT23" s="134" t="n">
        <f aca="false">SUM(AE23,AG23,AH23,AN23,AK23)</f>
        <v>0</v>
      </c>
      <c r="AU23" s="135" t="e">
        <f aca="false">AV23/AT23</f>
        <v>#DIV/0!</v>
      </c>
      <c r="AV23" s="136" t="n">
        <f aca="false">SUM(AE23*AF23)+(AH23*AI23)+(AN23*AO23)+(AK23*AL23)</f>
        <v>0</v>
      </c>
      <c r="AW23" s="137" t="n">
        <f aca="false">AT23*(F24+G24+H24)*J24/1000</f>
        <v>0</v>
      </c>
      <c r="AX23" s="137" t="n">
        <f aca="false">K24*AT23</f>
        <v>0</v>
      </c>
      <c r="AY23" s="137" t="n">
        <f aca="false">L24*(AE24+AG24)</f>
        <v>0</v>
      </c>
      <c r="AZ23" s="136" t="n">
        <f aca="false">P24</f>
        <v>0</v>
      </c>
      <c r="BA23" s="137" t="n">
        <f aca="false">AC23</f>
        <v>0</v>
      </c>
      <c r="BB23" s="137" t="n">
        <f aca="false">T24*AT24</f>
        <v>0</v>
      </c>
      <c r="BC23" s="137"/>
      <c r="BD23" s="137" t="n">
        <f aca="false">AV23-SUM(AW23:BC23)</f>
        <v>0</v>
      </c>
      <c r="BE23" s="138"/>
      <c r="BF23" s="139" t="n">
        <f aca="false">BD23</f>
        <v>0</v>
      </c>
      <c r="BG23" s="139" t="n">
        <f aca="false">BF23*$BG$5</f>
        <v>0</v>
      </c>
      <c r="BH23" s="139" t="n">
        <f aca="false">BF23*$BH$5</f>
        <v>0</v>
      </c>
      <c r="BI23" s="52"/>
      <c r="BR23" s="55"/>
      <c r="BS23" s="142"/>
      <c r="BT23" s="143"/>
      <c r="BU23" s="144"/>
      <c r="BV23" s="138"/>
      <c r="BW23" s="138"/>
      <c r="BX23" s="138"/>
      <c r="BY23" s="144"/>
      <c r="BZ23" s="138"/>
      <c r="CA23" s="138"/>
      <c r="CB23" s="138"/>
      <c r="CC23" s="138"/>
      <c r="CD23" s="138"/>
      <c r="CE23" s="145"/>
      <c r="CF23" s="145"/>
      <c r="CG23" s="145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</row>
    <row r="24" customFormat="false" ht="12.75" hidden="false" customHeight="false" outlineLevel="0" collapsed="false">
      <c r="B24" s="75" t="n">
        <v>1700</v>
      </c>
      <c r="C24" s="146" t="n">
        <f aca="false">C23</f>
        <v>4</v>
      </c>
      <c r="D24" s="147" t="n">
        <f aca="false">D23</f>
        <v>0</v>
      </c>
      <c r="E24" s="174" t="n">
        <f aca="false">C24-D23</f>
        <v>4</v>
      </c>
      <c r="F24" s="149" t="n">
        <f aca="false">$F$6</f>
        <v>0</v>
      </c>
      <c r="G24" s="175" t="n">
        <f aca="false">$G$6</f>
        <v>0</v>
      </c>
      <c r="H24" s="151" t="n">
        <f aca="false">$H$6</f>
        <v>0</v>
      </c>
      <c r="I24" s="152" t="n">
        <f aca="false">F24+G24+H24</f>
        <v>0</v>
      </c>
      <c r="J24" s="153" t="n">
        <f aca="false">$J$7</f>
        <v>0</v>
      </c>
      <c r="K24" s="154" t="n">
        <f aca="false">$K$6</f>
        <v>0</v>
      </c>
      <c r="L24" s="155" t="n">
        <f aca="false">((I24*J24/1000)+K24)</f>
        <v>0</v>
      </c>
      <c r="M24" s="156" t="n">
        <f aca="false">$M$68</f>
        <v>0</v>
      </c>
      <c r="N24" s="157" t="e">
        <f aca="false">$N$7*AQ23*AR23</f>
        <v>#DIV/0!</v>
      </c>
      <c r="O24" s="156" t="n">
        <f aca="false">$O$68</f>
        <v>0</v>
      </c>
      <c r="P24" s="158" t="n">
        <f aca="false">(AT23*$P$6)*$P$3</f>
        <v>0</v>
      </c>
      <c r="Q24" s="154" t="n">
        <f aca="false">$Q$68</f>
        <v>0</v>
      </c>
      <c r="R24" s="154" t="n">
        <v>0</v>
      </c>
      <c r="S24" s="155" t="n">
        <v>0</v>
      </c>
      <c r="T24" s="156" t="n">
        <f aca="false">$T$6</f>
        <v>0</v>
      </c>
      <c r="U24" s="159" t="e">
        <f aca="false">(N24/E24)+SUM(L24:M24)</f>
        <v>#DIV/0!</v>
      </c>
      <c r="W24" s="116" t="n">
        <v>4</v>
      </c>
      <c r="X24" s="117"/>
      <c r="Y24" s="160"/>
      <c r="Z24" s="63"/>
      <c r="AA24" s="161"/>
      <c r="AB24" s="120"/>
      <c r="AC24" s="319" t="n">
        <f aca="false">(W24*X24)+(Y24*Z24)+(AA24*AB24)</f>
        <v>0</v>
      </c>
      <c r="AD24" s="163" t="n">
        <v>1800</v>
      </c>
      <c r="AE24" s="164" t="n">
        <v>0</v>
      </c>
      <c r="AF24" s="165" t="n">
        <v>0</v>
      </c>
      <c r="AG24" s="166"/>
      <c r="AH24" s="167"/>
      <c r="AI24" s="168"/>
      <c r="AJ24" s="169"/>
      <c r="AK24" s="170"/>
      <c r="AL24" s="63"/>
      <c r="AM24" s="171"/>
      <c r="AN24" s="172"/>
      <c r="AO24" s="173"/>
      <c r="AP24" s="133"/>
      <c r="AQ24" s="133" t="e">
        <f aca="false" t="array" ref="AQ24:AQ24">SUM(IF(AND(AJ24&lt;&gt;"pac",AJ24&lt;&gt;""),AI24),IF(AND(AM24&lt;&gt;"pac",AM24&lt;&gt;""),AL24),IF(AND(AN24&lt;&gt;"pac",AN24&lt;&gt;""),AO24))/SUM(IF(AND(AJ24&lt;&gt;"pac",AJ24&lt;&gt;""),1),IF(AND(AM24&lt;&gt;"pac",AM24&lt;&gt;""),1),IF(AND(AN24&lt;&gt;"pac",AN24&lt;&gt;""),1))</f>
        <v>#DIV/0!</v>
      </c>
      <c r="AR24" s="133" t="n">
        <f aca="false" t="array" ref="AR24:AR24">SUM(IF(AND(AJ24&lt;&gt;"pac",AJ24&lt;&gt;""),AH24),IF(AND(AM24&lt;&gt;"pac",AM24&lt;&gt;""),AK24),IF(AND(AP24&lt;&gt;"pac",AP24&lt;&gt;""),AN24))</f>
        <v>0</v>
      </c>
      <c r="AS24" s="133"/>
      <c r="AT24" s="134" t="n">
        <f aca="false">SUM(AE24,AG24,AH24,AN24,AK24)</f>
        <v>0</v>
      </c>
      <c r="AU24" s="135" t="e">
        <f aca="false">AV24/AT24</f>
        <v>#DIV/0!</v>
      </c>
      <c r="AV24" s="136" t="n">
        <f aca="false">SUM(AE24*AF24)+(AH24*AI24)+(AN24*AO24)+(AK24*AL24)</f>
        <v>0</v>
      </c>
      <c r="AW24" s="137" t="n">
        <f aca="false">AT24*(F25+G25+H25)*J25/1000</f>
        <v>0</v>
      </c>
      <c r="AX24" s="137" t="n">
        <f aca="false">K25*AT24</f>
        <v>0</v>
      </c>
      <c r="AY24" s="137" t="n">
        <f aca="false">L25*(AE25+AG25)</f>
        <v>0</v>
      </c>
      <c r="AZ24" s="136" t="n">
        <f aca="false">P25</f>
        <v>0</v>
      </c>
      <c r="BA24" s="137" t="n">
        <f aca="false">AC24</f>
        <v>0</v>
      </c>
      <c r="BB24" s="137" t="n">
        <f aca="false">T25*AT25</f>
        <v>0</v>
      </c>
      <c r="BC24" s="137"/>
      <c r="BD24" s="137" t="n">
        <f aca="false">AV24-SUM(AW24:BC24)</f>
        <v>0</v>
      </c>
      <c r="BE24" s="138"/>
      <c r="BF24" s="139" t="n">
        <f aca="false">BD24</f>
        <v>0</v>
      </c>
      <c r="BG24" s="139" t="n">
        <f aca="false">BF24*$BG$5</f>
        <v>0</v>
      </c>
      <c r="BH24" s="139" t="n">
        <f aca="false">BF24*$BH$5</f>
        <v>0</v>
      </c>
      <c r="BI24" s="52"/>
      <c r="BJ24" s="6" t="s">
        <v>105</v>
      </c>
      <c r="BO24" s="6" t="s">
        <v>106</v>
      </c>
      <c r="BR24" s="55"/>
      <c r="BS24" s="142"/>
      <c r="BT24" s="143"/>
      <c r="BU24" s="144"/>
      <c r="BV24" s="138"/>
      <c r="BW24" s="138"/>
      <c r="BX24" s="138"/>
      <c r="BY24" s="144"/>
      <c r="BZ24" s="138"/>
      <c r="CA24" s="138"/>
      <c r="CB24" s="138"/>
      <c r="CC24" s="138"/>
      <c r="CD24" s="138"/>
      <c r="CE24" s="145"/>
      <c r="CF24" s="145"/>
      <c r="CG24" s="145"/>
      <c r="CH24" s="7"/>
      <c r="CI24" s="8"/>
      <c r="CJ24" s="7"/>
      <c r="CK24" s="7"/>
      <c r="CL24" s="7"/>
      <c r="CM24" s="7"/>
      <c r="CN24" s="8"/>
      <c r="CO24" s="7"/>
      <c r="CP24" s="7"/>
      <c r="CQ24" s="7"/>
      <c r="CR24" s="7"/>
    </row>
    <row r="25" customFormat="false" ht="12.75" hidden="false" customHeight="false" outlineLevel="0" collapsed="false">
      <c r="B25" s="75" t="n">
        <v>1800</v>
      </c>
      <c r="C25" s="146" t="n">
        <f aca="false">C24</f>
        <v>4</v>
      </c>
      <c r="D25" s="147" t="n">
        <f aca="false">D24</f>
        <v>0</v>
      </c>
      <c r="E25" s="174" t="n">
        <f aca="false">C25-D24</f>
        <v>4</v>
      </c>
      <c r="F25" s="149" t="n">
        <f aca="false">$F$6</f>
        <v>0</v>
      </c>
      <c r="G25" s="175" t="n">
        <f aca="false">$G$6</f>
        <v>0</v>
      </c>
      <c r="H25" s="151" t="n">
        <f aca="false">$H$6</f>
        <v>0</v>
      </c>
      <c r="I25" s="152" t="n">
        <f aca="false">F25+G25+H25</f>
        <v>0</v>
      </c>
      <c r="J25" s="153" t="n">
        <f aca="false">$J$7</f>
        <v>0</v>
      </c>
      <c r="K25" s="154" t="n">
        <f aca="false">$K$6</f>
        <v>0</v>
      </c>
      <c r="L25" s="155" t="n">
        <f aca="false">((I25*J25/1000)+K25)</f>
        <v>0</v>
      </c>
      <c r="M25" s="156" t="n">
        <f aca="false">$M$68</f>
        <v>0</v>
      </c>
      <c r="N25" s="157" t="e">
        <f aca="false">$N$7*AQ24*AR24</f>
        <v>#DIV/0!</v>
      </c>
      <c r="O25" s="156" t="n">
        <f aca="false">$O$68</f>
        <v>0</v>
      </c>
      <c r="P25" s="158" t="n">
        <f aca="false">(AT24*$P$6)*$P$3</f>
        <v>0</v>
      </c>
      <c r="Q25" s="154" t="n">
        <f aca="false">$Q$68</f>
        <v>0</v>
      </c>
      <c r="R25" s="154" t="n">
        <v>0</v>
      </c>
      <c r="S25" s="155" t="n">
        <v>0</v>
      </c>
      <c r="T25" s="156" t="n">
        <f aca="false">$T$6</f>
        <v>0</v>
      </c>
      <c r="U25" s="159" t="e">
        <f aca="false">(N25/E25)+SUM(L25:M25)</f>
        <v>#DIV/0!</v>
      </c>
      <c r="W25" s="116" t="n">
        <v>4</v>
      </c>
      <c r="X25" s="117"/>
      <c r="Y25" s="160"/>
      <c r="Z25" s="63"/>
      <c r="AA25" s="161"/>
      <c r="AB25" s="120"/>
      <c r="AC25" s="319" t="n">
        <f aca="false">(W25*X25)+(Y25*Z25)+(AA25*AB25)</f>
        <v>0</v>
      </c>
      <c r="AD25" s="163" t="n">
        <v>1900</v>
      </c>
      <c r="AE25" s="164" t="n">
        <v>0</v>
      </c>
      <c r="AF25" s="165" t="n">
        <v>0</v>
      </c>
      <c r="AG25" s="166"/>
      <c r="AH25" s="167"/>
      <c r="AI25" s="168"/>
      <c r="AJ25" s="169"/>
      <c r="AK25" s="170"/>
      <c r="AL25" s="63"/>
      <c r="AM25" s="171"/>
      <c r="AN25" s="172"/>
      <c r="AO25" s="173"/>
      <c r="AP25" s="133"/>
      <c r="AQ25" s="133" t="e">
        <f aca="false" t="array" ref="AQ25:AQ25">SUM(IF(AND(AJ25&lt;&gt;"pac",AJ25&lt;&gt;""),AI25),IF(AND(AM25&lt;&gt;"pac",AM25&lt;&gt;""),AL25),IF(AND(AN25&lt;&gt;"pac",AN25&lt;&gt;""),AO25))/SUM(IF(AND(AJ25&lt;&gt;"pac",AJ25&lt;&gt;""),1),IF(AND(AM25&lt;&gt;"pac",AM25&lt;&gt;""),1),IF(AND(AN25&lt;&gt;"pac",AN25&lt;&gt;""),1))</f>
        <v>#DIV/0!</v>
      </c>
      <c r="AR25" s="133" t="n">
        <f aca="false" t="array" ref="AR25:AR25">SUM(IF(AND(AJ25&lt;&gt;"pac",AJ25&lt;&gt;""),AH25),IF(AND(AM25&lt;&gt;"pac",AM25&lt;&gt;""),AK25),IF(AND(AP25&lt;&gt;"pac",AP25&lt;&gt;""),AN25))</f>
        <v>0</v>
      </c>
      <c r="AS25" s="133"/>
      <c r="AT25" s="134" t="n">
        <f aca="false">SUM(AE25,AG25,AH25,AN25,AK25)</f>
        <v>0</v>
      </c>
      <c r="AU25" s="135" t="e">
        <f aca="false">AV25/AT25</f>
        <v>#DIV/0!</v>
      </c>
      <c r="AV25" s="136" t="n">
        <f aca="false">SUM(AE25*AF25)+(AH25*AI25)+(AN25*AO25)+(AK25*AL25)</f>
        <v>0</v>
      </c>
      <c r="AW25" s="137" t="n">
        <f aca="false">AT25*(F26+G26+H26)*J26/1000</f>
        <v>0</v>
      </c>
      <c r="AX25" s="137" t="n">
        <f aca="false">K26*AT25</f>
        <v>0</v>
      </c>
      <c r="AY25" s="137" t="n">
        <f aca="false">L26*(AE26+AG26)</f>
        <v>0</v>
      </c>
      <c r="AZ25" s="136" t="n">
        <f aca="false">P26</f>
        <v>0</v>
      </c>
      <c r="BA25" s="137" t="n">
        <f aca="false">AC25</f>
        <v>0</v>
      </c>
      <c r="BB25" s="137" t="n">
        <f aca="false">T26*AT26</f>
        <v>0</v>
      </c>
      <c r="BC25" s="137"/>
      <c r="BD25" s="137" t="n">
        <f aca="false">AV25-SUM(AW25:BC25)</f>
        <v>0</v>
      </c>
      <c r="BE25" s="138"/>
      <c r="BF25" s="139" t="n">
        <f aca="false">BD25</f>
        <v>0</v>
      </c>
      <c r="BG25" s="139" t="n">
        <f aca="false">BF25*$BG$5</f>
        <v>0</v>
      </c>
      <c r="BH25" s="139" t="n">
        <f aca="false">BF25*$BH$5</f>
        <v>0</v>
      </c>
      <c r="BI25" s="52"/>
      <c r="BJ25" s="25" t="s">
        <v>107</v>
      </c>
      <c r="BK25" s="26"/>
      <c r="BL25" s="27" t="n">
        <f aca="false">BL21</f>
        <v>0</v>
      </c>
      <c r="BO25" s="25" t="s">
        <v>107</v>
      </c>
      <c r="BP25" s="26"/>
      <c r="BQ25" s="27" t="e">
        <f aca="true">(INDIRECT(TEXT((DAY($A$1)-1),"0")&amp;"!Bq25"))+BL25</f>
        <v>#REF!</v>
      </c>
      <c r="BR25" s="55"/>
      <c r="BS25" s="142"/>
      <c r="BT25" s="143"/>
      <c r="BU25" s="144"/>
      <c r="BV25" s="138"/>
      <c r="BW25" s="138"/>
      <c r="BX25" s="138"/>
      <c r="BY25" s="144"/>
      <c r="BZ25" s="138"/>
      <c r="CA25" s="138"/>
      <c r="CB25" s="138"/>
      <c r="CC25" s="138"/>
      <c r="CD25" s="138"/>
      <c r="CE25" s="145"/>
      <c r="CF25" s="145"/>
      <c r="CG25" s="145"/>
      <c r="CH25" s="7"/>
      <c r="CI25" s="8"/>
      <c r="CJ25" s="7"/>
      <c r="CK25" s="29"/>
      <c r="CL25" s="7"/>
      <c r="CM25" s="7"/>
      <c r="CN25" s="8"/>
      <c r="CO25" s="7"/>
      <c r="CP25" s="29"/>
      <c r="CQ25" s="7"/>
      <c r="CR25" s="7"/>
    </row>
    <row r="26" customFormat="false" ht="12.75" hidden="false" customHeight="false" outlineLevel="0" collapsed="false">
      <c r="B26" s="75" t="n">
        <v>1900</v>
      </c>
      <c r="C26" s="146" t="n">
        <f aca="false">C25</f>
        <v>4</v>
      </c>
      <c r="D26" s="147" t="n">
        <f aca="false">D25</f>
        <v>0</v>
      </c>
      <c r="E26" s="174" t="n">
        <f aca="false">C26-D25</f>
        <v>4</v>
      </c>
      <c r="F26" s="149" t="n">
        <f aca="false">$F$6</f>
        <v>0</v>
      </c>
      <c r="G26" s="175" t="n">
        <f aca="false">$G$6</f>
        <v>0</v>
      </c>
      <c r="H26" s="151" t="n">
        <f aca="false">$H$6</f>
        <v>0</v>
      </c>
      <c r="I26" s="152" t="n">
        <f aca="false">F26+G26+H26</f>
        <v>0</v>
      </c>
      <c r="J26" s="153" t="n">
        <f aca="false">$J$7</f>
        <v>0</v>
      </c>
      <c r="K26" s="154" t="n">
        <f aca="false">$K$6</f>
        <v>0</v>
      </c>
      <c r="L26" s="155" t="n">
        <f aca="false">((I26*J26/1000)+K26)</f>
        <v>0</v>
      </c>
      <c r="M26" s="156" t="n">
        <f aca="false">$M$68</f>
        <v>0</v>
      </c>
      <c r="N26" s="157" t="e">
        <f aca="false">$N$7*AQ25*AR25</f>
        <v>#DIV/0!</v>
      </c>
      <c r="O26" s="156" t="n">
        <f aca="false">$O$68</f>
        <v>0</v>
      </c>
      <c r="P26" s="158" t="n">
        <f aca="false">(AT25*$P$6)*$P$3</f>
        <v>0</v>
      </c>
      <c r="Q26" s="154" t="n">
        <f aca="false">$Q$68</f>
        <v>0</v>
      </c>
      <c r="R26" s="154" t="n">
        <v>0</v>
      </c>
      <c r="S26" s="155" t="n">
        <v>0</v>
      </c>
      <c r="T26" s="156" t="n">
        <f aca="false">$T$6</f>
        <v>0</v>
      </c>
      <c r="U26" s="159" t="e">
        <f aca="false">(N26/E26)+SUM(L26:M26)</f>
        <v>#DIV/0!</v>
      </c>
      <c r="W26" s="116" t="n">
        <v>4</v>
      </c>
      <c r="X26" s="117"/>
      <c r="Y26" s="160"/>
      <c r="Z26" s="63"/>
      <c r="AA26" s="161"/>
      <c r="AB26" s="120"/>
      <c r="AC26" s="319" t="n">
        <f aca="false">(W26*X26)+(Y26*Z26)+(AA26*AB26)</f>
        <v>0</v>
      </c>
      <c r="AD26" s="163" t="n">
        <v>2000</v>
      </c>
      <c r="AE26" s="164" t="n">
        <v>0</v>
      </c>
      <c r="AF26" s="165" t="n">
        <v>0</v>
      </c>
      <c r="AG26" s="166"/>
      <c r="AH26" s="167"/>
      <c r="AI26" s="168"/>
      <c r="AJ26" s="169"/>
      <c r="AK26" s="170"/>
      <c r="AL26" s="63"/>
      <c r="AM26" s="171"/>
      <c r="AN26" s="172"/>
      <c r="AO26" s="173"/>
      <c r="AP26" s="133"/>
      <c r="AQ26" s="133" t="e">
        <f aca="false" t="array" ref="AQ26:AQ26">SUM(IF(AND(AJ26&lt;&gt;"pac",AJ26&lt;&gt;""),AI26),IF(AND(AM26&lt;&gt;"pac",AM26&lt;&gt;""),AL26),IF(AND(AN26&lt;&gt;"pac",AN26&lt;&gt;""),AO26))/SUM(IF(AND(AJ26&lt;&gt;"pac",AJ26&lt;&gt;""),1),IF(AND(AM26&lt;&gt;"pac",AM26&lt;&gt;""),1),IF(AND(AN26&lt;&gt;"pac",AN26&lt;&gt;""),1))</f>
        <v>#DIV/0!</v>
      </c>
      <c r="AR26" s="133" t="n">
        <f aca="false" t="array" ref="AR26:AR26">SUM(IF(AND(AJ26&lt;&gt;"pac",AJ26&lt;&gt;""),AH26),IF(AND(AM26&lt;&gt;"pac",AM26&lt;&gt;""),AK26),IF(AND(AP26&lt;&gt;"pac",AP26&lt;&gt;""),AN26))</f>
        <v>0</v>
      </c>
      <c r="AS26" s="133"/>
      <c r="AT26" s="134" t="n">
        <f aca="false">SUM(AE26,AG26,AH26,AN26,AK26)</f>
        <v>0</v>
      </c>
      <c r="AU26" s="135" t="e">
        <f aca="false">AV26/AT26</f>
        <v>#DIV/0!</v>
      </c>
      <c r="AV26" s="136" t="n">
        <f aca="false">SUM(AE26*AF26)+(AH26*AI26)+(AN26*AO26)+(AK26*AL26)</f>
        <v>0</v>
      </c>
      <c r="AW26" s="137" t="n">
        <f aca="false">AT26*(F27+G27+H27)*J27/1000</f>
        <v>0</v>
      </c>
      <c r="AX26" s="137" t="n">
        <f aca="false">K27*AT26</f>
        <v>0</v>
      </c>
      <c r="AY26" s="137" t="n">
        <f aca="false">L27*(AE27+AG27)</f>
        <v>0</v>
      </c>
      <c r="AZ26" s="136" t="n">
        <f aca="false">P27</f>
        <v>0</v>
      </c>
      <c r="BA26" s="137" t="n">
        <f aca="false">AC26</f>
        <v>0</v>
      </c>
      <c r="BB26" s="137" t="n">
        <f aca="false">T27*AT27</f>
        <v>0</v>
      </c>
      <c r="BC26" s="137"/>
      <c r="BD26" s="137" t="n">
        <f aca="false">AV26-SUM(AW26:BC26)</f>
        <v>0</v>
      </c>
      <c r="BE26" s="138"/>
      <c r="BF26" s="139" t="n">
        <f aca="false">BD26</f>
        <v>0</v>
      </c>
      <c r="BG26" s="139" t="n">
        <f aca="false">BF26*$BG$5</f>
        <v>0</v>
      </c>
      <c r="BH26" s="139" t="n">
        <f aca="false">BF26*$BH$5</f>
        <v>0</v>
      </c>
      <c r="BI26" s="52"/>
      <c r="BJ26" s="183"/>
      <c r="BK26" s="52"/>
      <c r="BL26" s="171"/>
      <c r="BO26" s="183"/>
      <c r="BP26" s="52"/>
      <c r="BQ26" s="171"/>
      <c r="BR26" s="55"/>
      <c r="BS26" s="142"/>
      <c r="BT26" s="143"/>
      <c r="BU26" s="144"/>
      <c r="BV26" s="138"/>
      <c r="BW26" s="138"/>
      <c r="BX26" s="138"/>
      <c r="BY26" s="144"/>
      <c r="BZ26" s="138"/>
      <c r="CA26" s="138"/>
      <c r="CB26" s="138"/>
      <c r="CC26" s="138"/>
      <c r="CD26" s="138"/>
      <c r="CE26" s="145"/>
      <c r="CF26" s="145"/>
      <c r="CG26" s="145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</row>
    <row r="27" customFormat="false" ht="12.75" hidden="false" customHeight="false" outlineLevel="0" collapsed="false">
      <c r="B27" s="75" t="n">
        <v>2000</v>
      </c>
      <c r="C27" s="146" t="n">
        <f aca="false">C26</f>
        <v>4</v>
      </c>
      <c r="D27" s="147" t="n">
        <f aca="false">D26</f>
        <v>0</v>
      </c>
      <c r="E27" s="174" t="n">
        <f aca="false">C27-D26</f>
        <v>4</v>
      </c>
      <c r="F27" s="149" t="n">
        <f aca="false">$F$6</f>
        <v>0</v>
      </c>
      <c r="G27" s="175" t="n">
        <f aca="false">$G$6</f>
        <v>0</v>
      </c>
      <c r="H27" s="151" t="n">
        <f aca="false">$H$6</f>
        <v>0</v>
      </c>
      <c r="I27" s="152" t="n">
        <f aca="false">F27+G27+H27</f>
        <v>0</v>
      </c>
      <c r="J27" s="153" t="n">
        <f aca="false">$J$7</f>
        <v>0</v>
      </c>
      <c r="K27" s="154" t="n">
        <f aca="false">$K$6</f>
        <v>0</v>
      </c>
      <c r="L27" s="155" t="n">
        <f aca="false">((I27*J27/1000)+K27)</f>
        <v>0</v>
      </c>
      <c r="M27" s="156" t="n">
        <f aca="false">$M$68</f>
        <v>0</v>
      </c>
      <c r="N27" s="157" t="e">
        <f aca="false">$N$7*AQ26*AR26</f>
        <v>#DIV/0!</v>
      </c>
      <c r="O27" s="156" t="n">
        <f aca="false">$O$68</f>
        <v>0</v>
      </c>
      <c r="P27" s="158" t="n">
        <f aca="false">(AT26*$P$6)*$P$3</f>
        <v>0</v>
      </c>
      <c r="Q27" s="154" t="n">
        <f aca="false">$Q$68</f>
        <v>0</v>
      </c>
      <c r="R27" s="154" t="n">
        <v>0</v>
      </c>
      <c r="S27" s="155" t="n">
        <v>0</v>
      </c>
      <c r="T27" s="156" t="n">
        <f aca="false">$T$6</f>
        <v>0</v>
      </c>
      <c r="U27" s="159" t="e">
        <f aca="false">(N27/E27)+SUM(L27:M27)</f>
        <v>#DIV/0!</v>
      </c>
      <c r="W27" s="116" t="n">
        <v>4</v>
      </c>
      <c r="X27" s="117"/>
      <c r="Y27" s="160"/>
      <c r="Z27" s="63"/>
      <c r="AA27" s="161"/>
      <c r="AB27" s="120"/>
      <c r="AC27" s="319" t="n">
        <f aca="false">(W27*X27)+(Y27*Z27)+(AA27*AB27)</f>
        <v>0</v>
      </c>
      <c r="AD27" s="163" t="n">
        <v>2100</v>
      </c>
      <c r="AE27" s="164" t="n">
        <v>0</v>
      </c>
      <c r="AF27" s="165" t="n">
        <v>0</v>
      </c>
      <c r="AG27" s="166"/>
      <c r="AH27" s="167"/>
      <c r="AI27" s="168"/>
      <c r="AJ27" s="169"/>
      <c r="AK27" s="170"/>
      <c r="AL27" s="63"/>
      <c r="AM27" s="171"/>
      <c r="AN27" s="172"/>
      <c r="AO27" s="173"/>
      <c r="AP27" s="133"/>
      <c r="AQ27" s="133" t="e">
        <f aca="false" t="array" ref="AQ27:AQ27">SUM(IF(AND(AJ27&lt;&gt;"pac",AJ27&lt;&gt;""),AI27),IF(AND(AM27&lt;&gt;"pac",AM27&lt;&gt;""),AL27),IF(AND(AN27&lt;&gt;"pac",AN27&lt;&gt;""),AO27))/SUM(IF(AND(AJ27&lt;&gt;"pac",AJ27&lt;&gt;""),1),IF(AND(AM27&lt;&gt;"pac",AM27&lt;&gt;""),1),IF(AND(AN27&lt;&gt;"pac",AN27&lt;&gt;""),1))</f>
        <v>#DIV/0!</v>
      </c>
      <c r="AR27" s="133" t="n">
        <f aca="false" t="array" ref="AR27:AR27">SUM(IF(AND(AJ27&lt;&gt;"pac",AJ27&lt;&gt;""),AH27),IF(AND(AM27&lt;&gt;"pac",AM27&lt;&gt;""),AK27),IF(AND(AP27&lt;&gt;"pac",AP27&lt;&gt;""),AN27))</f>
        <v>0</v>
      </c>
      <c r="AS27" s="133"/>
      <c r="AT27" s="134" t="n">
        <f aca="false">SUM(AE27,AG27,AH27,AN27,AK27)</f>
        <v>0</v>
      </c>
      <c r="AU27" s="135" t="e">
        <f aca="false">AV27/AT27</f>
        <v>#DIV/0!</v>
      </c>
      <c r="AV27" s="136" t="n">
        <f aca="false">SUM(AE27*AF27)+(AH27*AI27)+(AN27*AO27)+(AK27*AL27)</f>
        <v>0</v>
      </c>
      <c r="AW27" s="137" t="n">
        <f aca="false">AT27*(F28+G28+H28)*J28/1000</f>
        <v>0</v>
      </c>
      <c r="AX27" s="137" t="n">
        <f aca="false">K28*AT27</f>
        <v>0</v>
      </c>
      <c r="AY27" s="137" t="n">
        <f aca="false">L28*(AE28+AG28)</f>
        <v>0</v>
      </c>
      <c r="AZ27" s="136" t="n">
        <f aca="false">P28</f>
        <v>0</v>
      </c>
      <c r="BA27" s="137" t="n">
        <f aca="false">AC27</f>
        <v>0</v>
      </c>
      <c r="BB27" s="137" t="n">
        <f aca="false">T28*AT28</f>
        <v>0</v>
      </c>
      <c r="BC27" s="137"/>
      <c r="BD27" s="137" t="n">
        <f aca="false">AV27-SUM(AW27:BC27)</f>
        <v>0</v>
      </c>
      <c r="BE27" s="138"/>
      <c r="BF27" s="139" t="n">
        <f aca="false">BD27</f>
        <v>0</v>
      </c>
      <c r="BG27" s="139" t="n">
        <f aca="false">BF27*$BG$5</f>
        <v>0</v>
      </c>
      <c r="BH27" s="139" t="n">
        <f aca="false">BF27*$BH$5</f>
        <v>0</v>
      </c>
      <c r="BI27" s="52"/>
      <c r="BJ27" s="53" t="s">
        <v>32</v>
      </c>
      <c r="BK27" s="52"/>
      <c r="BL27" s="73" t="n">
        <f aca="false">BL4</f>
        <v>0</v>
      </c>
      <c r="BO27" s="53" t="s">
        <v>32</v>
      </c>
      <c r="BP27" s="52"/>
      <c r="BQ27" s="73" t="e">
        <f aca="true">(INDIRECT(TEXT((DAY($A$1)-1),"0")&amp;"!BK27"))+BL27</f>
        <v>#REF!</v>
      </c>
      <c r="BR27" s="55"/>
      <c r="BS27" s="142"/>
      <c r="BT27" s="143"/>
      <c r="BU27" s="144"/>
      <c r="BV27" s="138"/>
      <c r="BW27" s="138"/>
      <c r="BX27" s="138"/>
      <c r="BY27" s="144"/>
      <c r="BZ27" s="138"/>
      <c r="CA27" s="138"/>
      <c r="CB27" s="138"/>
      <c r="CC27" s="138"/>
      <c r="CD27" s="138"/>
      <c r="CE27" s="145"/>
      <c r="CF27" s="145"/>
      <c r="CG27" s="145"/>
      <c r="CH27" s="7"/>
      <c r="CI27" s="8"/>
      <c r="CJ27" s="7"/>
      <c r="CK27" s="29"/>
      <c r="CL27" s="7"/>
      <c r="CM27" s="7"/>
      <c r="CN27" s="8"/>
      <c r="CO27" s="7"/>
      <c r="CP27" s="29"/>
      <c r="CQ27" s="7"/>
      <c r="CR27" s="7"/>
    </row>
    <row r="28" customFormat="false" ht="12.75" hidden="false" customHeight="false" outlineLevel="0" collapsed="false">
      <c r="B28" s="75" t="n">
        <v>2100</v>
      </c>
      <c r="C28" s="146" t="n">
        <f aca="false">C27</f>
        <v>4</v>
      </c>
      <c r="D28" s="147" t="n">
        <f aca="false">D27</f>
        <v>0</v>
      </c>
      <c r="E28" s="174" t="n">
        <f aca="false">C28-D27</f>
        <v>4</v>
      </c>
      <c r="F28" s="149" t="n">
        <f aca="false">$F$6</f>
        <v>0</v>
      </c>
      <c r="G28" s="175" t="n">
        <f aca="false">$G$6</f>
        <v>0</v>
      </c>
      <c r="H28" s="151" t="n">
        <f aca="false">$H$6</f>
        <v>0</v>
      </c>
      <c r="I28" s="152" t="n">
        <f aca="false">F28+G28+H28</f>
        <v>0</v>
      </c>
      <c r="J28" s="153" t="n">
        <f aca="false">$J$7</f>
        <v>0</v>
      </c>
      <c r="K28" s="154" t="n">
        <f aca="false">$K$6</f>
        <v>0</v>
      </c>
      <c r="L28" s="155" t="n">
        <f aca="false">((I28*J28/1000)+K28)</f>
        <v>0</v>
      </c>
      <c r="M28" s="156" t="n">
        <f aca="false">$M$68</f>
        <v>0</v>
      </c>
      <c r="N28" s="157" t="e">
        <f aca="false">$N$7*AQ27*AR27</f>
        <v>#DIV/0!</v>
      </c>
      <c r="O28" s="156" t="n">
        <f aca="false">$O$68</f>
        <v>0</v>
      </c>
      <c r="P28" s="158" t="n">
        <f aca="false">(AT27*$P$6)*$P$3</f>
        <v>0</v>
      </c>
      <c r="Q28" s="154" t="n">
        <f aca="false">$Q$68</f>
        <v>0</v>
      </c>
      <c r="R28" s="154" t="n">
        <v>0</v>
      </c>
      <c r="S28" s="155" t="n">
        <v>0</v>
      </c>
      <c r="T28" s="156" t="n">
        <v>0</v>
      </c>
      <c r="U28" s="159" t="e">
        <f aca="false">(N28/E28)+SUM(L28:M28)</f>
        <v>#DIV/0!</v>
      </c>
      <c r="W28" s="116" t="n">
        <v>4</v>
      </c>
      <c r="X28" s="117"/>
      <c r="Y28" s="160"/>
      <c r="Z28" s="63"/>
      <c r="AA28" s="161"/>
      <c r="AB28" s="120"/>
      <c r="AC28" s="319" t="n">
        <f aca="false">(W28*X28)+(Y28*Z28)+(AA28*AB28)</f>
        <v>0</v>
      </c>
      <c r="AD28" s="163" t="n">
        <v>2200</v>
      </c>
      <c r="AE28" s="164" t="n">
        <v>0</v>
      </c>
      <c r="AF28" s="165" t="n">
        <v>0</v>
      </c>
      <c r="AG28" s="166"/>
      <c r="AH28" s="167"/>
      <c r="AI28" s="168"/>
      <c r="AJ28" s="169"/>
      <c r="AK28" s="170"/>
      <c r="AL28" s="63"/>
      <c r="AM28" s="171"/>
      <c r="AN28" s="172"/>
      <c r="AO28" s="173"/>
      <c r="AP28" s="133"/>
      <c r="AQ28" s="133" t="e">
        <f aca="false" t="array" ref="AQ28:AQ28">SUM(IF(AND(AJ28&lt;&gt;"pac",AJ28&lt;&gt;""),AI28),IF(AND(AM28&lt;&gt;"pac",AM28&lt;&gt;""),AL28),IF(AND(AN28&lt;&gt;"pac",AN28&lt;&gt;""),AO28))/SUM(IF(AND(AJ28&lt;&gt;"pac",AJ28&lt;&gt;""),1),IF(AND(AM28&lt;&gt;"pac",AM28&lt;&gt;""),1),IF(AND(AN28&lt;&gt;"pac",AN28&lt;&gt;""),1))</f>
        <v>#DIV/0!</v>
      </c>
      <c r="AR28" s="133" t="n">
        <f aca="false" t="array" ref="AR28:AR28">SUM(IF(AND(AJ28&lt;&gt;"pac",AJ28&lt;&gt;""),AH28),IF(AND(AM28&lt;&gt;"pac",AM28&lt;&gt;""),AK28),IF(AND(AP28&lt;&gt;"pac",AP28&lt;&gt;""),AN28))</f>
        <v>0</v>
      </c>
      <c r="AS28" s="133"/>
      <c r="AT28" s="134" t="n">
        <f aca="false">SUM(AE28,AG28,AH28,AN28,AK28)</f>
        <v>0</v>
      </c>
      <c r="AU28" s="135" t="e">
        <f aca="false">AV28/AT28</f>
        <v>#DIV/0!</v>
      </c>
      <c r="AV28" s="136" t="n">
        <f aca="false">SUM(AE28*AF28)+(AH28*AI28)+(AN28*AO28)+(AK28*AL28)</f>
        <v>0</v>
      </c>
      <c r="AW28" s="137" t="n">
        <f aca="false">AT28*(F29+G29+H29)*J29/1000</f>
        <v>0</v>
      </c>
      <c r="AX28" s="137" t="n">
        <f aca="false">K29*AT28</f>
        <v>0</v>
      </c>
      <c r="AY28" s="137" t="n">
        <f aca="false">L29*(AE29+AG29)</f>
        <v>0</v>
      </c>
      <c r="AZ28" s="136" t="n">
        <f aca="false">P29</f>
        <v>0</v>
      </c>
      <c r="BA28" s="137" t="n">
        <f aca="false">AC28</f>
        <v>0</v>
      </c>
      <c r="BB28" s="137" t="n">
        <f aca="false">T29*AT29</f>
        <v>0</v>
      </c>
      <c r="BC28" s="137"/>
      <c r="BD28" s="137" t="n">
        <f aca="false">AV28-SUM(AW28:BC28)</f>
        <v>0</v>
      </c>
      <c r="BE28" s="138"/>
      <c r="BF28" s="139" t="n">
        <f aca="false">BD28</f>
        <v>0</v>
      </c>
      <c r="BG28" s="139" t="n">
        <f aca="false">BF28*$BG$5</f>
        <v>0</v>
      </c>
      <c r="BH28" s="139" t="n">
        <f aca="false">BF28*$BH$5</f>
        <v>0</v>
      </c>
      <c r="BI28" s="52"/>
      <c r="BJ28" s="53"/>
      <c r="BK28" s="52"/>
      <c r="BL28" s="73"/>
      <c r="BO28" s="53"/>
      <c r="BP28" s="52"/>
      <c r="BQ28" s="73"/>
      <c r="BR28" s="55"/>
      <c r="BS28" s="142"/>
      <c r="BT28" s="143"/>
      <c r="BU28" s="144"/>
      <c r="BV28" s="138"/>
      <c r="BW28" s="138"/>
      <c r="BX28" s="138"/>
      <c r="BY28" s="144"/>
      <c r="BZ28" s="138"/>
      <c r="CA28" s="138"/>
      <c r="CB28" s="138"/>
      <c r="CC28" s="138"/>
      <c r="CD28" s="138"/>
      <c r="CE28" s="145"/>
      <c r="CF28" s="145"/>
      <c r="CG28" s="145"/>
      <c r="CH28" s="7"/>
      <c r="CI28" s="8"/>
      <c r="CJ28" s="7"/>
      <c r="CK28" s="29"/>
      <c r="CL28" s="7"/>
      <c r="CM28" s="7"/>
      <c r="CN28" s="8"/>
      <c r="CO28" s="7"/>
      <c r="CP28" s="29"/>
      <c r="CQ28" s="7"/>
      <c r="CR28" s="7"/>
    </row>
    <row r="29" customFormat="false" ht="12.75" hidden="false" customHeight="false" outlineLevel="0" collapsed="false">
      <c r="B29" s="75" t="n">
        <v>2200</v>
      </c>
      <c r="C29" s="146" t="n">
        <f aca="false">C28</f>
        <v>4</v>
      </c>
      <c r="D29" s="147" t="n">
        <f aca="false">D28</f>
        <v>0</v>
      </c>
      <c r="E29" s="174" t="n">
        <f aca="false">C29-D28</f>
        <v>4</v>
      </c>
      <c r="F29" s="149" t="n">
        <f aca="false">$F$6</f>
        <v>0</v>
      </c>
      <c r="G29" s="175" t="n">
        <f aca="false">$G$6</f>
        <v>0</v>
      </c>
      <c r="H29" s="151" t="n">
        <f aca="false">$H$6</f>
        <v>0</v>
      </c>
      <c r="I29" s="152" t="n">
        <f aca="false">F29+G29+H29</f>
        <v>0</v>
      </c>
      <c r="J29" s="153" t="n">
        <f aca="false">$J$7</f>
        <v>0</v>
      </c>
      <c r="K29" s="154" t="n">
        <f aca="false">$K$6</f>
        <v>0</v>
      </c>
      <c r="L29" s="155" t="n">
        <f aca="false">((I29*J29/1000)+K29)</f>
        <v>0</v>
      </c>
      <c r="M29" s="156" t="n">
        <f aca="false">$M$68</f>
        <v>0</v>
      </c>
      <c r="N29" s="157" t="e">
        <f aca="false">$N$7*AQ28*AR28</f>
        <v>#DIV/0!</v>
      </c>
      <c r="O29" s="156" t="n">
        <f aca="false">$O$68</f>
        <v>0</v>
      </c>
      <c r="P29" s="158" t="n">
        <f aca="false">(AT28*$P$6)*$P$3</f>
        <v>0</v>
      </c>
      <c r="Q29" s="154" t="n">
        <f aca="false">$Q$68</f>
        <v>0</v>
      </c>
      <c r="R29" s="154" t="n">
        <v>0</v>
      </c>
      <c r="S29" s="155" t="n">
        <v>0</v>
      </c>
      <c r="T29" s="156" t="n">
        <v>0</v>
      </c>
      <c r="U29" s="159" t="e">
        <f aca="false">(N29/E29)+SUM(L29:M29)</f>
        <v>#DIV/0!</v>
      </c>
      <c r="W29" s="116" t="n">
        <v>4</v>
      </c>
      <c r="X29" s="117"/>
      <c r="Y29" s="160"/>
      <c r="Z29" s="63"/>
      <c r="AA29" s="161"/>
      <c r="AB29" s="120"/>
      <c r="AC29" s="319" t="n">
        <f aca="false">(W29*X29)+(Y29*Z29)+(AA29*AB29)</f>
        <v>0</v>
      </c>
      <c r="AD29" s="163" t="n">
        <v>2300</v>
      </c>
      <c r="AE29" s="164" t="n">
        <v>0</v>
      </c>
      <c r="AF29" s="165" t="n">
        <v>0</v>
      </c>
      <c r="AG29" s="166"/>
      <c r="AH29" s="167"/>
      <c r="AI29" s="168"/>
      <c r="AJ29" s="169"/>
      <c r="AK29" s="170"/>
      <c r="AL29" s="63"/>
      <c r="AM29" s="171"/>
      <c r="AN29" s="172"/>
      <c r="AO29" s="173"/>
      <c r="AP29" s="133"/>
      <c r="AQ29" s="133" t="e">
        <f aca="false" t="array" ref="AQ29:AQ29">SUM(IF(AND(AJ29&lt;&gt;"pac",AJ29&lt;&gt;""),AI29),IF(AND(AM29&lt;&gt;"pac",AM29&lt;&gt;""),AL29),IF(AND(AN29&lt;&gt;"pac",AN29&lt;&gt;""),AO29))/SUM(IF(AND(AJ29&lt;&gt;"pac",AJ29&lt;&gt;""),1),IF(AND(AM29&lt;&gt;"pac",AM29&lt;&gt;""),1),IF(AND(AN29&lt;&gt;"pac",AN29&lt;&gt;""),1))</f>
        <v>#DIV/0!</v>
      </c>
      <c r="AR29" s="133" t="n">
        <f aca="false" t="array" ref="AR29:AR29">SUM(IF(AND(AJ29&lt;&gt;"pac",AJ29&lt;&gt;""),AH29),IF(AND(AM29&lt;&gt;"pac",AM29&lt;&gt;""),AK29),IF(AND(AP29&lt;&gt;"pac",AP29&lt;&gt;""),AN29))</f>
        <v>0</v>
      </c>
      <c r="AS29" s="133"/>
      <c r="AT29" s="134" t="n">
        <f aca="false">SUM(AE29,AG29,AH29,AN29,AK29)</f>
        <v>0</v>
      </c>
      <c r="AU29" s="135" t="e">
        <f aca="false">AV29/AT29</f>
        <v>#DIV/0!</v>
      </c>
      <c r="AV29" s="136" t="n">
        <f aca="false">SUM(AE29*AF29)+(AH29*AI29)+(AN29*AO29)+(AK29*AL29)</f>
        <v>0</v>
      </c>
      <c r="AW29" s="137" t="n">
        <f aca="false">AT29*(F30+G30+H30)*J30/1000</f>
        <v>0</v>
      </c>
      <c r="AX29" s="137" t="n">
        <f aca="false">K30*AT29</f>
        <v>0</v>
      </c>
      <c r="AY29" s="137" t="n">
        <f aca="false">L30*(AE30+AG30)</f>
        <v>0</v>
      </c>
      <c r="AZ29" s="136" t="n">
        <f aca="false">P30</f>
        <v>0</v>
      </c>
      <c r="BA29" s="137" t="n">
        <f aca="false">AC29</f>
        <v>0</v>
      </c>
      <c r="BB29" s="137" t="n">
        <f aca="false">T30*AT30</f>
        <v>0</v>
      </c>
      <c r="BC29" s="137"/>
      <c r="BD29" s="137" t="n">
        <f aca="false">AV29-SUM(AW29:BC29)</f>
        <v>0</v>
      </c>
      <c r="BE29" s="138"/>
      <c r="BF29" s="139" t="n">
        <f aca="false">BD29</f>
        <v>0</v>
      </c>
      <c r="BG29" s="139" t="n">
        <f aca="false">BF29*$BG$5</f>
        <v>0</v>
      </c>
      <c r="BH29" s="139" t="n">
        <f aca="false">BF29*$BH$5</f>
        <v>0</v>
      </c>
      <c r="BI29" s="52"/>
      <c r="BJ29" s="53" t="s">
        <v>109</v>
      </c>
      <c r="BK29" s="52"/>
      <c r="BL29" s="73" t="n">
        <f aca="false">BL25-BL27</f>
        <v>0</v>
      </c>
      <c r="BO29" s="53" t="s">
        <v>109</v>
      </c>
      <c r="BP29" s="52"/>
      <c r="BQ29" s="73" t="e">
        <f aca="false">BQ25-BQ27</f>
        <v>#REF!</v>
      </c>
      <c r="BR29" s="55"/>
      <c r="BS29" s="142"/>
      <c r="BT29" s="143"/>
      <c r="BU29" s="144"/>
      <c r="BV29" s="138"/>
      <c r="BW29" s="138"/>
      <c r="BX29" s="138"/>
      <c r="BY29" s="144"/>
      <c r="BZ29" s="138"/>
      <c r="CA29" s="138"/>
      <c r="CB29" s="138"/>
      <c r="CC29" s="138"/>
      <c r="CD29" s="138"/>
      <c r="CE29" s="145"/>
      <c r="CF29" s="145"/>
      <c r="CG29" s="145"/>
      <c r="CH29" s="7"/>
      <c r="CI29" s="8"/>
      <c r="CJ29" s="7"/>
      <c r="CK29" s="29"/>
      <c r="CL29" s="7"/>
      <c r="CM29" s="7"/>
      <c r="CN29" s="8"/>
      <c r="CO29" s="7"/>
      <c r="CP29" s="29"/>
      <c r="CQ29" s="7"/>
      <c r="CR29" s="7"/>
    </row>
    <row r="30" customFormat="false" ht="12.75" hidden="false" customHeight="false" outlineLevel="0" collapsed="false">
      <c r="B30" s="75" t="n">
        <v>2300</v>
      </c>
      <c r="C30" s="146" t="n">
        <f aca="false">C29</f>
        <v>4</v>
      </c>
      <c r="D30" s="147" t="n">
        <f aca="false">D29</f>
        <v>0</v>
      </c>
      <c r="E30" s="174" t="n">
        <f aca="false">C30-D29</f>
        <v>4</v>
      </c>
      <c r="F30" s="149" t="n">
        <f aca="false">$F$6</f>
        <v>0</v>
      </c>
      <c r="G30" s="175" t="n">
        <f aca="false">$G$6</f>
        <v>0</v>
      </c>
      <c r="H30" s="151" t="n">
        <f aca="false">$H$6</f>
        <v>0</v>
      </c>
      <c r="I30" s="152" t="n">
        <f aca="false">F30+G30+H30</f>
        <v>0</v>
      </c>
      <c r="J30" s="153" t="n">
        <f aca="false">$J$7</f>
        <v>0</v>
      </c>
      <c r="K30" s="154" t="n">
        <f aca="false">$K$6</f>
        <v>0</v>
      </c>
      <c r="L30" s="155" t="n">
        <f aca="false">((I30*J30/1000)+K30)</f>
        <v>0</v>
      </c>
      <c r="M30" s="156" t="n">
        <f aca="false">$M$68</f>
        <v>0</v>
      </c>
      <c r="N30" s="157" t="e">
        <f aca="false">$N$7*AQ29*AR29</f>
        <v>#DIV/0!</v>
      </c>
      <c r="O30" s="156" t="n">
        <f aca="false">$O$68</f>
        <v>0</v>
      </c>
      <c r="P30" s="158" t="n">
        <f aca="false">(AT29*$P$6)*$P$3</f>
        <v>0</v>
      </c>
      <c r="Q30" s="154" t="n">
        <f aca="false">$Q$68</f>
        <v>0</v>
      </c>
      <c r="R30" s="154" t="n">
        <v>0</v>
      </c>
      <c r="S30" s="155" t="n">
        <v>0</v>
      </c>
      <c r="T30" s="156" t="n">
        <f aca="false">$T$6</f>
        <v>0</v>
      </c>
      <c r="U30" s="159" t="e">
        <f aca="false">(N30/E30)+SUM(L30:M30)</f>
        <v>#DIV/0!</v>
      </c>
      <c r="W30" s="116" t="n">
        <v>4</v>
      </c>
      <c r="X30" s="117"/>
      <c r="Y30" s="160"/>
      <c r="Z30" s="90"/>
      <c r="AA30" s="186"/>
      <c r="AB30" s="187"/>
      <c r="AC30" s="320" t="n">
        <f aca="false">(W30*X30)+(Y30*Z30)+(AA30*AB30)</f>
        <v>0</v>
      </c>
      <c r="AD30" s="189" t="n">
        <v>2400</v>
      </c>
      <c r="AE30" s="190" t="n">
        <v>0</v>
      </c>
      <c r="AF30" s="191" t="n">
        <v>0</v>
      </c>
      <c r="AG30" s="192"/>
      <c r="AH30" s="167"/>
      <c r="AI30" s="168"/>
      <c r="AJ30" s="169"/>
      <c r="AK30" s="193"/>
      <c r="AL30" s="90"/>
      <c r="AM30" s="194"/>
      <c r="AN30" s="172"/>
      <c r="AO30" s="173"/>
      <c r="AP30" s="195"/>
      <c r="AQ30" s="195" t="e">
        <f aca="false" t="array" ref="AQ30:AQ30">SUM(IF(AND(AJ30&lt;&gt;"pac",AJ30&lt;&gt;""),AI30),IF(AND(AM30&lt;&gt;"pac",AM30&lt;&gt;""),AL30),IF(AND(AN30&lt;&gt;"pac",AN30&lt;&gt;""),AO30))/SUM(IF(AND(AJ30&lt;&gt;"pac",AJ30&lt;&gt;""),1),IF(AND(AM30&lt;&gt;"pac",AM30&lt;&gt;""),1),IF(AND(AN30&lt;&gt;"pac",AN30&lt;&gt;""),1))</f>
        <v>#DIV/0!</v>
      </c>
      <c r="AR30" s="195" t="n">
        <f aca="false" t="array" ref="AR30:AR30">SUM(IF(AND(AJ30&lt;&gt;"pac",AJ30&lt;&gt;""),AH30),IF(AND(AM30&lt;&gt;"pac",AM30&lt;&gt;""),AK30),IF(AND(AP30&lt;&gt;"pac",AP30&lt;&gt;""),AN30))</f>
        <v>0</v>
      </c>
      <c r="AS30" s="55"/>
      <c r="AT30" s="134" t="n">
        <f aca="false">SUM(AE30,AG30,AH30,AN30,AK30)</f>
        <v>0</v>
      </c>
      <c r="AU30" s="135" t="e">
        <f aca="false">AV30/AT30</f>
        <v>#DIV/0!</v>
      </c>
      <c r="AV30" s="136" t="n">
        <f aca="false">SUM(AE30*AF30)+(AH30*AI30)+(AN30*AO30)+(AK30*AL30)</f>
        <v>0</v>
      </c>
      <c r="AW30" s="137" t="n">
        <f aca="false">AT30*(F31+G31+H31)*J31/1000</f>
        <v>0</v>
      </c>
      <c r="AX30" s="137" t="n">
        <f aca="false">K31*AT30</f>
        <v>0</v>
      </c>
      <c r="AY30" s="137" t="n">
        <f aca="false">L31*(AE31+AG31)</f>
        <v>0</v>
      </c>
      <c r="AZ30" s="136" t="n">
        <f aca="false">P31</f>
        <v>0</v>
      </c>
      <c r="BA30" s="137" t="n">
        <f aca="false">AC30</f>
        <v>0</v>
      </c>
      <c r="BB30" s="137" t="n">
        <f aca="false">T31*AT31</f>
        <v>0</v>
      </c>
      <c r="BC30" s="137"/>
      <c r="BD30" s="137" t="n">
        <f aca="false">AV30-SUM(AW30:BC30)</f>
        <v>0</v>
      </c>
      <c r="BE30" s="138"/>
      <c r="BF30" s="139" t="n">
        <f aca="false">BD30</f>
        <v>0</v>
      </c>
      <c r="BG30" s="139" t="n">
        <f aca="false">BF30*$BG$5</f>
        <v>0</v>
      </c>
      <c r="BH30" s="139" t="n">
        <f aca="false">BF30*$BH$5</f>
        <v>0</v>
      </c>
      <c r="BI30" s="52"/>
      <c r="BJ30" s="53"/>
      <c r="BK30" s="52"/>
      <c r="BL30" s="73"/>
      <c r="BO30" s="53"/>
      <c r="BP30" s="52"/>
      <c r="BQ30" s="73"/>
      <c r="BR30" s="55"/>
      <c r="BS30" s="142"/>
      <c r="BT30" s="143"/>
      <c r="BU30" s="144"/>
      <c r="BV30" s="138"/>
      <c r="BW30" s="138"/>
      <c r="BX30" s="138"/>
      <c r="BY30" s="144"/>
      <c r="BZ30" s="138"/>
      <c r="CA30" s="138"/>
      <c r="CB30" s="138"/>
      <c r="CC30" s="138"/>
      <c r="CD30" s="138"/>
      <c r="CE30" s="145"/>
      <c r="CF30" s="145"/>
      <c r="CG30" s="145"/>
      <c r="CH30" s="7"/>
      <c r="CI30" s="8"/>
      <c r="CJ30" s="7"/>
      <c r="CK30" s="29"/>
      <c r="CL30" s="7"/>
      <c r="CM30" s="7"/>
      <c r="CN30" s="8"/>
      <c r="CO30" s="7"/>
      <c r="CP30" s="29"/>
      <c r="CQ30" s="7"/>
      <c r="CR30" s="7"/>
    </row>
    <row r="31" customFormat="false" ht="13.5" hidden="false" customHeight="false" outlineLevel="0" collapsed="false">
      <c r="B31" s="75" t="n">
        <v>2400</v>
      </c>
      <c r="C31" s="146" t="n">
        <f aca="false">C30</f>
        <v>4</v>
      </c>
      <c r="D31" s="147" t="n">
        <f aca="false">D30</f>
        <v>0</v>
      </c>
      <c r="E31" s="174" t="n">
        <f aca="false">C31-D30</f>
        <v>4</v>
      </c>
      <c r="F31" s="149" t="n">
        <f aca="false">$F$6</f>
        <v>0</v>
      </c>
      <c r="G31" s="196" t="n">
        <f aca="false">$G$6</f>
        <v>0</v>
      </c>
      <c r="H31" s="151" t="n">
        <f aca="false">$H$6</f>
        <v>0</v>
      </c>
      <c r="I31" s="152" t="n">
        <f aca="false">F31+G31+H31</f>
        <v>0</v>
      </c>
      <c r="J31" s="153" t="n">
        <f aca="false">$J$7</f>
        <v>0</v>
      </c>
      <c r="K31" s="154" t="n">
        <f aca="false">$K$6</f>
        <v>0</v>
      </c>
      <c r="L31" s="155" t="n">
        <f aca="false">((I31*J31/1000)+K31)</f>
        <v>0</v>
      </c>
      <c r="M31" s="156" t="n">
        <f aca="false">$M$68</f>
        <v>0</v>
      </c>
      <c r="N31" s="157" t="e">
        <f aca="false">$N$7*AQ30*AR30</f>
        <v>#DIV/0!</v>
      </c>
      <c r="O31" s="156" t="n">
        <f aca="false">$O$68</f>
        <v>0</v>
      </c>
      <c r="P31" s="158" t="n">
        <f aca="false">(AT30*$P$6)*$P$3</f>
        <v>0</v>
      </c>
      <c r="Q31" s="154" t="n">
        <f aca="false">$Q$68</f>
        <v>0</v>
      </c>
      <c r="R31" s="154" t="n">
        <v>0</v>
      </c>
      <c r="S31" s="155" t="n">
        <v>0</v>
      </c>
      <c r="T31" s="156" t="n">
        <f aca="false">$T$6</f>
        <v>0</v>
      </c>
      <c r="U31" s="159" t="e">
        <f aca="false">(N31/E31)+SUM(L31:M31)</f>
        <v>#DIV/0!</v>
      </c>
      <c r="W31" s="197" t="n">
        <f aca="false">SUM(W7:W30)</f>
        <v>96</v>
      </c>
      <c r="X31" s="26"/>
      <c r="Y31" s="197" t="n">
        <f aca="false">SUM(Y7:Y30)</f>
        <v>0</v>
      </c>
      <c r="AA31" s="195" t="n">
        <f aca="false">SUM(AA7:AA30)</f>
        <v>0</v>
      </c>
      <c r="AB31" s="176"/>
      <c r="AD31" s="51"/>
      <c r="AE31" s="198" t="n">
        <f aca="false">SUM(AE7:AE30)</f>
        <v>0</v>
      </c>
      <c r="AF31" s="51"/>
      <c r="AG31" s="199"/>
      <c r="AH31" s="200" t="n">
        <f aca="false">SUM(AH7:AH30)</f>
        <v>0</v>
      </c>
      <c r="AI31" s="199"/>
      <c r="AJ31" s="51"/>
      <c r="AK31" s="201" t="n">
        <f aca="false">SUM(AK7:AK30)</f>
        <v>0</v>
      </c>
      <c r="AL31" s="52"/>
      <c r="AM31" s="51"/>
      <c r="AN31" s="313" t="n">
        <f aca="false">SUM(AN7:AN30)</f>
        <v>0</v>
      </c>
      <c r="AO31" s="26"/>
      <c r="AP31" s="52"/>
      <c r="AT31" s="202" t="n">
        <f aca="false">SUM(AT7:AT30)</f>
        <v>0</v>
      </c>
      <c r="AU31" s="203" t="e">
        <f aca="false">AV31/AT31</f>
        <v>#DIV/0!</v>
      </c>
      <c r="AV31" s="203" t="n">
        <f aca="false">SUM(AV7:AV30)</f>
        <v>0</v>
      </c>
      <c r="AW31" s="203" t="n">
        <f aca="false">SUM(AW7:AW30)</f>
        <v>0</v>
      </c>
      <c r="AX31" s="203" t="n">
        <f aca="false">SUM(AX7:AX30)</f>
        <v>0</v>
      </c>
      <c r="AY31" s="203" t="n">
        <f aca="false">SUM(AY7:AY30)</f>
        <v>0</v>
      </c>
      <c r="AZ31" s="203" t="n">
        <f aca="false">SUM(AZ7:AZ30)</f>
        <v>0</v>
      </c>
      <c r="BA31" s="204" t="n">
        <f aca="false">SUM(BA7:BA30)</f>
        <v>0</v>
      </c>
      <c r="BB31" s="204" t="n">
        <f aca="false">SUM(BB7:BB30)</f>
        <v>0</v>
      </c>
      <c r="BC31" s="204" t="n">
        <f aca="false">SUM(BC7:BC30)</f>
        <v>0</v>
      </c>
      <c r="BD31" s="204" t="n">
        <f aca="false">SUM(BD7:BD30)</f>
        <v>0</v>
      </c>
      <c r="BF31" s="205" t="n">
        <f aca="false">SUM(BF7:BF30)</f>
        <v>0</v>
      </c>
      <c r="BG31" s="205" t="n">
        <f aca="false">SUM(BG7:BG30)</f>
        <v>0</v>
      </c>
      <c r="BH31" s="205" t="n">
        <f aca="false">SUM(BH7:BH30)</f>
        <v>0</v>
      </c>
      <c r="BJ31" s="53" t="s">
        <v>110</v>
      </c>
      <c r="BK31" s="52"/>
      <c r="BL31" s="171"/>
      <c r="BO31" s="53" t="s">
        <v>110</v>
      </c>
      <c r="BP31" s="52"/>
      <c r="BQ31" s="171"/>
      <c r="BR31" s="7"/>
      <c r="BS31" s="28"/>
      <c r="BT31" s="206"/>
      <c r="BU31" s="206"/>
      <c r="BV31" s="206"/>
      <c r="BW31" s="206"/>
      <c r="BX31" s="206"/>
      <c r="BY31" s="206"/>
      <c r="BZ31" s="101"/>
      <c r="CA31" s="101"/>
      <c r="CB31" s="101"/>
      <c r="CC31" s="101"/>
      <c r="CD31" s="7"/>
      <c r="CE31" s="29"/>
      <c r="CF31" s="29"/>
      <c r="CG31" s="29"/>
      <c r="CH31" s="7"/>
      <c r="CI31" s="8"/>
      <c r="CJ31" s="7"/>
      <c r="CK31" s="7"/>
      <c r="CL31" s="7"/>
      <c r="CM31" s="7"/>
      <c r="CN31" s="8"/>
      <c r="CO31" s="7"/>
      <c r="CP31" s="7"/>
      <c r="CQ31" s="7"/>
      <c r="CR31" s="7"/>
    </row>
    <row r="32" customFormat="false" ht="13.5" hidden="false" customHeight="false" outlineLevel="0" collapsed="false">
      <c r="B32" s="207"/>
      <c r="C32" s="208"/>
      <c r="D32" s="208"/>
      <c r="E32" s="209" t="n">
        <f aca="false">SUM(E8:E31)</f>
        <v>96</v>
      </c>
      <c r="F32" s="210"/>
      <c r="G32" s="211"/>
      <c r="H32" s="210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BJ32" s="53" t="s">
        <v>111</v>
      </c>
      <c r="BK32" s="52"/>
      <c r="BL32" s="212" t="n">
        <f aca="false">AW31</f>
        <v>0</v>
      </c>
      <c r="BO32" s="53" t="s">
        <v>111</v>
      </c>
      <c r="BP32" s="52"/>
      <c r="BQ32" s="213" t="e">
        <f aca="true">(INDIRECT(TEXT((DAY($A$1)-1),"0")&amp;"!BQ32"))+BL32</f>
        <v>#REF!</v>
      </c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8"/>
      <c r="CJ32" s="7"/>
      <c r="CK32" s="214"/>
      <c r="CL32" s="7"/>
      <c r="CM32" s="7"/>
      <c r="CN32" s="8"/>
      <c r="CO32" s="7"/>
      <c r="CP32" s="215"/>
      <c r="CQ32" s="7"/>
      <c r="CR32" s="7"/>
    </row>
    <row r="33" customFormat="false" ht="12.75" hidden="false" customHeight="false" outlineLevel="0" collapsed="false">
      <c r="P33" s="52"/>
      <c r="V33" s="52"/>
      <c r="AI33" s="216"/>
      <c r="AJ33" s="216"/>
      <c r="AK33" s="218"/>
      <c r="BJ33" s="53" t="s">
        <v>112</v>
      </c>
      <c r="BK33" s="52"/>
      <c r="BL33" s="213" t="n">
        <f aca="false">AX31</f>
        <v>0</v>
      </c>
      <c r="BO33" s="53" t="s">
        <v>112</v>
      </c>
      <c r="BP33" s="52"/>
      <c r="BQ33" s="213" t="e">
        <f aca="true">(INDIRECT(TEXT((DAY($A$1)-1),"0")&amp;"!BQ33"))+BL33</f>
        <v>#REF!</v>
      </c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8"/>
      <c r="CJ33" s="7"/>
      <c r="CK33" s="215"/>
      <c r="CL33" s="7"/>
      <c r="CM33" s="7"/>
      <c r="CN33" s="8"/>
      <c r="CO33" s="7"/>
      <c r="CP33" s="215"/>
      <c r="CQ33" s="7"/>
      <c r="CR33" s="7"/>
    </row>
    <row r="34" customFormat="false" ht="13.5" hidden="false" customHeight="false" outlineLevel="0" collapsed="false">
      <c r="P34" s="52"/>
      <c r="AC34" s="217"/>
      <c r="AI34" s="218"/>
      <c r="AJ34" s="218"/>
      <c r="AK34" s="218"/>
      <c r="BJ34" s="53"/>
      <c r="BK34" s="52"/>
      <c r="BL34" s="171"/>
      <c r="BO34" s="183"/>
      <c r="BP34" s="52"/>
      <c r="BQ34" s="219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8"/>
      <c r="CJ34" s="7"/>
      <c r="CK34" s="7"/>
      <c r="CL34" s="7"/>
      <c r="CM34" s="7"/>
      <c r="CN34" s="7"/>
      <c r="CO34" s="7"/>
      <c r="CP34" s="8"/>
      <c r="CQ34" s="7"/>
      <c r="CR34" s="7"/>
    </row>
    <row r="35" customFormat="false" ht="12.75" hidden="false" customHeight="false" outlineLevel="0" collapsed="false">
      <c r="P35" s="52"/>
      <c r="AE35" s="220" t="s">
        <v>113</v>
      </c>
      <c r="AF35" s="221" t="s">
        <v>114</v>
      </c>
      <c r="AG35" s="221"/>
      <c r="AH35" s="222"/>
      <c r="AJ35" s="220" t="s">
        <v>113</v>
      </c>
      <c r="AK35" s="221" t="s">
        <v>115</v>
      </c>
      <c r="AL35" s="221"/>
      <c r="AM35" s="222"/>
      <c r="BJ35" s="140" t="s">
        <v>116</v>
      </c>
      <c r="BK35" s="141"/>
      <c r="BL35" s="223" t="n">
        <f aca="false">BL25-BL27-BL32-BL33</f>
        <v>0</v>
      </c>
      <c r="BO35" s="140" t="s">
        <v>117</v>
      </c>
      <c r="BP35" s="141"/>
      <c r="BQ35" s="223" t="e">
        <f aca="false">BQ29-SUM(BQ32:BQ33)</f>
        <v>#REF!</v>
      </c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8"/>
      <c r="CJ35" s="7"/>
      <c r="CK35" s="215"/>
      <c r="CL35" s="7"/>
      <c r="CM35" s="7"/>
      <c r="CN35" s="8"/>
      <c r="CO35" s="7"/>
      <c r="CP35" s="215"/>
      <c r="CQ35" s="7"/>
      <c r="CR35" s="7"/>
    </row>
    <row r="36" customFormat="false" ht="12.75" hidden="false" customHeight="false" outlineLevel="0" collapsed="false">
      <c r="P36" s="52"/>
      <c r="AE36" s="224"/>
      <c r="AF36" s="52"/>
      <c r="AG36" s="52" t="s">
        <v>118</v>
      </c>
      <c r="AH36" s="225" t="s">
        <v>119</v>
      </c>
      <c r="AJ36" s="224"/>
      <c r="AK36" s="52"/>
      <c r="AL36" s="52" t="s">
        <v>118</v>
      </c>
      <c r="AM36" s="225" t="s">
        <v>119</v>
      </c>
      <c r="AV36" s="226" t="s">
        <v>120</v>
      </c>
      <c r="AW36" s="226" t="s">
        <v>121</v>
      </c>
      <c r="AX36" s="226" t="s">
        <v>122</v>
      </c>
      <c r="AY36" s="226" t="s">
        <v>123</v>
      </c>
      <c r="AZ36" s="226" t="s">
        <v>124</v>
      </c>
      <c r="BA36" s="226" t="s">
        <v>46</v>
      </c>
      <c r="BF36" s="98"/>
      <c r="BG36" s="52"/>
      <c r="BH36" s="176"/>
      <c r="BJ36" s="98"/>
      <c r="BK36" s="52"/>
      <c r="BL36" s="176"/>
      <c r="BO36" s="98"/>
      <c r="BP36" s="52"/>
      <c r="BQ36" s="176"/>
      <c r="BR36" s="7"/>
      <c r="BS36" s="7"/>
      <c r="BT36" s="7"/>
      <c r="BU36" s="55"/>
      <c r="BV36" s="55"/>
      <c r="BW36" s="55"/>
      <c r="BX36" s="55"/>
      <c r="BY36" s="55"/>
      <c r="BZ36" s="55"/>
      <c r="CA36" s="7"/>
      <c r="CB36" s="7"/>
      <c r="CC36" s="7"/>
      <c r="CD36" s="7"/>
      <c r="CE36" s="8"/>
      <c r="CF36" s="7"/>
      <c r="CG36" s="29"/>
      <c r="CH36" s="7"/>
      <c r="CI36" s="8"/>
      <c r="CJ36" s="7"/>
      <c r="CK36" s="29"/>
      <c r="CL36" s="7"/>
      <c r="CM36" s="7"/>
      <c r="CN36" s="8"/>
      <c r="CO36" s="7"/>
      <c r="CP36" s="29"/>
      <c r="CQ36" s="7"/>
      <c r="CR36" s="7"/>
    </row>
    <row r="37" customFormat="false" ht="16.5" hidden="false" customHeight="false" outlineLevel="0" collapsed="false">
      <c r="A37" s="7"/>
      <c r="B37" s="7"/>
      <c r="C37" s="7"/>
      <c r="D37" s="7"/>
      <c r="E37" s="7"/>
      <c r="F37" s="7"/>
      <c r="G37" s="7"/>
      <c r="H37" s="227"/>
      <c r="I37" s="227"/>
      <c r="J37" s="227"/>
      <c r="K37" s="227"/>
      <c r="L37" s="7"/>
      <c r="M37" s="7"/>
      <c r="N37" s="7"/>
      <c r="O37" s="7"/>
      <c r="P37" s="100"/>
      <c r="Q37" s="7"/>
      <c r="R37" s="7"/>
      <c r="S37" s="7"/>
      <c r="T37" s="7"/>
      <c r="U37" s="7"/>
      <c r="V37" s="7"/>
      <c r="W37" s="7"/>
      <c r="X37" s="7"/>
      <c r="Y37" s="7"/>
      <c r="AE37" s="224" t="s">
        <v>125</v>
      </c>
      <c r="AF37" s="52"/>
      <c r="AG37" s="52" t="s">
        <v>126</v>
      </c>
      <c r="AH37" s="225" t="s">
        <v>127</v>
      </c>
      <c r="AJ37" s="224" t="s">
        <v>125</v>
      </c>
      <c r="AK37" s="52"/>
      <c r="AL37" s="52" t="s">
        <v>128</v>
      </c>
      <c r="AM37" s="225" t="s">
        <v>129</v>
      </c>
      <c r="AS37" s="226" t="s">
        <v>130</v>
      </c>
      <c r="AT37" s="226" t="s">
        <v>131</v>
      </c>
      <c r="AU37" s="226" t="s">
        <v>132</v>
      </c>
      <c r="AV37" s="226" t="s">
        <v>133</v>
      </c>
      <c r="AW37" s="226" t="s">
        <v>133</v>
      </c>
      <c r="AX37" s="226" t="s">
        <v>134</v>
      </c>
      <c r="AY37" s="226" t="s">
        <v>134</v>
      </c>
      <c r="AZ37" s="226" t="s">
        <v>135</v>
      </c>
      <c r="BA37" s="0" t="s">
        <v>136</v>
      </c>
      <c r="BR37" s="55"/>
      <c r="BS37" s="55"/>
      <c r="BT37" s="55"/>
      <c r="BU37" s="55"/>
      <c r="BV37" s="55"/>
      <c r="BW37" s="55"/>
      <c r="BX37" s="55"/>
      <c r="BY37" s="55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</row>
    <row r="38" customFormat="false" ht="12.75" hidden="false" customHeight="false" outlineLevel="0" collapsed="false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AE38" s="224" t="s">
        <v>137</v>
      </c>
      <c r="AF38" s="52"/>
      <c r="AG38" s="52" t="s">
        <v>138</v>
      </c>
      <c r="AH38" s="225" t="s">
        <v>138</v>
      </c>
      <c r="AJ38" s="224" t="s">
        <v>137</v>
      </c>
      <c r="AK38" s="52"/>
      <c r="AL38" s="52" t="s">
        <v>83</v>
      </c>
      <c r="AM38" s="225" t="s">
        <v>82</v>
      </c>
      <c r="AS38" s="228" t="n">
        <v>2</v>
      </c>
      <c r="AT38" s="229" t="n">
        <f aca="false">AT7</f>
        <v>0</v>
      </c>
      <c r="AU38" s="229" t="n">
        <f aca="false">AS38-AT38</f>
        <v>2</v>
      </c>
      <c r="AV38" s="230" t="n">
        <f aca="false">IF(AND(AU38&lt;=0,AU38&gt;=-2),AU38,IF(AU38&lt;-2,-2,0))</f>
        <v>0</v>
      </c>
      <c r="AW38" s="231" t="n">
        <f aca="false">IF(AND(AU38&gt;=0,AU38&lt;=2),AU38,IF(AU38&gt;2,2,0))</f>
        <v>2</v>
      </c>
      <c r="AX38" s="232" t="n">
        <f aca="false">IF(AU38&gt;2,(AU38-2)*13.66,0)</f>
        <v>0</v>
      </c>
      <c r="AY38" s="232" t="n">
        <f aca="false">IF(AU38&lt;-2,(ABS(AU38)-2)*100,0)</f>
        <v>0</v>
      </c>
      <c r="AZ38" s="233" t="n">
        <f aca="false">AV38+AW38</f>
        <v>2</v>
      </c>
      <c r="BA38" s="234" t="n">
        <f aca="false">AX38+AY38</f>
        <v>0</v>
      </c>
      <c r="BB38" s="142"/>
      <c r="BJ38" s="6" t="s">
        <v>139</v>
      </c>
      <c r="BP38" s="6" t="s">
        <v>140</v>
      </c>
      <c r="BR38" s="235"/>
      <c r="BS38" s="142"/>
      <c r="BT38" s="142"/>
      <c r="BU38" s="272"/>
      <c r="BV38" s="272"/>
      <c r="BW38" s="270"/>
      <c r="BX38" s="270"/>
      <c r="BY38" s="273"/>
      <c r="BZ38" s="269"/>
      <c r="CA38" s="142"/>
      <c r="CB38" s="7"/>
      <c r="CC38" s="7"/>
      <c r="CD38" s="7"/>
      <c r="CE38" s="7"/>
      <c r="CF38" s="7"/>
      <c r="CG38" s="7"/>
      <c r="CH38" s="7"/>
      <c r="CI38" s="7"/>
      <c r="CJ38" s="8"/>
      <c r="CK38" s="7"/>
      <c r="CL38" s="7"/>
      <c r="CM38" s="7"/>
      <c r="CN38" s="7"/>
      <c r="CO38" s="8"/>
      <c r="CP38" s="7"/>
      <c r="CQ38" s="7"/>
      <c r="CR38" s="7"/>
    </row>
    <row r="39" customFormat="false" ht="13.5" hidden="false" customHeight="false" outlineLevel="0" collapsed="false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AE39" s="236" t="n">
        <f aca="false">AE31</f>
        <v>0</v>
      </c>
      <c r="AF39" s="237" t="n">
        <f aca="false">AG31</f>
        <v>0</v>
      </c>
      <c r="AG39" s="237" t="n">
        <f aca="false">AH31+AK31</f>
        <v>0</v>
      </c>
      <c r="AH39" s="238" t="n">
        <f aca="false">AN31</f>
        <v>0</v>
      </c>
      <c r="AJ39" s="236" t="n">
        <f aca="false">AJ31</f>
        <v>0</v>
      </c>
      <c r="AK39" s="237" t="n">
        <f aca="false">AL31</f>
        <v>0</v>
      </c>
      <c r="AL39" s="239" t="e">
        <f aca="false">AVERAGE(AL7:AL30,AI7:AI30)</f>
        <v>#DIV/0!</v>
      </c>
      <c r="AM39" s="240" t="e">
        <f aca="false">AVERAGE(AO7:AO30)</f>
        <v>#DIV/0!</v>
      </c>
      <c r="AS39" s="241" t="n">
        <v>9</v>
      </c>
      <c r="AT39" s="242" t="n">
        <f aca="false">AT8</f>
        <v>0</v>
      </c>
      <c r="AU39" s="242" t="n">
        <f aca="false">AS39-AT39</f>
        <v>9</v>
      </c>
      <c r="AV39" s="243" t="n">
        <f aca="false">IF(AND(AU39&lt;=0,AU39&gt;=-2),AU39,IF(AU39&lt;-2,-2,0))</f>
        <v>0</v>
      </c>
      <c r="AW39" s="244" t="n">
        <f aca="false">IF(AND(AU39&gt;=0,AU39&lt;=2),AU39,IF(AU39&gt;2,2,0))</f>
        <v>2</v>
      </c>
      <c r="AX39" s="245" t="n">
        <f aca="false">IF(AU39&gt;2,(AU39-2)*13.66,0)</f>
        <v>95.62</v>
      </c>
      <c r="AY39" s="245" t="n">
        <f aca="false">IF(AU39&lt;-2,(ABS(AU39)-2)*100,0)</f>
        <v>0</v>
      </c>
      <c r="AZ39" s="246" t="n">
        <f aca="false">AV39+AW39</f>
        <v>2</v>
      </c>
      <c r="BA39" s="247" t="n">
        <f aca="false">AX39+AY39</f>
        <v>95.62</v>
      </c>
      <c r="BJ39" s="25" t="s">
        <v>141</v>
      </c>
      <c r="BK39" s="26"/>
      <c r="BL39" s="248" t="n">
        <v>0</v>
      </c>
      <c r="BM39" s="249"/>
      <c r="BN39" s="52"/>
      <c r="BR39" s="235"/>
      <c r="BS39" s="142"/>
      <c r="BT39" s="142"/>
      <c r="BU39" s="272"/>
      <c r="BV39" s="272"/>
      <c r="BW39" s="270"/>
      <c r="BX39" s="270"/>
      <c r="BY39" s="273"/>
      <c r="BZ39" s="269"/>
      <c r="CA39" s="7"/>
      <c r="CB39" s="7"/>
      <c r="CC39" s="7"/>
      <c r="CD39" s="7"/>
      <c r="CE39" s="7"/>
      <c r="CF39" s="7"/>
      <c r="CG39" s="7"/>
      <c r="CH39" s="7"/>
      <c r="CI39" s="7"/>
      <c r="CJ39" s="8"/>
      <c r="CK39" s="7"/>
      <c r="CL39" s="249"/>
      <c r="CM39" s="7"/>
      <c r="CN39" s="7"/>
      <c r="CO39" s="7"/>
      <c r="CP39" s="7"/>
      <c r="CQ39" s="7"/>
      <c r="CR39" s="7"/>
    </row>
    <row r="40" customFormat="false" ht="15.75" hidden="false" customHeight="false" outlineLevel="0" collapsed="false">
      <c r="A40" s="7"/>
      <c r="B40" s="7"/>
      <c r="C40" s="7"/>
      <c r="D40" s="7"/>
      <c r="E40" s="227"/>
      <c r="F40" s="227"/>
      <c r="G40" s="227"/>
      <c r="H40" s="227"/>
      <c r="I40" s="227"/>
      <c r="J40" s="227"/>
      <c r="K40" s="227"/>
      <c r="L40" s="227"/>
      <c r="M40" s="227"/>
      <c r="N40" s="227"/>
      <c r="O40" s="227"/>
      <c r="P40" s="7"/>
      <c r="Q40" s="7"/>
      <c r="R40" s="7"/>
      <c r="S40" s="7"/>
      <c r="T40" s="7"/>
      <c r="U40" s="7"/>
      <c r="V40" s="7"/>
      <c r="W40" s="7"/>
      <c r="X40" s="7"/>
      <c r="Y40" s="7"/>
      <c r="AS40" s="241" t="n">
        <v>17</v>
      </c>
      <c r="AT40" s="242" t="n">
        <f aca="false">AT9</f>
        <v>0</v>
      </c>
      <c r="AU40" s="242" t="n">
        <f aca="false">AS40-AT40</f>
        <v>17</v>
      </c>
      <c r="AV40" s="243" t="n">
        <f aca="false">IF(AND(AU40&lt;=0,AU40&gt;=-2),AU40,IF(AU40&lt;-2,-2,0))</f>
        <v>0</v>
      </c>
      <c r="AW40" s="244" t="n">
        <f aca="false">IF(AND(AU40&gt;=0,AU40&lt;=2),AU40,IF(AU40&gt;2,2,0))</f>
        <v>2</v>
      </c>
      <c r="AX40" s="245" t="n">
        <f aca="false">IF(AU40&gt;2,(AU40-2)*13.66,0)</f>
        <v>204.9</v>
      </c>
      <c r="AY40" s="245" t="n">
        <f aca="false">IF(AU40&lt;-2,(ABS(AU40)-2)*100,0)</f>
        <v>0</v>
      </c>
      <c r="AZ40" s="246" t="n">
        <f aca="false">AV40+AW40</f>
        <v>2</v>
      </c>
      <c r="BA40" s="247" t="n">
        <f aca="false">AX40+AY40</f>
        <v>204.9</v>
      </c>
      <c r="BJ40" s="183"/>
      <c r="BK40" s="52"/>
      <c r="BL40" s="251"/>
      <c r="BM40" s="252"/>
      <c r="BN40" s="52"/>
      <c r="BR40" s="235"/>
      <c r="BS40" s="142"/>
      <c r="BT40" s="142"/>
      <c r="BU40" s="272"/>
      <c r="BV40" s="272"/>
      <c r="BW40" s="270"/>
      <c r="BX40" s="270"/>
      <c r="BY40" s="273"/>
      <c r="BZ40" s="269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252"/>
      <c r="CM40" s="7"/>
      <c r="CN40" s="7"/>
      <c r="CO40" s="7"/>
      <c r="CP40" s="7"/>
      <c r="CQ40" s="7"/>
      <c r="CR40" s="7"/>
    </row>
    <row r="41" customFormat="false" ht="15.75" hidden="false" customHeight="false" outlineLevel="0" collapsed="false">
      <c r="A41" s="7"/>
      <c r="B41" s="7"/>
      <c r="C41" s="7"/>
      <c r="D41" s="7"/>
      <c r="E41" s="253"/>
      <c r="F41" s="253"/>
      <c r="G41" s="254"/>
      <c r="H41" s="253"/>
      <c r="I41" s="254"/>
      <c r="J41" s="253"/>
      <c r="K41" s="254"/>
      <c r="L41" s="253"/>
      <c r="M41" s="254"/>
      <c r="N41" s="253"/>
      <c r="O41" s="253"/>
      <c r="P41" s="7"/>
      <c r="Q41" s="7"/>
      <c r="R41" s="7"/>
      <c r="S41" s="7"/>
      <c r="T41" s="7"/>
      <c r="U41" s="7"/>
      <c r="V41" s="7"/>
      <c r="W41" s="7"/>
      <c r="X41" s="7"/>
      <c r="Y41" s="7"/>
      <c r="AS41" s="241" t="n">
        <v>11</v>
      </c>
      <c r="AT41" s="242" t="n">
        <f aca="false">AT10</f>
        <v>0</v>
      </c>
      <c r="AU41" s="242" t="n">
        <f aca="false">AS41-AT41</f>
        <v>11</v>
      </c>
      <c r="AV41" s="243" t="n">
        <f aca="false">IF(AND(AU41&lt;=0,AU41&gt;=-2),AU41,IF(AU41&lt;-2,-2,0))</f>
        <v>0</v>
      </c>
      <c r="AW41" s="244" t="n">
        <f aca="false">IF(AND(AU41&gt;=0,AU41&lt;=2),AU41,IF(AU41&gt;2,2,0))</f>
        <v>2</v>
      </c>
      <c r="AX41" s="245" t="n">
        <f aca="false">IF(AU41&gt;2,(AU41-2)*13.66,0)</f>
        <v>122.94</v>
      </c>
      <c r="AY41" s="245" t="n">
        <f aca="false">IF(AU41&lt;-2,(ABS(AU41)-2)*100,0)</f>
        <v>0</v>
      </c>
      <c r="AZ41" s="246" t="n">
        <f aca="false">AV41+AW41</f>
        <v>2</v>
      </c>
      <c r="BA41" s="247" t="n">
        <f aca="false">AX41+AY41</f>
        <v>122.94</v>
      </c>
      <c r="BJ41" s="53" t="s">
        <v>142</v>
      </c>
      <c r="BK41" s="98"/>
      <c r="BL41" s="255" t="n">
        <v>0</v>
      </c>
      <c r="BM41" s="249"/>
      <c r="BN41" s="52"/>
      <c r="BR41" s="235"/>
      <c r="BS41" s="142"/>
      <c r="BT41" s="142"/>
      <c r="BU41" s="272"/>
      <c r="BV41" s="272"/>
      <c r="BW41" s="270"/>
      <c r="BX41" s="270"/>
      <c r="BY41" s="273"/>
      <c r="BZ41" s="269"/>
      <c r="CA41" s="7"/>
      <c r="CB41" s="7"/>
      <c r="CC41" s="7"/>
      <c r="CD41" s="7"/>
      <c r="CE41" s="7"/>
      <c r="CF41" s="7"/>
      <c r="CG41" s="7"/>
      <c r="CH41" s="7"/>
      <c r="CI41" s="7"/>
      <c r="CJ41" s="8"/>
      <c r="CK41" s="8"/>
      <c r="CL41" s="249"/>
      <c r="CM41" s="7"/>
      <c r="CN41" s="7"/>
      <c r="CO41" s="7"/>
      <c r="CP41" s="7"/>
      <c r="CQ41" s="7"/>
      <c r="CR41" s="7"/>
    </row>
    <row r="42" customFormat="false" ht="15" hidden="false" customHeight="false" outlineLevel="0" collapsed="false">
      <c r="A42" s="7"/>
      <c r="B42" s="7"/>
      <c r="C42" s="7"/>
      <c r="D42" s="7"/>
      <c r="E42" s="253"/>
      <c r="F42" s="253"/>
      <c r="G42" s="254"/>
      <c r="H42" s="253"/>
      <c r="I42" s="254"/>
      <c r="J42" s="253"/>
      <c r="K42" s="254"/>
      <c r="L42" s="253"/>
      <c r="M42" s="254"/>
      <c r="N42" s="253"/>
      <c r="O42" s="253"/>
      <c r="P42" s="7"/>
      <c r="Q42" s="7"/>
      <c r="R42" s="7"/>
      <c r="S42" s="7"/>
      <c r="T42" s="7"/>
      <c r="U42" s="7"/>
      <c r="V42" s="7"/>
      <c r="W42" s="7"/>
      <c r="X42" s="7"/>
      <c r="Y42" s="7"/>
      <c r="AE42" s="220" t="s">
        <v>143</v>
      </c>
      <c r="AF42" s="221" t="s">
        <v>114</v>
      </c>
      <c r="AG42" s="221"/>
      <c r="AH42" s="222"/>
      <c r="AJ42" s="220" t="s">
        <v>143</v>
      </c>
      <c r="AK42" s="221" t="s">
        <v>115</v>
      </c>
      <c r="AL42" s="221"/>
      <c r="AM42" s="222"/>
      <c r="AS42" s="241" t="n">
        <v>11</v>
      </c>
      <c r="AT42" s="242" t="n">
        <f aca="false">AT11</f>
        <v>0</v>
      </c>
      <c r="AU42" s="242" t="n">
        <f aca="false">AS42-AT42</f>
        <v>11</v>
      </c>
      <c r="AV42" s="243" t="n">
        <f aca="false">IF(AND(AU42&lt;=0,AU42&gt;=-2),AU42,IF(AU42&lt;-2,-2,0))</f>
        <v>0</v>
      </c>
      <c r="AW42" s="244" t="n">
        <f aca="false">IF(AND(AU42&gt;=0,AU42&lt;=2),AU42,IF(AU42&gt;2,2,0))</f>
        <v>2</v>
      </c>
      <c r="AX42" s="245" t="n">
        <f aca="false">IF(AU42&gt;2,(AU42-2)*13.66,0)</f>
        <v>122.94</v>
      </c>
      <c r="AY42" s="245" t="n">
        <f aca="false">IF(AU42&lt;-2,(ABS(AU42)-2)*100,0)</f>
        <v>0</v>
      </c>
      <c r="AZ42" s="246" t="n">
        <f aca="false">AV42+AW42</f>
        <v>2</v>
      </c>
      <c r="BA42" s="247" t="n">
        <f aca="false">AX42+AY42</f>
        <v>122.94</v>
      </c>
      <c r="BJ42" s="53" t="s">
        <v>144</v>
      </c>
      <c r="BK42" s="256" t="n">
        <f aca="false">A1</f>
        <v>36953</v>
      </c>
      <c r="BL42" s="255" t="n">
        <v>0</v>
      </c>
      <c r="BM42" s="249"/>
      <c r="BN42" s="52"/>
      <c r="BR42" s="235"/>
      <c r="BS42" s="142"/>
      <c r="BT42" s="142"/>
      <c r="BU42" s="272"/>
      <c r="BV42" s="272"/>
      <c r="BW42" s="270"/>
      <c r="BX42" s="270"/>
      <c r="BY42" s="273"/>
      <c r="BZ42" s="269"/>
      <c r="CA42" s="7"/>
      <c r="CB42" s="7"/>
      <c r="CC42" s="7"/>
      <c r="CD42" s="7"/>
      <c r="CE42" s="7"/>
      <c r="CF42" s="7"/>
      <c r="CG42" s="7"/>
      <c r="CH42" s="7"/>
      <c r="CI42" s="7"/>
      <c r="CJ42" s="8"/>
      <c r="CK42" s="257"/>
      <c r="CL42" s="249"/>
      <c r="CM42" s="7"/>
      <c r="CN42" s="7"/>
      <c r="CO42" s="7"/>
      <c r="CP42" s="7"/>
      <c r="CQ42" s="7"/>
      <c r="CR42" s="7"/>
    </row>
    <row r="43" customFormat="false" ht="15" hidden="false" customHeight="false" outlineLevel="0" collapsed="false">
      <c r="A43" s="7"/>
      <c r="B43" s="7"/>
      <c r="C43" s="7"/>
      <c r="D43" s="7"/>
      <c r="E43" s="253"/>
      <c r="F43" s="253"/>
      <c r="G43" s="254"/>
      <c r="H43" s="253"/>
      <c r="I43" s="253"/>
      <c r="J43" s="253"/>
      <c r="K43" s="254"/>
      <c r="L43" s="253"/>
      <c r="M43" s="253"/>
      <c r="N43" s="253"/>
      <c r="O43" s="253"/>
      <c r="P43" s="7"/>
      <c r="Q43" s="7"/>
      <c r="R43" s="7"/>
      <c r="S43" s="7"/>
      <c r="T43" s="7"/>
      <c r="U43" s="7"/>
      <c r="V43" s="7"/>
      <c r="W43" s="7"/>
      <c r="X43" s="7"/>
      <c r="Y43" s="7"/>
      <c r="AE43" s="224"/>
      <c r="AF43" s="52"/>
      <c r="AG43" s="52" t="s">
        <v>118</v>
      </c>
      <c r="AH43" s="225"/>
      <c r="AJ43" s="224"/>
      <c r="AK43" s="52"/>
      <c r="AL43" s="52" t="s">
        <v>118</v>
      </c>
      <c r="AM43" s="225"/>
      <c r="AS43" s="241" t="n">
        <v>11</v>
      </c>
      <c r="AT43" s="242" t="n">
        <f aca="false">AT12</f>
        <v>0</v>
      </c>
      <c r="AU43" s="242" t="n">
        <f aca="false">AS43-AT43</f>
        <v>11</v>
      </c>
      <c r="AV43" s="243" t="n">
        <f aca="false">IF(AND(AU43&lt;=0,AU43&gt;=-2),AU43,IF(AU43&lt;-2,-2,0))</f>
        <v>0</v>
      </c>
      <c r="AW43" s="244" t="n">
        <f aca="false">IF(AND(AU43&gt;=0,AU43&lt;=2),AU43,IF(AU43&gt;2,2,0))</f>
        <v>2</v>
      </c>
      <c r="AX43" s="245" t="n">
        <f aca="false">IF(AU43&gt;2,(AU43-2)*13.66,0)</f>
        <v>122.94</v>
      </c>
      <c r="AY43" s="245" t="n">
        <f aca="false">IF(AU43&lt;-2,(ABS(AU43)-2)*100,0)</f>
        <v>0</v>
      </c>
      <c r="AZ43" s="246" t="n">
        <f aca="false">AV43+AW43</f>
        <v>2</v>
      </c>
      <c r="BA43" s="247" t="n">
        <f aca="false">AX43+AY43</f>
        <v>122.94</v>
      </c>
      <c r="BJ43" s="53" t="s">
        <v>145</v>
      </c>
      <c r="BK43" s="52"/>
      <c r="BL43" s="255" t="n">
        <f aca="false">SUM(BL39:BL42)</f>
        <v>0</v>
      </c>
      <c r="BM43" s="249"/>
      <c r="BN43" s="52"/>
      <c r="BR43" s="235"/>
      <c r="BS43" s="142"/>
      <c r="BT43" s="142"/>
      <c r="BU43" s="272"/>
      <c r="BV43" s="272"/>
      <c r="BW43" s="270"/>
      <c r="BX43" s="270"/>
      <c r="BY43" s="273"/>
      <c r="BZ43" s="269"/>
      <c r="CA43" s="7"/>
      <c r="CB43" s="7"/>
      <c r="CC43" s="7"/>
      <c r="CD43" s="7"/>
      <c r="CE43" s="7"/>
      <c r="CF43" s="7"/>
      <c r="CG43" s="7"/>
      <c r="CH43" s="7"/>
      <c r="CI43" s="7"/>
      <c r="CJ43" s="8"/>
      <c r="CK43" s="7"/>
      <c r="CL43" s="249"/>
      <c r="CM43" s="7"/>
      <c r="CN43" s="7"/>
      <c r="CO43" s="7"/>
      <c r="CP43" s="7"/>
      <c r="CQ43" s="7"/>
      <c r="CR43" s="7"/>
    </row>
    <row r="44" customFormat="false" ht="15" hidden="false" customHeight="false" outlineLevel="0" collapsed="false">
      <c r="A44" s="7"/>
      <c r="B44" s="7"/>
      <c r="C44" s="7"/>
      <c r="D44" s="7"/>
      <c r="E44" s="253"/>
      <c r="F44" s="253"/>
      <c r="G44" s="254"/>
      <c r="H44" s="253"/>
      <c r="I44" s="254"/>
      <c r="J44" s="253"/>
      <c r="K44" s="254"/>
      <c r="L44" s="253"/>
      <c r="M44" s="254"/>
      <c r="N44" s="254"/>
      <c r="O44" s="254"/>
      <c r="P44" s="7"/>
      <c r="Q44" s="7"/>
      <c r="R44" s="7"/>
      <c r="S44" s="7"/>
      <c r="T44" s="7"/>
      <c r="U44" s="7"/>
      <c r="V44" s="7"/>
      <c r="W44" s="7"/>
      <c r="X44" s="7"/>
      <c r="Y44" s="7"/>
      <c r="AE44" s="224" t="s">
        <v>125</v>
      </c>
      <c r="AF44" s="52" t="s">
        <v>146</v>
      </c>
      <c r="AG44" s="52" t="s">
        <v>126</v>
      </c>
      <c r="AH44" s="225" t="s">
        <v>119</v>
      </c>
      <c r="AJ44" s="224" t="s">
        <v>125</v>
      </c>
      <c r="AK44" s="52" t="s">
        <v>146</v>
      </c>
      <c r="AL44" s="52" t="s">
        <v>126</v>
      </c>
      <c r="AM44" s="225" t="s">
        <v>119</v>
      </c>
      <c r="AS44" s="241" t="n">
        <v>11</v>
      </c>
      <c r="AT44" s="242" t="n">
        <f aca="false">AT13</f>
        <v>0</v>
      </c>
      <c r="AU44" s="242" t="n">
        <f aca="false">AS44-AT44</f>
        <v>11</v>
      </c>
      <c r="AV44" s="243" t="n">
        <f aca="false">IF(AND(AU44&lt;=0,AU44&gt;=-2),AU44,IF(AU44&lt;-2,-2,0))</f>
        <v>0</v>
      </c>
      <c r="AW44" s="244" t="n">
        <f aca="false">IF(AND(AU44&gt;=0,AU44&lt;=2),AU44,IF(AU44&gt;2,2,0))</f>
        <v>2</v>
      </c>
      <c r="AX44" s="245" t="n">
        <f aca="false">IF(AU44&gt;2,(AU44-2)*13.66,0)</f>
        <v>122.94</v>
      </c>
      <c r="AY44" s="245" t="n">
        <f aca="false">IF(AU44&lt;-2,(ABS(AU44)-2)*100,0)</f>
        <v>0</v>
      </c>
      <c r="AZ44" s="246" t="n">
        <f aca="false">AV44+AW44</f>
        <v>2</v>
      </c>
      <c r="BA44" s="247" t="n">
        <f aca="false">AX44+AY44</f>
        <v>122.94</v>
      </c>
      <c r="BJ44" s="183"/>
      <c r="BK44" s="52"/>
      <c r="BL44" s="251"/>
      <c r="BM44" s="252"/>
      <c r="BN44" s="52"/>
      <c r="BR44" s="235"/>
      <c r="BS44" s="142"/>
      <c r="BT44" s="142"/>
      <c r="BU44" s="272"/>
      <c r="BV44" s="272"/>
      <c r="BW44" s="270"/>
      <c r="BX44" s="270"/>
      <c r="BY44" s="273"/>
      <c r="BZ44" s="269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252"/>
      <c r="CM44" s="7"/>
      <c r="CN44" s="7"/>
      <c r="CO44" s="7"/>
      <c r="CP44" s="7"/>
      <c r="CQ44" s="7"/>
      <c r="CR44" s="7"/>
    </row>
    <row r="45" customFormat="false" ht="15.75" hidden="false" customHeight="false" outlineLevel="0" collapsed="false">
      <c r="A45" s="7"/>
      <c r="B45" s="7"/>
      <c r="C45" s="7"/>
      <c r="D45" s="7"/>
      <c r="E45" s="253"/>
      <c r="F45" s="253"/>
      <c r="G45" s="253"/>
      <c r="H45" s="253"/>
      <c r="I45" s="253"/>
      <c r="J45" s="253"/>
      <c r="K45" s="253"/>
      <c r="L45" s="253"/>
      <c r="M45" s="253"/>
      <c r="N45" s="253"/>
      <c r="O45" s="253"/>
      <c r="P45" s="7"/>
      <c r="Q45" s="7"/>
      <c r="R45" s="7"/>
      <c r="S45" s="7"/>
      <c r="T45" s="7"/>
      <c r="U45" s="7"/>
      <c r="V45" s="7"/>
      <c r="W45" s="7"/>
      <c r="X45" s="7"/>
      <c r="Y45" s="7"/>
      <c r="AE45" s="258" t="s">
        <v>137</v>
      </c>
      <c r="AF45" s="259" t="s">
        <v>137</v>
      </c>
      <c r="AG45" s="259" t="s">
        <v>138</v>
      </c>
      <c r="AH45" s="260" t="s">
        <v>138</v>
      </c>
      <c r="AJ45" s="224" t="s">
        <v>137</v>
      </c>
      <c r="AK45" s="52" t="s">
        <v>137</v>
      </c>
      <c r="AL45" s="52" t="s">
        <v>138</v>
      </c>
      <c r="AM45" s="225" t="s">
        <v>138</v>
      </c>
      <c r="AS45" s="241" t="n">
        <v>11</v>
      </c>
      <c r="AT45" s="242" t="n">
        <f aca="false">AT14</f>
        <v>0</v>
      </c>
      <c r="AU45" s="242" t="n">
        <f aca="false">AS45-AT45</f>
        <v>11</v>
      </c>
      <c r="AV45" s="243" t="n">
        <f aca="false">IF(AND(AU45&lt;=0,AU45&gt;=-2),AU45,IF(AU45&lt;-2,-2,0))</f>
        <v>0</v>
      </c>
      <c r="AW45" s="244" t="n">
        <f aca="false">IF(AND(AU45&gt;=0,AU45&lt;=2),AU45,IF(AU45&gt;2,2,0))</f>
        <v>2</v>
      </c>
      <c r="AX45" s="245" t="n">
        <f aca="false">IF(AU45&gt;2,(AU45-2)*13.66,0)</f>
        <v>122.94</v>
      </c>
      <c r="AY45" s="245" t="n">
        <f aca="false">IF(AU45&lt;-2,(ABS(AU45)-2)*100,0)</f>
        <v>0</v>
      </c>
      <c r="AZ45" s="246" t="n">
        <f aca="false">AV45+AW45</f>
        <v>2</v>
      </c>
      <c r="BA45" s="247" t="n">
        <f aca="false">AX45+AY45</f>
        <v>122.94</v>
      </c>
      <c r="BJ45" s="53" t="s">
        <v>147</v>
      </c>
      <c r="BK45" s="98"/>
      <c r="BL45" s="255" t="n">
        <v>0</v>
      </c>
      <c r="BM45" s="249"/>
      <c r="BN45" s="52"/>
      <c r="BR45" s="235"/>
      <c r="BS45" s="142"/>
      <c r="BT45" s="142"/>
      <c r="BU45" s="272"/>
      <c r="BV45" s="272"/>
      <c r="BW45" s="270"/>
      <c r="BX45" s="270"/>
      <c r="BY45" s="273"/>
      <c r="BZ45" s="269"/>
      <c r="CA45" s="7"/>
      <c r="CB45" s="7"/>
      <c r="CC45" s="7"/>
      <c r="CD45" s="7"/>
      <c r="CE45" s="7"/>
      <c r="CF45" s="7"/>
      <c r="CG45" s="7"/>
      <c r="CH45" s="7"/>
      <c r="CI45" s="7"/>
      <c r="CJ45" s="8"/>
      <c r="CK45" s="8"/>
      <c r="CL45" s="249"/>
      <c r="CM45" s="7"/>
      <c r="CN45" s="7"/>
      <c r="CO45" s="7"/>
      <c r="CP45" s="7"/>
      <c r="CQ45" s="7"/>
      <c r="CR45" s="7"/>
    </row>
    <row r="46" customFormat="false" ht="15.75" hidden="false" customHeight="false" outlineLevel="0" collapsed="false">
      <c r="A46" s="7"/>
      <c r="B46" s="7"/>
      <c r="C46" s="7"/>
      <c r="D46" s="7"/>
      <c r="E46" s="253"/>
      <c r="F46" s="253"/>
      <c r="G46" s="253"/>
      <c r="H46" s="253"/>
      <c r="I46" s="253"/>
      <c r="J46" s="253"/>
      <c r="K46" s="253"/>
      <c r="L46" s="253"/>
      <c r="M46" s="253"/>
      <c r="N46" s="253"/>
      <c r="O46" s="253"/>
      <c r="P46" s="7"/>
      <c r="Q46" s="7"/>
      <c r="R46" s="7"/>
      <c r="S46" s="7"/>
      <c r="T46" s="7"/>
      <c r="U46" s="7"/>
      <c r="V46" s="7"/>
      <c r="W46" s="7"/>
      <c r="X46" s="7"/>
      <c r="Y46" s="7"/>
      <c r="AE46" s="261" t="n">
        <f aca="false">AE39</f>
        <v>0</v>
      </c>
      <c r="AF46" s="262" t="n">
        <f aca="false">AF39</f>
        <v>0</v>
      </c>
      <c r="AG46" s="263" t="e">
        <f aca="true">(INDIRECT(TEXT((DAY($A$1)-1),"0")&amp;"!AG46"))+AG39</f>
        <v>#REF!</v>
      </c>
      <c r="AH46" s="263" t="e">
        <f aca="true">(INDIRECT(TEXT((DAY($A$1)-1),"0")&amp;"!AH46"))+AH39</f>
        <v>#REF!</v>
      </c>
      <c r="AJ46" s="261" t="n">
        <f aca="false">AJ39</f>
        <v>0</v>
      </c>
      <c r="AK46" s="262" t="n">
        <f aca="false">AK39</f>
        <v>0</v>
      </c>
      <c r="AL46" s="264" t="e">
        <f aca="true">(INDIRECT(TEXT((DAY($A$1)-1),"0")&amp;"!AH46"))+AL39</f>
        <v>#REF!</v>
      </c>
      <c r="AM46" s="265" t="e">
        <f aca="true">(INDIRECT(TEXT((DAY($A$1)-1),"0")&amp;"!Am46"))+AM39</f>
        <v>#REF!</v>
      </c>
      <c r="AS46" s="241" t="n">
        <v>11</v>
      </c>
      <c r="AT46" s="242" t="n">
        <f aca="false">AT15</f>
        <v>0</v>
      </c>
      <c r="AU46" s="242" t="n">
        <f aca="false">AS46-AT46</f>
        <v>11</v>
      </c>
      <c r="AV46" s="243" t="n">
        <f aca="false">IF(AND(AU46&lt;=0,AU46&gt;=-2),AU46,IF(AU46&lt;-2,-2,0))</f>
        <v>0</v>
      </c>
      <c r="AW46" s="244" t="n">
        <f aca="false">IF(AND(AU46&gt;=0,AU46&lt;=2),AU46,IF(AU46&gt;2,2,0))</f>
        <v>2</v>
      </c>
      <c r="AX46" s="245" t="n">
        <f aca="false">IF(AU46&gt;2,(AU46-2)*13.66,0)</f>
        <v>122.94</v>
      </c>
      <c r="AY46" s="245" t="n">
        <f aca="false">IF(AU46&lt;-2,(ABS(AU46)-2)*100,0)</f>
        <v>0</v>
      </c>
      <c r="AZ46" s="246" t="n">
        <f aca="false">AV46+AW46</f>
        <v>2</v>
      </c>
      <c r="BA46" s="247" t="n">
        <f aca="false">AX46+AY46</f>
        <v>122.94</v>
      </c>
      <c r="BJ46" s="53" t="s">
        <v>148</v>
      </c>
      <c r="BK46" s="256" t="n">
        <f aca="false">BK42</f>
        <v>36953</v>
      </c>
      <c r="BL46" s="266" t="n">
        <f aca="false">AT31*J7/1000</f>
        <v>0</v>
      </c>
      <c r="BM46" s="249"/>
      <c r="BN46" s="52"/>
      <c r="BR46" s="235"/>
      <c r="BS46" s="142"/>
      <c r="BT46" s="142"/>
      <c r="BU46" s="272"/>
      <c r="BV46" s="272"/>
      <c r="BW46" s="270"/>
      <c r="BX46" s="270"/>
      <c r="BY46" s="273"/>
      <c r="BZ46" s="269"/>
      <c r="CA46" s="7"/>
      <c r="CB46" s="7"/>
      <c r="CC46" s="7"/>
      <c r="CD46" s="7"/>
      <c r="CE46" s="7"/>
      <c r="CF46" s="7"/>
      <c r="CG46" s="7"/>
      <c r="CH46" s="7"/>
      <c r="CI46" s="7"/>
      <c r="CJ46" s="8"/>
      <c r="CK46" s="257"/>
      <c r="CL46" s="249"/>
      <c r="CM46" s="7"/>
      <c r="CN46" s="7"/>
      <c r="CO46" s="7"/>
      <c r="CP46" s="7"/>
      <c r="CQ46" s="7"/>
      <c r="CR46" s="7"/>
    </row>
    <row r="47" customFormat="false" ht="15" hidden="false" customHeight="false" outlineLevel="0" collapsed="false">
      <c r="A47" s="7"/>
      <c r="B47" s="7"/>
      <c r="C47" s="7"/>
      <c r="D47" s="7"/>
      <c r="E47" s="253"/>
      <c r="F47" s="253"/>
      <c r="G47" s="253"/>
      <c r="H47" s="253"/>
      <c r="I47" s="253"/>
      <c r="J47" s="253"/>
      <c r="K47" s="253"/>
      <c r="L47" s="253"/>
      <c r="M47" s="253"/>
      <c r="N47" s="253"/>
      <c r="O47" s="253"/>
      <c r="P47" s="7"/>
      <c r="Q47" s="7"/>
      <c r="R47" s="7"/>
      <c r="S47" s="7"/>
      <c r="T47" s="7"/>
      <c r="U47" s="7"/>
      <c r="V47" s="7"/>
      <c r="W47" s="7"/>
      <c r="X47" s="7"/>
      <c r="Y47" s="7"/>
      <c r="AS47" s="241" t="n">
        <v>11</v>
      </c>
      <c r="AT47" s="242" t="n">
        <f aca="false">AT16</f>
        <v>0</v>
      </c>
      <c r="AU47" s="242" t="n">
        <f aca="false">AS47-AT47</f>
        <v>11</v>
      </c>
      <c r="AV47" s="243" t="n">
        <f aca="false">IF(AND(AU47&lt;=0,AU47&gt;=-2),AU47,IF(AU47&lt;-2,-2,0))</f>
        <v>0</v>
      </c>
      <c r="AW47" s="244" t="n">
        <f aca="false">IF(AND(AU47&gt;=0,AU47&lt;=2),AU47,IF(AU47&gt;2,2,0))</f>
        <v>2</v>
      </c>
      <c r="AX47" s="245" t="n">
        <f aca="false">IF(AU47&gt;2,(AU47-2)*13.66,0)</f>
        <v>122.94</v>
      </c>
      <c r="AY47" s="245" t="n">
        <f aca="false">IF(AU47&lt;-2,(ABS(AU47)-2)*100,0)</f>
        <v>0</v>
      </c>
      <c r="AZ47" s="246" t="n">
        <f aca="false">AV47+AW47</f>
        <v>2</v>
      </c>
      <c r="BA47" s="247" t="n">
        <f aca="false">AX47+AY47</f>
        <v>122.94</v>
      </c>
      <c r="BJ47" s="53" t="s">
        <v>149</v>
      </c>
      <c r="BK47" s="98"/>
      <c r="BL47" s="255" t="n">
        <f aca="false">SUM(BL45:BL46)</f>
        <v>0</v>
      </c>
      <c r="BM47" s="249"/>
      <c r="BN47" s="52"/>
      <c r="BR47" s="235"/>
      <c r="BS47" s="142"/>
      <c r="BT47" s="142"/>
      <c r="BU47" s="272"/>
      <c r="BV47" s="272"/>
      <c r="BW47" s="270"/>
      <c r="BX47" s="270"/>
      <c r="BY47" s="273"/>
      <c r="BZ47" s="269"/>
      <c r="CA47" s="7"/>
      <c r="CB47" s="7"/>
      <c r="CC47" s="7"/>
      <c r="CD47" s="7"/>
      <c r="CE47" s="7"/>
      <c r="CF47" s="7"/>
      <c r="CG47" s="7"/>
      <c r="CH47" s="7"/>
      <c r="CI47" s="7"/>
      <c r="CJ47" s="8"/>
      <c r="CK47" s="8"/>
      <c r="CL47" s="249"/>
      <c r="CM47" s="7"/>
      <c r="CN47" s="7"/>
      <c r="CO47" s="7"/>
      <c r="CP47" s="7"/>
      <c r="CQ47" s="7"/>
      <c r="CR47" s="7"/>
    </row>
    <row r="48" customFormat="false" ht="15" hidden="false" customHeight="false" outlineLevel="0" collapsed="false">
      <c r="A48" s="7"/>
      <c r="B48" s="7"/>
      <c r="C48" s="7"/>
      <c r="D48" s="7"/>
      <c r="E48" s="253"/>
      <c r="F48" s="253"/>
      <c r="G48" s="254"/>
      <c r="H48" s="253"/>
      <c r="I48" s="254"/>
      <c r="J48" s="253"/>
      <c r="K48" s="254"/>
      <c r="L48" s="253"/>
      <c r="M48" s="254"/>
      <c r="N48" s="253"/>
      <c r="O48" s="253"/>
      <c r="P48" s="7"/>
      <c r="Q48" s="7"/>
      <c r="R48" s="7"/>
      <c r="S48" s="7"/>
      <c r="T48" s="7"/>
      <c r="U48" s="7"/>
      <c r="V48" s="7"/>
      <c r="W48" s="7"/>
      <c r="X48" s="7"/>
      <c r="Y48" s="7"/>
      <c r="AS48" s="241" t="n">
        <v>11</v>
      </c>
      <c r="AT48" s="242" t="n">
        <f aca="false">AT17</f>
        <v>0</v>
      </c>
      <c r="AU48" s="242" t="n">
        <f aca="false">AS48-AT48</f>
        <v>11</v>
      </c>
      <c r="AV48" s="243" t="n">
        <f aca="false">IF(AND(AU48&lt;=0,AU48&gt;=-2),AU48,IF(AU48&lt;-2,-2,0))</f>
        <v>0</v>
      </c>
      <c r="AW48" s="244" t="n">
        <f aca="false">IF(AND(AU48&gt;=0,AU48&lt;=2),AU48,IF(AU48&gt;2,2,0))</f>
        <v>2</v>
      </c>
      <c r="AX48" s="245" t="n">
        <f aca="false">IF(AU48&gt;2,(AU48-2)*13.66,0)</f>
        <v>122.94</v>
      </c>
      <c r="AY48" s="245" t="n">
        <f aca="false">IF(AU48&lt;-2,(ABS(AU48)-2)*100,0)</f>
        <v>0</v>
      </c>
      <c r="AZ48" s="246" t="n">
        <f aca="false">AV48+AW48</f>
        <v>2</v>
      </c>
      <c r="BA48" s="247" t="n">
        <f aca="false">AX48+AY48</f>
        <v>122.94</v>
      </c>
      <c r="BJ48" s="183"/>
      <c r="BK48" s="52"/>
      <c r="BL48" s="251"/>
      <c r="BM48" s="252"/>
      <c r="BN48" s="52"/>
      <c r="BR48" s="235"/>
      <c r="BS48" s="142"/>
      <c r="BT48" s="142"/>
      <c r="BU48" s="272"/>
      <c r="BV48" s="272"/>
      <c r="BW48" s="270"/>
      <c r="BX48" s="270"/>
      <c r="BY48" s="273"/>
      <c r="BZ48" s="269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252"/>
      <c r="CM48" s="7"/>
      <c r="CN48" s="7"/>
      <c r="CO48" s="7"/>
      <c r="CP48" s="7"/>
      <c r="CQ48" s="7"/>
      <c r="CR48" s="7"/>
    </row>
    <row r="49" customFormat="false" ht="15" hidden="false" customHeight="false" outlineLevel="0" collapsed="false">
      <c r="A49" s="7"/>
      <c r="B49" s="7"/>
      <c r="C49" s="7"/>
      <c r="D49" s="7"/>
      <c r="E49" s="253"/>
      <c r="F49" s="253"/>
      <c r="G49" s="254"/>
      <c r="H49" s="253"/>
      <c r="I49" s="254"/>
      <c r="J49" s="253"/>
      <c r="K49" s="254"/>
      <c r="L49" s="253"/>
      <c r="M49" s="254"/>
      <c r="N49" s="253"/>
      <c r="O49" s="253"/>
      <c r="P49" s="7"/>
      <c r="Q49" s="7"/>
      <c r="R49" s="7"/>
      <c r="S49" s="7"/>
      <c r="T49" s="7"/>
      <c r="U49" s="7"/>
      <c r="V49" s="7"/>
      <c r="W49" s="7"/>
      <c r="X49" s="7"/>
      <c r="Y49" s="7"/>
      <c r="AS49" s="241" t="n">
        <v>11</v>
      </c>
      <c r="AT49" s="242" t="n">
        <f aca="false">AT18</f>
        <v>0</v>
      </c>
      <c r="AU49" s="242" t="n">
        <f aca="false">AS49-AT49</f>
        <v>11</v>
      </c>
      <c r="AV49" s="243" t="n">
        <f aca="false">IF(AND(AU49&lt;=0,AU49&gt;=-2),AU49,IF(AU49&lt;-2,-2,0))</f>
        <v>0</v>
      </c>
      <c r="AW49" s="244" t="n">
        <f aca="false">IF(AND(AU49&gt;=0,AU49&lt;=2),AU49,IF(AU49&gt;2,2,0))</f>
        <v>2</v>
      </c>
      <c r="AX49" s="245" t="n">
        <f aca="false">IF(AU49&gt;2,(AU49-2)*13.66,0)</f>
        <v>122.94</v>
      </c>
      <c r="AY49" s="245" t="n">
        <f aca="false">IF(AU49&lt;-2,(ABS(AU49)-2)*100,0)</f>
        <v>0</v>
      </c>
      <c r="AZ49" s="246" t="n">
        <f aca="false">AV49+AW49</f>
        <v>2</v>
      </c>
      <c r="BA49" s="247" t="n">
        <f aca="false">AX49+AY49</f>
        <v>122.94</v>
      </c>
      <c r="BJ49" s="140" t="s">
        <v>150</v>
      </c>
      <c r="BK49" s="141"/>
      <c r="BL49" s="267" t="n">
        <f aca="false">BL43-BL47</f>
        <v>0</v>
      </c>
      <c r="BM49" s="249"/>
      <c r="BN49" s="52"/>
      <c r="BR49" s="235"/>
      <c r="BS49" s="142"/>
      <c r="BT49" s="142"/>
      <c r="BU49" s="272"/>
      <c r="BV49" s="272"/>
      <c r="BW49" s="270"/>
      <c r="BX49" s="270"/>
      <c r="BY49" s="273"/>
      <c r="BZ49" s="269"/>
      <c r="CA49" s="7"/>
      <c r="CB49" s="7"/>
      <c r="CC49" s="7"/>
      <c r="CD49" s="7"/>
      <c r="CE49" s="7"/>
      <c r="CF49" s="7"/>
      <c r="CG49" s="7"/>
      <c r="CH49" s="7"/>
      <c r="CI49" s="7"/>
      <c r="CJ49" s="8"/>
      <c r="CK49" s="7"/>
      <c r="CL49" s="249"/>
      <c r="CM49" s="7"/>
      <c r="CN49" s="7"/>
      <c r="CO49" s="7"/>
      <c r="CP49" s="7"/>
      <c r="CQ49" s="7"/>
      <c r="CR49" s="7"/>
    </row>
    <row r="50" customFormat="false" ht="15" hidden="false" customHeight="false" outlineLevel="0" collapsed="false">
      <c r="A50" s="7"/>
      <c r="B50" s="7"/>
      <c r="C50" s="7"/>
      <c r="D50" s="7"/>
      <c r="E50" s="253"/>
      <c r="F50" s="253"/>
      <c r="G50" s="253"/>
      <c r="H50" s="253"/>
      <c r="I50" s="253"/>
      <c r="J50" s="253"/>
      <c r="K50" s="254"/>
      <c r="L50" s="253"/>
      <c r="M50" s="253"/>
      <c r="N50" s="253"/>
      <c r="O50" s="253"/>
      <c r="P50" s="7"/>
      <c r="Q50" s="7"/>
      <c r="R50" s="7"/>
      <c r="S50" s="7"/>
      <c r="T50" s="7"/>
      <c r="U50" s="7"/>
      <c r="V50" s="7"/>
      <c r="W50" s="7"/>
      <c r="X50" s="7"/>
      <c r="Y50" s="7"/>
      <c r="AS50" s="241" t="n">
        <v>11</v>
      </c>
      <c r="AT50" s="242" t="n">
        <f aca="false">AT19</f>
        <v>0</v>
      </c>
      <c r="AU50" s="242" t="n">
        <f aca="false">AS50-AT50</f>
        <v>11</v>
      </c>
      <c r="AV50" s="243" t="n">
        <f aca="false">IF(AND(AU50&lt;=0,AU50&gt;=-2),AU50,IF(AU50&lt;-2,-2,0))</f>
        <v>0</v>
      </c>
      <c r="AW50" s="244" t="n">
        <f aca="false">IF(AND(AU50&gt;=0,AU50&lt;=2),AU50,IF(AU50&gt;2,2,0))</f>
        <v>2</v>
      </c>
      <c r="AX50" s="245" t="n">
        <f aca="false">IF(AU50&gt;2,(AU50-2)*13.66,0)</f>
        <v>122.94</v>
      </c>
      <c r="AY50" s="245" t="n">
        <f aca="false">IF(AU50&lt;-2,(ABS(AU50)-2)*100,0)</f>
        <v>0</v>
      </c>
      <c r="AZ50" s="246" t="n">
        <f aca="false">AV50+AW50</f>
        <v>2</v>
      </c>
      <c r="BA50" s="247" t="n">
        <f aca="false">AX50+AY50</f>
        <v>122.94</v>
      </c>
      <c r="BJ50" s="140"/>
      <c r="BK50" s="141"/>
      <c r="BL50" s="267"/>
      <c r="BM50" s="249"/>
      <c r="BN50" s="52"/>
      <c r="BR50" s="235"/>
      <c r="BS50" s="142"/>
      <c r="BT50" s="142"/>
      <c r="BU50" s="272"/>
      <c r="BV50" s="272"/>
      <c r="BW50" s="270"/>
      <c r="BX50" s="270"/>
      <c r="BY50" s="273"/>
      <c r="BZ50" s="269"/>
      <c r="CA50" s="7"/>
      <c r="CB50" s="7"/>
      <c r="CC50" s="7"/>
      <c r="CD50" s="7"/>
      <c r="CE50" s="7"/>
      <c r="CF50" s="7"/>
      <c r="CG50" s="7"/>
      <c r="CH50" s="7"/>
      <c r="CI50" s="7"/>
      <c r="CJ50" s="8"/>
      <c r="CK50" s="7"/>
      <c r="CL50" s="249"/>
      <c r="CM50" s="7"/>
      <c r="CN50" s="7"/>
      <c r="CO50" s="7"/>
      <c r="CP50" s="7"/>
      <c r="CQ50" s="7"/>
      <c r="CR50" s="7"/>
    </row>
    <row r="51" customFormat="false" ht="15" hidden="false" customHeight="false" outlineLevel="0" collapsed="false">
      <c r="A51" s="7"/>
      <c r="B51" s="7"/>
      <c r="C51" s="7"/>
      <c r="D51" s="7"/>
      <c r="E51" s="253"/>
      <c r="F51" s="253"/>
      <c r="G51" s="253"/>
      <c r="H51" s="253"/>
      <c r="I51" s="254"/>
      <c r="J51" s="253"/>
      <c r="K51" s="254"/>
      <c r="L51" s="253"/>
      <c r="M51" s="254"/>
      <c r="N51" s="254"/>
      <c r="O51" s="254"/>
      <c r="P51" s="7"/>
      <c r="Q51" s="7"/>
      <c r="R51" s="7"/>
      <c r="S51" s="7"/>
      <c r="T51" s="7"/>
      <c r="U51" s="7"/>
      <c r="V51" s="7"/>
      <c r="W51" s="7"/>
      <c r="X51" s="7"/>
      <c r="Y51" s="7"/>
      <c r="AS51" s="241" t="n">
        <v>11</v>
      </c>
      <c r="AT51" s="242" t="n">
        <f aca="false">AT20</f>
        <v>0</v>
      </c>
      <c r="AU51" s="242" t="n">
        <f aca="false">AS51-AT51</f>
        <v>11</v>
      </c>
      <c r="AV51" s="243" t="n">
        <f aca="false">IF(AND(AU51&lt;=0,AU51&gt;=-2),AU51,IF(AU51&lt;-2,-2,0))</f>
        <v>0</v>
      </c>
      <c r="AW51" s="244" t="n">
        <f aca="false">IF(AND(AU51&gt;=0,AU51&lt;=2),AU51,IF(AU51&gt;2,2,0))</f>
        <v>2</v>
      </c>
      <c r="AX51" s="245" t="n">
        <f aca="false">IF(AU51&gt;2,(AU51-2)*13.66,0)</f>
        <v>122.94</v>
      </c>
      <c r="AY51" s="245" t="n">
        <f aca="false">IF(AU51&lt;-2,(ABS(AU51)-2)*100,0)</f>
        <v>0</v>
      </c>
      <c r="AZ51" s="246" t="n">
        <f aca="false">AV51+AW51</f>
        <v>2</v>
      </c>
      <c r="BA51" s="247" t="n">
        <f aca="false">AX51+AY51</f>
        <v>122.94</v>
      </c>
      <c r="BR51" s="235"/>
      <c r="BS51" s="142"/>
      <c r="BT51" s="142"/>
      <c r="BU51" s="272"/>
      <c r="BV51" s="272"/>
      <c r="BW51" s="270"/>
      <c r="BX51" s="270"/>
      <c r="BY51" s="273"/>
      <c r="BZ51" s="269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</row>
    <row r="52" customFormat="false" ht="12.75" hidden="false" customHeight="false" outlineLevel="0" collapsed="false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AS52" s="241" t="n">
        <v>11</v>
      </c>
      <c r="AT52" s="242" t="n">
        <f aca="false">AT21</f>
        <v>0</v>
      </c>
      <c r="AU52" s="242" t="n">
        <f aca="false">AS52-AT52</f>
        <v>11</v>
      </c>
      <c r="AV52" s="243" t="n">
        <f aca="false">IF(AND(AU52&lt;=0,AU52&gt;=-2),AU52,IF(AU52&lt;-2,-2,0))</f>
        <v>0</v>
      </c>
      <c r="AW52" s="244" t="n">
        <f aca="false">IF(AND(AU52&gt;=0,AU52&lt;=2),AU52,IF(AU52&gt;2,2,0))</f>
        <v>2</v>
      </c>
      <c r="AX52" s="245" t="n">
        <f aca="false">IF(AU52&gt;2,(AU52-2)*13.66,0)</f>
        <v>122.94</v>
      </c>
      <c r="AY52" s="245" t="n">
        <f aca="false">IF(AU52&lt;-2,(ABS(AU52)-2)*100,0)</f>
        <v>0</v>
      </c>
      <c r="AZ52" s="246" t="n">
        <f aca="false">AV52+AW52</f>
        <v>2</v>
      </c>
      <c r="BA52" s="247" t="n">
        <f aca="false">AX52+AY52</f>
        <v>122.94</v>
      </c>
      <c r="BR52" s="235"/>
      <c r="BS52" s="142"/>
      <c r="BT52" s="142"/>
      <c r="BU52" s="272"/>
      <c r="BV52" s="272"/>
      <c r="BW52" s="270"/>
      <c r="BX52" s="270"/>
      <c r="BY52" s="273"/>
      <c r="BZ52" s="269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</row>
    <row r="53" customFormat="false" ht="15.75" hidden="false" customHeight="false" outlineLevel="0" collapsed="false">
      <c r="A53" s="7"/>
      <c r="B53" s="7"/>
      <c r="C53" s="7"/>
      <c r="D53" s="7"/>
      <c r="E53" s="7"/>
      <c r="F53" s="7"/>
      <c r="G53" s="7"/>
      <c r="H53" s="22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AS53" s="241" t="n">
        <v>11</v>
      </c>
      <c r="AT53" s="242" t="n">
        <f aca="false">AT22</f>
        <v>0</v>
      </c>
      <c r="AU53" s="242" t="n">
        <f aca="false">AS53-AT53</f>
        <v>11</v>
      </c>
      <c r="AV53" s="243" t="n">
        <f aca="false">IF(AND(AU53&lt;=0,AU53&gt;=-2),AU53,IF(AU53&lt;-2,-2,0))</f>
        <v>0</v>
      </c>
      <c r="AW53" s="244" t="n">
        <f aca="false">IF(AND(AU53&gt;=0,AU53&lt;=2),AU53,IF(AU53&gt;2,2,0))</f>
        <v>2</v>
      </c>
      <c r="AX53" s="245" t="n">
        <f aca="false">IF(AU53&gt;2,(AU53-2)*13.66,0)</f>
        <v>122.94</v>
      </c>
      <c r="AY53" s="245" t="n">
        <f aca="false">IF(AU53&lt;-2,(ABS(AU53)-2)*100,0)</f>
        <v>0</v>
      </c>
      <c r="AZ53" s="246" t="n">
        <f aca="false">AV53+AW53</f>
        <v>2</v>
      </c>
      <c r="BA53" s="247" t="n">
        <f aca="false">AX53+AY53</f>
        <v>122.94</v>
      </c>
      <c r="BR53" s="235"/>
      <c r="BS53" s="142"/>
      <c r="BT53" s="142"/>
      <c r="BU53" s="272"/>
      <c r="BV53" s="272"/>
      <c r="BW53" s="270"/>
      <c r="BX53" s="270"/>
      <c r="BY53" s="273"/>
      <c r="BZ53" s="269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</row>
    <row r="54" customFormat="false" ht="15.75" hidden="false" customHeight="false" outlineLevel="0" collapsed="false">
      <c r="A54" s="7"/>
      <c r="B54" s="7"/>
      <c r="C54" s="7"/>
      <c r="D54" s="7"/>
      <c r="E54" s="7"/>
      <c r="F54" s="7"/>
      <c r="G54" s="7"/>
      <c r="H54" s="227"/>
      <c r="I54" s="227"/>
      <c r="J54" s="227"/>
      <c r="K54" s="22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AS54" s="241" t="n">
        <v>11</v>
      </c>
      <c r="AT54" s="242" t="n">
        <f aca="false">AT23</f>
        <v>0</v>
      </c>
      <c r="AU54" s="242" t="n">
        <f aca="false">AS54-AT54</f>
        <v>11</v>
      </c>
      <c r="AV54" s="243" t="n">
        <f aca="false">IF(AND(AU54&lt;=0,AU54&gt;=-2),AU54,IF(AU54&lt;-2,-2,0))</f>
        <v>0</v>
      </c>
      <c r="AW54" s="244" t="n">
        <f aca="false">IF(AND(AU54&gt;=0,AU54&lt;=2),AU54,IF(AU54&gt;2,2,0))</f>
        <v>2</v>
      </c>
      <c r="AX54" s="245" t="n">
        <f aca="false">IF(AU54&gt;2,(AU54-2)*13.66,0)</f>
        <v>122.94</v>
      </c>
      <c r="AY54" s="245" t="n">
        <f aca="false">IF(AU54&lt;-2,(ABS(AU54)-2)*100,0)</f>
        <v>0</v>
      </c>
      <c r="AZ54" s="246" t="n">
        <f aca="false">AV54+AW54</f>
        <v>2</v>
      </c>
      <c r="BA54" s="247" t="n">
        <f aca="false">AX54+AY54</f>
        <v>122.94</v>
      </c>
      <c r="BR54" s="235"/>
      <c r="BS54" s="142"/>
      <c r="BT54" s="142"/>
      <c r="BU54" s="272"/>
      <c r="BV54" s="272"/>
      <c r="BW54" s="270"/>
      <c r="BX54" s="270"/>
      <c r="BY54" s="273"/>
      <c r="BZ54" s="269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</row>
    <row r="55" customFormat="false" ht="15.75" hidden="false" customHeight="false" outlineLevel="0" collapsed="false">
      <c r="A55" s="7"/>
      <c r="B55" s="7"/>
      <c r="C55" s="7"/>
      <c r="D55" s="7"/>
      <c r="E55" s="227"/>
      <c r="F55" s="227"/>
      <c r="G55" s="7"/>
      <c r="H55" s="227"/>
      <c r="I55" s="227"/>
      <c r="J55" s="7"/>
      <c r="K55" s="227"/>
      <c r="L55" s="7"/>
      <c r="M55" s="7"/>
      <c r="N55" s="22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AS55" s="241" t="n">
        <v>11</v>
      </c>
      <c r="AT55" s="242" t="n">
        <f aca="false">AT24</f>
        <v>0</v>
      </c>
      <c r="AU55" s="242" t="n">
        <f aca="false">AS55-AT55</f>
        <v>11</v>
      </c>
      <c r="AV55" s="243" t="n">
        <f aca="false">IF(AND(AU55&lt;=0,AU55&gt;=-2),AU55,IF(AU55&lt;-2,-2,0))</f>
        <v>0</v>
      </c>
      <c r="AW55" s="244" t="n">
        <f aca="false">IF(AND(AU55&gt;=0,AU55&lt;=2),AU55,IF(AU55&gt;2,2,0))</f>
        <v>2</v>
      </c>
      <c r="AX55" s="245" t="n">
        <f aca="false">IF(AU55&gt;2,(AU55-2)*13.66,0)</f>
        <v>122.94</v>
      </c>
      <c r="AY55" s="245" t="n">
        <f aca="false">IF(AU55&lt;-2,(ABS(AU55)-2)*100,0)</f>
        <v>0</v>
      </c>
      <c r="AZ55" s="246" t="n">
        <f aca="false">AV55+AW55</f>
        <v>2</v>
      </c>
      <c r="BA55" s="247" t="n">
        <f aca="false">AX55+AY55</f>
        <v>122.94</v>
      </c>
      <c r="BR55" s="235"/>
      <c r="BS55" s="142"/>
      <c r="BT55" s="142"/>
      <c r="BU55" s="272"/>
      <c r="BV55" s="272"/>
      <c r="BW55" s="270"/>
      <c r="BX55" s="270"/>
      <c r="BY55" s="273"/>
      <c r="BZ55" s="269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</row>
    <row r="56" customFormat="false" ht="15.75" hidden="false" customHeight="false" outlineLevel="0" collapsed="false">
      <c r="A56" s="7"/>
      <c r="B56" s="7"/>
      <c r="C56" s="7"/>
      <c r="D56" s="7"/>
      <c r="E56" s="227"/>
      <c r="F56" s="7"/>
      <c r="G56" s="7"/>
      <c r="H56" s="7"/>
      <c r="I56" s="7"/>
      <c r="J56" s="7"/>
      <c r="K56" s="269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AS56" s="241" t="n">
        <v>11</v>
      </c>
      <c r="AT56" s="242" t="n">
        <f aca="false">AT25</f>
        <v>0</v>
      </c>
      <c r="AU56" s="242" t="n">
        <f aca="false">AS56-AT56</f>
        <v>11</v>
      </c>
      <c r="AV56" s="243" t="n">
        <f aca="false">IF(AND(AU56&lt;=0,AU56&gt;=-2),AU56,IF(AU56&lt;-2,-2,0))</f>
        <v>0</v>
      </c>
      <c r="AW56" s="244" t="n">
        <f aca="false">IF(AND(AU56&gt;=0,AU56&lt;=2),AU56,IF(AU56&gt;2,2,0))</f>
        <v>2</v>
      </c>
      <c r="AX56" s="245" t="n">
        <f aca="false">IF(AU56&gt;2,(AU56-2)*13.66,0)</f>
        <v>122.94</v>
      </c>
      <c r="AY56" s="245" t="n">
        <f aca="false">IF(AU56&lt;-2,(ABS(AU56)-2)*100,0)</f>
        <v>0</v>
      </c>
      <c r="AZ56" s="246" t="n">
        <f aca="false">AV56+AW56</f>
        <v>2</v>
      </c>
      <c r="BA56" s="247" t="n">
        <f aca="false">AX56+AY56</f>
        <v>122.94</v>
      </c>
      <c r="BR56" s="235"/>
      <c r="BS56" s="142"/>
      <c r="BT56" s="142"/>
      <c r="BU56" s="272"/>
      <c r="BV56" s="272"/>
      <c r="BW56" s="270"/>
      <c r="BX56" s="270"/>
      <c r="BY56" s="273"/>
      <c r="BZ56" s="269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</row>
    <row r="57" customFormat="false" ht="15" hidden="false" customHeight="false" outlineLevel="0" collapsed="false">
      <c r="A57" s="7"/>
      <c r="B57" s="7"/>
      <c r="C57" s="7"/>
      <c r="D57" s="7"/>
      <c r="E57" s="253"/>
      <c r="F57" s="253"/>
      <c r="G57" s="7"/>
      <c r="H57" s="254"/>
      <c r="I57" s="7"/>
      <c r="J57" s="253"/>
      <c r="K57" s="270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AS57" s="241" t="n">
        <v>11</v>
      </c>
      <c r="AT57" s="242" t="n">
        <f aca="false">AT26</f>
        <v>0</v>
      </c>
      <c r="AU57" s="242" t="n">
        <f aca="false">AS57-AT57</f>
        <v>11</v>
      </c>
      <c r="AV57" s="243" t="n">
        <f aca="false">IF(AND(AU57&lt;=0,AU57&gt;=-2),AU57,IF(AU57&lt;-2,-2,0))</f>
        <v>0</v>
      </c>
      <c r="AW57" s="244" t="n">
        <f aca="false">IF(AND(AU57&gt;=0,AU57&lt;=2),AU57,IF(AU57&gt;2,2,0))</f>
        <v>2</v>
      </c>
      <c r="AX57" s="245" t="n">
        <f aca="false">IF(AU57&gt;2,(AU57-2)*13.66,0)</f>
        <v>122.94</v>
      </c>
      <c r="AY57" s="245" t="n">
        <f aca="false">IF(AU57&lt;-2,(ABS(AU57)-2)*100,0)</f>
        <v>0</v>
      </c>
      <c r="AZ57" s="246" t="n">
        <f aca="false">AV57+AW57</f>
        <v>2</v>
      </c>
      <c r="BA57" s="247" t="n">
        <f aca="false">AX57+AY57</f>
        <v>122.94</v>
      </c>
      <c r="BR57" s="235"/>
      <c r="BS57" s="142"/>
      <c r="BT57" s="142"/>
      <c r="BU57" s="272"/>
      <c r="BV57" s="272"/>
      <c r="BW57" s="270"/>
      <c r="BX57" s="270"/>
      <c r="BY57" s="273"/>
      <c r="BZ57" s="269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</row>
    <row r="58" customFormat="false" ht="15.75" hidden="false" customHeight="false" outlineLevel="0" collapsed="false">
      <c r="A58" s="7"/>
      <c r="B58" s="7"/>
      <c r="C58" s="7"/>
      <c r="D58" s="7"/>
      <c r="E58" s="253"/>
      <c r="F58" s="253"/>
      <c r="G58" s="7"/>
      <c r="H58" s="254"/>
      <c r="I58" s="7"/>
      <c r="J58" s="7"/>
      <c r="K58" s="269"/>
      <c r="L58" s="7"/>
      <c r="M58" s="7"/>
      <c r="N58" s="271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AS58" s="241" t="n">
        <v>11</v>
      </c>
      <c r="AT58" s="242" t="n">
        <f aca="false">AT27</f>
        <v>0</v>
      </c>
      <c r="AU58" s="242" t="n">
        <f aca="false">AS58-AT58</f>
        <v>11</v>
      </c>
      <c r="AV58" s="243" t="n">
        <f aca="false">IF(AND(AU58&lt;=0,AU58&gt;=-2),AU58,IF(AU58&lt;-2,-2,0))</f>
        <v>0</v>
      </c>
      <c r="AW58" s="244" t="n">
        <f aca="false">IF(AND(AU58&gt;=0,AU58&lt;=2),AU58,IF(AU58&gt;2,2,0))</f>
        <v>2</v>
      </c>
      <c r="AX58" s="245" t="n">
        <f aca="false">IF(AU58&gt;2,(AU58-2)*13.66,0)</f>
        <v>122.94</v>
      </c>
      <c r="AY58" s="245" t="n">
        <f aca="false">IF(AU58&lt;-2,(ABS(AU58)-2)*100,0)</f>
        <v>0</v>
      </c>
      <c r="AZ58" s="246" t="n">
        <f aca="false">AV58+AW58</f>
        <v>2</v>
      </c>
      <c r="BA58" s="247" t="n">
        <f aca="false">AX58+AY58</f>
        <v>122.94</v>
      </c>
      <c r="BR58" s="235"/>
      <c r="BS58" s="142"/>
      <c r="BT58" s="142"/>
      <c r="BU58" s="272"/>
      <c r="BV58" s="272"/>
      <c r="BW58" s="270"/>
      <c r="BX58" s="270"/>
      <c r="BY58" s="273"/>
      <c r="BZ58" s="269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</row>
    <row r="59" customFormat="false" ht="15" hidden="false" customHeight="false" outlineLevel="0" collapsed="false">
      <c r="A59" s="7"/>
      <c r="B59" s="7"/>
      <c r="C59" s="7"/>
      <c r="D59" s="7"/>
      <c r="E59" s="253"/>
      <c r="F59" s="7"/>
      <c r="G59" s="7"/>
      <c r="H59" s="254"/>
      <c r="I59" s="7"/>
      <c r="J59" s="7"/>
      <c r="K59" s="274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AS59" s="241" t="n">
        <v>13</v>
      </c>
      <c r="AT59" s="242" t="n">
        <f aca="false">AT28</f>
        <v>0</v>
      </c>
      <c r="AU59" s="242" t="n">
        <f aca="false">AS59-AT59</f>
        <v>13</v>
      </c>
      <c r="AV59" s="243" t="n">
        <f aca="false">IF(AND(AU59&lt;=0,AU59&gt;=-2),AU59,IF(AU59&lt;-2,-2,0))</f>
        <v>0</v>
      </c>
      <c r="AW59" s="244" t="n">
        <f aca="false">IF(AND(AU59&gt;=0,AU59&lt;=2),AU59,IF(AU59&gt;2,2,0))</f>
        <v>2</v>
      </c>
      <c r="AX59" s="245" t="n">
        <f aca="false">IF(AU59&gt;2,(AU59-2)*13.66,0)</f>
        <v>150.26</v>
      </c>
      <c r="AY59" s="245" t="n">
        <f aca="false">IF(AU59&lt;-2,(ABS(AU59)-2)*100,0)</f>
        <v>0</v>
      </c>
      <c r="AZ59" s="246" t="n">
        <f aca="false">AV59+AW59</f>
        <v>2</v>
      </c>
      <c r="BA59" s="247" t="n">
        <f aca="false">AX59+AY59</f>
        <v>150.26</v>
      </c>
      <c r="BR59" s="235"/>
      <c r="BS59" s="142"/>
      <c r="BT59" s="142"/>
      <c r="BU59" s="272"/>
      <c r="BV59" s="272"/>
      <c r="BW59" s="270"/>
      <c r="BX59" s="270"/>
      <c r="BY59" s="273"/>
      <c r="BZ59" s="269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</row>
    <row r="60" customFormat="false" ht="15" hidden="false" customHeight="false" outlineLevel="0" collapsed="false">
      <c r="A60" s="7"/>
      <c r="B60" s="7"/>
      <c r="C60" s="7"/>
      <c r="D60" s="7"/>
      <c r="E60" s="253"/>
      <c r="F60" s="7"/>
      <c r="G60" s="7"/>
      <c r="H60" s="274"/>
      <c r="I60" s="7"/>
      <c r="J60" s="7"/>
      <c r="K60" s="269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AS60" s="241" t="n">
        <v>11</v>
      </c>
      <c r="AT60" s="242" t="n">
        <f aca="false">AT29</f>
        <v>0</v>
      </c>
      <c r="AU60" s="242" t="n">
        <f aca="false">AS60-AT60</f>
        <v>11</v>
      </c>
      <c r="AV60" s="243" t="n">
        <f aca="false">IF(AND(AU60&lt;=0,AU60&gt;=-2),AU60,IF(AU60&lt;-2,-2,0))</f>
        <v>0</v>
      </c>
      <c r="AW60" s="244" t="n">
        <f aca="false">IF(AND(AU60&gt;=0,AU60&lt;=2),AU60,IF(AU60&gt;2,2,0))</f>
        <v>2</v>
      </c>
      <c r="AX60" s="245" t="n">
        <f aca="false">IF(AU60&gt;2,(AU60-2)*13.66,0)</f>
        <v>122.94</v>
      </c>
      <c r="AY60" s="245" t="n">
        <f aca="false">IF(AU60&lt;-2,(ABS(AU60)-2)*100,0)</f>
        <v>0</v>
      </c>
      <c r="AZ60" s="246" t="n">
        <f aca="false">AV60+AW60</f>
        <v>2</v>
      </c>
      <c r="BA60" s="247" t="n">
        <f aca="false">AX60+AY60</f>
        <v>122.94</v>
      </c>
      <c r="BR60" s="235"/>
      <c r="BS60" s="142"/>
      <c r="BT60" s="142"/>
      <c r="BU60" s="272"/>
      <c r="BV60" s="272"/>
      <c r="BW60" s="270"/>
      <c r="BX60" s="270"/>
      <c r="BY60" s="273"/>
      <c r="BZ60" s="269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</row>
    <row r="61" customFormat="false" ht="15.75" hidden="false" customHeight="false" outlineLevel="0" collapsed="false">
      <c r="A61" s="7"/>
      <c r="B61" s="7"/>
      <c r="C61" s="7"/>
      <c r="D61" s="7"/>
      <c r="E61" s="254"/>
      <c r="F61" s="7"/>
      <c r="G61" s="7"/>
      <c r="H61" s="274"/>
      <c r="I61" s="7"/>
      <c r="J61" s="7"/>
      <c r="K61" s="274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AS61" s="275" t="n">
        <v>11</v>
      </c>
      <c r="AT61" s="276" t="n">
        <f aca="false">AT30</f>
        <v>0</v>
      </c>
      <c r="AU61" s="276" t="n">
        <f aca="false">AS61-AT61</f>
        <v>11</v>
      </c>
      <c r="AV61" s="277" t="n">
        <f aca="false">IF(AND(AU61&lt;=0,AU61&gt;=-2),AU61,IF(AU61&lt;-2,-2,0))</f>
        <v>0</v>
      </c>
      <c r="AW61" s="278" t="n">
        <f aca="false">IF(AND(AU61&gt;=0,AU61&lt;=2),AU61,IF(AU61&gt;2,2,0))</f>
        <v>2</v>
      </c>
      <c r="AX61" s="279" t="n">
        <f aca="false">IF(AU61&gt;2,(AU61-2)*13.66,0)</f>
        <v>122.94</v>
      </c>
      <c r="AY61" s="279" t="n">
        <f aca="false">IF(AU61&lt;-2,(ABS(AU61)-2)*100,0)</f>
        <v>0</v>
      </c>
      <c r="AZ61" s="280" t="n">
        <f aca="false">AV61+AW61</f>
        <v>2</v>
      </c>
      <c r="BA61" s="281" t="n">
        <f aca="false">AX61+AY61</f>
        <v>122.94</v>
      </c>
      <c r="BR61" s="235"/>
      <c r="BS61" s="142"/>
      <c r="BT61" s="142"/>
      <c r="BU61" s="272"/>
      <c r="BV61" s="272"/>
      <c r="BW61" s="270"/>
      <c r="BX61" s="270"/>
      <c r="BY61" s="273"/>
      <c r="BZ61" s="269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</row>
    <row r="62" customFormat="false" ht="15.75" hidden="false" customHeight="false" outlineLevel="0" collapsed="false">
      <c r="A62" s="7"/>
      <c r="B62" s="7"/>
      <c r="C62" s="7"/>
      <c r="D62" s="7"/>
      <c r="E62" s="254"/>
      <c r="F62" s="7"/>
      <c r="G62" s="7"/>
      <c r="H62" s="282"/>
      <c r="I62" s="7"/>
      <c r="J62" s="7"/>
      <c r="K62" s="269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AT62" s="283" t="n">
        <f aca="false">AT31</f>
        <v>0</v>
      </c>
      <c r="BR62" s="7"/>
      <c r="BS62" s="142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</row>
    <row r="63" customFormat="false" ht="15.75" hidden="false" customHeight="false" outlineLevel="0" collapsed="false">
      <c r="A63" s="7"/>
      <c r="B63" s="7"/>
      <c r="C63" s="7"/>
      <c r="D63" s="7"/>
      <c r="E63" s="254"/>
      <c r="F63" s="7"/>
      <c r="G63" s="7"/>
      <c r="H63" s="7"/>
      <c r="I63" s="7"/>
      <c r="J63" s="7"/>
      <c r="K63" s="274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AX63" s="0" t="s">
        <v>151</v>
      </c>
      <c r="AZ63" s="284" t="n">
        <f aca="false">SUM(AZ38:AZ62)</f>
        <v>48</v>
      </c>
      <c r="BA63" s="285" t="n">
        <f aca="false">SUM(BA38:BA62)</f>
        <v>2909.58</v>
      </c>
      <c r="BR63" s="7"/>
      <c r="BS63" s="7"/>
      <c r="BT63" s="7"/>
      <c r="BU63" s="7"/>
      <c r="BV63" s="7"/>
      <c r="BW63" s="7"/>
      <c r="BX63" s="7"/>
      <c r="BY63" s="273"/>
      <c r="BZ63" s="269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</row>
    <row r="64" customFormat="false" ht="12.75" hidden="false" customHeight="false" outlineLevel="0" collapsed="false">
      <c r="A64" s="7"/>
      <c r="B64" s="7"/>
      <c r="C64" s="7"/>
      <c r="D64" s="7"/>
      <c r="E64" s="7"/>
      <c r="F64" s="7"/>
      <c r="G64" s="7"/>
      <c r="H64" s="7"/>
      <c r="I64" s="7"/>
      <c r="J64" s="7"/>
      <c r="K64" s="269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</row>
    <row r="65" customFormat="false" ht="12.75" hidden="false" customHeight="false" outlineLevel="0" collapsed="false">
      <c r="A65" s="7"/>
      <c r="B65" s="7"/>
      <c r="C65" s="7"/>
      <c r="D65" s="7"/>
      <c r="E65" s="7"/>
      <c r="F65" s="7"/>
      <c r="G65" s="7"/>
      <c r="H65" s="7"/>
      <c r="I65" s="7"/>
      <c r="J65" s="7"/>
      <c r="K65" s="274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</row>
    <row r="66" customFormat="false" ht="12.75" hidden="false" customHeight="false" outlineLevel="0" collapsed="false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</row>
    <row r="67" customFormat="false" ht="12.75" hidden="false" customHeight="false" outlineLevel="0" collapsed="false">
      <c r="A67" s="286"/>
      <c r="B67" s="287"/>
      <c r="C67" s="287"/>
      <c r="D67" s="287"/>
      <c r="E67" s="287"/>
      <c r="F67" s="287"/>
      <c r="G67" s="287"/>
      <c r="H67" s="287"/>
      <c r="I67" s="287"/>
      <c r="J67" s="287"/>
      <c r="K67" s="287"/>
      <c r="L67" s="287"/>
      <c r="M67" s="287"/>
      <c r="N67" s="287"/>
      <c r="O67" s="287"/>
      <c r="P67" s="287"/>
      <c r="Q67" s="287"/>
      <c r="R67" s="287"/>
      <c r="S67" s="287"/>
      <c r="T67" s="287"/>
      <c r="U67" s="287"/>
      <c r="V67" s="7"/>
      <c r="W67" s="7"/>
      <c r="X67" s="7"/>
      <c r="Y67" s="7"/>
    </row>
    <row r="68" customFormat="false" ht="12.75" hidden="false" customHeight="false" outlineLevel="0" collapsed="false">
      <c r="A68" s="288"/>
      <c r="B68" s="9"/>
      <c r="C68" s="10"/>
      <c r="D68" s="10"/>
      <c r="E68" s="10"/>
      <c r="F68" s="288"/>
      <c r="G68" s="288"/>
      <c r="H68" s="12"/>
      <c r="I68" s="12"/>
      <c r="J68" s="288"/>
      <c r="K68" s="288"/>
      <c r="L68" s="288"/>
      <c r="M68" s="289"/>
      <c r="N68" s="288"/>
      <c r="O68" s="289"/>
      <c r="P68" s="287"/>
      <c r="Q68" s="289"/>
      <c r="R68" s="289"/>
      <c r="S68" s="289"/>
      <c r="T68" s="289"/>
      <c r="U68" s="287"/>
      <c r="V68" s="7"/>
      <c r="W68" s="7"/>
      <c r="X68" s="7"/>
      <c r="Y68" s="7"/>
    </row>
    <row r="69" customFormat="false" ht="12.75" hidden="false" customHeight="false" outlineLevel="0" collapsed="false">
      <c r="A69" s="287"/>
      <c r="B69" s="9"/>
      <c r="C69" s="290"/>
      <c r="D69" s="291"/>
      <c r="E69" s="290"/>
      <c r="F69" s="289"/>
      <c r="G69" s="289"/>
      <c r="H69" s="289"/>
      <c r="I69" s="289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7"/>
      <c r="W69" s="7"/>
      <c r="X69" s="7"/>
      <c r="Y69" s="7"/>
    </row>
    <row r="70" customFormat="false" ht="12.75" hidden="false" customHeight="false" outlineLevel="0" collapsed="false">
      <c r="A70" s="293"/>
      <c r="B70" s="9"/>
      <c r="C70" s="291"/>
      <c r="D70" s="291"/>
      <c r="E70" s="290"/>
      <c r="F70" s="289"/>
      <c r="G70" s="289"/>
      <c r="H70" s="289"/>
      <c r="I70" s="289"/>
      <c r="J70" s="289"/>
      <c r="K70" s="289"/>
      <c r="L70" s="289"/>
      <c r="M70" s="289"/>
      <c r="N70" s="289"/>
      <c r="O70" s="289"/>
      <c r="P70" s="289"/>
      <c r="Q70" s="289"/>
      <c r="R70" s="289"/>
      <c r="S70" s="289"/>
      <c r="T70" s="289"/>
      <c r="U70" s="289"/>
      <c r="V70" s="7"/>
      <c r="W70" s="7"/>
      <c r="X70" s="7"/>
      <c r="Y70" s="7"/>
    </row>
    <row r="71" customFormat="false" ht="12.75" hidden="false" customHeight="false" outlineLevel="0" collapsed="false">
      <c r="A71" s="287"/>
      <c r="B71" s="9"/>
      <c r="C71" s="291"/>
      <c r="D71" s="291"/>
      <c r="E71" s="10"/>
      <c r="F71" s="206"/>
      <c r="G71" s="294"/>
      <c r="H71" s="294"/>
      <c r="I71" s="289"/>
      <c r="J71" s="289"/>
      <c r="K71" s="294"/>
      <c r="L71" s="294"/>
      <c r="M71" s="294"/>
      <c r="N71" s="295"/>
      <c r="O71" s="294"/>
      <c r="P71" s="296"/>
      <c r="Q71" s="294"/>
      <c r="R71" s="294"/>
      <c r="S71" s="294"/>
      <c r="T71" s="294"/>
      <c r="U71" s="289"/>
      <c r="V71" s="7"/>
      <c r="W71" s="7"/>
      <c r="X71" s="7"/>
      <c r="Y71" s="7"/>
    </row>
    <row r="72" customFormat="false" ht="12.75" hidden="false" customHeight="false" outlineLevel="0" collapsed="false">
      <c r="A72" s="287"/>
      <c r="B72" s="297"/>
      <c r="C72" s="298"/>
      <c r="D72" s="298"/>
      <c r="E72" s="298"/>
      <c r="F72" s="299"/>
      <c r="G72" s="299"/>
      <c r="H72" s="299"/>
      <c r="I72" s="299"/>
      <c r="J72" s="298"/>
      <c r="K72" s="299"/>
      <c r="L72" s="299"/>
      <c r="M72" s="299"/>
      <c r="N72" s="300"/>
      <c r="O72" s="299"/>
      <c r="P72" s="300"/>
      <c r="Q72" s="299"/>
      <c r="R72" s="300"/>
      <c r="S72" s="301"/>
      <c r="T72" s="299"/>
      <c r="U72" s="299"/>
      <c r="V72" s="7"/>
      <c r="W72" s="7"/>
      <c r="X72" s="7"/>
      <c r="Y72" s="7"/>
    </row>
    <row r="73" customFormat="false" ht="12.75" hidden="false" customHeight="false" outlineLevel="0" collapsed="false">
      <c r="A73" s="287"/>
      <c r="B73" s="9"/>
      <c r="C73" s="290"/>
      <c r="D73" s="290"/>
      <c r="E73" s="290"/>
      <c r="F73" s="302"/>
      <c r="G73" s="302"/>
      <c r="H73" s="302"/>
      <c r="I73" s="302"/>
      <c r="J73" s="290"/>
      <c r="K73" s="303"/>
      <c r="L73" s="303"/>
      <c r="M73" s="303"/>
      <c r="N73" s="303"/>
      <c r="O73" s="303"/>
      <c r="P73" s="303"/>
      <c r="Q73" s="303"/>
      <c r="R73" s="303"/>
      <c r="S73" s="303"/>
      <c r="T73" s="303"/>
      <c r="U73" s="304"/>
      <c r="V73" s="7"/>
      <c r="W73" s="7"/>
      <c r="X73" s="7"/>
      <c r="Y73" s="7"/>
    </row>
    <row r="74" customFormat="false" ht="12.75" hidden="false" customHeight="false" outlineLevel="0" collapsed="false">
      <c r="A74" s="287"/>
      <c r="B74" s="9"/>
      <c r="C74" s="290"/>
      <c r="D74" s="290"/>
      <c r="E74" s="290"/>
      <c r="F74" s="302"/>
      <c r="G74" s="302"/>
      <c r="H74" s="302"/>
      <c r="I74" s="302"/>
      <c r="J74" s="290"/>
      <c r="K74" s="303"/>
      <c r="L74" s="303"/>
      <c r="M74" s="303"/>
      <c r="N74" s="303"/>
      <c r="O74" s="303"/>
      <c r="P74" s="303"/>
      <c r="Q74" s="303"/>
      <c r="R74" s="303"/>
      <c r="S74" s="303"/>
      <c r="T74" s="303"/>
      <c r="U74" s="304"/>
      <c r="V74" s="7"/>
      <c r="W74" s="7"/>
      <c r="X74" s="7"/>
      <c r="Y74" s="7"/>
    </row>
    <row r="75" customFormat="false" ht="12.75" hidden="false" customHeight="false" outlineLevel="0" collapsed="false">
      <c r="A75" s="305"/>
      <c r="B75" s="9"/>
      <c r="C75" s="290"/>
      <c r="D75" s="290"/>
      <c r="E75" s="290"/>
      <c r="F75" s="302"/>
      <c r="G75" s="302"/>
      <c r="H75" s="302"/>
      <c r="I75" s="302"/>
      <c r="J75" s="290"/>
      <c r="K75" s="303"/>
      <c r="L75" s="303"/>
      <c r="M75" s="303"/>
      <c r="N75" s="303"/>
      <c r="O75" s="303"/>
      <c r="P75" s="303"/>
      <c r="Q75" s="303"/>
      <c r="R75" s="303"/>
      <c r="S75" s="303"/>
      <c r="T75" s="303"/>
      <c r="U75" s="304"/>
      <c r="V75" s="7"/>
      <c r="W75" s="7"/>
      <c r="X75" s="7"/>
      <c r="Y75" s="7"/>
    </row>
    <row r="76" customFormat="false" ht="12.75" hidden="false" customHeight="false" outlineLevel="0" collapsed="false">
      <c r="A76" s="287"/>
      <c r="B76" s="9"/>
      <c r="C76" s="290"/>
      <c r="D76" s="290"/>
      <c r="E76" s="290"/>
      <c r="F76" s="302"/>
      <c r="G76" s="302"/>
      <c r="H76" s="302"/>
      <c r="I76" s="302"/>
      <c r="J76" s="290"/>
      <c r="K76" s="303"/>
      <c r="L76" s="303"/>
      <c r="M76" s="303"/>
      <c r="N76" s="303"/>
      <c r="O76" s="303"/>
      <c r="P76" s="303"/>
      <c r="Q76" s="303"/>
      <c r="R76" s="303"/>
      <c r="S76" s="303"/>
      <c r="T76" s="303"/>
      <c r="U76" s="304"/>
      <c r="V76" s="7"/>
      <c r="W76" s="7"/>
      <c r="X76" s="7"/>
      <c r="Y76" s="7"/>
    </row>
    <row r="77" customFormat="false" ht="12.75" hidden="false" customHeight="false" outlineLevel="0" collapsed="false">
      <c r="A77" s="287"/>
      <c r="B77" s="9"/>
      <c r="C77" s="290"/>
      <c r="D77" s="290"/>
      <c r="E77" s="290"/>
      <c r="F77" s="302"/>
      <c r="G77" s="302"/>
      <c r="H77" s="302"/>
      <c r="I77" s="302"/>
      <c r="J77" s="290"/>
      <c r="K77" s="303"/>
      <c r="L77" s="303"/>
      <c r="M77" s="303"/>
      <c r="N77" s="303"/>
      <c r="O77" s="303"/>
      <c r="P77" s="303"/>
      <c r="Q77" s="303"/>
      <c r="R77" s="303"/>
      <c r="S77" s="303"/>
      <c r="T77" s="303"/>
      <c r="U77" s="304"/>
      <c r="V77" s="7"/>
      <c r="W77" s="7"/>
      <c r="X77" s="7"/>
      <c r="Y77" s="7"/>
    </row>
    <row r="78" customFormat="false" ht="12.75" hidden="false" customHeight="false" outlineLevel="0" collapsed="false">
      <c r="A78" s="287"/>
      <c r="B78" s="9"/>
      <c r="C78" s="290"/>
      <c r="D78" s="290"/>
      <c r="E78" s="290"/>
      <c r="F78" s="302"/>
      <c r="G78" s="302"/>
      <c r="H78" s="302"/>
      <c r="I78" s="302"/>
      <c r="J78" s="290"/>
      <c r="K78" s="303"/>
      <c r="L78" s="303"/>
      <c r="M78" s="303"/>
      <c r="N78" s="303"/>
      <c r="O78" s="303"/>
      <c r="P78" s="303"/>
      <c r="Q78" s="303"/>
      <c r="R78" s="303"/>
      <c r="S78" s="303"/>
      <c r="T78" s="303"/>
      <c r="U78" s="304"/>
      <c r="V78" s="7"/>
      <c r="W78" s="7"/>
      <c r="X78" s="7"/>
      <c r="Y78" s="7"/>
    </row>
    <row r="79" customFormat="false" ht="12.75" hidden="false" customHeight="false" outlineLevel="0" collapsed="false">
      <c r="A79" s="287"/>
      <c r="B79" s="9"/>
      <c r="C79" s="290"/>
      <c r="D79" s="290"/>
      <c r="E79" s="290"/>
      <c r="F79" s="302"/>
      <c r="G79" s="302"/>
      <c r="H79" s="302"/>
      <c r="I79" s="302"/>
      <c r="J79" s="290"/>
      <c r="K79" s="303"/>
      <c r="L79" s="303"/>
      <c r="M79" s="303"/>
      <c r="N79" s="303"/>
      <c r="O79" s="303"/>
      <c r="P79" s="303"/>
      <c r="Q79" s="303"/>
      <c r="R79" s="303"/>
      <c r="S79" s="303"/>
      <c r="T79" s="303"/>
      <c r="U79" s="304"/>
      <c r="V79" s="7"/>
      <c r="W79" s="7"/>
      <c r="X79" s="7"/>
      <c r="Y79" s="7"/>
    </row>
    <row r="80" customFormat="false" ht="12.75" hidden="false" customHeight="false" outlineLevel="0" collapsed="false">
      <c r="A80" s="287"/>
      <c r="B80" s="9"/>
      <c r="C80" s="290"/>
      <c r="D80" s="290"/>
      <c r="E80" s="290"/>
      <c r="F80" s="302"/>
      <c r="G80" s="302"/>
      <c r="H80" s="302"/>
      <c r="I80" s="302"/>
      <c r="J80" s="290"/>
      <c r="K80" s="303"/>
      <c r="L80" s="303"/>
      <c r="M80" s="303"/>
      <c r="N80" s="303"/>
      <c r="O80" s="303"/>
      <c r="P80" s="303"/>
      <c r="Q80" s="303"/>
      <c r="R80" s="303"/>
      <c r="S80" s="303"/>
      <c r="T80" s="303"/>
      <c r="U80" s="304"/>
      <c r="V80" s="7"/>
      <c r="W80" s="7"/>
      <c r="X80" s="7"/>
      <c r="Y80" s="7"/>
    </row>
    <row r="81" customFormat="false" ht="12.75" hidden="false" customHeight="false" outlineLevel="0" collapsed="false">
      <c r="A81" s="287"/>
      <c r="B81" s="9"/>
      <c r="C81" s="290"/>
      <c r="D81" s="290"/>
      <c r="E81" s="290"/>
      <c r="F81" s="302"/>
      <c r="G81" s="302"/>
      <c r="H81" s="302"/>
      <c r="I81" s="302"/>
      <c r="J81" s="290"/>
      <c r="K81" s="303"/>
      <c r="L81" s="303"/>
      <c r="M81" s="303"/>
      <c r="N81" s="303"/>
      <c r="O81" s="303"/>
      <c r="P81" s="303"/>
      <c r="Q81" s="303"/>
      <c r="R81" s="303"/>
      <c r="S81" s="303"/>
      <c r="T81" s="303"/>
      <c r="U81" s="304"/>
      <c r="V81" s="7"/>
      <c r="W81" s="7"/>
      <c r="X81" s="7"/>
      <c r="Y81" s="7"/>
    </row>
    <row r="82" customFormat="false" ht="12.75" hidden="false" customHeight="false" outlineLevel="0" collapsed="false">
      <c r="A82" s="287"/>
      <c r="B82" s="9"/>
      <c r="C82" s="290"/>
      <c r="D82" s="290"/>
      <c r="E82" s="290"/>
      <c r="F82" s="302"/>
      <c r="G82" s="302"/>
      <c r="H82" s="302"/>
      <c r="I82" s="302"/>
      <c r="J82" s="290"/>
      <c r="K82" s="303"/>
      <c r="L82" s="303"/>
      <c r="M82" s="303"/>
      <c r="N82" s="303"/>
      <c r="O82" s="303"/>
      <c r="P82" s="303"/>
      <c r="Q82" s="303"/>
      <c r="R82" s="303"/>
      <c r="S82" s="303"/>
      <c r="T82" s="303"/>
      <c r="U82" s="304"/>
      <c r="V82" s="7"/>
      <c r="W82" s="8"/>
      <c r="X82" s="7"/>
      <c r="Y82" s="8"/>
    </row>
    <row r="83" customFormat="false" ht="12.75" hidden="false" customHeight="false" outlineLevel="0" collapsed="false">
      <c r="A83" s="287"/>
      <c r="B83" s="9"/>
      <c r="C83" s="290"/>
      <c r="D83" s="290"/>
      <c r="E83" s="290"/>
      <c r="F83" s="302"/>
      <c r="G83" s="302"/>
      <c r="H83" s="302"/>
      <c r="I83" s="302"/>
      <c r="J83" s="290"/>
      <c r="K83" s="303"/>
      <c r="L83" s="303"/>
      <c r="M83" s="303"/>
      <c r="N83" s="303"/>
      <c r="O83" s="303"/>
      <c r="P83" s="303"/>
      <c r="Q83" s="303"/>
      <c r="R83" s="303"/>
      <c r="S83" s="303"/>
      <c r="T83" s="303"/>
      <c r="U83" s="304"/>
      <c r="V83" s="7"/>
      <c r="W83" s="7"/>
      <c r="X83" s="7"/>
      <c r="Y83" s="7"/>
    </row>
    <row r="84" customFormat="false" ht="12.75" hidden="false" customHeight="false" outlineLevel="0" collapsed="false">
      <c r="A84" s="287"/>
      <c r="B84" s="9"/>
      <c r="C84" s="290"/>
      <c r="D84" s="290"/>
      <c r="E84" s="290"/>
      <c r="F84" s="302"/>
      <c r="G84" s="302"/>
      <c r="H84" s="302"/>
      <c r="I84" s="302"/>
      <c r="J84" s="290"/>
      <c r="K84" s="303"/>
      <c r="L84" s="303"/>
      <c r="M84" s="303"/>
      <c r="N84" s="303"/>
      <c r="O84" s="303"/>
      <c r="P84" s="303"/>
      <c r="Q84" s="303"/>
      <c r="R84" s="303"/>
      <c r="S84" s="303"/>
      <c r="T84" s="303"/>
      <c r="U84" s="304"/>
      <c r="V84" s="7"/>
      <c r="W84" s="7"/>
      <c r="X84" s="7"/>
      <c r="Y84" s="7"/>
    </row>
    <row r="85" customFormat="false" ht="12.75" hidden="false" customHeight="false" outlineLevel="0" collapsed="false">
      <c r="A85" s="287"/>
      <c r="B85" s="9"/>
      <c r="C85" s="290"/>
      <c r="D85" s="290"/>
      <c r="E85" s="290"/>
      <c r="F85" s="302"/>
      <c r="G85" s="302"/>
      <c r="H85" s="302"/>
      <c r="I85" s="302"/>
      <c r="J85" s="290"/>
      <c r="K85" s="303"/>
      <c r="L85" s="303"/>
      <c r="M85" s="303"/>
      <c r="N85" s="303"/>
      <c r="O85" s="303"/>
      <c r="P85" s="303"/>
      <c r="Q85" s="303"/>
      <c r="R85" s="303"/>
      <c r="S85" s="303"/>
      <c r="T85" s="303"/>
      <c r="U85" s="304"/>
      <c r="V85" s="7"/>
      <c r="W85" s="7"/>
      <c r="X85" s="7"/>
      <c r="Y85" s="7"/>
    </row>
    <row r="86" customFormat="false" ht="12.75" hidden="false" customHeight="false" outlineLevel="0" collapsed="false">
      <c r="A86" s="287"/>
      <c r="B86" s="9"/>
      <c r="C86" s="290"/>
      <c r="D86" s="290"/>
      <c r="E86" s="290"/>
      <c r="F86" s="302"/>
      <c r="G86" s="302"/>
      <c r="H86" s="302"/>
      <c r="I86" s="302"/>
      <c r="J86" s="290"/>
      <c r="K86" s="303"/>
      <c r="L86" s="303"/>
      <c r="M86" s="303"/>
      <c r="N86" s="303"/>
      <c r="O86" s="303"/>
      <c r="P86" s="303"/>
      <c r="Q86" s="303"/>
      <c r="R86" s="303"/>
      <c r="S86" s="303"/>
      <c r="T86" s="303"/>
      <c r="U86" s="304"/>
      <c r="V86" s="7"/>
      <c r="W86" s="7"/>
      <c r="X86" s="7"/>
      <c r="Y86" s="7"/>
    </row>
    <row r="87" customFormat="false" ht="12.75" hidden="false" customHeight="false" outlineLevel="0" collapsed="false">
      <c r="A87" s="287"/>
      <c r="B87" s="9"/>
      <c r="C87" s="290"/>
      <c r="D87" s="290"/>
      <c r="E87" s="290"/>
      <c r="F87" s="302"/>
      <c r="G87" s="302"/>
      <c r="H87" s="302"/>
      <c r="I87" s="302"/>
      <c r="J87" s="290"/>
      <c r="K87" s="303"/>
      <c r="L87" s="303"/>
      <c r="M87" s="303"/>
      <c r="N87" s="303"/>
      <c r="O87" s="303"/>
      <c r="P87" s="303"/>
      <c r="Q87" s="303"/>
      <c r="R87" s="303"/>
      <c r="S87" s="303"/>
      <c r="T87" s="303"/>
      <c r="U87" s="304"/>
      <c r="V87" s="7"/>
      <c r="W87" s="7"/>
      <c r="X87" s="7"/>
      <c r="Y87" s="7"/>
      <c r="AH87" s="6"/>
    </row>
    <row r="88" customFormat="false" ht="12.75" hidden="false" customHeight="false" outlineLevel="0" collapsed="false">
      <c r="A88" s="287"/>
      <c r="B88" s="9"/>
      <c r="C88" s="290"/>
      <c r="D88" s="290"/>
      <c r="E88" s="290"/>
      <c r="F88" s="302"/>
      <c r="G88" s="302"/>
      <c r="H88" s="302"/>
      <c r="I88" s="302"/>
      <c r="J88" s="290"/>
      <c r="K88" s="303"/>
      <c r="L88" s="303"/>
      <c r="M88" s="303"/>
      <c r="N88" s="303"/>
      <c r="O88" s="303"/>
      <c r="P88" s="303"/>
      <c r="Q88" s="303"/>
      <c r="R88" s="303"/>
      <c r="S88" s="303"/>
      <c r="T88" s="303"/>
      <c r="U88" s="304"/>
      <c r="V88" s="7"/>
      <c r="W88" s="7"/>
      <c r="X88" s="7"/>
      <c r="Y88" s="7"/>
    </row>
    <row r="89" customFormat="false" ht="12.75" hidden="false" customHeight="false" outlineLevel="0" collapsed="false">
      <c r="A89" s="287"/>
      <c r="B89" s="9"/>
      <c r="C89" s="290"/>
      <c r="D89" s="290"/>
      <c r="E89" s="290"/>
      <c r="F89" s="302"/>
      <c r="G89" s="302"/>
      <c r="H89" s="302"/>
      <c r="I89" s="302"/>
      <c r="J89" s="290"/>
      <c r="K89" s="303"/>
      <c r="L89" s="303"/>
      <c r="M89" s="303"/>
      <c r="N89" s="303"/>
      <c r="O89" s="303"/>
      <c r="P89" s="303"/>
      <c r="Q89" s="303"/>
      <c r="R89" s="303"/>
      <c r="S89" s="303"/>
      <c r="T89" s="303"/>
      <c r="U89" s="304"/>
      <c r="V89" s="7"/>
      <c r="W89" s="7"/>
      <c r="X89" s="7"/>
      <c r="Y89" s="7"/>
    </row>
    <row r="90" customFormat="false" ht="12.75" hidden="false" customHeight="false" outlineLevel="0" collapsed="false">
      <c r="A90" s="287"/>
      <c r="B90" s="9"/>
      <c r="C90" s="290"/>
      <c r="D90" s="290"/>
      <c r="E90" s="290"/>
      <c r="F90" s="302"/>
      <c r="G90" s="302"/>
      <c r="H90" s="302"/>
      <c r="I90" s="302"/>
      <c r="J90" s="290"/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4"/>
      <c r="V90" s="7"/>
      <c r="W90" s="7"/>
      <c r="X90" s="7"/>
      <c r="Y90" s="7"/>
    </row>
    <row r="91" customFormat="false" ht="12.75" hidden="false" customHeight="false" outlineLevel="0" collapsed="false">
      <c r="A91" s="287"/>
      <c r="B91" s="9"/>
      <c r="C91" s="290"/>
      <c r="D91" s="290"/>
      <c r="E91" s="290"/>
      <c r="F91" s="302"/>
      <c r="G91" s="302"/>
      <c r="H91" s="302"/>
      <c r="I91" s="302"/>
      <c r="J91" s="290"/>
      <c r="K91" s="303"/>
      <c r="L91" s="303"/>
      <c r="M91" s="303"/>
      <c r="N91" s="303"/>
      <c r="O91" s="303"/>
      <c r="P91" s="303"/>
      <c r="Q91" s="303"/>
      <c r="R91" s="303"/>
      <c r="S91" s="303"/>
      <c r="T91" s="303"/>
      <c r="U91" s="304"/>
      <c r="V91" s="7"/>
      <c r="W91" s="7"/>
      <c r="X91" s="7"/>
      <c r="Y91" s="7"/>
    </row>
    <row r="92" customFormat="false" ht="12.75" hidden="false" customHeight="false" outlineLevel="0" collapsed="false">
      <c r="A92" s="287"/>
      <c r="B92" s="9"/>
      <c r="C92" s="290"/>
      <c r="D92" s="290"/>
      <c r="E92" s="290"/>
      <c r="F92" s="302"/>
      <c r="G92" s="302"/>
      <c r="H92" s="302"/>
      <c r="I92" s="302"/>
      <c r="J92" s="290"/>
      <c r="K92" s="303"/>
      <c r="L92" s="303"/>
      <c r="M92" s="303"/>
      <c r="N92" s="303"/>
      <c r="O92" s="303"/>
      <c r="P92" s="303"/>
      <c r="Q92" s="303"/>
      <c r="R92" s="303"/>
      <c r="S92" s="303"/>
      <c r="T92" s="303"/>
      <c r="U92" s="304"/>
      <c r="V92" s="7"/>
      <c r="W92" s="7"/>
      <c r="X92" s="7"/>
      <c r="Y92" s="7"/>
    </row>
    <row r="93" customFormat="false" ht="12.75" hidden="false" customHeight="false" outlineLevel="0" collapsed="false">
      <c r="A93" s="287"/>
      <c r="B93" s="9"/>
      <c r="C93" s="290"/>
      <c r="D93" s="290"/>
      <c r="E93" s="290"/>
      <c r="F93" s="302"/>
      <c r="G93" s="302"/>
      <c r="H93" s="302"/>
      <c r="I93" s="302"/>
      <c r="J93" s="290"/>
      <c r="K93" s="303"/>
      <c r="L93" s="303"/>
      <c r="M93" s="303"/>
      <c r="N93" s="303"/>
      <c r="O93" s="303"/>
      <c r="P93" s="303"/>
      <c r="Q93" s="303"/>
      <c r="R93" s="303"/>
      <c r="S93" s="303"/>
      <c r="T93" s="303"/>
      <c r="U93" s="304"/>
      <c r="V93" s="7"/>
      <c r="W93" s="7"/>
      <c r="X93" s="7"/>
      <c r="Y93" s="7"/>
    </row>
    <row r="94" customFormat="false" ht="12.75" hidden="false" customHeight="false" outlineLevel="0" collapsed="false">
      <c r="A94" s="287"/>
      <c r="B94" s="9"/>
      <c r="C94" s="290"/>
      <c r="D94" s="290"/>
      <c r="E94" s="290"/>
      <c r="F94" s="302"/>
      <c r="G94" s="302"/>
      <c r="H94" s="302"/>
      <c r="I94" s="302"/>
      <c r="J94" s="290"/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304"/>
      <c r="V94" s="7"/>
      <c r="W94" s="7"/>
      <c r="X94" s="7"/>
      <c r="Y94" s="7"/>
    </row>
    <row r="95" customFormat="false" ht="12.75" hidden="false" customHeight="false" outlineLevel="0" collapsed="false">
      <c r="A95" s="287"/>
      <c r="B95" s="9"/>
      <c r="C95" s="290"/>
      <c r="D95" s="290"/>
      <c r="E95" s="290"/>
      <c r="F95" s="302"/>
      <c r="G95" s="302"/>
      <c r="H95" s="302"/>
      <c r="I95" s="302"/>
      <c r="J95" s="290"/>
      <c r="K95" s="303"/>
      <c r="L95" s="303"/>
      <c r="M95" s="303"/>
      <c r="N95" s="303"/>
      <c r="O95" s="303"/>
      <c r="P95" s="303"/>
      <c r="Q95" s="303"/>
      <c r="R95" s="303"/>
      <c r="S95" s="303"/>
      <c r="T95" s="303"/>
      <c r="U95" s="304"/>
      <c r="V95" s="7"/>
      <c r="W95" s="7"/>
      <c r="X95" s="7"/>
      <c r="Y95" s="7"/>
    </row>
    <row r="96" customFormat="false" ht="12.75" hidden="false" customHeight="false" outlineLevel="0" collapsed="false">
      <c r="A96" s="287"/>
      <c r="B96" s="9"/>
      <c r="C96" s="290"/>
      <c r="D96" s="290"/>
      <c r="E96" s="290"/>
      <c r="F96" s="302"/>
      <c r="G96" s="302"/>
      <c r="H96" s="302"/>
      <c r="I96" s="302"/>
      <c r="J96" s="290"/>
      <c r="K96" s="303"/>
      <c r="L96" s="303"/>
      <c r="M96" s="303"/>
      <c r="N96" s="303"/>
      <c r="O96" s="303"/>
      <c r="P96" s="303"/>
      <c r="Q96" s="303"/>
      <c r="R96" s="303"/>
      <c r="S96" s="303"/>
      <c r="T96" s="303"/>
      <c r="U96" s="304"/>
      <c r="V96" s="7"/>
      <c r="W96" s="7"/>
      <c r="X96" s="7"/>
      <c r="Y96" s="7"/>
    </row>
    <row r="97" customFormat="false" ht="12.75" hidden="false" customHeight="false" outlineLevel="0" collapsed="false">
      <c r="A97" s="287"/>
      <c r="B97" s="9"/>
      <c r="C97" s="290"/>
      <c r="D97" s="290"/>
      <c r="E97" s="291"/>
      <c r="F97" s="287"/>
      <c r="G97" s="287"/>
      <c r="H97" s="287"/>
      <c r="I97" s="287"/>
      <c r="J97" s="287"/>
      <c r="K97" s="287"/>
      <c r="L97" s="287"/>
      <c r="M97" s="287"/>
      <c r="N97" s="287"/>
      <c r="O97" s="287"/>
      <c r="P97" s="287"/>
      <c r="Q97" s="287"/>
      <c r="R97" s="287"/>
      <c r="S97" s="287"/>
      <c r="T97" s="287"/>
      <c r="U97" s="287"/>
      <c r="V97" s="7"/>
      <c r="W97" s="7"/>
      <c r="X97" s="7"/>
      <c r="Y97" s="7"/>
    </row>
    <row r="98" customFormat="false" ht="12.75" hidden="false" customHeight="false" outlineLevel="0" collapsed="false">
      <c r="A98" s="287"/>
      <c r="B98" s="287"/>
      <c r="C98" s="287"/>
      <c r="D98" s="287"/>
      <c r="E98" s="287"/>
      <c r="F98" s="287"/>
      <c r="G98" s="287"/>
      <c r="H98" s="287"/>
      <c r="I98" s="287"/>
      <c r="J98" s="287"/>
      <c r="K98" s="287"/>
      <c r="L98" s="287"/>
      <c r="M98" s="287"/>
      <c r="N98" s="287"/>
      <c r="O98" s="287"/>
      <c r="P98" s="287"/>
      <c r="Q98" s="287"/>
      <c r="R98" s="287"/>
      <c r="S98" s="287"/>
      <c r="T98" s="287"/>
      <c r="U98" s="287"/>
      <c r="V98" s="7"/>
      <c r="W98" s="7"/>
      <c r="X98" s="7"/>
      <c r="Y98" s="7"/>
    </row>
    <row r="99" customFormat="false" ht="12.75" hidden="false" customHeight="false" outlineLevel="0" collapsed="false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customFormat="false" ht="12.75" hidden="false" customHeight="false" outlineLevel="0" collapsed="false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customFormat="false" ht="12.75" hidden="false" customHeight="false" outlineLevel="0" collapsed="false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customFormat="false" ht="12.75" hidden="false" customHeight="false" outlineLevel="0" collapsed="false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customFormat="false" ht="12.75" hidden="false" customHeight="false" outlineLevel="0" collapsed="false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customFormat="false" ht="12.75" hidden="false" customHeight="false" outlineLevel="0" collapsed="false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customFormat="false" ht="12.75" hidden="false" customHeight="false" outlineLevel="0" collapsed="false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customFormat="false" ht="12.75" hidden="false" customHeight="false" outlineLevel="0" collapsed="false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customFormat="false" ht="12.75" hidden="false" customHeight="false" outlineLevel="0" collapsed="false">
      <c r="A107" s="7"/>
      <c r="B107" s="7"/>
      <c r="C107" s="7"/>
      <c r="D107" s="7"/>
      <c r="E107" s="287"/>
      <c r="F107" s="287"/>
      <c r="G107" s="287"/>
      <c r="H107" s="287"/>
      <c r="I107" s="287"/>
      <c r="J107" s="287"/>
      <c r="K107" s="287"/>
      <c r="L107" s="287"/>
      <c r="M107" s="287"/>
      <c r="N107" s="287"/>
      <c r="O107" s="287"/>
      <c r="P107" s="287"/>
      <c r="Q107" s="287"/>
      <c r="R107" s="287"/>
      <c r="S107" s="287"/>
      <c r="T107" s="287"/>
      <c r="U107" s="287"/>
      <c r="V107" s="287"/>
      <c r="W107" s="287"/>
      <c r="X107" s="287"/>
      <c r="Y107" s="7"/>
    </row>
    <row r="108" customFormat="false" ht="12.75" hidden="false" customHeight="false" outlineLevel="0" collapsed="false">
      <c r="A108" s="7"/>
      <c r="B108" s="7"/>
      <c r="C108" s="7"/>
      <c r="D108" s="7"/>
      <c r="E108" s="9"/>
      <c r="F108" s="10"/>
      <c r="G108" s="10"/>
      <c r="H108" s="10"/>
      <c r="I108" s="288"/>
      <c r="J108" s="288"/>
      <c r="K108" s="12"/>
      <c r="L108" s="12"/>
      <c r="M108" s="288"/>
      <c r="N108" s="288"/>
      <c r="O108" s="288"/>
      <c r="P108" s="289"/>
      <c r="Q108" s="288"/>
      <c r="R108" s="289"/>
      <c r="S108" s="287"/>
      <c r="T108" s="289"/>
      <c r="U108" s="289"/>
      <c r="V108" s="289"/>
      <c r="W108" s="289"/>
      <c r="X108" s="287"/>
      <c r="Y108" s="7"/>
    </row>
    <row r="109" customFormat="false" ht="12.75" hidden="false" customHeight="false" outlineLevel="0" collapsed="false">
      <c r="A109" s="7"/>
      <c r="B109" s="7"/>
      <c r="C109" s="7"/>
      <c r="D109" s="7"/>
      <c r="E109" s="9"/>
      <c r="F109" s="290"/>
      <c r="G109" s="291"/>
      <c r="H109" s="290"/>
      <c r="I109" s="289"/>
      <c r="J109" s="289"/>
      <c r="K109" s="289"/>
      <c r="L109" s="289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7"/>
    </row>
    <row r="110" customFormat="false" ht="12.75" hidden="false" customHeight="false" outlineLevel="0" collapsed="false">
      <c r="A110" s="7"/>
      <c r="B110" s="7"/>
      <c r="C110" s="7"/>
      <c r="D110" s="7"/>
      <c r="E110" s="9"/>
      <c r="F110" s="291"/>
      <c r="G110" s="291"/>
      <c r="H110" s="290"/>
      <c r="I110" s="289"/>
      <c r="J110" s="289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89"/>
      <c r="Y110" s="7"/>
    </row>
    <row r="111" customFormat="false" ht="12.75" hidden="false" customHeight="false" outlineLevel="0" collapsed="false">
      <c r="A111" s="7"/>
      <c r="B111" s="7"/>
      <c r="C111" s="7"/>
      <c r="D111" s="7"/>
      <c r="E111" s="9"/>
      <c r="F111" s="291"/>
      <c r="G111" s="291"/>
      <c r="H111" s="10"/>
      <c r="I111" s="206"/>
      <c r="J111" s="294"/>
      <c r="K111" s="294"/>
      <c r="L111" s="289"/>
      <c r="M111" s="289"/>
      <c r="N111" s="294"/>
      <c r="O111" s="294"/>
      <c r="P111" s="294"/>
      <c r="Q111" s="295"/>
      <c r="R111" s="294"/>
      <c r="S111" s="296"/>
      <c r="T111" s="294"/>
      <c r="U111" s="294"/>
      <c r="V111" s="294"/>
      <c r="W111" s="294"/>
      <c r="X111" s="289"/>
      <c r="Y111" s="7"/>
    </row>
    <row r="112" customFormat="false" ht="12.75" hidden="false" customHeight="false" outlineLevel="0" collapsed="false">
      <c r="A112" s="7"/>
      <c r="B112" s="7"/>
      <c r="C112" s="7"/>
      <c r="D112" s="7"/>
      <c r="E112" s="297"/>
      <c r="F112" s="298"/>
      <c r="G112" s="298"/>
      <c r="H112" s="298"/>
      <c r="I112" s="299"/>
      <c r="J112" s="299"/>
      <c r="K112" s="299"/>
      <c r="L112" s="299"/>
      <c r="M112" s="298"/>
      <c r="N112" s="299"/>
      <c r="O112" s="299"/>
      <c r="P112" s="299"/>
      <c r="Q112" s="300"/>
      <c r="R112" s="299"/>
      <c r="S112" s="300"/>
      <c r="T112" s="299"/>
      <c r="U112" s="300"/>
      <c r="V112" s="301"/>
      <c r="W112" s="299"/>
      <c r="X112" s="299"/>
      <c r="Y112" s="7"/>
    </row>
    <row r="113" customFormat="false" ht="12.75" hidden="false" customHeight="false" outlineLevel="0" collapsed="false">
      <c r="A113" s="7"/>
      <c r="B113" s="7"/>
      <c r="C113" s="7"/>
      <c r="D113" s="7"/>
      <c r="E113" s="9"/>
      <c r="F113" s="290"/>
      <c r="G113" s="290"/>
      <c r="H113" s="290"/>
      <c r="I113" s="302"/>
      <c r="J113" s="302"/>
      <c r="K113" s="302"/>
      <c r="L113" s="302"/>
      <c r="M113" s="290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  <c r="X113" s="304"/>
      <c r="Y113" s="7"/>
    </row>
    <row r="114" customFormat="false" ht="12.75" hidden="false" customHeight="false" outlineLevel="0" collapsed="false">
      <c r="A114" s="7"/>
      <c r="B114" s="7"/>
      <c r="C114" s="7"/>
      <c r="D114" s="7"/>
      <c r="E114" s="9"/>
      <c r="F114" s="290"/>
      <c r="G114" s="290"/>
      <c r="H114" s="290"/>
      <c r="I114" s="302"/>
      <c r="J114" s="302"/>
      <c r="K114" s="302"/>
      <c r="L114" s="302"/>
      <c r="M114" s="290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  <c r="X114" s="304"/>
      <c r="Y114" s="7"/>
    </row>
    <row r="115" customFormat="false" ht="12.75" hidden="false" customHeight="false" outlineLevel="0" collapsed="false">
      <c r="A115" s="7"/>
      <c r="B115" s="7"/>
      <c r="C115" s="7"/>
      <c r="D115" s="7"/>
      <c r="E115" s="9"/>
      <c r="F115" s="290"/>
      <c r="G115" s="290"/>
      <c r="H115" s="290"/>
      <c r="I115" s="302"/>
      <c r="J115" s="302"/>
      <c r="K115" s="302"/>
      <c r="L115" s="302"/>
      <c r="M115" s="290"/>
      <c r="N115" s="303"/>
      <c r="O115" s="303"/>
      <c r="P115" s="303"/>
      <c r="Q115" s="303"/>
      <c r="R115" s="303"/>
      <c r="S115" s="303"/>
      <c r="T115" s="303"/>
      <c r="U115" s="303"/>
      <c r="V115" s="303"/>
      <c r="W115" s="303"/>
      <c r="X115" s="304"/>
      <c r="Y115" s="7"/>
    </row>
    <row r="116" customFormat="false" ht="12.75" hidden="false" customHeight="false" outlineLevel="0" collapsed="false">
      <c r="A116" s="7"/>
      <c r="B116" s="7"/>
      <c r="C116" s="7"/>
      <c r="D116" s="7"/>
      <c r="E116" s="9"/>
      <c r="F116" s="290"/>
      <c r="G116" s="290"/>
      <c r="H116" s="290"/>
      <c r="I116" s="302"/>
      <c r="J116" s="302"/>
      <c r="K116" s="302"/>
      <c r="L116" s="302"/>
      <c r="M116" s="290"/>
      <c r="N116" s="303"/>
      <c r="O116" s="303"/>
      <c r="P116" s="303"/>
      <c r="Q116" s="303"/>
      <c r="R116" s="303"/>
      <c r="S116" s="303"/>
      <c r="T116" s="303"/>
      <c r="U116" s="303"/>
      <c r="V116" s="303"/>
      <c r="W116" s="303"/>
      <c r="X116" s="304"/>
      <c r="Y116" s="7"/>
    </row>
    <row r="117" customFormat="false" ht="12.75" hidden="false" customHeight="false" outlineLevel="0" collapsed="false">
      <c r="A117" s="7"/>
      <c r="B117" s="7"/>
      <c r="C117" s="7"/>
      <c r="D117" s="7"/>
      <c r="E117" s="9"/>
      <c r="F117" s="290"/>
      <c r="G117" s="290"/>
      <c r="H117" s="290"/>
      <c r="I117" s="302"/>
      <c r="J117" s="302"/>
      <c r="K117" s="302"/>
      <c r="L117" s="302"/>
      <c r="M117" s="290"/>
      <c r="N117" s="303"/>
      <c r="O117" s="303"/>
      <c r="P117" s="303"/>
      <c r="Q117" s="303"/>
      <c r="R117" s="303"/>
      <c r="S117" s="303"/>
      <c r="T117" s="303"/>
      <c r="U117" s="303"/>
      <c r="V117" s="303"/>
      <c r="W117" s="303"/>
      <c r="X117" s="304"/>
      <c r="Y117" s="7"/>
    </row>
    <row r="118" customFormat="false" ht="12.75" hidden="false" customHeight="false" outlineLevel="0" collapsed="false">
      <c r="A118" s="7"/>
      <c r="B118" s="7"/>
      <c r="C118" s="7"/>
      <c r="D118" s="7"/>
      <c r="E118" s="9"/>
      <c r="F118" s="290"/>
      <c r="G118" s="290"/>
      <c r="H118" s="290"/>
      <c r="I118" s="302"/>
      <c r="J118" s="302"/>
      <c r="K118" s="302"/>
      <c r="L118" s="302"/>
      <c r="M118" s="290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  <c r="X118" s="304"/>
      <c r="Y118" s="7"/>
    </row>
    <row r="119" customFormat="false" ht="12.75" hidden="false" customHeight="false" outlineLevel="0" collapsed="false">
      <c r="A119" s="7"/>
      <c r="B119" s="7"/>
      <c r="C119" s="7"/>
      <c r="D119" s="7"/>
      <c r="E119" s="9"/>
      <c r="F119" s="290"/>
      <c r="G119" s="290"/>
      <c r="H119" s="290"/>
      <c r="I119" s="302"/>
      <c r="J119" s="302"/>
      <c r="K119" s="302"/>
      <c r="L119" s="302"/>
      <c r="M119" s="290"/>
      <c r="N119" s="303"/>
      <c r="O119" s="303"/>
      <c r="P119" s="303"/>
      <c r="Q119" s="303"/>
      <c r="R119" s="303"/>
      <c r="S119" s="303"/>
      <c r="T119" s="303"/>
      <c r="U119" s="303"/>
      <c r="V119" s="303"/>
      <c r="W119" s="303"/>
      <c r="X119" s="304"/>
      <c r="Y119" s="7"/>
    </row>
    <row r="120" customFormat="false" ht="12.75" hidden="false" customHeight="false" outlineLevel="0" collapsed="false">
      <c r="A120" s="7"/>
      <c r="B120" s="7"/>
      <c r="C120" s="7"/>
      <c r="D120" s="7"/>
      <c r="E120" s="9"/>
      <c r="F120" s="290"/>
      <c r="G120" s="290"/>
      <c r="H120" s="290"/>
      <c r="I120" s="302"/>
      <c r="J120" s="302"/>
      <c r="K120" s="302"/>
      <c r="L120" s="302"/>
      <c r="M120" s="290"/>
      <c r="N120" s="303"/>
      <c r="O120" s="303"/>
      <c r="P120" s="303"/>
      <c r="Q120" s="303"/>
      <c r="R120" s="303"/>
      <c r="S120" s="303"/>
      <c r="T120" s="303"/>
      <c r="U120" s="303"/>
      <c r="V120" s="303"/>
      <c r="W120" s="303"/>
      <c r="X120" s="304"/>
      <c r="Y120" s="7"/>
    </row>
    <row r="121" customFormat="false" ht="12.75" hidden="false" customHeight="false" outlineLevel="0" collapsed="false">
      <c r="A121" s="7"/>
      <c r="B121" s="7"/>
      <c r="C121" s="7"/>
      <c r="D121" s="7"/>
      <c r="E121" s="9"/>
      <c r="F121" s="290"/>
      <c r="G121" s="290"/>
      <c r="H121" s="290"/>
      <c r="I121" s="302"/>
      <c r="J121" s="302"/>
      <c r="K121" s="302"/>
      <c r="L121" s="302"/>
      <c r="M121" s="290"/>
      <c r="N121" s="303"/>
      <c r="O121" s="303"/>
      <c r="P121" s="303"/>
      <c r="Q121" s="303"/>
      <c r="R121" s="303"/>
      <c r="S121" s="303"/>
      <c r="T121" s="303"/>
      <c r="U121" s="303"/>
      <c r="V121" s="303"/>
      <c r="W121" s="303"/>
      <c r="X121" s="304"/>
      <c r="Y121" s="7"/>
    </row>
    <row r="122" customFormat="false" ht="12.75" hidden="false" customHeight="false" outlineLevel="0" collapsed="false">
      <c r="A122" s="7"/>
      <c r="B122" s="7"/>
      <c r="C122" s="7"/>
      <c r="D122" s="7"/>
      <c r="E122" s="9"/>
      <c r="F122" s="290"/>
      <c r="G122" s="290"/>
      <c r="H122" s="290"/>
      <c r="I122" s="302"/>
      <c r="J122" s="302"/>
      <c r="K122" s="302"/>
      <c r="L122" s="302"/>
      <c r="M122" s="290"/>
      <c r="N122" s="303"/>
      <c r="O122" s="303"/>
      <c r="P122" s="303"/>
      <c r="Q122" s="303"/>
      <c r="R122" s="303"/>
      <c r="S122" s="303"/>
      <c r="T122" s="303"/>
      <c r="U122" s="303"/>
      <c r="V122" s="303"/>
      <c r="W122" s="303"/>
      <c r="X122" s="304"/>
      <c r="Y122" s="7"/>
    </row>
    <row r="123" customFormat="false" ht="12.75" hidden="false" customHeight="false" outlineLevel="0" collapsed="false">
      <c r="A123" s="7"/>
      <c r="B123" s="7"/>
      <c r="C123" s="7"/>
      <c r="D123" s="7"/>
      <c r="E123" s="9"/>
      <c r="F123" s="290"/>
      <c r="G123" s="290"/>
      <c r="H123" s="290"/>
      <c r="I123" s="302"/>
      <c r="J123" s="302"/>
      <c r="K123" s="302"/>
      <c r="L123" s="302"/>
      <c r="M123" s="290"/>
      <c r="N123" s="303"/>
      <c r="O123" s="303"/>
      <c r="P123" s="303"/>
      <c r="Q123" s="303"/>
      <c r="R123" s="303"/>
      <c r="S123" s="303"/>
      <c r="T123" s="303"/>
      <c r="U123" s="303"/>
      <c r="V123" s="303"/>
      <c r="W123" s="303"/>
      <c r="X123" s="304"/>
      <c r="Y123" s="7"/>
    </row>
    <row r="124" customFormat="false" ht="12.75" hidden="false" customHeight="false" outlineLevel="0" collapsed="false">
      <c r="A124" s="7"/>
      <c r="B124" s="7"/>
      <c r="C124" s="7"/>
      <c r="D124" s="7"/>
      <c r="E124" s="9"/>
      <c r="F124" s="290"/>
      <c r="G124" s="290"/>
      <c r="H124" s="290"/>
      <c r="I124" s="302"/>
      <c r="J124" s="302"/>
      <c r="K124" s="302"/>
      <c r="L124" s="302"/>
      <c r="M124" s="290"/>
      <c r="N124" s="303"/>
      <c r="O124" s="303"/>
      <c r="P124" s="303"/>
      <c r="Q124" s="303"/>
      <c r="R124" s="303"/>
      <c r="S124" s="303"/>
      <c r="T124" s="303"/>
      <c r="U124" s="303"/>
      <c r="V124" s="303"/>
      <c r="W124" s="303"/>
      <c r="X124" s="304"/>
      <c r="Y124" s="7"/>
    </row>
    <row r="125" customFormat="false" ht="12.75" hidden="false" customHeight="false" outlineLevel="0" collapsed="false">
      <c r="A125" s="7"/>
      <c r="B125" s="7"/>
      <c r="C125" s="7"/>
      <c r="D125" s="7"/>
      <c r="E125" s="9"/>
      <c r="F125" s="290"/>
      <c r="G125" s="290"/>
      <c r="H125" s="290"/>
      <c r="I125" s="302"/>
      <c r="J125" s="302"/>
      <c r="K125" s="302"/>
      <c r="L125" s="302"/>
      <c r="M125" s="290"/>
      <c r="N125" s="303"/>
      <c r="O125" s="303"/>
      <c r="P125" s="303"/>
      <c r="Q125" s="303"/>
      <c r="R125" s="303"/>
      <c r="S125" s="303"/>
      <c r="T125" s="303"/>
      <c r="U125" s="303"/>
      <c r="V125" s="303"/>
      <c r="W125" s="303"/>
      <c r="X125" s="304"/>
      <c r="Y125" s="7"/>
    </row>
    <row r="126" customFormat="false" ht="12.75" hidden="false" customHeight="false" outlineLevel="0" collapsed="false">
      <c r="A126" s="7"/>
      <c r="B126" s="7"/>
      <c r="C126" s="7"/>
      <c r="D126" s="7"/>
      <c r="E126" s="9"/>
      <c r="F126" s="290"/>
      <c r="G126" s="290"/>
      <c r="H126" s="290"/>
      <c r="I126" s="302"/>
      <c r="J126" s="302"/>
      <c r="K126" s="302"/>
      <c r="L126" s="302"/>
      <c r="M126" s="290"/>
      <c r="N126" s="303"/>
      <c r="O126" s="303"/>
      <c r="P126" s="303"/>
      <c r="Q126" s="303"/>
      <c r="R126" s="303"/>
      <c r="S126" s="303"/>
      <c r="T126" s="303"/>
      <c r="U126" s="303"/>
      <c r="V126" s="303"/>
      <c r="W126" s="303"/>
      <c r="X126" s="304"/>
      <c r="Y126" s="7"/>
    </row>
    <row r="127" customFormat="false" ht="12.75" hidden="false" customHeight="false" outlineLevel="0" collapsed="false">
      <c r="A127" s="7"/>
      <c r="B127" s="7"/>
      <c r="C127" s="7"/>
      <c r="D127" s="7"/>
      <c r="E127" s="9"/>
      <c r="F127" s="290"/>
      <c r="G127" s="290"/>
      <c r="H127" s="290"/>
      <c r="I127" s="302"/>
      <c r="J127" s="302"/>
      <c r="K127" s="302"/>
      <c r="L127" s="302"/>
      <c r="M127" s="290"/>
      <c r="N127" s="303"/>
      <c r="O127" s="303"/>
      <c r="P127" s="303"/>
      <c r="Q127" s="303"/>
      <c r="R127" s="303"/>
      <c r="S127" s="303"/>
      <c r="T127" s="303"/>
      <c r="U127" s="303"/>
      <c r="V127" s="303"/>
      <c r="W127" s="303"/>
      <c r="X127" s="304"/>
      <c r="Y127" s="7"/>
    </row>
    <row r="128" customFormat="false" ht="12.75" hidden="false" customHeight="false" outlineLevel="0" collapsed="false">
      <c r="A128" s="7"/>
      <c r="B128" s="7"/>
      <c r="C128" s="7"/>
      <c r="D128" s="7"/>
      <c r="E128" s="9"/>
      <c r="F128" s="290"/>
      <c r="G128" s="290"/>
      <c r="H128" s="290"/>
      <c r="I128" s="302"/>
      <c r="J128" s="302"/>
      <c r="K128" s="302"/>
      <c r="L128" s="302"/>
      <c r="M128" s="290"/>
      <c r="N128" s="303"/>
      <c r="O128" s="303"/>
      <c r="P128" s="303"/>
      <c r="Q128" s="303"/>
      <c r="R128" s="303"/>
      <c r="S128" s="303"/>
      <c r="T128" s="303"/>
      <c r="U128" s="303"/>
      <c r="V128" s="303"/>
      <c r="W128" s="303"/>
      <c r="X128" s="304"/>
      <c r="Y128" s="7"/>
    </row>
    <row r="129" customFormat="false" ht="12.75" hidden="false" customHeight="false" outlineLevel="0" collapsed="false">
      <c r="A129" s="7"/>
      <c r="B129" s="7"/>
      <c r="C129" s="7"/>
      <c r="D129" s="7"/>
      <c r="E129" s="9"/>
      <c r="F129" s="290"/>
      <c r="G129" s="290"/>
      <c r="H129" s="290"/>
      <c r="I129" s="302"/>
      <c r="J129" s="302"/>
      <c r="K129" s="302"/>
      <c r="L129" s="302"/>
      <c r="M129" s="290"/>
      <c r="N129" s="303"/>
      <c r="O129" s="303"/>
      <c r="P129" s="303"/>
      <c r="Q129" s="303"/>
      <c r="R129" s="303"/>
      <c r="S129" s="303"/>
      <c r="T129" s="303"/>
      <c r="U129" s="303"/>
      <c r="V129" s="303"/>
      <c r="W129" s="303"/>
      <c r="X129" s="304"/>
      <c r="Y129" s="7"/>
    </row>
    <row r="130" customFormat="false" ht="12.75" hidden="false" customHeight="false" outlineLevel="0" collapsed="false">
      <c r="A130" s="7"/>
      <c r="B130" s="7"/>
      <c r="C130" s="7"/>
      <c r="D130" s="7"/>
      <c r="E130" s="9"/>
      <c r="F130" s="290"/>
      <c r="G130" s="290"/>
      <c r="H130" s="290"/>
      <c r="I130" s="302"/>
      <c r="J130" s="302"/>
      <c r="K130" s="302"/>
      <c r="L130" s="302"/>
      <c r="M130" s="290"/>
      <c r="N130" s="303"/>
      <c r="O130" s="303"/>
      <c r="P130" s="303"/>
      <c r="Q130" s="303"/>
      <c r="R130" s="303"/>
      <c r="S130" s="303"/>
      <c r="T130" s="303"/>
      <c r="U130" s="303"/>
      <c r="V130" s="303"/>
      <c r="W130" s="303"/>
      <c r="X130" s="304"/>
      <c r="Y130" s="7"/>
    </row>
    <row r="131" customFormat="false" ht="12.75" hidden="false" customHeight="false" outlineLevel="0" collapsed="false">
      <c r="A131" s="7"/>
      <c r="B131" s="7"/>
      <c r="C131" s="7"/>
      <c r="D131" s="7"/>
      <c r="E131" s="9"/>
      <c r="F131" s="290"/>
      <c r="G131" s="290"/>
      <c r="H131" s="290"/>
      <c r="I131" s="302"/>
      <c r="J131" s="302"/>
      <c r="K131" s="302"/>
      <c r="L131" s="302"/>
      <c r="M131" s="290"/>
      <c r="N131" s="303"/>
      <c r="O131" s="303"/>
      <c r="P131" s="303"/>
      <c r="Q131" s="303"/>
      <c r="R131" s="303"/>
      <c r="S131" s="303"/>
      <c r="T131" s="303"/>
      <c r="U131" s="303"/>
      <c r="V131" s="303"/>
      <c r="W131" s="303"/>
      <c r="X131" s="304"/>
      <c r="Y131" s="7"/>
    </row>
    <row r="132" customFormat="false" ht="12.75" hidden="false" customHeight="false" outlineLevel="0" collapsed="false">
      <c r="A132" s="7"/>
      <c r="B132" s="7"/>
      <c r="C132" s="7"/>
      <c r="D132" s="7"/>
      <c r="E132" s="9"/>
      <c r="F132" s="290"/>
      <c r="G132" s="290"/>
      <c r="H132" s="290"/>
      <c r="I132" s="302"/>
      <c r="J132" s="302"/>
      <c r="K132" s="302"/>
      <c r="L132" s="302"/>
      <c r="M132" s="290"/>
      <c r="N132" s="303"/>
      <c r="O132" s="303"/>
      <c r="P132" s="303"/>
      <c r="Q132" s="303"/>
      <c r="R132" s="303"/>
      <c r="S132" s="303"/>
      <c r="T132" s="303"/>
      <c r="U132" s="303"/>
      <c r="V132" s="303"/>
      <c r="W132" s="303"/>
      <c r="X132" s="304"/>
      <c r="Y132" s="7"/>
    </row>
    <row r="133" customFormat="false" ht="12.75" hidden="false" customHeight="false" outlineLevel="0" collapsed="false">
      <c r="A133" s="7"/>
      <c r="B133" s="7"/>
      <c r="C133" s="7"/>
      <c r="D133" s="7"/>
      <c r="E133" s="9"/>
      <c r="F133" s="290"/>
      <c r="G133" s="290"/>
      <c r="H133" s="290"/>
      <c r="I133" s="302"/>
      <c r="J133" s="302"/>
      <c r="K133" s="302"/>
      <c r="L133" s="302"/>
      <c r="M133" s="290"/>
      <c r="N133" s="303"/>
      <c r="O133" s="303"/>
      <c r="P133" s="303"/>
      <c r="Q133" s="303"/>
      <c r="R133" s="303"/>
      <c r="S133" s="303"/>
      <c r="T133" s="303"/>
      <c r="U133" s="303"/>
      <c r="V133" s="303"/>
      <c r="W133" s="303"/>
      <c r="X133" s="304"/>
      <c r="Y133" s="7"/>
    </row>
    <row r="134" customFormat="false" ht="12.75" hidden="false" customHeight="false" outlineLevel="0" collapsed="false">
      <c r="A134" s="7"/>
      <c r="B134" s="7"/>
      <c r="C134" s="7"/>
      <c r="D134" s="7"/>
      <c r="E134" s="9"/>
      <c r="F134" s="290"/>
      <c r="G134" s="290"/>
      <c r="H134" s="290"/>
      <c r="I134" s="302"/>
      <c r="J134" s="302"/>
      <c r="K134" s="302"/>
      <c r="L134" s="302"/>
      <c r="M134" s="290"/>
      <c r="N134" s="303"/>
      <c r="O134" s="303"/>
      <c r="P134" s="303"/>
      <c r="Q134" s="303"/>
      <c r="R134" s="303"/>
      <c r="S134" s="303"/>
      <c r="T134" s="303"/>
      <c r="U134" s="303"/>
      <c r="V134" s="303"/>
      <c r="W134" s="303"/>
      <c r="X134" s="304"/>
      <c r="Y134" s="7"/>
    </row>
    <row r="135" customFormat="false" ht="12.75" hidden="false" customHeight="false" outlineLevel="0" collapsed="false">
      <c r="A135" s="7"/>
      <c r="B135" s="7"/>
      <c r="C135" s="7"/>
      <c r="D135" s="7"/>
      <c r="E135" s="9"/>
      <c r="F135" s="290"/>
      <c r="G135" s="290"/>
      <c r="H135" s="290"/>
      <c r="I135" s="302"/>
      <c r="J135" s="302"/>
      <c r="K135" s="302"/>
      <c r="L135" s="302"/>
      <c r="M135" s="290"/>
      <c r="N135" s="303"/>
      <c r="O135" s="303"/>
      <c r="P135" s="303"/>
      <c r="Q135" s="303"/>
      <c r="R135" s="303"/>
      <c r="S135" s="303"/>
      <c r="T135" s="303"/>
      <c r="U135" s="303"/>
      <c r="V135" s="303"/>
      <c r="W135" s="303"/>
      <c r="X135" s="304"/>
      <c r="Y135" s="7"/>
    </row>
    <row r="136" customFormat="false" ht="12.75" hidden="false" customHeight="false" outlineLevel="0" collapsed="false">
      <c r="A136" s="7"/>
      <c r="B136" s="7"/>
      <c r="C136" s="7"/>
      <c r="D136" s="7"/>
      <c r="E136" s="9"/>
      <c r="F136" s="290"/>
      <c r="G136" s="290"/>
      <c r="H136" s="290"/>
      <c r="I136" s="302"/>
      <c r="J136" s="302"/>
      <c r="K136" s="302"/>
      <c r="L136" s="302"/>
      <c r="M136" s="290"/>
      <c r="N136" s="303"/>
      <c r="O136" s="303"/>
      <c r="P136" s="303"/>
      <c r="Q136" s="303"/>
      <c r="R136" s="303"/>
      <c r="S136" s="303"/>
      <c r="T136" s="303"/>
      <c r="U136" s="303"/>
      <c r="V136" s="303"/>
      <c r="W136" s="303"/>
      <c r="X136" s="304"/>
      <c r="Y136" s="7"/>
    </row>
    <row r="137" customFormat="false" ht="12.75" hidden="false" customHeight="false" outlineLevel="0" collapsed="false">
      <c r="A137" s="7"/>
      <c r="B137" s="7"/>
      <c r="C137" s="7"/>
      <c r="D137" s="7"/>
      <c r="E137" s="9"/>
      <c r="F137" s="290"/>
      <c r="G137" s="290"/>
      <c r="H137" s="291"/>
      <c r="I137" s="287"/>
      <c r="J137" s="287"/>
      <c r="K137" s="287"/>
      <c r="L137" s="287"/>
      <c r="M137" s="287"/>
      <c r="N137" s="287"/>
      <c r="O137" s="287"/>
      <c r="P137" s="287"/>
      <c r="Q137" s="287"/>
      <c r="R137" s="287"/>
      <c r="S137" s="287"/>
      <c r="T137" s="287"/>
      <c r="U137" s="287"/>
      <c r="V137" s="287"/>
      <c r="W137" s="287"/>
      <c r="X137" s="287"/>
      <c r="Y137" s="7"/>
    </row>
    <row r="138" customFormat="false" ht="12.75" hidden="false" customHeight="false" outlineLevel="0" collapsed="false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customFormat="false" ht="12.75" hidden="false" customHeight="false" outlineLevel="0" collapsed="false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customFormat="false" ht="12.75" hidden="false" customHeight="false" outlineLevel="0" collapsed="false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customFormat="false" ht="12.75" hidden="false" customHeight="false" outlineLevel="0" collapsed="false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customFormat="false" ht="12.75" hidden="false" customHeight="false" outlineLevel="0" collapsed="false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customFormat="false" ht="12.75" hidden="false" customHeight="false" outlineLevel="0" collapsed="false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customFormat="false" ht="12.75" hidden="false" customHeight="false" outlineLevel="0" collapsed="false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customFormat="false" ht="12.75" hidden="false" customHeight="false" outlineLevel="0" collapsed="false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</sheetData>
  <mergeCells count="13">
    <mergeCell ref="AQ1:AR1"/>
    <mergeCell ref="BC1:BD1"/>
    <mergeCell ref="W3:AB3"/>
    <mergeCell ref="AD3:AL3"/>
    <mergeCell ref="BF3:BH3"/>
    <mergeCell ref="CE3:CG3"/>
    <mergeCell ref="F4:I4"/>
    <mergeCell ref="AK4:AM4"/>
    <mergeCell ref="AN4:AP4"/>
    <mergeCell ref="AK5:AM5"/>
    <mergeCell ref="AN5:AP5"/>
    <mergeCell ref="F69:I69"/>
    <mergeCell ref="I109:L109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B145"/>
  <sheetViews>
    <sheetView showFormulas="false" showGridLines="true" showRowColHeaders="true" showZeros="true" rightToLeft="false" tabSelected="false" showOutlineSymbols="true" defaultGridColor="true" view="normal" topLeftCell="AD1" colorId="64" zoomScale="75" zoomScaleNormal="75" zoomScalePageLayoutView="100" workbookViewId="0">
      <selection pane="topLeft" activeCell="X7" activeCellId="0" sqref="X7:X3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9.99"/>
    <col collapsed="false" customWidth="true" hidden="false" outlineLevel="0" max="4" min="4" style="0" width="10.56"/>
    <col collapsed="false" customWidth="true" hidden="false" outlineLevel="0" max="5" min="5" style="0" width="12.56"/>
    <col collapsed="false" customWidth="true" hidden="false" outlineLevel="0" max="6" min="6" style="0" width="13.41"/>
    <col collapsed="false" customWidth="true" hidden="false" outlineLevel="0" max="7" min="7" style="0" width="11.99"/>
    <col collapsed="false" customWidth="true" hidden="false" outlineLevel="0" max="8" min="8" style="0" width="14.28"/>
    <col collapsed="false" customWidth="true" hidden="false" outlineLevel="0" max="9" min="9" style="0" width="15.85"/>
    <col collapsed="false" customWidth="true" hidden="false" outlineLevel="0" max="10" min="10" style="0" width="11.56"/>
    <col collapsed="false" customWidth="true" hidden="false" outlineLevel="0" max="11" min="11" style="0" width="19.56"/>
    <col collapsed="false" customWidth="true" hidden="false" outlineLevel="0" max="12" min="12" style="0" width="16.56"/>
    <col collapsed="false" customWidth="true" hidden="false" outlineLevel="0" max="13" min="13" style="0" width="18.41"/>
    <col collapsed="false" customWidth="true" hidden="false" outlineLevel="0" max="14" min="14" style="0" width="19.99"/>
    <col collapsed="false" customWidth="true" hidden="false" outlineLevel="0" max="15" min="15" style="0" width="14.56"/>
    <col collapsed="false" customWidth="true" hidden="false" outlineLevel="0" max="16" min="16" style="0" width="11.56"/>
    <col collapsed="false" customWidth="true" hidden="false" outlineLevel="0" max="17" min="17" style="0" width="12.14"/>
    <col collapsed="false" customWidth="true" hidden="false" outlineLevel="0" max="19" min="18" style="0" width="12.85"/>
    <col collapsed="false" customWidth="true" hidden="false" outlineLevel="0" max="20" min="20" style="0" width="13.56"/>
    <col collapsed="false" customWidth="true" hidden="false" outlineLevel="0" max="21" min="21" style="0" width="15.13"/>
    <col collapsed="false" customWidth="true" hidden="false" outlineLevel="0" max="22" min="22" style="0" width="13.14"/>
    <col collapsed="false" customWidth="true" hidden="false" outlineLevel="0" max="23" min="23" style="0" width="12.56"/>
    <col collapsed="false" customWidth="true" hidden="false" outlineLevel="0" max="24" min="24" style="0" width="12.28"/>
    <col collapsed="false" customWidth="true" hidden="false" outlineLevel="0" max="25" min="25" style="0" width="13.85"/>
    <col collapsed="false" customWidth="true" hidden="false" outlineLevel="0" max="26" min="26" style="0" width="12.56"/>
    <col collapsed="false" customWidth="true" hidden="false" outlineLevel="0" max="27" min="27" style="0" width="13.99"/>
    <col collapsed="false" customWidth="true" hidden="false" outlineLevel="0" max="28" min="28" style="0" width="14.14"/>
    <col collapsed="false" customWidth="true" hidden="false" outlineLevel="0" max="29" min="29" style="0" width="14.28"/>
    <col collapsed="false" customWidth="true" hidden="false" outlineLevel="0" max="30" min="30" style="0" width="15.13"/>
    <col collapsed="false" customWidth="true" hidden="false" outlineLevel="0" max="31" min="31" style="0" width="13.14"/>
    <col collapsed="false" customWidth="true" hidden="false" outlineLevel="0" max="32" min="32" style="0" width="12.56"/>
    <col collapsed="false" customWidth="true" hidden="false" outlineLevel="0" max="33" min="33" style="0" width="12.28"/>
    <col collapsed="false" customWidth="true" hidden="false" outlineLevel="0" max="34" min="34" style="0" width="12.7"/>
    <col collapsed="false" customWidth="true" hidden="false" outlineLevel="0" max="35" min="35" style="0" width="10.99"/>
    <col collapsed="false" customWidth="true" hidden="false" outlineLevel="0" max="36" min="36" style="0" width="15.41"/>
    <col collapsed="false" customWidth="true" hidden="false" outlineLevel="0" max="37" min="37" style="0" width="13.14"/>
    <col collapsed="false" customWidth="true" hidden="false" outlineLevel="0" max="38" min="38" style="0" width="14.56"/>
    <col collapsed="false" customWidth="true" hidden="false" outlineLevel="0" max="39" min="39" style="0" width="11.42"/>
    <col collapsed="false" customWidth="true" hidden="false" outlineLevel="0" max="40" min="40" style="0" width="11.13"/>
    <col collapsed="false" customWidth="true" hidden="false" outlineLevel="0" max="41" min="41" style="0" width="14.28"/>
    <col collapsed="false" customWidth="true" hidden="false" outlineLevel="0" max="42" min="42" style="0" width="14.41"/>
    <col collapsed="false" customWidth="true" hidden="false" outlineLevel="0" max="43" min="43" style="0" width="13.99"/>
    <col collapsed="false" customWidth="true" hidden="false" outlineLevel="0" max="44" min="44" style="0" width="14.28"/>
    <col collapsed="false" customWidth="true" hidden="false" outlineLevel="0" max="45" min="45" style="0" width="16.84"/>
    <col collapsed="false" customWidth="true" hidden="false" outlineLevel="0" max="46" min="46" style="0" width="17.28"/>
    <col collapsed="false" customWidth="true" hidden="false" outlineLevel="0" max="47" min="47" style="0" width="16.56"/>
    <col collapsed="false" customWidth="true" hidden="false" outlineLevel="0" max="48" min="48" style="0" width="17.14"/>
    <col collapsed="false" customWidth="true" hidden="false" outlineLevel="0" max="49" min="49" style="0" width="14.28"/>
    <col collapsed="false" customWidth="true" hidden="false" outlineLevel="0" max="50" min="50" style="0" width="14.85"/>
    <col collapsed="false" customWidth="true" hidden="false" outlineLevel="0" max="51" min="51" style="0" width="15.41"/>
    <col collapsed="false" customWidth="true" hidden="false" outlineLevel="0" max="52" min="52" style="0" width="13.99"/>
    <col collapsed="false" customWidth="true" hidden="false" outlineLevel="0" max="53" min="53" style="0" width="15.13"/>
    <col collapsed="false" customWidth="true" hidden="false" outlineLevel="0" max="54" min="54" style="0" width="14.99"/>
    <col collapsed="false" customWidth="true" hidden="false" outlineLevel="0" max="55" min="55" style="0" width="15.7"/>
    <col collapsed="false" customWidth="true" hidden="false" outlineLevel="0" max="56" min="56" style="0" width="15.85"/>
    <col collapsed="false" customWidth="true" hidden="false" outlineLevel="0" max="58" min="57" style="0" width="14.99"/>
    <col collapsed="false" customWidth="true" hidden="false" outlineLevel="0" max="59" min="59" style="0" width="14.7"/>
    <col collapsed="false" customWidth="true" hidden="false" outlineLevel="0" max="60" min="60" style="0" width="12.99"/>
    <col collapsed="false" customWidth="true" hidden="false" outlineLevel="0" max="61" min="61" style="0" width="16.84"/>
    <col collapsed="false" customWidth="true" hidden="false" outlineLevel="0" max="62" min="62" style="0" width="16.42"/>
    <col collapsed="false" customWidth="true" hidden="false" outlineLevel="0" max="63" min="63" style="0" width="16.7"/>
    <col collapsed="false" customWidth="true" hidden="false" outlineLevel="0" max="64" min="64" style="0" width="15.28"/>
    <col collapsed="false" customWidth="true" hidden="false" outlineLevel="0" max="65" min="65" style="0" width="12.7"/>
    <col collapsed="false" customWidth="true" hidden="false" outlineLevel="0" max="66" min="66" style="0" width="10.99"/>
    <col collapsed="false" customWidth="true" hidden="false" outlineLevel="0" max="67" min="67" style="0" width="16.99"/>
    <col collapsed="false" customWidth="true" hidden="false" outlineLevel="0" max="69" min="69" style="0" width="15.28"/>
  </cols>
  <sheetData>
    <row r="1" customFormat="false" ht="20.25" hidden="false" customHeight="false" outlineLevel="0" collapsed="false">
      <c r="A1" s="1" t="n">
        <f aca="true">DATE(YEAR($A$4),MONTH($A$4),DAY(RIGHT(CELL("filename",A2),1)))</f>
        <v>36952</v>
      </c>
      <c r="K1" s="2" t="s">
        <v>0</v>
      </c>
      <c r="L1" s="2"/>
      <c r="N1" s="2"/>
      <c r="AQ1" s="3" t="n">
        <f aca="false">A1</f>
        <v>36952</v>
      </c>
      <c r="AR1" s="3"/>
      <c r="BC1" s="3" t="n">
        <f aca="false">A1</f>
        <v>36952</v>
      </c>
      <c r="BD1" s="3"/>
    </row>
    <row r="2" customFormat="false" ht="13.5" hidden="false" customHeight="false" outlineLevel="0" collapsed="false"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 t="s">
        <v>1</v>
      </c>
      <c r="N2" s="4"/>
      <c r="O2" s="4" t="s">
        <v>1</v>
      </c>
      <c r="P2" s="4"/>
      <c r="Q2" s="4" t="s">
        <v>1</v>
      </c>
      <c r="R2" s="4" t="s">
        <v>1</v>
      </c>
      <c r="S2" s="4" t="s">
        <v>1</v>
      </c>
      <c r="T2" s="4" t="s">
        <v>1</v>
      </c>
      <c r="U2" s="4"/>
      <c r="AB2" s="5"/>
      <c r="BJ2" s="6" t="s">
        <v>2</v>
      </c>
      <c r="BO2" s="6" t="s">
        <v>3</v>
      </c>
      <c r="CI2" s="6" t="s">
        <v>2</v>
      </c>
      <c r="CN2" s="6" t="s">
        <v>3</v>
      </c>
    </row>
    <row r="3" customFormat="false" ht="13.5" hidden="false" customHeight="false" outlineLevel="0" collapsed="false">
      <c r="B3" s="9" t="s">
        <v>4</v>
      </c>
      <c r="C3" s="10"/>
      <c r="D3" s="10"/>
      <c r="E3" s="10"/>
      <c r="F3" s="11"/>
      <c r="G3" s="11"/>
      <c r="H3" s="12"/>
      <c r="I3" s="12"/>
      <c r="J3" s="11"/>
      <c r="K3" s="11"/>
      <c r="L3" s="11"/>
      <c r="M3" s="13" t="n">
        <v>2.52</v>
      </c>
      <c r="N3" s="11"/>
      <c r="O3" s="13" t="n">
        <v>0</v>
      </c>
      <c r="P3" s="14" t="n">
        <v>22.8</v>
      </c>
      <c r="Q3" s="13" t="n">
        <v>0</v>
      </c>
      <c r="R3" s="13" t="n">
        <v>0</v>
      </c>
      <c r="S3" s="13" t="n">
        <v>0</v>
      </c>
      <c r="T3" s="13" t="n">
        <v>0</v>
      </c>
      <c r="U3" s="4"/>
      <c r="W3" s="15" t="s">
        <v>5</v>
      </c>
      <c r="X3" s="15"/>
      <c r="Y3" s="15"/>
      <c r="Z3" s="15"/>
      <c r="AA3" s="15"/>
      <c r="AB3" s="15"/>
      <c r="AD3" s="16" t="s">
        <v>6</v>
      </c>
      <c r="AE3" s="16"/>
      <c r="AF3" s="16"/>
      <c r="AG3" s="16"/>
      <c r="AH3" s="16"/>
      <c r="AI3" s="16"/>
      <c r="AJ3" s="16"/>
      <c r="AK3" s="16"/>
      <c r="AL3" s="16"/>
      <c r="AM3" s="17"/>
      <c r="AN3" s="17"/>
      <c r="AO3" s="17"/>
      <c r="AP3" s="18"/>
      <c r="AQ3" s="19"/>
      <c r="AR3" s="20"/>
      <c r="AS3" s="21" t="s">
        <v>7</v>
      </c>
      <c r="AT3" s="22"/>
      <c r="AU3" s="22"/>
      <c r="AV3" s="22"/>
      <c r="AW3" s="22"/>
      <c r="AX3" s="22"/>
      <c r="AY3" s="22"/>
      <c r="AZ3" s="22"/>
      <c r="BA3" s="22"/>
      <c r="BB3" s="22"/>
      <c r="BC3" s="23"/>
      <c r="BF3" s="24" t="s">
        <v>8</v>
      </c>
      <c r="BG3" s="24"/>
      <c r="BH3" s="24"/>
      <c r="BJ3" s="25" t="s">
        <v>9</v>
      </c>
      <c r="BK3" s="26"/>
      <c r="BL3" s="27" t="n">
        <f aca="false">BD31</f>
        <v>0</v>
      </c>
      <c r="BM3" s="6"/>
      <c r="BO3" s="25" t="s">
        <v>9</v>
      </c>
      <c r="BP3" s="26"/>
      <c r="BQ3" s="27" t="e">
        <f aca="true">(INDIRECT(TEXT((DAY($A$1)-1),"0")&amp;"!Bq3"))+BL3</f>
        <v>#REF!</v>
      </c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7"/>
      <c r="CD3" s="7"/>
      <c r="CE3" s="28"/>
      <c r="CF3" s="28"/>
      <c r="CG3" s="28"/>
      <c r="CH3" s="7"/>
      <c r="CI3" s="8"/>
      <c r="CJ3" s="7"/>
      <c r="CK3" s="29"/>
      <c r="CL3" s="8"/>
      <c r="CM3" s="7"/>
      <c r="CN3" s="8"/>
      <c r="CO3" s="7"/>
      <c r="CP3" s="29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</row>
    <row r="4" customFormat="false" ht="13.5" hidden="false" customHeight="false" outlineLevel="0" collapsed="false">
      <c r="A4" s="30" t="n">
        <f aca="false">'1'!A4</f>
        <v>36951</v>
      </c>
      <c r="B4" s="31"/>
      <c r="C4" s="32"/>
      <c r="D4" s="33" t="s">
        <v>10</v>
      </c>
      <c r="E4" s="34"/>
      <c r="F4" s="35" t="s">
        <v>11</v>
      </c>
      <c r="G4" s="35"/>
      <c r="H4" s="35"/>
      <c r="I4" s="35"/>
      <c r="J4" s="36" t="s">
        <v>12</v>
      </c>
      <c r="K4" s="37"/>
      <c r="L4" s="38"/>
      <c r="M4" s="36" t="s">
        <v>13</v>
      </c>
      <c r="N4" s="37"/>
      <c r="O4" s="37"/>
      <c r="P4" s="39"/>
      <c r="Q4" s="37"/>
      <c r="R4" s="37"/>
      <c r="S4" s="38"/>
      <c r="T4" s="36"/>
      <c r="U4" s="38"/>
      <c r="W4" s="40" t="s">
        <v>14</v>
      </c>
      <c r="X4" s="40"/>
      <c r="Y4" s="40" t="s">
        <v>14</v>
      </c>
      <c r="Z4" s="41"/>
      <c r="AA4" s="42" t="s">
        <v>15</v>
      </c>
      <c r="AB4" s="40"/>
      <c r="AC4" s="43" t="s">
        <v>16</v>
      </c>
      <c r="AE4" s="44" t="s">
        <v>17</v>
      </c>
      <c r="AF4" s="44" t="s">
        <v>17</v>
      </c>
      <c r="AG4" s="44"/>
      <c r="AH4" s="45"/>
      <c r="AI4" s="26" t="s">
        <v>18</v>
      </c>
      <c r="AJ4" s="46"/>
      <c r="AK4" s="47" t="s">
        <v>18</v>
      </c>
      <c r="AL4" s="47"/>
      <c r="AM4" s="47"/>
      <c r="AN4" s="47" t="s">
        <v>19</v>
      </c>
      <c r="AO4" s="47"/>
      <c r="AP4" s="47"/>
      <c r="AQ4" s="48" t="s">
        <v>20</v>
      </c>
      <c r="AR4" s="48" t="s">
        <v>21</v>
      </c>
      <c r="AS4" s="49"/>
      <c r="AT4" s="50" t="s">
        <v>21</v>
      </c>
      <c r="AU4" s="50" t="s">
        <v>22</v>
      </c>
      <c r="AV4" s="50" t="s">
        <v>21</v>
      </c>
      <c r="AW4" s="50" t="s">
        <v>11</v>
      </c>
      <c r="AX4" s="50" t="s">
        <v>23</v>
      </c>
      <c r="AY4" s="50" t="s">
        <v>24</v>
      </c>
      <c r="AZ4" s="50" t="s">
        <v>25</v>
      </c>
      <c r="BA4" s="50" t="s">
        <v>16</v>
      </c>
      <c r="BB4" s="50" t="s">
        <v>26</v>
      </c>
      <c r="BC4" s="50" t="s">
        <v>27</v>
      </c>
      <c r="BD4" s="50" t="s">
        <v>28</v>
      </c>
      <c r="BE4" s="51"/>
      <c r="BF4" s="40" t="s">
        <v>29</v>
      </c>
      <c r="BG4" s="40" t="s">
        <v>30</v>
      </c>
      <c r="BH4" s="40" t="s">
        <v>31</v>
      </c>
      <c r="BI4" s="52"/>
      <c r="BJ4" s="53" t="s">
        <v>32</v>
      </c>
      <c r="BK4" s="52"/>
      <c r="BL4" s="54"/>
      <c r="BO4" s="53" t="s">
        <v>32</v>
      </c>
      <c r="BP4" s="52"/>
      <c r="BQ4" s="54" t="e">
        <f aca="true">(INDIRECT(TEXT((DAY($A$1)-1),"0")&amp;"!BK4"))+BL4</f>
        <v>#REF!</v>
      </c>
      <c r="BR4" s="55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55"/>
      <c r="CE4" s="28"/>
      <c r="CF4" s="28"/>
      <c r="CG4" s="28"/>
      <c r="CH4" s="7"/>
      <c r="CI4" s="8"/>
      <c r="CJ4" s="7"/>
      <c r="CK4" s="29"/>
      <c r="CL4" s="7"/>
      <c r="CM4" s="7"/>
      <c r="CN4" s="8"/>
      <c r="CO4" s="7"/>
      <c r="CP4" s="29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</row>
    <row r="5" customFormat="false" ht="12.75" hidden="false" customHeight="false" outlineLevel="0" collapsed="false">
      <c r="B5" s="56"/>
      <c r="C5" s="57" t="s">
        <v>33</v>
      </c>
      <c r="D5" s="57" t="s">
        <v>34</v>
      </c>
      <c r="E5" s="58"/>
      <c r="F5" s="59" t="s">
        <v>35</v>
      </c>
      <c r="G5" s="60" t="s">
        <v>36</v>
      </c>
      <c r="H5" s="60" t="s">
        <v>37</v>
      </c>
      <c r="I5" s="61" t="s">
        <v>38</v>
      </c>
      <c r="J5" s="59" t="s">
        <v>39</v>
      </c>
      <c r="K5" s="60" t="s">
        <v>23</v>
      </c>
      <c r="L5" s="61" t="s">
        <v>40</v>
      </c>
      <c r="M5" s="59" t="s">
        <v>25</v>
      </c>
      <c r="N5" s="60" t="s">
        <v>25</v>
      </c>
      <c r="O5" s="60" t="s">
        <v>41</v>
      </c>
      <c r="P5" s="60" t="s">
        <v>42</v>
      </c>
      <c r="Q5" s="60" t="s">
        <v>43</v>
      </c>
      <c r="R5" s="60" t="s">
        <v>43</v>
      </c>
      <c r="S5" s="61" t="s">
        <v>44</v>
      </c>
      <c r="T5" s="59" t="s">
        <v>45</v>
      </c>
      <c r="U5" s="62" t="s">
        <v>46</v>
      </c>
      <c r="W5" s="50" t="s">
        <v>24</v>
      </c>
      <c r="X5" s="50"/>
      <c r="Y5" s="50" t="s">
        <v>24</v>
      </c>
      <c r="Z5" s="63"/>
      <c r="AA5" s="64" t="s">
        <v>24</v>
      </c>
      <c r="AB5" s="65"/>
      <c r="AC5" s="66" t="s">
        <v>47</v>
      </c>
      <c r="AE5" s="67" t="s">
        <v>48</v>
      </c>
      <c r="AF5" s="67" t="s">
        <v>48</v>
      </c>
      <c r="AG5" s="67"/>
      <c r="AH5" s="68"/>
      <c r="AI5" s="52" t="s">
        <v>49</v>
      </c>
      <c r="AJ5" s="69"/>
      <c r="AK5" s="70" t="s">
        <v>49</v>
      </c>
      <c r="AL5" s="70"/>
      <c r="AM5" s="70"/>
      <c r="AN5" s="70" t="s">
        <v>49</v>
      </c>
      <c r="AO5" s="70"/>
      <c r="AP5" s="70"/>
      <c r="AQ5" s="71" t="s">
        <v>50</v>
      </c>
      <c r="AR5" s="71" t="s">
        <v>51</v>
      </c>
      <c r="AS5" s="49"/>
      <c r="AT5" s="50" t="s">
        <v>52</v>
      </c>
      <c r="AU5" s="50" t="s">
        <v>53</v>
      </c>
      <c r="AV5" s="50" t="s">
        <v>54</v>
      </c>
      <c r="AW5" s="50" t="s">
        <v>55</v>
      </c>
      <c r="AX5" s="50"/>
      <c r="AY5" s="50" t="s">
        <v>56</v>
      </c>
      <c r="AZ5" s="50" t="s">
        <v>57</v>
      </c>
      <c r="BA5" s="50" t="s">
        <v>47</v>
      </c>
      <c r="BB5" s="50" t="s">
        <v>58</v>
      </c>
      <c r="BC5" s="50"/>
      <c r="BD5" s="50" t="s">
        <v>59</v>
      </c>
      <c r="BE5" s="51"/>
      <c r="BF5" s="72" t="s">
        <v>60</v>
      </c>
      <c r="BG5" s="72" t="n">
        <v>0.8</v>
      </c>
      <c r="BH5" s="72" t="n">
        <v>0.2</v>
      </c>
      <c r="BI5" s="52"/>
      <c r="BJ5" s="53" t="s">
        <v>61</v>
      </c>
      <c r="BK5" s="52"/>
      <c r="BL5" s="73" t="n">
        <f aca="false">BL3-BL4</f>
        <v>0</v>
      </c>
      <c r="BO5" s="53" t="s">
        <v>61</v>
      </c>
      <c r="BP5" s="52"/>
      <c r="BQ5" s="73" t="e">
        <f aca="false">BQ3-BQ4</f>
        <v>#REF!</v>
      </c>
      <c r="BR5" s="55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55"/>
      <c r="CE5" s="74"/>
      <c r="CF5" s="74"/>
      <c r="CG5" s="74"/>
      <c r="CH5" s="7"/>
      <c r="CI5" s="8"/>
      <c r="CJ5" s="7"/>
      <c r="CK5" s="29"/>
      <c r="CL5" s="7"/>
      <c r="CM5" s="7"/>
      <c r="CN5" s="8"/>
      <c r="CO5" s="7"/>
      <c r="CP5" s="29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</row>
    <row r="6" customFormat="false" ht="17.25" hidden="false" customHeight="true" outlineLevel="0" collapsed="false">
      <c r="B6" s="75"/>
      <c r="C6" s="76" t="s">
        <v>62</v>
      </c>
      <c r="D6" s="76" t="s">
        <v>63</v>
      </c>
      <c r="E6" s="77" t="s">
        <v>64</v>
      </c>
      <c r="F6" s="78" t="n">
        <f aca="false">Variables!C2</f>
        <v>0</v>
      </c>
      <c r="G6" s="79" t="n">
        <v>0</v>
      </c>
      <c r="H6" s="79" t="n">
        <v>0</v>
      </c>
      <c r="I6" s="80" t="s">
        <v>65</v>
      </c>
      <c r="J6" s="81" t="s">
        <v>66</v>
      </c>
      <c r="K6" s="79" t="n">
        <v>0</v>
      </c>
      <c r="L6" s="82" t="s">
        <v>65</v>
      </c>
      <c r="M6" s="83" t="n">
        <v>0</v>
      </c>
      <c r="N6" s="84" t="s">
        <v>67</v>
      </c>
      <c r="O6" s="85" t="n">
        <v>0</v>
      </c>
      <c r="P6" s="84" t="n">
        <v>0.019</v>
      </c>
      <c r="Q6" s="85" t="n">
        <v>0</v>
      </c>
      <c r="R6" s="85" t="s">
        <v>67</v>
      </c>
      <c r="S6" s="82" t="s">
        <v>68</v>
      </c>
      <c r="T6" s="86" t="n">
        <v>0</v>
      </c>
      <c r="U6" s="87" t="s">
        <v>69</v>
      </c>
      <c r="W6" s="88" t="s">
        <v>62</v>
      </c>
      <c r="X6" s="89"/>
      <c r="Y6" s="88" t="s">
        <v>62</v>
      </c>
      <c r="Z6" s="90"/>
      <c r="AA6" s="91" t="s">
        <v>62</v>
      </c>
      <c r="AB6" s="92"/>
      <c r="AC6" s="93" t="s">
        <v>70</v>
      </c>
      <c r="AD6" s="94" t="s">
        <v>71</v>
      </c>
      <c r="AE6" s="67" t="s">
        <v>72</v>
      </c>
      <c r="AF6" s="67" t="s">
        <v>73</v>
      </c>
      <c r="AG6" s="67"/>
      <c r="AH6" s="95" t="s">
        <v>72</v>
      </c>
      <c r="AI6" s="309" t="s">
        <v>50</v>
      </c>
      <c r="AJ6" s="310" t="s">
        <v>74</v>
      </c>
      <c r="AK6" s="67" t="s">
        <v>72</v>
      </c>
      <c r="AL6" s="51" t="s">
        <v>50</v>
      </c>
      <c r="AM6" s="49" t="s">
        <v>74</v>
      </c>
      <c r="AN6" s="311" t="s">
        <v>72</v>
      </c>
      <c r="AO6" s="312" t="s">
        <v>50</v>
      </c>
      <c r="AP6" s="49" t="s">
        <v>74</v>
      </c>
      <c r="AQ6" s="96" t="s">
        <v>75</v>
      </c>
      <c r="AR6" s="96" t="s">
        <v>76</v>
      </c>
      <c r="AS6" s="49"/>
      <c r="AT6" s="97" t="s">
        <v>76</v>
      </c>
      <c r="AU6" s="97" t="s">
        <v>77</v>
      </c>
      <c r="AV6" s="97" t="s">
        <v>70</v>
      </c>
      <c r="AW6" s="97" t="s">
        <v>78</v>
      </c>
      <c r="AX6" s="97" t="s">
        <v>70</v>
      </c>
      <c r="AY6" s="97" t="s">
        <v>70</v>
      </c>
      <c r="AZ6" s="97" t="s">
        <v>70</v>
      </c>
      <c r="BA6" s="97" t="s">
        <v>70</v>
      </c>
      <c r="BB6" s="97" t="s">
        <v>70</v>
      </c>
      <c r="BC6" s="97" t="s">
        <v>70</v>
      </c>
      <c r="BD6" s="97" t="s">
        <v>79</v>
      </c>
      <c r="BE6" s="52"/>
      <c r="BF6" s="92" t="s">
        <v>70</v>
      </c>
      <c r="BG6" s="92" t="s">
        <v>80</v>
      </c>
      <c r="BH6" s="92" t="s">
        <v>80</v>
      </c>
      <c r="BI6" s="98"/>
      <c r="BJ6" s="53" t="s">
        <v>32</v>
      </c>
      <c r="BK6" s="52"/>
      <c r="BL6" s="99"/>
      <c r="BM6" s="6"/>
      <c r="BN6" s="6"/>
      <c r="BO6" s="53" t="s">
        <v>32</v>
      </c>
      <c r="BP6" s="52"/>
      <c r="BQ6" s="99" t="e">
        <f aca="true">-ABS(INDIRECT(TEXT((DAY($A$1)-1),"0")&amp;"!BK6"))+BL6</f>
        <v>#REF!</v>
      </c>
      <c r="BR6" s="55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7"/>
      <c r="CE6" s="100"/>
      <c r="CF6" s="100"/>
      <c r="CG6" s="100"/>
      <c r="CH6" s="8"/>
      <c r="CI6" s="8"/>
      <c r="CJ6" s="7"/>
      <c r="CK6" s="101"/>
      <c r="CL6" s="8"/>
      <c r="CM6" s="8"/>
      <c r="CN6" s="8"/>
      <c r="CO6" s="7"/>
      <c r="CP6" s="101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</row>
    <row r="7" customFormat="false" ht="13.5" hidden="false" customHeight="false" outlineLevel="0" collapsed="false">
      <c r="B7" s="102" t="s">
        <v>71</v>
      </c>
      <c r="C7" s="103" t="n">
        <v>4</v>
      </c>
      <c r="D7" s="104" t="n">
        <v>0</v>
      </c>
      <c r="E7" s="105" t="s">
        <v>62</v>
      </c>
      <c r="F7" s="106" t="s">
        <v>81</v>
      </c>
      <c r="G7" s="107" t="s">
        <v>81</v>
      </c>
      <c r="H7" s="107" t="s">
        <v>81</v>
      </c>
      <c r="I7" s="108" t="s">
        <v>81</v>
      </c>
      <c r="J7" s="109" t="n">
        <v>0</v>
      </c>
      <c r="K7" s="110" t="s">
        <v>82</v>
      </c>
      <c r="L7" s="111" t="s">
        <v>83</v>
      </c>
      <c r="M7" s="112" t="s">
        <v>82</v>
      </c>
      <c r="N7" s="113" t="n">
        <v>0.03</v>
      </c>
      <c r="O7" s="114" t="s">
        <v>83</v>
      </c>
      <c r="P7" s="113" t="s">
        <v>83</v>
      </c>
      <c r="Q7" s="114" t="s">
        <v>83</v>
      </c>
      <c r="R7" s="113" t="n">
        <v>0</v>
      </c>
      <c r="S7" s="115" t="n">
        <v>0</v>
      </c>
      <c r="T7" s="106" t="s">
        <v>82</v>
      </c>
      <c r="U7" s="111" t="s">
        <v>82</v>
      </c>
      <c r="W7" s="116" t="n">
        <v>4</v>
      </c>
      <c r="X7" s="117"/>
      <c r="Y7" s="118"/>
      <c r="Z7" s="41"/>
      <c r="AA7" s="119"/>
      <c r="AB7" s="120"/>
      <c r="AC7" s="121" t="n">
        <f aca="false">(W7*X7)+(Y7*Z7)+(AA7*AB7)</f>
        <v>0</v>
      </c>
      <c r="AD7" s="122" t="n">
        <v>100</v>
      </c>
      <c r="AE7" s="123" t="n">
        <v>0</v>
      </c>
      <c r="AF7" s="124" t="n">
        <v>0</v>
      </c>
      <c r="AG7" s="125"/>
      <c r="AH7" s="126"/>
      <c r="AI7" s="127"/>
      <c r="AJ7" s="128"/>
      <c r="AK7" s="129"/>
      <c r="AL7" s="41"/>
      <c r="AM7" s="46"/>
      <c r="AN7" s="130"/>
      <c r="AO7" s="131"/>
      <c r="AP7" s="132"/>
      <c r="AQ7" s="321" t="e">
        <f aca="false" t="array" ref="AQ7:AQ7">SUM(IF(AND(AJ7&lt;&gt;"pac",AJ7&lt;&gt;""),AI7),IF(AND(AM7&lt;&gt;"pac",AM7&lt;&gt;""),AL7),IF(AND(AN7&lt;&gt;"pac",AN7&lt;&gt;""),AO7))/SUM(IF(AND(AJ7&lt;&gt;"pac",AJ7&lt;&gt;""),1),IF(AND(AM7&lt;&gt;"pac",AM7&lt;&gt;""),1),IF(AND(AN7&lt;&gt;"pac",AN7&lt;&gt;""),1))</f>
        <v>#DIV/0!</v>
      </c>
      <c r="AR7" s="132" t="n">
        <f aca="false" t="array" ref="AR7:AR7">SUM(IF(AND(AJ7&lt;&gt;"pac",AJ7&lt;&gt;""),AH7),IF(AND(AM7&lt;&gt;"pac",AM7&lt;&gt;""),AK7),IF(AND(AP7&lt;&gt;"pac",AP7&lt;&gt;""),AN7))</f>
        <v>0</v>
      </c>
      <c r="AS7" s="133"/>
      <c r="AT7" s="134" t="n">
        <f aca="false">SUM(AE7,AG7,AH7,AN7,AK7)</f>
        <v>0</v>
      </c>
      <c r="AU7" s="135" t="e">
        <f aca="false">AV7/AT7</f>
        <v>#DIV/0!</v>
      </c>
      <c r="AV7" s="136" t="n">
        <f aca="false">SUM(AE7*AF7)+(AH7*AI7)+(AN7*AO7)+(AK7*AL7)</f>
        <v>0</v>
      </c>
      <c r="AW7" s="137" t="n">
        <f aca="false">AT7*(F8+G8+H8)*J8/1000</f>
        <v>0</v>
      </c>
      <c r="AX7" s="137" t="n">
        <f aca="false">K8*AT7</f>
        <v>0</v>
      </c>
      <c r="AY7" s="137" t="n">
        <f aca="false">L8*(AE8+AG8)</f>
        <v>0</v>
      </c>
      <c r="AZ7" s="136" t="n">
        <f aca="false">P8</f>
        <v>0</v>
      </c>
      <c r="BA7" s="137" t="n">
        <f aca="false">AC7</f>
        <v>0</v>
      </c>
      <c r="BB7" s="137" t="n">
        <f aca="false">T8*AT8</f>
        <v>0</v>
      </c>
      <c r="BC7" s="137"/>
      <c r="BD7" s="137" t="n">
        <f aca="false">AV7-SUM(AW7:BC7)</f>
        <v>0</v>
      </c>
      <c r="BE7" s="138"/>
      <c r="BF7" s="139" t="n">
        <f aca="false">BD7</f>
        <v>0</v>
      </c>
      <c r="BG7" s="139" t="n">
        <f aca="false">BF7*$BG$5</f>
        <v>0</v>
      </c>
      <c r="BH7" s="139" t="n">
        <f aca="false">BF7*$BH$5</f>
        <v>0</v>
      </c>
      <c r="BI7" s="52"/>
      <c r="BJ7" s="140" t="s">
        <v>84</v>
      </c>
      <c r="BK7" s="141"/>
      <c r="BL7" s="54" t="n">
        <f aca="false">BL5+BL6</f>
        <v>0</v>
      </c>
      <c r="BO7" s="140" t="s">
        <v>84</v>
      </c>
      <c r="BP7" s="141"/>
      <c r="BQ7" s="54" t="e">
        <f aca="false">BQ5+BQ6</f>
        <v>#REF!</v>
      </c>
      <c r="BR7" s="55"/>
      <c r="BS7" s="142"/>
      <c r="BT7" s="143"/>
      <c r="BU7" s="144"/>
      <c r="BV7" s="138"/>
      <c r="BW7" s="138"/>
      <c r="BX7" s="138"/>
      <c r="BY7" s="144"/>
      <c r="BZ7" s="138"/>
      <c r="CA7" s="138"/>
      <c r="CB7" s="138"/>
      <c r="CC7" s="138"/>
      <c r="CD7" s="138"/>
      <c r="CE7" s="145"/>
      <c r="CF7" s="145"/>
      <c r="CG7" s="145"/>
      <c r="CH7" s="7"/>
      <c r="CI7" s="8"/>
      <c r="CJ7" s="7"/>
      <c r="CK7" s="29"/>
      <c r="CL7" s="7"/>
      <c r="CM7" s="7"/>
      <c r="CN7" s="8"/>
      <c r="CO7" s="7"/>
      <c r="CP7" s="29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</row>
    <row r="8" customFormat="false" ht="12.75" hidden="false" customHeight="false" outlineLevel="0" collapsed="false">
      <c r="B8" s="75" t="n">
        <v>100</v>
      </c>
      <c r="C8" s="146" t="n">
        <f aca="false">C7</f>
        <v>4</v>
      </c>
      <c r="D8" s="147" t="n">
        <f aca="false">D7</f>
        <v>0</v>
      </c>
      <c r="E8" s="148" t="n">
        <f aca="false">C8-D7</f>
        <v>4</v>
      </c>
      <c r="F8" s="149" t="n">
        <f aca="false">$F$6</f>
        <v>0</v>
      </c>
      <c r="G8" s="150" t="n">
        <f aca="false">$G$6</f>
        <v>0</v>
      </c>
      <c r="H8" s="151" t="n">
        <f aca="false">$H$6</f>
        <v>0</v>
      </c>
      <c r="I8" s="152" t="n">
        <f aca="false">F8+G8+H8</f>
        <v>0</v>
      </c>
      <c r="J8" s="153" t="n">
        <f aca="false">$J$7</f>
        <v>0</v>
      </c>
      <c r="K8" s="154" t="n">
        <f aca="false">$K$6</f>
        <v>0</v>
      </c>
      <c r="L8" s="155" t="n">
        <f aca="false">((I8*J8/1000)+K8)</f>
        <v>0</v>
      </c>
      <c r="M8" s="156" t="n">
        <f aca="false">$M$68</f>
        <v>0</v>
      </c>
      <c r="N8" s="157" t="e">
        <f aca="false">$N$7*AQ7*AR7</f>
        <v>#DIV/0!</v>
      </c>
      <c r="O8" s="156" t="n">
        <f aca="false">$O$68</f>
        <v>0</v>
      </c>
      <c r="P8" s="158" t="n">
        <f aca="false">(AT7*$P$6)*$P$3</f>
        <v>0</v>
      </c>
      <c r="Q8" s="154" t="n">
        <f aca="false">$Q$68</f>
        <v>0</v>
      </c>
      <c r="R8" s="154" t="n">
        <v>0</v>
      </c>
      <c r="S8" s="155" t="n">
        <v>0</v>
      </c>
      <c r="T8" s="156" t="n">
        <f aca="false">$T$6</f>
        <v>0</v>
      </c>
      <c r="U8" s="159" t="e">
        <f aca="false">(N8/E8)+SUM(L8:M8)</f>
        <v>#DIV/0!</v>
      </c>
      <c r="W8" s="116" t="n">
        <v>4</v>
      </c>
      <c r="X8" s="117"/>
      <c r="Y8" s="160"/>
      <c r="Z8" s="63"/>
      <c r="AA8" s="161"/>
      <c r="AB8" s="120"/>
      <c r="AC8" s="162" t="n">
        <f aca="false">(W8*X8)+(Y8*Z8)+(AA8*AB8)</f>
        <v>0</v>
      </c>
      <c r="AD8" s="163" t="n">
        <v>200</v>
      </c>
      <c r="AE8" s="164" t="n">
        <v>0</v>
      </c>
      <c r="AF8" s="165" t="n">
        <v>0</v>
      </c>
      <c r="AG8" s="166"/>
      <c r="AH8" s="167"/>
      <c r="AI8" s="168"/>
      <c r="AJ8" s="169"/>
      <c r="AK8" s="170"/>
      <c r="AL8" s="63"/>
      <c r="AM8" s="171"/>
      <c r="AN8" s="172"/>
      <c r="AO8" s="173"/>
      <c r="AP8" s="133"/>
      <c r="AQ8" s="322" t="e">
        <f aca="false" t="array" ref="AQ8:AQ8">SUM(IF(AND(AJ8&lt;&gt;"pac",AJ8&lt;&gt;""),AI8),IF(AND(AM8&lt;&gt;"pac",AM8&lt;&gt;""),AL8),IF(AND(AN8&lt;&gt;"pac",AN8&lt;&gt;""),AO8))/SUM(IF(AND(AJ8&lt;&gt;"pac",AJ8&lt;&gt;""),1),IF(AND(AM8&lt;&gt;"pac",AM8&lt;&gt;""),1),IF(AND(AN8&lt;&gt;"pac",AN8&lt;&gt;""),1))</f>
        <v>#DIV/0!</v>
      </c>
      <c r="AR8" s="133" t="n">
        <f aca="false" t="array" ref="AR8:AR8">SUM(IF(AND(AJ8&lt;&gt;"pac",AJ8&lt;&gt;""),AH8),IF(AND(AM8&lt;&gt;"pac",AM8&lt;&gt;""),AK8),IF(AND(AP8&lt;&gt;"pac",AP8&lt;&gt;""),AN8))</f>
        <v>0</v>
      </c>
      <c r="AS8" s="133"/>
      <c r="AT8" s="134" t="n">
        <f aca="false">SUM(AE8,AG8,AH8,AN8,AK8)</f>
        <v>0</v>
      </c>
      <c r="AU8" s="135" t="e">
        <f aca="false">AV8/AT8</f>
        <v>#DIV/0!</v>
      </c>
      <c r="AV8" s="136" t="n">
        <f aca="false">SUM(AE8*AF8)+(AH8*AI8)+(AN8*AO8)+(AK8*AL8)</f>
        <v>0</v>
      </c>
      <c r="AW8" s="137" t="n">
        <f aca="false">AT8*(F9+G9+H9)*J9/1000</f>
        <v>0</v>
      </c>
      <c r="AX8" s="137" t="n">
        <f aca="false">K9*AT8</f>
        <v>0</v>
      </c>
      <c r="AY8" s="137" t="n">
        <f aca="false">L9*(AE9+AG9)</f>
        <v>0</v>
      </c>
      <c r="AZ8" s="136" t="n">
        <f aca="false">P9</f>
        <v>0</v>
      </c>
      <c r="BA8" s="137" t="n">
        <f aca="false">AC8</f>
        <v>0</v>
      </c>
      <c r="BB8" s="137" t="n">
        <f aca="false">T9*AT9</f>
        <v>0</v>
      </c>
      <c r="BC8" s="137"/>
      <c r="BD8" s="137" t="n">
        <f aca="false">AV8-SUM(AW8:BC8)</f>
        <v>0</v>
      </c>
      <c r="BE8" s="138"/>
      <c r="BF8" s="139" t="n">
        <f aca="false">BD8</f>
        <v>0</v>
      </c>
      <c r="BG8" s="139" t="n">
        <f aca="false">BF8*$BG$5</f>
        <v>0</v>
      </c>
      <c r="BH8" s="139" t="n">
        <f aca="false">BF8*$BH$5</f>
        <v>0</v>
      </c>
      <c r="BI8" s="52"/>
      <c r="BR8" s="55"/>
      <c r="BS8" s="142"/>
      <c r="BT8" s="143"/>
      <c r="BU8" s="144"/>
      <c r="BV8" s="138"/>
      <c r="BW8" s="138"/>
      <c r="BX8" s="138"/>
      <c r="BY8" s="144"/>
      <c r="BZ8" s="138"/>
      <c r="CA8" s="138"/>
      <c r="CB8" s="138"/>
      <c r="CC8" s="138"/>
      <c r="CD8" s="138"/>
      <c r="CE8" s="145"/>
      <c r="CF8" s="145"/>
      <c r="CG8" s="145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</row>
    <row r="9" customFormat="false" ht="12.75" hidden="false" customHeight="false" outlineLevel="0" collapsed="false">
      <c r="B9" s="75" t="n">
        <v>200</v>
      </c>
      <c r="C9" s="146" t="n">
        <f aca="false">C8</f>
        <v>4</v>
      </c>
      <c r="D9" s="147" t="n">
        <f aca="false">D8</f>
        <v>0</v>
      </c>
      <c r="E9" s="174" t="n">
        <f aca="false">C9-D8</f>
        <v>4</v>
      </c>
      <c r="F9" s="149" t="n">
        <f aca="false">$F$6</f>
        <v>0</v>
      </c>
      <c r="G9" s="175" t="n">
        <f aca="false">$G$6</f>
        <v>0</v>
      </c>
      <c r="H9" s="151" t="n">
        <f aca="false">$H$6</f>
        <v>0</v>
      </c>
      <c r="I9" s="152" t="n">
        <f aca="false">F9+G9+H9</f>
        <v>0</v>
      </c>
      <c r="J9" s="153" t="n">
        <f aca="false">$J$7</f>
        <v>0</v>
      </c>
      <c r="K9" s="154" t="n">
        <f aca="false">$K$6</f>
        <v>0</v>
      </c>
      <c r="L9" s="155" t="n">
        <f aca="false">((I9*J9/1000)+K9)</f>
        <v>0</v>
      </c>
      <c r="M9" s="156" t="n">
        <f aca="false">$M$68</f>
        <v>0</v>
      </c>
      <c r="N9" s="157" t="e">
        <f aca="false">$N$7*AQ8*AR8</f>
        <v>#DIV/0!</v>
      </c>
      <c r="O9" s="156" t="n">
        <f aca="false">$O$68</f>
        <v>0</v>
      </c>
      <c r="P9" s="158" t="n">
        <f aca="false">(AT8*$P$6)*$P$3</f>
        <v>0</v>
      </c>
      <c r="Q9" s="154" t="n">
        <f aca="false">$Q$68</f>
        <v>0</v>
      </c>
      <c r="R9" s="154" t="n">
        <v>0</v>
      </c>
      <c r="S9" s="155" t="n">
        <v>0</v>
      </c>
      <c r="T9" s="156" t="n">
        <f aca="false">$T$6</f>
        <v>0</v>
      </c>
      <c r="U9" s="159" t="e">
        <f aca="false">(N9/E9)+SUM(L9:M9)</f>
        <v>#DIV/0!</v>
      </c>
      <c r="W9" s="116" t="n">
        <v>4</v>
      </c>
      <c r="X9" s="117"/>
      <c r="Y9" s="160"/>
      <c r="Z9" s="63"/>
      <c r="AA9" s="161"/>
      <c r="AB9" s="120"/>
      <c r="AC9" s="162" t="n">
        <f aca="false">(W9*X9)+(Y9*Z9)+(AA9*AB9)</f>
        <v>0</v>
      </c>
      <c r="AD9" s="163" t="n">
        <v>300</v>
      </c>
      <c r="AE9" s="164" t="n">
        <v>0</v>
      </c>
      <c r="AF9" s="165" t="n">
        <v>0</v>
      </c>
      <c r="AG9" s="166"/>
      <c r="AH9" s="167"/>
      <c r="AI9" s="168"/>
      <c r="AJ9" s="169"/>
      <c r="AK9" s="170"/>
      <c r="AL9" s="63"/>
      <c r="AM9" s="171"/>
      <c r="AN9" s="172"/>
      <c r="AO9" s="173"/>
      <c r="AP9" s="133"/>
      <c r="AQ9" s="322" t="e">
        <f aca="false" t="array" ref="AQ9:AQ9">SUM(IF(AND(AJ9&lt;&gt;"pac",AJ9&lt;&gt;""),AI9),IF(AND(AM9&lt;&gt;"pac",AM9&lt;&gt;""),AL9),IF(AND(AN9&lt;&gt;"pac",AN9&lt;&gt;""),AO9))/SUM(IF(AND(AJ9&lt;&gt;"pac",AJ9&lt;&gt;""),1),IF(AND(AM9&lt;&gt;"pac",AM9&lt;&gt;""),1),IF(AND(AN9&lt;&gt;"pac",AN9&lt;&gt;""),1))</f>
        <v>#DIV/0!</v>
      </c>
      <c r="AR9" s="133" t="n">
        <f aca="false" t="array" ref="AR9:AR9">SUM(IF(AND(AJ9&lt;&gt;"pac",AJ9&lt;&gt;""),AH9),IF(AND(AM9&lt;&gt;"pac",AM9&lt;&gt;""),AK9),IF(AND(AP9&lt;&gt;"pac",AP9&lt;&gt;""),AN9))</f>
        <v>0</v>
      </c>
      <c r="AS9" s="133"/>
      <c r="AT9" s="134" t="n">
        <f aca="false">SUM(AE9,AG9,AH9,AN9,AK9)</f>
        <v>0</v>
      </c>
      <c r="AU9" s="135" t="e">
        <f aca="false">AV9/AT9</f>
        <v>#DIV/0!</v>
      </c>
      <c r="AV9" s="136" t="n">
        <f aca="false">SUM(AE9*AF9)+(AH9*AI9)+(AN9*AO9)+(AK9*AL9)</f>
        <v>0</v>
      </c>
      <c r="AW9" s="137" t="n">
        <f aca="false">AT9*(F10+G10+H10)*J10/1000</f>
        <v>0</v>
      </c>
      <c r="AX9" s="137" t="n">
        <f aca="false">K10*AT9</f>
        <v>0</v>
      </c>
      <c r="AY9" s="137" t="n">
        <f aca="false">L10*(AE10+AG10)</f>
        <v>0</v>
      </c>
      <c r="AZ9" s="136" t="n">
        <f aca="false">P10</f>
        <v>0</v>
      </c>
      <c r="BA9" s="137" t="n">
        <f aca="false">AC9</f>
        <v>0</v>
      </c>
      <c r="BB9" s="137" t="n">
        <f aca="false">T10*AT10</f>
        <v>0</v>
      </c>
      <c r="BC9" s="137"/>
      <c r="BD9" s="137" t="n">
        <f aca="false">AV9-SUM(AW9:BC9)</f>
        <v>0</v>
      </c>
      <c r="BE9" s="138"/>
      <c r="BF9" s="139" t="n">
        <f aca="false">BD9</f>
        <v>0</v>
      </c>
      <c r="BG9" s="139" t="n">
        <f aca="false">BF9*$BG$5</f>
        <v>0</v>
      </c>
      <c r="BH9" s="139" t="n">
        <f aca="false">BF9*$BH$5</f>
        <v>0</v>
      </c>
      <c r="BI9" s="52"/>
      <c r="BR9" s="55"/>
      <c r="BS9" s="142"/>
      <c r="BT9" s="143"/>
      <c r="BU9" s="144"/>
      <c r="BV9" s="138"/>
      <c r="BW9" s="138"/>
      <c r="BX9" s="138"/>
      <c r="BY9" s="144"/>
      <c r="BZ9" s="138"/>
      <c r="CA9" s="138"/>
      <c r="CB9" s="138"/>
      <c r="CC9" s="138"/>
      <c r="CD9" s="138"/>
      <c r="CE9" s="145"/>
      <c r="CF9" s="145"/>
      <c r="CG9" s="145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</row>
    <row r="10" customFormat="false" ht="12.75" hidden="false" customHeight="false" outlineLevel="0" collapsed="false">
      <c r="B10" s="75" t="n">
        <v>300</v>
      </c>
      <c r="C10" s="146" t="n">
        <f aca="false">C9</f>
        <v>4</v>
      </c>
      <c r="D10" s="147" t="n">
        <f aca="false">D9</f>
        <v>0</v>
      </c>
      <c r="E10" s="174" t="n">
        <f aca="false">C10-D9</f>
        <v>4</v>
      </c>
      <c r="F10" s="149" t="n">
        <f aca="false">$F$6</f>
        <v>0</v>
      </c>
      <c r="G10" s="175" t="n">
        <f aca="false">$G$6</f>
        <v>0</v>
      </c>
      <c r="H10" s="151" t="n">
        <f aca="false">$H$6</f>
        <v>0</v>
      </c>
      <c r="I10" s="152" t="n">
        <f aca="false">F10+G10+H10</f>
        <v>0</v>
      </c>
      <c r="J10" s="153" t="n">
        <f aca="false">$J$7</f>
        <v>0</v>
      </c>
      <c r="K10" s="154" t="n">
        <f aca="false">$K$6</f>
        <v>0</v>
      </c>
      <c r="L10" s="155" t="n">
        <f aca="false">((I10*J10/1000)+K10)</f>
        <v>0</v>
      </c>
      <c r="M10" s="156" t="n">
        <f aca="false">$M$68</f>
        <v>0</v>
      </c>
      <c r="N10" s="157" t="e">
        <f aca="false">$N$7*AQ9*AR9</f>
        <v>#DIV/0!</v>
      </c>
      <c r="O10" s="156" t="n">
        <f aca="false">$O$68</f>
        <v>0</v>
      </c>
      <c r="P10" s="158" t="n">
        <f aca="false">(AT9*$P$6)*$P$3</f>
        <v>0</v>
      </c>
      <c r="Q10" s="154" t="n">
        <f aca="false">$Q$68</f>
        <v>0</v>
      </c>
      <c r="R10" s="154" t="n">
        <v>0</v>
      </c>
      <c r="S10" s="155" t="n">
        <v>0</v>
      </c>
      <c r="T10" s="156" t="n">
        <f aca="false">$T$6</f>
        <v>0</v>
      </c>
      <c r="U10" s="159" t="e">
        <f aca="false">(N10/E10)+SUM(L10:M10)</f>
        <v>#DIV/0!</v>
      </c>
      <c r="W10" s="116" t="n">
        <v>4</v>
      </c>
      <c r="X10" s="117"/>
      <c r="Y10" s="160"/>
      <c r="Z10" s="63"/>
      <c r="AA10" s="161"/>
      <c r="AB10" s="120"/>
      <c r="AC10" s="162" t="n">
        <f aca="false">(W10*X10)+(Y10*Z10)+(AA10*AB10)</f>
        <v>0</v>
      </c>
      <c r="AD10" s="163" t="n">
        <v>400</v>
      </c>
      <c r="AE10" s="164" t="n">
        <v>0</v>
      </c>
      <c r="AF10" s="165" t="n">
        <v>0</v>
      </c>
      <c r="AG10" s="166"/>
      <c r="AH10" s="167"/>
      <c r="AI10" s="168"/>
      <c r="AJ10" s="169"/>
      <c r="AK10" s="170"/>
      <c r="AL10" s="63"/>
      <c r="AM10" s="171"/>
      <c r="AN10" s="172"/>
      <c r="AO10" s="173"/>
      <c r="AP10" s="133"/>
      <c r="AQ10" s="322" t="e">
        <f aca="false" t="array" ref="AQ10:AQ10">SUM(IF(AND(AJ10&lt;&gt;"pac",AJ10&lt;&gt;""),AI10),IF(AND(AM10&lt;&gt;"pac",AM10&lt;&gt;""),AL10),IF(AND(AN10&lt;&gt;"pac",AN10&lt;&gt;""),AO10))/SUM(IF(AND(AJ10&lt;&gt;"pac",AJ10&lt;&gt;""),1),IF(AND(AM10&lt;&gt;"pac",AM10&lt;&gt;""),1),IF(AND(AN10&lt;&gt;"pac",AN10&lt;&gt;""),1))</f>
        <v>#DIV/0!</v>
      </c>
      <c r="AR10" s="133" t="n">
        <f aca="false" t="array" ref="AR10:AR10">SUM(IF(AND(AJ10&lt;&gt;"pac",AJ10&lt;&gt;""),AH10),IF(AND(AM10&lt;&gt;"pac",AM10&lt;&gt;""),AK10),IF(AND(AP10&lt;&gt;"pac",AP10&lt;&gt;""),AN10))</f>
        <v>0</v>
      </c>
      <c r="AS10" s="133"/>
      <c r="AT10" s="134" t="n">
        <f aca="false">SUM(AE10,AG10,AH10,AN10,AK10)</f>
        <v>0</v>
      </c>
      <c r="AU10" s="135" t="e">
        <f aca="false">AV10/AT10</f>
        <v>#DIV/0!</v>
      </c>
      <c r="AV10" s="136" t="n">
        <f aca="false">SUM(AE10*AF10)+(AH10*AI10)+(AN10*AO10)+(AK10*AL10)</f>
        <v>0</v>
      </c>
      <c r="AW10" s="137" t="n">
        <f aca="false">AT10*(F11+G11+H11)*J11/1000</f>
        <v>0</v>
      </c>
      <c r="AX10" s="137" t="n">
        <f aca="false">K11*AT10</f>
        <v>0</v>
      </c>
      <c r="AY10" s="137" t="n">
        <f aca="false">L11*(AE11+AG11)</f>
        <v>0</v>
      </c>
      <c r="AZ10" s="136" t="n">
        <f aca="false">P11</f>
        <v>0</v>
      </c>
      <c r="BA10" s="137" t="n">
        <f aca="false">AC10</f>
        <v>0</v>
      </c>
      <c r="BB10" s="137" t="n">
        <f aca="false">T11*AT11</f>
        <v>0</v>
      </c>
      <c r="BC10" s="137"/>
      <c r="BD10" s="137" t="n">
        <f aca="false">AV10-SUM(AW10:BC10)</f>
        <v>0</v>
      </c>
      <c r="BE10" s="138"/>
      <c r="BF10" s="139" t="n">
        <f aca="false">BD10</f>
        <v>0</v>
      </c>
      <c r="BG10" s="139" t="n">
        <f aca="false">BF10*$BG$5</f>
        <v>0</v>
      </c>
      <c r="BH10" s="139" t="n">
        <f aca="false">BF10*$BH$5</f>
        <v>0</v>
      </c>
      <c r="BI10" s="52"/>
      <c r="BJ10" s="6" t="s">
        <v>86</v>
      </c>
      <c r="BO10" s="6" t="s">
        <v>87</v>
      </c>
      <c r="BR10" s="55"/>
      <c r="BS10" s="142"/>
      <c r="BT10" s="143"/>
      <c r="BU10" s="144"/>
      <c r="BV10" s="138"/>
      <c r="BW10" s="138"/>
      <c r="BX10" s="138"/>
      <c r="BY10" s="144"/>
      <c r="BZ10" s="138"/>
      <c r="CA10" s="138"/>
      <c r="CB10" s="138"/>
      <c r="CC10" s="138"/>
      <c r="CD10" s="138"/>
      <c r="CE10" s="145"/>
      <c r="CF10" s="145"/>
      <c r="CG10" s="145"/>
      <c r="CH10" s="7"/>
      <c r="CI10" s="8"/>
      <c r="CJ10" s="7"/>
      <c r="CK10" s="7"/>
      <c r="CL10" s="7"/>
      <c r="CM10" s="7"/>
      <c r="CN10" s="8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</row>
    <row r="11" customFormat="false" ht="12.75" hidden="false" customHeight="false" outlineLevel="0" collapsed="false">
      <c r="B11" s="75" t="n">
        <v>400</v>
      </c>
      <c r="C11" s="146" t="n">
        <f aca="false">C10</f>
        <v>4</v>
      </c>
      <c r="D11" s="147" t="n">
        <f aca="false">D10</f>
        <v>0</v>
      </c>
      <c r="E11" s="174" t="n">
        <f aca="false">C11-D10</f>
        <v>4</v>
      </c>
      <c r="F11" s="149" t="n">
        <f aca="false">$F$6</f>
        <v>0</v>
      </c>
      <c r="G11" s="175" t="n">
        <f aca="false">$G$6</f>
        <v>0</v>
      </c>
      <c r="H11" s="151" t="n">
        <f aca="false">$H$6</f>
        <v>0</v>
      </c>
      <c r="I11" s="152" t="n">
        <f aca="false">F11+G11+H11</f>
        <v>0</v>
      </c>
      <c r="J11" s="153" t="n">
        <f aca="false">$J$7</f>
        <v>0</v>
      </c>
      <c r="K11" s="154" t="n">
        <f aca="false">$K$6</f>
        <v>0</v>
      </c>
      <c r="L11" s="155" t="n">
        <f aca="false">((I11*J11/1000)+K11)</f>
        <v>0</v>
      </c>
      <c r="M11" s="156" t="n">
        <f aca="false">$M$68</f>
        <v>0</v>
      </c>
      <c r="N11" s="157" t="e">
        <f aca="false">$N$7*AQ10*AR10</f>
        <v>#DIV/0!</v>
      </c>
      <c r="O11" s="156" t="n">
        <f aca="false">$O$68</f>
        <v>0</v>
      </c>
      <c r="P11" s="158" t="n">
        <f aca="false">(AT10*$P$6)*$P$3</f>
        <v>0</v>
      </c>
      <c r="Q11" s="154" t="n">
        <f aca="false">$Q$68</f>
        <v>0</v>
      </c>
      <c r="R11" s="154" t="n">
        <v>0</v>
      </c>
      <c r="S11" s="155" t="n">
        <v>0</v>
      </c>
      <c r="T11" s="156" t="n">
        <f aca="false">$T$6</f>
        <v>0</v>
      </c>
      <c r="U11" s="159" t="e">
        <f aca="false">(N11/E11)+SUM(L11:M11)</f>
        <v>#DIV/0!</v>
      </c>
      <c r="W11" s="116" t="n">
        <v>4</v>
      </c>
      <c r="X11" s="117"/>
      <c r="Y11" s="160"/>
      <c r="Z11" s="63"/>
      <c r="AA11" s="161"/>
      <c r="AB11" s="120"/>
      <c r="AC11" s="162" t="n">
        <f aca="false">(W11*X11)+(Y11*Z11)+(AA11*AB11)</f>
        <v>0</v>
      </c>
      <c r="AD11" s="163" t="n">
        <v>500</v>
      </c>
      <c r="AE11" s="164" t="n">
        <v>0</v>
      </c>
      <c r="AF11" s="165" t="n">
        <v>0</v>
      </c>
      <c r="AG11" s="166"/>
      <c r="AH11" s="167"/>
      <c r="AI11" s="168"/>
      <c r="AJ11" s="169"/>
      <c r="AK11" s="170"/>
      <c r="AL11" s="63"/>
      <c r="AM11" s="171"/>
      <c r="AN11" s="172"/>
      <c r="AO11" s="173"/>
      <c r="AP11" s="133"/>
      <c r="AQ11" s="322" t="e">
        <f aca="false" t="array" ref="AQ11:AQ11">SUM(IF(AND(AJ11&lt;&gt;"pac",AJ11&lt;&gt;""),AI11),IF(AND(AM11&lt;&gt;"pac",AM11&lt;&gt;""),AL11),IF(AND(AN11&lt;&gt;"pac",AN11&lt;&gt;""),AO11))/SUM(IF(AND(AJ11&lt;&gt;"pac",AJ11&lt;&gt;""),1),IF(AND(AM11&lt;&gt;"pac",AM11&lt;&gt;""),1),IF(AND(AN11&lt;&gt;"pac",AN11&lt;&gt;""),1))</f>
        <v>#DIV/0!</v>
      </c>
      <c r="AR11" s="133" t="n">
        <f aca="false" t="array" ref="AR11:AR11">SUM(IF(AND(AJ11&lt;&gt;"pac",AJ11&lt;&gt;""),AH11),IF(AND(AM11&lt;&gt;"pac",AM11&lt;&gt;""),AK11),IF(AND(AP11&lt;&gt;"pac",AP11&lt;&gt;""),AN11))</f>
        <v>0</v>
      </c>
      <c r="AS11" s="133"/>
      <c r="AT11" s="134" t="n">
        <f aca="false">SUM(AE11,AG11,AH11,AN11,AK11)</f>
        <v>0</v>
      </c>
      <c r="AU11" s="135" t="e">
        <f aca="false">AV11/AT11</f>
        <v>#DIV/0!</v>
      </c>
      <c r="AV11" s="136" t="n">
        <f aca="false">SUM(AE11*AF11)+(AH11*AI11)+(AN11*AO11)+(AK11*AL11)</f>
        <v>0</v>
      </c>
      <c r="AW11" s="137" t="n">
        <f aca="false">AT11*(F12+G12+H12)*J12/1000</f>
        <v>0</v>
      </c>
      <c r="AX11" s="137" t="n">
        <f aca="false">K12*AT11</f>
        <v>0</v>
      </c>
      <c r="AY11" s="137" t="n">
        <f aca="false">L12*(AE12+AG12)</f>
        <v>0</v>
      </c>
      <c r="AZ11" s="136" t="n">
        <f aca="false">P12</f>
        <v>0</v>
      </c>
      <c r="BA11" s="137" t="n">
        <f aca="false">AC11</f>
        <v>0</v>
      </c>
      <c r="BB11" s="137" t="n">
        <f aca="false">T12*AT12</f>
        <v>0</v>
      </c>
      <c r="BC11" s="137"/>
      <c r="BD11" s="137" t="n">
        <f aca="false">AV11-SUM(AW11:BC11)</f>
        <v>0</v>
      </c>
      <c r="BE11" s="138"/>
      <c r="BF11" s="139" t="n">
        <f aca="false">BD11</f>
        <v>0</v>
      </c>
      <c r="BG11" s="139" t="n">
        <f aca="false">BF11*$BG$5</f>
        <v>0</v>
      </c>
      <c r="BH11" s="139" t="n">
        <f aca="false">BF11*$BH$5</f>
        <v>0</v>
      </c>
      <c r="BI11" s="52"/>
      <c r="BJ11" s="25" t="s">
        <v>88</v>
      </c>
      <c r="BK11" s="26"/>
      <c r="BL11" s="27" t="n">
        <f aca="false">AV31</f>
        <v>0</v>
      </c>
      <c r="BO11" s="25" t="s">
        <v>88</v>
      </c>
      <c r="BP11" s="26"/>
      <c r="BQ11" s="27" t="e">
        <f aca="true">(INDIRECT(TEXT((DAY($A$1)-1),"0")&amp;"!Bq11"))+BL11</f>
        <v>#REF!</v>
      </c>
      <c r="BR11" s="55"/>
      <c r="BS11" s="142"/>
      <c r="BT11" s="143"/>
      <c r="BU11" s="144"/>
      <c r="BV11" s="138"/>
      <c r="BW11" s="138"/>
      <c r="BX11" s="138"/>
      <c r="BY11" s="144"/>
      <c r="BZ11" s="138"/>
      <c r="CA11" s="138"/>
      <c r="CB11" s="138"/>
      <c r="CC11" s="138"/>
      <c r="CD11" s="138"/>
      <c r="CE11" s="145"/>
      <c r="CF11" s="145"/>
      <c r="CG11" s="145"/>
      <c r="CH11" s="7"/>
      <c r="CI11" s="8"/>
      <c r="CJ11" s="7"/>
      <c r="CK11" s="29"/>
      <c r="CL11" s="7"/>
      <c r="CM11" s="7"/>
      <c r="CN11" s="8"/>
      <c r="CO11" s="7"/>
      <c r="CP11" s="29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</row>
    <row r="12" customFormat="false" ht="12.75" hidden="false" customHeight="false" outlineLevel="0" collapsed="false">
      <c r="B12" s="75" t="n">
        <v>500</v>
      </c>
      <c r="C12" s="146" t="n">
        <f aca="false">C11</f>
        <v>4</v>
      </c>
      <c r="D12" s="147" t="n">
        <f aca="false">D11</f>
        <v>0</v>
      </c>
      <c r="E12" s="174" t="n">
        <f aca="false">C12-D11</f>
        <v>4</v>
      </c>
      <c r="F12" s="149" t="n">
        <f aca="false">$F$6</f>
        <v>0</v>
      </c>
      <c r="G12" s="175" t="n">
        <f aca="false">$G$6</f>
        <v>0</v>
      </c>
      <c r="H12" s="151" t="n">
        <f aca="false">$H$6</f>
        <v>0</v>
      </c>
      <c r="I12" s="152" t="n">
        <f aca="false">F12+G12+H12</f>
        <v>0</v>
      </c>
      <c r="J12" s="153" t="n">
        <f aca="false">$J$7</f>
        <v>0</v>
      </c>
      <c r="K12" s="154" t="n">
        <f aca="false">$K$6</f>
        <v>0</v>
      </c>
      <c r="L12" s="155" t="n">
        <f aca="false">((I12*J12/1000)+K12)</f>
        <v>0</v>
      </c>
      <c r="M12" s="156" t="n">
        <f aca="false">$M$68</f>
        <v>0</v>
      </c>
      <c r="N12" s="157" t="e">
        <f aca="false">$N$7*AQ11*AR11</f>
        <v>#DIV/0!</v>
      </c>
      <c r="O12" s="156" t="n">
        <f aca="false">$O$68</f>
        <v>0</v>
      </c>
      <c r="P12" s="158" t="n">
        <f aca="false">(AT11*$P$6)*$P$3</f>
        <v>0</v>
      </c>
      <c r="Q12" s="154" t="n">
        <f aca="false">$Q$68</f>
        <v>0</v>
      </c>
      <c r="R12" s="154" t="n">
        <v>0</v>
      </c>
      <c r="S12" s="155" t="n">
        <v>0</v>
      </c>
      <c r="T12" s="156" t="n">
        <f aca="false">$T$6</f>
        <v>0</v>
      </c>
      <c r="U12" s="159" t="e">
        <f aca="false">(N12/E12)+SUM(L12:M12)</f>
        <v>#DIV/0!</v>
      </c>
      <c r="W12" s="116" t="n">
        <v>4</v>
      </c>
      <c r="X12" s="117"/>
      <c r="Y12" s="160"/>
      <c r="Z12" s="63"/>
      <c r="AA12" s="161"/>
      <c r="AB12" s="120"/>
      <c r="AC12" s="162" t="n">
        <f aca="false">(W12*X12)+(Y12*Z12)+(AA12*AB12)</f>
        <v>0</v>
      </c>
      <c r="AD12" s="163" t="n">
        <v>600</v>
      </c>
      <c r="AE12" s="164" t="n">
        <v>0</v>
      </c>
      <c r="AF12" s="165" t="n">
        <v>0</v>
      </c>
      <c r="AG12" s="166"/>
      <c r="AH12" s="167"/>
      <c r="AI12" s="168"/>
      <c r="AJ12" s="169"/>
      <c r="AK12" s="170"/>
      <c r="AL12" s="63"/>
      <c r="AM12" s="171"/>
      <c r="AN12" s="172"/>
      <c r="AO12" s="173"/>
      <c r="AP12" s="133"/>
      <c r="AQ12" s="322" t="e">
        <f aca="false" t="array" ref="AQ12:AQ12">SUM(IF(AND(AJ12&lt;&gt;"pac",AJ12&lt;&gt;""),AI12),IF(AND(AM12&lt;&gt;"pac",AM12&lt;&gt;""),AL12),IF(AND(AN12&lt;&gt;"pac",AN12&lt;&gt;""),AO12))/SUM(IF(AND(AJ12&lt;&gt;"pac",AJ12&lt;&gt;""),1),IF(AND(AM12&lt;&gt;"pac",AM12&lt;&gt;""),1),IF(AND(AN12&lt;&gt;"pac",AN12&lt;&gt;""),1))</f>
        <v>#DIV/0!</v>
      </c>
      <c r="AR12" s="133" t="n">
        <f aca="false" t="array" ref="AR12:AR12">SUM(IF(AND(AJ12&lt;&gt;"pac",AJ12&lt;&gt;""),AH12),IF(AND(AM12&lt;&gt;"pac",AM12&lt;&gt;""),AK12),IF(AND(AP12&lt;&gt;"pac",AP12&lt;&gt;""),AN12))</f>
        <v>0</v>
      </c>
      <c r="AS12" s="133"/>
      <c r="AT12" s="134" t="n">
        <f aca="false">SUM(AE12,AG12,AH12,AN12,AK12)</f>
        <v>0</v>
      </c>
      <c r="AU12" s="135" t="e">
        <f aca="false">AV12/AT12</f>
        <v>#DIV/0!</v>
      </c>
      <c r="AV12" s="136" t="n">
        <f aca="false">SUM(AE12*AF12)+(AH12*AI12)+(AN12*AO12)+(AK12*AL12)</f>
        <v>0</v>
      </c>
      <c r="AW12" s="137" t="n">
        <f aca="false">AT12*(F13+G13+H13)*J13/1000</f>
        <v>0</v>
      </c>
      <c r="AX12" s="137" t="n">
        <f aca="false">K13*AT12</f>
        <v>0</v>
      </c>
      <c r="AY12" s="137" t="n">
        <f aca="false">L13*(AE13+AG13)</f>
        <v>0</v>
      </c>
      <c r="AZ12" s="136" t="n">
        <f aca="false">P13</f>
        <v>0</v>
      </c>
      <c r="BA12" s="137" t="n">
        <f aca="false">AC12</f>
        <v>0</v>
      </c>
      <c r="BB12" s="137" t="n">
        <f aca="false">T13*AT13</f>
        <v>0</v>
      </c>
      <c r="BC12" s="137"/>
      <c r="BD12" s="137" t="n">
        <f aca="false">AV12-SUM(AW12:BC12)</f>
        <v>0</v>
      </c>
      <c r="BE12" s="138"/>
      <c r="BF12" s="139" t="n">
        <f aca="false">BD12</f>
        <v>0</v>
      </c>
      <c r="BG12" s="139" t="n">
        <f aca="false">BF12*$BG$5</f>
        <v>0</v>
      </c>
      <c r="BH12" s="139" t="n">
        <f aca="false">BF12*$BH$5</f>
        <v>0</v>
      </c>
      <c r="BI12" s="52"/>
      <c r="BJ12" s="53" t="s">
        <v>92</v>
      </c>
      <c r="BK12" s="52"/>
      <c r="BL12" s="73"/>
      <c r="BO12" s="53" t="s">
        <v>92</v>
      </c>
      <c r="BP12" s="52"/>
      <c r="BQ12" s="73"/>
      <c r="BR12" s="55"/>
      <c r="BS12" s="142"/>
      <c r="BT12" s="143"/>
      <c r="BU12" s="144"/>
      <c r="BV12" s="138"/>
      <c r="BW12" s="138"/>
      <c r="BX12" s="138"/>
      <c r="BY12" s="144"/>
      <c r="BZ12" s="138"/>
      <c r="CA12" s="138"/>
      <c r="CB12" s="138"/>
      <c r="CC12" s="138"/>
      <c r="CD12" s="138"/>
      <c r="CE12" s="145"/>
      <c r="CF12" s="145"/>
      <c r="CG12" s="145"/>
      <c r="CH12" s="7"/>
      <c r="CI12" s="8"/>
      <c r="CJ12" s="7"/>
      <c r="CK12" s="29"/>
      <c r="CL12" s="7"/>
      <c r="CM12" s="7"/>
      <c r="CN12" s="8"/>
      <c r="CO12" s="7"/>
      <c r="CP12" s="29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</row>
    <row r="13" customFormat="false" ht="12.75" hidden="false" customHeight="false" outlineLevel="0" collapsed="false">
      <c r="B13" s="75" t="n">
        <v>600</v>
      </c>
      <c r="C13" s="146" t="n">
        <f aca="false">C12</f>
        <v>4</v>
      </c>
      <c r="D13" s="147" t="n">
        <f aca="false">D12</f>
        <v>0</v>
      </c>
      <c r="E13" s="174" t="n">
        <f aca="false">C13-D12</f>
        <v>4</v>
      </c>
      <c r="F13" s="149" t="n">
        <f aca="false">$F$6</f>
        <v>0</v>
      </c>
      <c r="G13" s="175" t="n">
        <f aca="false">$G$6</f>
        <v>0</v>
      </c>
      <c r="H13" s="151" t="n">
        <f aca="false">$H$6</f>
        <v>0</v>
      </c>
      <c r="I13" s="152" t="n">
        <f aca="false">F13+G13+H13</f>
        <v>0</v>
      </c>
      <c r="J13" s="153" t="n">
        <f aca="false">$J$7</f>
        <v>0</v>
      </c>
      <c r="K13" s="154" t="n">
        <f aca="false">$K$6</f>
        <v>0</v>
      </c>
      <c r="L13" s="155" t="n">
        <f aca="false">((I13*J13/1000)+K13)</f>
        <v>0</v>
      </c>
      <c r="M13" s="156" t="n">
        <f aca="false">$M$68</f>
        <v>0</v>
      </c>
      <c r="N13" s="157" t="e">
        <f aca="false">$N$7*AQ12*AR12</f>
        <v>#DIV/0!</v>
      </c>
      <c r="O13" s="156" t="n">
        <f aca="false">$O$68</f>
        <v>0</v>
      </c>
      <c r="P13" s="158" t="n">
        <f aca="false">(AT12*$P$6)*$P$3</f>
        <v>0</v>
      </c>
      <c r="Q13" s="154" t="n">
        <f aca="false">$Q$68</f>
        <v>0</v>
      </c>
      <c r="R13" s="154" t="n">
        <v>0</v>
      </c>
      <c r="S13" s="155" t="n">
        <v>0</v>
      </c>
      <c r="T13" s="156" t="n">
        <f aca="false">$T$6</f>
        <v>0</v>
      </c>
      <c r="U13" s="159" t="e">
        <f aca="false">(N13/E13)+SUM(L13:M13)</f>
        <v>#DIV/0!</v>
      </c>
      <c r="W13" s="116" t="n">
        <v>4</v>
      </c>
      <c r="X13" s="117"/>
      <c r="Y13" s="160"/>
      <c r="Z13" s="63"/>
      <c r="AA13" s="161"/>
      <c r="AB13" s="120"/>
      <c r="AC13" s="162" t="n">
        <f aca="false">(W13*X13)+(Y13*Z13)+(AA13*AB13)</f>
        <v>0</v>
      </c>
      <c r="AD13" s="163" t="n">
        <v>700</v>
      </c>
      <c r="AE13" s="164" t="n">
        <v>0</v>
      </c>
      <c r="AF13" s="165" t="n">
        <v>0</v>
      </c>
      <c r="AG13" s="166"/>
      <c r="AH13" s="167"/>
      <c r="AI13" s="168"/>
      <c r="AJ13" s="169"/>
      <c r="AK13" s="170"/>
      <c r="AL13" s="63"/>
      <c r="AM13" s="171"/>
      <c r="AN13" s="172"/>
      <c r="AO13" s="173"/>
      <c r="AP13" s="133"/>
      <c r="AQ13" s="322" t="e">
        <f aca="false" t="array" ref="AQ13:AQ13">SUM(IF(AND(AJ13&lt;&gt;"pac",AJ13&lt;&gt;""),AI13),IF(AND(AM13&lt;&gt;"pac",AM13&lt;&gt;""),AL13),IF(AND(AN13&lt;&gt;"pac",AN13&lt;&gt;""),AO13))/SUM(IF(AND(AJ13&lt;&gt;"pac",AJ13&lt;&gt;""),1),IF(AND(AM13&lt;&gt;"pac",AM13&lt;&gt;""),1),IF(AND(AN13&lt;&gt;"pac",AN13&lt;&gt;""),1))</f>
        <v>#DIV/0!</v>
      </c>
      <c r="AR13" s="133" t="n">
        <f aca="false" t="array" ref="AR13:AR13">SUM(IF(AND(AJ13&lt;&gt;"pac",AJ13&lt;&gt;""),AH13),IF(AND(AM13&lt;&gt;"pac",AM13&lt;&gt;""),AK13),IF(AND(AP13&lt;&gt;"pac",AP13&lt;&gt;""),AN13))</f>
        <v>0</v>
      </c>
      <c r="AS13" s="133"/>
      <c r="AT13" s="134" t="n">
        <f aca="false">SUM(AE13,AG13,AH13,AN13,AK13)</f>
        <v>0</v>
      </c>
      <c r="AU13" s="135" t="e">
        <f aca="false">AV13/AT13</f>
        <v>#DIV/0!</v>
      </c>
      <c r="AV13" s="136" t="n">
        <f aca="false">SUM(AE13*AF13)+(AH13*AI13)+(AN13*AO13)+(AK13*AL13)</f>
        <v>0</v>
      </c>
      <c r="AW13" s="137" t="n">
        <f aca="false">AT13*(F14+G14+H14)*J14/1000</f>
        <v>0</v>
      </c>
      <c r="AX13" s="137" t="n">
        <f aca="false">K14*AT13</f>
        <v>0</v>
      </c>
      <c r="AY13" s="137" t="n">
        <f aca="false">L14*(AE14+AG14)</f>
        <v>0</v>
      </c>
      <c r="AZ13" s="136" t="n">
        <f aca="false">P14</f>
        <v>0</v>
      </c>
      <c r="BA13" s="137" t="n">
        <f aca="false">AC13</f>
        <v>0</v>
      </c>
      <c r="BB13" s="137" t="n">
        <f aca="false">T14*AT14</f>
        <v>0</v>
      </c>
      <c r="BC13" s="137"/>
      <c r="BD13" s="137" t="n">
        <f aca="false">AV13-SUM(AW13:BC13)</f>
        <v>0</v>
      </c>
      <c r="BE13" s="138"/>
      <c r="BF13" s="139" t="n">
        <f aca="false">BD13</f>
        <v>0</v>
      </c>
      <c r="BG13" s="139" t="n">
        <f aca="false">BF13*$BG$5</f>
        <v>0</v>
      </c>
      <c r="BH13" s="139" t="n">
        <f aca="false">BF13*$BH$5</f>
        <v>0</v>
      </c>
      <c r="BI13" s="52"/>
      <c r="BJ13" s="53" t="s">
        <v>93</v>
      </c>
      <c r="BK13" s="52"/>
      <c r="BL13" s="73" t="n">
        <f aca="false">AY31+BA31</f>
        <v>0</v>
      </c>
      <c r="BO13" s="53" t="s">
        <v>93</v>
      </c>
      <c r="BP13" s="52"/>
      <c r="BQ13" s="73" t="e">
        <f aca="true">(INDIRECT(TEXT((DAY($A$1)-1),"0")&amp;"!Bq13"))+BL13</f>
        <v>#REF!</v>
      </c>
      <c r="BR13" s="55"/>
      <c r="BS13" s="142"/>
      <c r="BT13" s="143"/>
      <c r="BU13" s="144"/>
      <c r="BV13" s="138"/>
      <c r="BW13" s="138"/>
      <c r="BX13" s="138"/>
      <c r="BY13" s="144"/>
      <c r="BZ13" s="138"/>
      <c r="CA13" s="138"/>
      <c r="CB13" s="138"/>
      <c r="CC13" s="138"/>
      <c r="CD13" s="138"/>
      <c r="CE13" s="145"/>
      <c r="CF13" s="145"/>
      <c r="CG13" s="145"/>
      <c r="CH13" s="7"/>
      <c r="CI13" s="8"/>
      <c r="CJ13" s="7"/>
      <c r="CK13" s="29"/>
      <c r="CL13" s="7"/>
      <c r="CM13" s="7"/>
      <c r="CN13" s="8"/>
      <c r="CO13" s="7"/>
      <c r="CP13" s="29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</row>
    <row r="14" customFormat="false" ht="12.75" hidden="false" customHeight="false" outlineLevel="0" collapsed="false">
      <c r="B14" s="75" t="n">
        <v>700</v>
      </c>
      <c r="C14" s="146" t="n">
        <f aca="false">C13</f>
        <v>4</v>
      </c>
      <c r="D14" s="147" t="n">
        <f aca="false">D13</f>
        <v>0</v>
      </c>
      <c r="E14" s="174" t="n">
        <f aca="false">C14-D13</f>
        <v>4</v>
      </c>
      <c r="F14" s="149" t="n">
        <f aca="false">$F$6</f>
        <v>0</v>
      </c>
      <c r="G14" s="175" t="n">
        <f aca="false">$G$6</f>
        <v>0</v>
      </c>
      <c r="H14" s="151" t="n">
        <f aca="false">$H$6</f>
        <v>0</v>
      </c>
      <c r="I14" s="152" t="n">
        <f aca="false">F14+G14+H14</f>
        <v>0</v>
      </c>
      <c r="J14" s="153" t="n">
        <f aca="false">$J$7</f>
        <v>0</v>
      </c>
      <c r="K14" s="154" t="n">
        <f aca="false">$K$6</f>
        <v>0</v>
      </c>
      <c r="L14" s="155" t="n">
        <f aca="false">((I14*J14/1000)+K14)</f>
        <v>0</v>
      </c>
      <c r="M14" s="156" t="n">
        <f aca="false">$M$68</f>
        <v>0</v>
      </c>
      <c r="N14" s="157" t="e">
        <f aca="false">$N$7*AQ13*AR13</f>
        <v>#DIV/0!</v>
      </c>
      <c r="O14" s="156" t="n">
        <f aca="false">$O$68</f>
        <v>0</v>
      </c>
      <c r="P14" s="158" t="n">
        <f aca="false">(AT13*$P$6)*$P$3</f>
        <v>0</v>
      </c>
      <c r="Q14" s="154" t="n">
        <f aca="false">$Q$68</f>
        <v>0</v>
      </c>
      <c r="R14" s="154" t="n">
        <v>0</v>
      </c>
      <c r="S14" s="155" t="n">
        <v>0</v>
      </c>
      <c r="T14" s="156" t="n">
        <f aca="false">$T$6</f>
        <v>0</v>
      </c>
      <c r="U14" s="159" t="e">
        <f aca="false">(N14/E14)+SUM(L14:M14)</f>
        <v>#DIV/0!</v>
      </c>
      <c r="W14" s="116" t="n">
        <v>4</v>
      </c>
      <c r="X14" s="117"/>
      <c r="Y14" s="160"/>
      <c r="Z14" s="63"/>
      <c r="AA14" s="161"/>
      <c r="AB14" s="120"/>
      <c r="AC14" s="162" t="n">
        <f aca="false">(W14*X14)+(Y14*Z14)+(AA14*AB14)</f>
        <v>0</v>
      </c>
      <c r="AD14" s="163" t="n">
        <v>800</v>
      </c>
      <c r="AE14" s="164" t="n">
        <v>0</v>
      </c>
      <c r="AF14" s="165" t="n">
        <v>0</v>
      </c>
      <c r="AG14" s="166"/>
      <c r="AH14" s="167"/>
      <c r="AI14" s="168"/>
      <c r="AJ14" s="169"/>
      <c r="AK14" s="170"/>
      <c r="AL14" s="63"/>
      <c r="AM14" s="171"/>
      <c r="AN14" s="172"/>
      <c r="AO14" s="173"/>
      <c r="AP14" s="133"/>
      <c r="AQ14" s="322" t="e">
        <f aca="false" t="array" ref="AQ14:AQ14">SUM(IF(AND(AJ14&lt;&gt;"pac",AJ14&lt;&gt;""),AI14),IF(AND(AM14&lt;&gt;"pac",AM14&lt;&gt;""),AL14),IF(AND(AN14&lt;&gt;"pac",AN14&lt;&gt;""),AO14))/SUM(IF(AND(AJ14&lt;&gt;"pac",AJ14&lt;&gt;""),1),IF(AND(AM14&lt;&gt;"pac",AM14&lt;&gt;""),1),IF(AND(AN14&lt;&gt;"pac",AN14&lt;&gt;""),1))</f>
        <v>#DIV/0!</v>
      </c>
      <c r="AR14" s="133" t="n">
        <f aca="false" t="array" ref="AR14:AR14">SUM(IF(AND(AJ14&lt;&gt;"pac",AJ14&lt;&gt;""),AH14),IF(AND(AM14&lt;&gt;"pac",AM14&lt;&gt;""),AK14),IF(AND(AP14&lt;&gt;"pac",AP14&lt;&gt;""),AN14))</f>
        <v>0</v>
      </c>
      <c r="AS14" s="133"/>
      <c r="AT14" s="134" t="n">
        <f aca="false">SUM(AE14,AG14,AH14,AN14,AK14)</f>
        <v>0</v>
      </c>
      <c r="AU14" s="135" t="e">
        <f aca="false">AV14/AT14</f>
        <v>#DIV/0!</v>
      </c>
      <c r="AV14" s="136" t="n">
        <f aca="false">SUM(AE14*AF14)+(AH14*AI14)+(AN14*AO14)+(AK14*AL14)</f>
        <v>0</v>
      </c>
      <c r="AW14" s="137" t="n">
        <f aca="false">AT14*(F15+G15+H15)*J15/1000</f>
        <v>0</v>
      </c>
      <c r="AX14" s="137" t="n">
        <f aca="false">K15*AT14</f>
        <v>0</v>
      </c>
      <c r="AY14" s="137" t="n">
        <f aca="false">L15*(AE15+AG15)</f>
        <v>0</v>
      </c>
      <c r="AZ14" s="136" t="n">
        <f aca="false">P15</f>
        <v>0</v>
      </c>
      <c r="BA14" s="137" t="n">
        <f aca="false">AC14</f>
        <v>0</v>
      </c>
      <c r="BB14" s="137" t="n">
        <f aca="false">T15*AT15</f>
        <v>0</v>
      </c>
      <c r="BC14" s="137"/>
      <c r="BD14" s="137" t="n">
        <f aca="false">AV14-SUM(AW14:BC14)</f>
        <v>0</v>
      </c>
      <c r="BE14" s="138"/>
      <c r="BF14" s="139" t="n">
        <f aca="false">BD14</f>
        <v>0</v>
      </c>
      <c r="BG14" s="139" t="n">
        <f aca="false">BF14*$BG$5</f>
        <v>0</v>
      </c>
      <c r="BH14" s="139" t="n">
        <f aca="false">BF14*$BH$5</f>
        <v>0</v>
      </c>
      <c r="BI14" s="52"/>
      <c r="BJ14" s="53" t="s">
        <v>67</v>
      </c>
      <c r="BK14" s="52"/>
      <c r="BL14" s="73" t="n">
        <f aca="false">AZ31</f>
        <v>0</v>
      </c>
      <c r="BO14" s="53" t="s">
        <v>67</v>
      </c>
      <c r="BP14" s="52"/>
      <c r="BQ14" s="73" t="e">
        <f aca="true">(INDIRECT(TEXT((DAY($A$1)-1),"0")&amp;"!BQ14"))+BL14</f>
        <v>#REF!</v>
      </c>
      <c r="BR14" s="55"/>
      <c r="BS14" s="142"/>
      <c r="BT14" s="143"/>
      <c r="BU14" s="144"/>
      <c r="BV14" s="138"/>
      <c r="BW14" s="138"/>
      <c r="BX14" s="138"/>
      <c r="BY14" s="144"/>
      <c r="BZ14" s="138"/>
      <c r="CA14" s="138"/>
      <c r="CB14" s="138"/>
      <c r="CC14" s="138"/>
      <c r="CD14" s="138"/>
      <c r="CE14" s="145"/>
      <c r="CF14" s="145"/>
      <c r="CG14" s="145"/>
      <c r="CH14" s="7"/>
      <c r="CI14" s="8"/>
      <c r="CJ14" s="7"/>
      <c r="CK14" s="29"/>
      <c r="CL14" s="7"/>
      <c r="CM14" s="7"/>
      <c r="CN14" s="8"/>
      <c r="CO14" s="7"/>
      <c r="CP14" s="29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</row>
    <row r="15" customFormat="false" ht="15" hidden="false" customHeight="false" outlineLevel="0" collapsed="false">
      <c r="B15" s="75" t="n">
        <v>800</v>
      </c>
      <c r="C15" s="146" t="n">
        <f aca="false">C14</f>
        <v>4</v>
      </c>
      <c r="D15" s="147" t="n">
        <f aca="false">D14</f>
        <v>0</v>
      </c>
      <c r="E15" s="174" t="n">
        <f aca="false">C15-D14</f>
        <v>4</v>
      </c>
      <c r="F15" s="149" t="n">
        <f aca="false">$F$6</f>
        <v>0</v>
      </c>
      <c r="G15" s="175" t="n">
        <f aca="false">$G$6</f>
        <v>0</v>
      </c>
      <c r="H15" s="151" t="n">
        <f aca="false">$H$6</f>
        <v>0</v>
      </c>
      <c r="I15" s="152" t="n">
        <f aca="false">F15+G15+H15</f>
        <v>0</v>
      </c>
      <c r="J15" s="153" t="n">
        <f aca="false">$J$7</f>
        <v>0</v>
      </c>
      <c r="K15" s="154" t="n">
        <f aca="false">$K$6</f>
        <v>0</v>
      </c>
      <c r="L15" s="155" t="n">
        <f aca="false">((I15*J15/1000)+K15)</f>
        <v>0</v>
      </c>
      <c r="M15" s="156" t="n">
        <f aca="false">$M$68</f>
        <v>0</v>
      </c>
      <c r="N15" s="157" t="e">
        <f aca="false">$N$7*AQ14*AR14</f>
        <v>#DIV/0!</v>
      </c>
      <c r="O15" s="156" t="n">
        <f aca="false">$O$68</f>
        <v>0</v>
      </c>
      <c r="P15" s="158" t="n">
        <f aca="false">(AT14*$P$6)*$P$3</f>
        <v>0</v>
      </c>
      <c r="Q15" s="154" t="n">
        <f aca="false">$Q$68</f>
        <v>0</v>
      </c>
      <c r="R15" s="154" t="n">
        <v>0</v>
      </c>
      <c r="S15" s="155" t="n">
        <v>0</v>
      </c>
      <c r="T15" s="156" t="n">
        <f aca="false">$T$6</f>
        <v>0</v>
      </c>
      <c r="U15" s="159" t="e">
        <f aca="false">(N15/E15)+SUM(L15:M15)</f>
        <v>#DIV/0!</v>
      </c>
      <c r="W15" s="116" t="n">
        <v>4</v>
      </c>
      <c r="X15" s="117"/>
      <c r="Y15" s="160"/>
      <c r="Z15" s="63"/>
      <c r="AA15" s="161"/>
      <c r="AB15" s="120"/>
      <c r="AC15" s="162" t="n">
        <f aca="false">(W15*X15)+(Y15*Z15)+(AA15*AB15)</f>
        <v>0</v>
      </c>
      <c r="AD15" s="163" t="n">
        <v>900</v>
      </c>
      <c r="AE15" s="164" t="n">
        <v>0</v>
      </c>
      <c r="AF15" s="165" t="n">
        <v>0</v>
      </c>
      <c r="AG15" s="166"/>
      <c r="AH15" s="167"/>
      <c r="AI15" s="168"/>
      <c r="AJ15" s="169"/>
      <c r="AK15" s="170"/>
      <c r="AL15" s="63"/>
      <c r="AM15" s="171"/>
      <c r="AN15" s="172"/>
      <c r="AO15" s="173"/>
      <c r="AP15" s="133"/>
      <c r="AQ15" s="322" t="e">
        <f aca="false" t="array" ref="AQ15:AQ15">SUM(IF(AND(AJ15&lt;&gt;"pac",AJ15&lt;&gt;""),AI15),IF(AND(AM15&lt;&gt;"pac",AM15&lt;&gt;""),AL15),IF(AND(AN15&lt;&gt;"pac",AN15&lt;&gt;""),AO15))/SUM(IF(AND(AJ15&lt;&gt;"pac",AJ15&lt;&gt;""),1),IF(AND(AM15&lt;&gt;"pac",AM15&lt;&gt;""),1),IF(AND(AN15&lt;&gt;"pac",AN15&lt;&gt;""),1))</f>
        <v>#DIV/0!</v>
      </c>
      <c r="AR15" s="133" t="n">
        <f aca="false" t="array" ref="AR15:AR15">SUM(IF(AND(AJ15&lt;&gt;"pac",AJ15&lt;&gt;""),AH15),IF(AND(AM15&lt;&gt;"pac",AM15&lt;&gt;""),AK15),IF(AND(AP15&lt;&gt;"pac",AP15&lt;&gt;""),AN15))</f>
        <v>0</v>
      </c>
      <c r="AS15" s="133"/>
      <c r="AT15" s="134" t="n">
        <f aca="false">SUM(AE15,AG15,AH15,AN15,AK15)</f>
        <v>0</v>
      </c>
      <c r="AU15" s="135" t="e">
        <f aca="false">AV15/AT15</f>
        <v>#DIV/0!</v>
      </c>
      <c r="AV15" s="136" t="n">
        <f aca="false">SUM(AE15*AF15)+(AH15*AI15)+(AN15*AO15)+(AK15*AL15)</f>
        <v>0</v>
      </c>
      <c r="AW15" s="137" t="n">
        <f aca="false">AT15*(F16+G16+H16)*J16/1000</f>
        <v>0</v>
      </c>
      <c r="AX15" s="137" t="n">
        <f aca="false">K16*AT15</f>
        <v>0</v>
      </c>
      <c r="AY15" s="137" t="n">
        <f aca="false">L16*(AE16+AG16)</f>
        <v>0</v>
      </c>
      <c r="AZ15" s="136" t="n">
        <f aca="false">P16</f>
        <v>0</v>
      </c>
      <c r="BA15" s="137" t="n">
        <f aca="false">AC15</f>
        <v>0</v>
      </c>
      <c r="BB15" s="137" t="n">
        <f aca="false">T16*AT16</f>
        <v>0</v>
      </c>
      <c r="BC15" s="137"/>
      <c r="BD15" s="137" t="n">
        <f aca="false">AV15-SUM(AW15:BC15)</f>
        <v>0</v>
      </c>
      <c r="BE15" s="138"/>
      <c r="BF15" s="139" t="n">
        <f aca="false">BD15</f>
        <v>0</v>
      </c>
      <c r="BG15" s="139" t="n">
        <f aca="false">BF15*$BG$5</f>
        <v>0</v>
      </c>
      <c r="BH15" s="139" t="n">
        <f aca="false">BF15*$BH$5</f>
        <v>0</v>
      </c>
      <c r="BI15" s="52"/>
      <c r="BJ15" s="53" t="s">
        <v>96</v>
      </c>
      <c r="BK15" s="52"/>
      <c r="BL15" s="181" t="n">
        <f aca="false">BC31</f>
        <v>0</v>
      </c>
      <c r="BO15" s="53" t="s">
        <v>96</v>
      </c>
      <c r="BP15" s="52"/>
      <c r="BQ15" s="181" t="e">
        <f aca="true">(INDIRECT(TEXT((DAY($A$1)-1),"0")&amp;"!BK15"))+BL15</f>
        <v>#REF!</v>
      </c>
      <c r="BR15" s="55"/>
      <c r="BS15" s="142"/>
      <c r="BT15" s="143"/>
      <c r="BU15" s="144"/>
      <c r="BV15" s="138"/>
      <c r="BW15" s="138"/>
      <c r="BX15" s="138"/>
      <c r="BY15" s="144"/>
      <c r="BZ15" s="138"/>
      <c r="CA15" s="138"/>
      <c r="CB15" s="138"/>
      <c r="CC15" s="138"/>
      <c r="CD15" s="138"/>
      <c r="CE15" s="145"/>
      <c r="CF15" s="145"/>
      <c r="CG15" s="145"/>
      <c r="CH15" s="7"/>
      <c r="CI15" s="8"/>
      <c r="CJ15" s="7"/>
      <c r="CK15" s="182"/>
      <c r="CL15" s="7"/>
      <c r="CM15" s="7"/>
      <c r="CN15" s="8"/>
      <c r="CO15" s="7"/>
      <c r="CP15" s="182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</row>
    <row r="16" customFormat="false" ht="12.75" hidden="false" customHeight="false" outlineLevel="0" collapsed="false">
      <c r="B16" s="75" t="n">
        <v>900</v>
      </c>
      <c r="C16" s="146" t="n">
        <f aca="false">C15</f>
        <v>4</v>
      </c>
      <c r="D16" s="147" t="n">
        <f aca="false">D15</f>
        <v>0</v>
      </c>
      <c r="E16" s="174" t="n">
        <f aca="false">C16-D15</f>
        <v>4</v>
      </c>
      <c r="F16" s="149" t="n">
        <f aca="false">$F$6</f>
        <v>0</v>
      </c>
      <c r="G16" s="175" t="n">
        <f aca="false">$G$6</f>
        <v>0</v>
      </c>
      <c r="H16" s="151" t="n">
        <f aca="false">$H$6</f>
        <v>0</v>
      </c>
      <c r="I16" s="152" t="n">
        <f aca="false">F16+G16+H16</f>
        <v>0</v>
      </c>
      <c r="J16" s="153" t="n">
        <f aca="false">$J$7</f>
        <v>0</v>
      </c>
      <c r="K16" s="154" t="n">
        <f aca="false">$K$6</f>
        <v>0</v>
      </c>
      <c r="L16" s="155" t="n">
        <f aca="false">((I16*J16/1000)+K16)</f>
        <v>0</v>
      </c>
      <c r="M16" s="156" t="n">
        <f aca="false">$M$68</f>
        <v>0</v>
      </c>
      <c r="N16" s="157" t="e">
        <f aca="false">$N$7*AQ15*AR15</f>
        <v>#DIV/0!</v>
      </c>
      <c r="O16" s="156" t="n">
        <f aca="false">$O$68</f>
        <v>0</v>
      </c>
      <c r="P16" s="158" t="n">
        <f aca="false">(AT15*$P$6)*$P$3</f>
        <v>0</v>
      </c>
      <c r="Q16" s="154" t="n">
        <f aca="false">$Q$68</f>
        <v>0</v>
      </c>
      <c r="R16" s="154" t="n">
        <v>0</v>
      </c>
      <c r="S16" s="155" t="n">
        <v>0</v>
      </c>
      <c r="T16" s="156" t="n">
        <f aca="false">$T$6</f>
        <v>0</v>
      </c>
      <c r="U16" s="159" t="e">
        <f aca="false">(N16/E16)+SUM(L16:M16)</f>
        <v>#DIV/0!</v>
      </c>
      <c r="W16" s="116" t="n">
        <v>4</v>
      </c>
      <c r="X16" s="117"/>
      <c r="Y16" s="160"/>
      <c r="Z16" s="63"/>
      <c r="AA16" s="161"/>
      <c r="AB16" s="120"/>
      <c r="AC16" s="162" t="n">
        <f aca="false">(W16*X16)+(Y16*Z16)+(AA16*AB16)</f>
        <v>0</v>
      </c>
      <c r="AD16" s="163" t="n">
        <v>1000</v>
      </c>
      <c r="AE16" s="164" t="n">
        <v>0</v>
      </c>
      <c r="AF16" s="165" t="n">
        <v>0</v>
      </c>
      <c r="AG16" s="166"/>
      <c r="AH16" s="167"/>
      <c r="AI16" s="168"/>
      <c r="AJ16" s="169"/>
      <c r="AK16" s="170"/>
      <c r="AL16" s="63"/>
      <c r="AM16" s="171"/>
      <c r="AN16" s="172"/>
      <c r="AO16" s="173"/>
      <c r="AP16" s="133"/>
      <c r="AQ16" s="322" t="e">
        <f aca="false" t="array" ref="AQ16:AQ16">SUM(IF(AND(AJ16&lt;&gt;"pac",AJ16&lt;&gt;""),AI16),IF(AND(AM16&lt;&gt;"pac",AM16&lt;&gt;""),AL16),IF(AND(AN16&lt;&gt;"pac",AN16&lt;&gt;""),AO16))/SUM(IF(AND(AJ16&lt;&gt;"pac",AJ16&lt;&gt;""),1),IF(AND(AM16&lt;&gt;"pac",AM16&lt;&gt;""),1),IF(AND(AN16&lt;&gt;"pac",AN16&lt;&gt;""),1))</f>
        <v>#DIV/0!</v>
      </c>
      <c r="AR16" s="133" t="n">
        <f aca="false" t="array" ref="AR16:AR16">SUM(IF(AND(AJ16&lt;&gt;"pac",AJ16&lt;&gt;""),AH16),IF(AND(AM16&lt;&gt;"pac",AM16&lt;&gt;""),AK16),IF(AND(AP16&lt;&gt;"pac",AP16&lt;&gt;""),AN16))</f>
        <v>0</v>
      </c>
      <c r="AS16" s="133"/>
      <c r="AT16" s="134" t="n">
        <f aca="false">SUM(AE16,AG16,AH16,AN16,AK16)</f>
        <v>0</v>
      </c>
      <c r="AU16" s="135" t="e">
        <f aca="false">AV16/AT16</f>
        <v>#DIV/0!</v>
      </c>
      <c r="AV16" s="136" t="n">
        <f aca="false">SUM(AE16*AF16)+(AH16*AI16)+(AN16*AO16)+(AK16*AL16)</f>
        <v>0</v>
      </c>
      <c r="AW16" s="137" t="n">
        <f aca="false">AT16*(F17+G17+H17)*J17/1000</f>
        <v>0</v>
      </c>
      <c r="AX16" s="137" t="n">
        <f aca="false">K17*AT16</f>
        <v>0</v>
      </c>
      <c r="AY16" s="137" t="n">
        <f aca="false">L17*(AE17+AG17)</f>
        <v>0</v>
      </c>
      <c r="AZ16" s="136" t="n">
        <f aca="false">P17</f>
        <v>0</v>
      </c>
      <c r="BA16" s="137" t="n">
        <f aca="false">AC16</f>
        <v>0</v>
      </c>
      <c r="BB16" s="137" t="n">
        <f aca="false">T17*AT17</f>
        <v>0</v>
      </c>
      <c r="BC16" s="137"/>
      <c r="BD16" s="137" t="n">
        <f aca="false">AV16-SUM(AW16:BC16)</f>
        <v>0</v>
      </c>
      <c r="BE16" s="138"/>
      <c r="BF16" s="139" t="n">
        <f aca="false">BD16</f>
        <v>0</v>
      </c>
      <c r="BG16" s="139" t="n">
        <f aca="false">BF16*$BG$5</f>
        <v>0</v>
      </c>
      <c r="BH16" s="139" t="n">
        <f aca="false">BF16*$BH$5</f>
        <v>0</v>
      </c>
      <c r="BI16" s="52"/>
      <c r="BJ16" s="53" t="s">
        <v>98</v>
      </c>
      <c r="BK16" s="52"/>
      <c r="BL16" s="73" t="n">
        <f aca="false">SUM(BL13:BL15)</f>
        <v>0</v>
      </c>
      <c r="BO16" s="53" t="s">
        <v>98</v>
      </c>
      <c r="BP16" s="52"/>
      <c r="BQ16" s="73" t="e">
        <f aca="true">(INDIRECT(TEXT((DAY($A$1)-1),"0")&amp;"!Bq16"))+BL16</f>
        <v>#REF!</v>
      </c>
      <c r="BR16" s="55"/>
      <c r="BS16" s="142"/>
      <c r="BT16" s="143"/>
      <c r="BU16" s="144"/>
      <c r="BV16" s="138"/>
      <c r="BW16" s="138"/>
      <c r="BX16" s="138"/>
      <c r="BY16" s="144"/>
      <c r="BZ16" s="138"/>
      <c r="CA16" s="138"/>
      <c r="CB16" s="138"/>
      <c r="CC16" s="138"/>
      <c r="CD16" s="138"/>
      <c r="CE16" s="145"/>
      <c r="CF16" s="145"/>
      <c r="CG16" s="145"/>
      <c r="CH16" s="7"/>
      <c r="CI16" s="8"/>
      <c r="CJ16" s="7"/>
      <c r="CK16" s="29"/>
      <c r="CL16" s="7"/>
      <c r="CM16" s="7"/>
      <c r="CN16" s="8"/>
      <c r="CO16" s="7"/>
      <c r="CP16" s="29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</row>
    <row r="17" customFormat="false" ht="12.75" hidden="false" customHeight="false" outlineLevel="0" collapsed="false">
      <c r="B17" s="75" t="n">
        <v>1000</v>
      </c>
      <c r="C17" s="146" t="n">
        <f aca="false">C16</f>
        <v>4</v>
      </c>
      <c r="D17" s="147" t="n">
        <f aca="false">D16</f>
        <v>0</v>
      </c>
      <c r="E17" s="174" t="n">
        <f aca="false">C17-D16</f>
        <v>4</v>
      </c>
      <c r="F17" s="149" t="n">
        <f aca="false">$F$6</f>
        <v>0</v>
      </c>
      <c r="G17" s="175" t="n">
        <f aca="false">$G$6</f>
        <v>0</v>
      </c>
      <c r="H17" s="151" t="n">
        <f aca="false">$H$6</f>
        <v>0</v>
      </c>
      <c r="I17" s="152" t="n">
        <f aca="false">F17+G17+H17</f>
        <v>0</v>
      </c>
      <c r="J17" s="153" t="n">
        <f aca="false">$J$7</f>
        <v>0</v>
      </c>
      <c r="K17" s="154" t="n">
        <f aca="false">$K$6</f>
        <v>0</v>
      </c>
      <c r="L17" s="155" t="n">
        <f aca="false">((I17*J17/1000)+K17)</f>
        <v>0</v>
      </c>
      <c r="M17" s="156" t="n">
        <f aca="false">$M$68</f>
        <v>0</v>
      </c>
      <c r="N17" s="157" t="e">
        <f aca="false">$N$7*AQ16*AR16</f>
        <v>#DIV/0!</v>
      </c>
      <c r="O17" s="156" t="n">
        <f aca="false">$O$68</f>
        <v>0</v>
      </c>
      <c r="P17" s="158" t="n">
        <f aca="false">(AT16*$P$6)*$P$3</f>
        <v>0</v>
      </c>
      <c r="Q17" s="154" t="n">
        <f aca="false">$Q$68</f>
        <v>0</v>
      </c>
      <c r="R17" s="154" t="n">
        <v>0</v>
      </c>
      <c r="S17" s="155" t="n">
        <v>0</v>
      </c>
      <c r="T17" s="156" t="n">
        <f aca="false">$T$6</f>
        <v>0</v>
      </c>
      <c r="U17" s="159" t="e">
        <f aca="false">(N17/E17)+SUM(L17:M17)</f>
        <v>#DIV/0!</v>
      </c>
      <c r="W17" s="116" t="n">
        <v>4</v>
      </c>
      <c r="X17" s="117"/>
      <c r="Y17" s="160"/>
      <c r="Z17" s="63"/>
      <c r="AA17" s="161"/>
      <c r="AB17" s="120"/>
      <c r="AC17" s="162" t="n">
        <f aca="false">(W17*X17)+(Y17*Z17)+(AA17*AB17)</f>
        <v>0</v>
      </c>
      <c r="AD17" s="163" t="n">
        <v>1100</v>
      </c>
      <c r="AE17" s="164" t="n">
        <v>0</v>
      </c>
      <c r="AF17" s="165" t="n">
        <v>0</v>
      </c>
      <c r="AG17" s="166"/>
      <c r="AH17" s="167"/>
      <c r="AI17" s="168"/>
      <c r="AJ17" s="169"/>
      <c r="AK17" s="170"/>
      <c r="AL17" s="63"/>
      <c r="AM17" s="171"/>
      <c r="AN17" s="172"/>
      <c r="AO17" s="173"/>
      <c r="AP17" s="133"/>
      <c r="AQ17" s="322" t="e">
        <f aca="false" t="array" ref="AQ17:AQ17">SUM(IF(AND(AJ17&lt;&gt;"pac",AJ17&lt;&gt;""),AI17),IF(AND(AM17&lt;&gt;"pac",AM17&lt;&gt;""),AL17),IF(AND(AN17&lt;&gt;"pac",AN17&lt;&gt;""),AO17))/SUM(IF(AND(AJ17&lt;&gt;"pac",AJ17&lt;&gt;""),1),IF(AND(AM17&lt;&gt;"pac",AM17&lt;&gt;""),1),IF(AND(AN17&lt;&gt;"pac",AN17&lt;&gt;""),1))</f>
        <v>#DIV/0!</v>
      </c>
      <c r="AR17" s="133" t="n">
        <f aca="false" t="array" ref="AR17:AR17">SUM(IF(AND(AJ17&lt;&gt;"pac",AJ17&lt;&gt;""),AH17),IF(AND(AM17&lt;&gt;"pac",AM17&lt;&gt;""),AK17),IF(AND(AP17&lt;&gt;"pac",AP17&lt;&gt;""),AN17))</f>
        <v>0</v>
      </c>
      <c r="AS17" s="133"/>
      <c r="AT17" s="134" t="n">
        <f aca="false">SUM(AE17,AG17,AH17,AN17,AK17)</f>
        <v>0</v>
      </c>
      <c r="AU17" s="135" t="e">
        <f aca="false">AV17/AT17</f>
        <v>#DIV/0!</v>
      </c>
      <c r="AV17" s="136" t="n">
        <f aca="false">SUM(AE17*AF17)+(AH17*AI17)+(AN17*AO17)+(AK17*AL17)</f>
        <v>0</v>
      </c>
      <c r="AW17" s="137" t="n">
        <f aca="false">AT17*(F18+G18+H18)*J18/1000</f>
        <v>0</v>
      </c>
      <c r="AX17" s="137" t="n">
        <f aca="false">K18*AT17</f>
        <v>0</v>
      </c>
      <c r="AY17" s="137" t="n">
        <f aca="false">L18*(AE18+AG18)</f>
        <v>0</v>
      </c>
      <c r="AZ17" s="136" t="n">
        <f aca="false">P18</f>
        <v>0</v>
      </c>
      <c r="BA17" s="137" t="n">
        <f aca="false">AC17</f>
        <v>0</v>
      </c>
      <c r="BB17" s="137" t="n">
        <f aca="false">T18*AT18</f>
        <v>0</v>
      </c>
      <c r="BC17" s="137"/>
      <c r="BD17" s="137" t="n">
        <f aca="false">AV17-SUM(AW17:BC17)</f>
        <v>0</v>
      </c>
      <c r="BE17" s="138"/>
      <c r="BF17" s="139" t="n">
        <f aca="false">BD17</f>
        <v>0</v>
      </c>
      <c r="BG17" s="139" t="n">
        <f aca="false">BF17*$BG$5</f>
        <v>0</v>
      </c>
      <c r="BH17" s="139" t="n">
        <f aca="false">BF17*$BH$5</f>
        <v>0</v>
      </c>
      <c r="BI17" s="52"/>
      <c r="BJ17" s="183"/>
      <c r="BK17" s="52"/>
      <c r="BL17" s="171"/>
      <c r="BO17" s="183"/>
      <c r="BP17" s="52"/>
      <c r="BQ17" s="171"/>
      <c r="BR17" s="55"/>
      <c r="BS17" s="142"/>
      <c r="BT17" s="143"/>
      <c r="BU17" s="144"/>
      <c r="BV17" s="138"/>
      <c r="BW17" s="138"/>
      <c r="BX17" s="138"/>
      <c r="BY17" s="144"/>
      <c r="BZ17" s="138"/>
      <c r="CA17" s="138"/>
      <c r="CB17" s="138"/>
      <c r="CC17" s="138"/>
      <c r="CD17" s="138"/>
      <c r="CE17" s="145"/>
      <c r="CF17" s="145"/>
      <c r="CG17" s="145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</row>
    <row r="18" customFormat="false" ht="12.75" hidden="false" customHeight="false" outlineLevel="0" collapsed="false">
      <c r="B18" s="75" t="n">
        <v>1100</v>
      </c>
      <c r="C18" s="146" t="n">
        <f aca="false">C17</f>
        <v>4</v>
      </c>
      <c r="D18" s="147" t="n">
        <f aca="false">D17</f>
        <v>0</v>
      </c>
      <c r="E18" s="174" t="n">
        <f aca="false">C18-D17</f>
        <v>4</v>
      </c>
      <c r="F18" s="149" t="n">
        <f aca="false">$F$6</f>
        <v>0</v>
      </c>
      <c r="G18" s="175" t="n">
        <f aca="false">$G$6</f>
        <v>0</v>
      </c>
      <c r="H18" s="151" t="n">
        <f aca="false">$H$6</f>
        <v>0</v>
      </c>
      <c r="I18" s="152" t="n">
        <f aca="false">F18+G18+H18</f>
        <v>0</v>
      </c>
      <c r="J18" s="153" t="n">
        <f aca="false">$J$7</f>
        <v>0</v>
      </c>
      <c r="K18" s="154" t="n">
        <f aca="false">$K$6</f>
        <v>0</v>
      </c>
      <c r="L18" s="155" t="n">
        <f aca="false">((I18*J18/1000)+K18)</f>
        <v>0</v>
      </c>
      <c r="M18" s="156" t="n">
        <f aca="false">$M$68</f>
        <v>0</v>
      </c>
      <c r="N18" s="157" t="e">
        <f aca="false">$N$7*AQ17*AR17</f>
        <v>#DIV/0!</v>
      </c>
      <c r="O18" s="156" t="n">
        <f aca="false">$O$68</f>
        <v>0</v>
      </c>
      <c r="P18" s="158" t="n">
        <f aca="false">(AT17*$P$6)*$P$3</f>
        <v>0</v>
      </c>
      <c r="Q18" s="154" t="n">
        <f aca="false">$Q$68</f>
        <v>0</v>
      </c>
      <c r="R18" s="154" t="n">
        <v>0</v>
      </c>
      <c r="S18" s="155" t="n">
        <v>0</v>
      </c>
      <c r="T18" s="156" t="n">
        <f aca="false">$T$6</f>
        <v>0</v>
      </c>
      <c r="U18" s="159" t="e">
        <f aca="false">(N18/E18)+SUM(L18:M18)</f>
        <v>#DIV/0!</v>
      </c>
      <c r="W18" s="116" t="n">
        <v>4</v>
      </c>
      <c r="X18" s="117"/>
      <c r="Y18" s="160"/>
      <c r="Z18" s="63"/>
      <c r="AA18" s="161"/>
      <c r="AB18" s="120"/>
      <c r="AC18" s="162" t="n">
        <f aca="false">(W18*X18)+(Y18*Z18)+(AA18*AB18)</f>
        <v>0</v>
      </c>
      <c r="AD18" s="163" t="n">
        <v>1200</v>
      </c>
      <c r="AE18" s="164" t="n">
        <v>0</v>
      </c>
      <c r="AF18" s="165" t="n">
        <v>0</v>
      </c>
      <c r="AG18" s="166"/>
      <c r="AH18" s="167"/>
      <c r="AI18" s="168"/>
      <c r="AJ18" s="169"/>
      <c r="AK18" s="170"/>
      <c r="AL18" s="63"/>
      <c r="AM18" s="171"/>
      <c r="AN18" s="172"/>
      <c r="AO18" s="173"/>
      <c r="AP18" s="133"/>
      <c r="AQ18" s="322" t="e">
        <f aca="false" t="array" ref="AQ18:AQ18">SUM(IF(AND(AJ18&lt;&gt;"pac",AJ18&lt;&gt;""),AI18),IF(AND(AM18&lt;&gt;"pac",AM18&lt;&gt;""),AL18),IF(AND(AN18&lt;&gt;"pac",AN18&lt;&gt;""),AO18))/SUM(IF(AND(AJ18&lt;&gt;"pac",AJ18&lt;&gt;""),1),IF(AND(AM18&lt;&gt;"pac",AM18&lt;&gt;""),1),IF(AND(AN18&lt;&gt;"pac",AN18&lt;&gt;""),1))</f>
        <v>#DIV/0!</v>
      </c>
      <c r="AR18" s="133" t="n">
        <f aca="false" t="array" ref="AR18:AR18">SUM(IF(AND(AJ18&lt;&gt;"pac",AJ18&lt;&gt;""),AH18),IF(AND(AM18&lt;&gt;"pac",AM18&lt;&gt;""),AK18),IF(AND(AP18&lt;&gt;"pac",AP18&lt;&gt;""),AN18))</f>
        <v>0</v>
      </c>
      <c r="AS18" s="133"/>
      <c r="AT18" s="134" t="n">
        <f aca="false">SUM(AE18,AG18,AH18,AN18,AK18)</f>
        <v>0</v>
      </c>
      <c r="AU18" s="135" t="e">
        <f aca="false">AV18/AT18</f>
        <v>#DIV/0!</v>
      </c>
      <c r="AV18" s="136" t="n">
        <f aca="false">SUM(AE18*AF18)+(AH18*AI18)+(AN18*AO18)+(AK18*AL18)</f>
        <v>0</v>
      </c>
      <c r="AW18" s="137" t="n">
        <f aca="false">AT18*(F19+G19+H19)*J19/1000</f>
        <v>0</v>
      </c>
      <c r="AX18" s="137" t="n">
        <f aca="false">K19*AT18</f>
        <v>0</v>
      </c>
      <c r="AY18" s="137" t="n">
        <f aca="false">L19*(AE19+AG19)</f>
        <v>0</v>
      </c>
      <c r="AZ18" s="136" t="n">
        <f aca="false">P19</f>
        <v>0</v>
      </c>
      <c r="BA18" s="137" t="n">
        <f aca="false">AC18</f>
        <v>0</v>
      </c>
      <c r="BB18" s="137" t="n">
        <f aca="false">T19*AT19</f>
        <v>0</v>
      </c>
      <c r="BC18" s="137"/>
      <c r="BD18" s="137" t="n">
        <f aca="false">AV18-SUM(AW18:BC18)</f>
        <v>0</v>
      </c>
      <c r="BE18" s="138"/>
      <c r="BF18" s="139" t="n">
        <f aca="false">BD18</f>
        <v>0</v>
      </c>
      <c r="BG18" s="139" t="n">
        <f aca="false">BF18*$BG$5</f>
        <v>0</v>
      </c>
      <c r="BH18" s="139" t="n">
        <f aca="false">BF18*$BH$5</f>
        <v>0</v>
      </c>
      <c r="BI18" s="52"/>
      <c r="BJ18" s="53" t="s">
        <v>99</v>
      </c>
      <c r="BK18" s="52"/>
      <c r="BL18" s="73" t="n">
        <f aca="false">BH31</f>
        <v>0</v>
      </c>
      <c r="BO18" s="53" t="s">
        <v>99</v>
      </c>
      <c r="BP18" s="52"/>
      <c r="BQ18" s="73" t="e">
        <f aca="false">BQ7*$BH$5</f>
        <v>#REF!</v>
      </c>
      <c r="BR18" s="55"/>
      <c r="BS18" s="142"/>
      <c r="BT18" s="143"/>
      <c r="BU18" s="144"/>
      <c r="BV18" s="138"/>
      <c r="BW18" s="138"/>
      <c r="BX18" s="138"/>
      <c r="BY18" s="144"/>
      <c r="BZ18" s="138"/>
      <c r="CA18" s="138"/>
      <c r="CB18" s="138"/>
      <c r="CC18" s="138"/>
      <c r="CD18" s="138"/>
      <c r="CE18" s="145"/>
      <c r="CF18" s="145"/>
      <c r="CG18" s="145"/>
      <c r="CH18" s="7"/>
      <c r="CI18" s="8"/>
      <c r="CJ18" s="7"/>
      <c r="CK18" s="29"/>
      <c r="CL18" s="7"/>
      <c r="CM18" s="7"/>
      <c r="CN18" s="8"/>
      <c r="CO18" s="7"/>
      <c r="CP18" s="29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</row>
    <row r="19" customFormat="false" ht="12.75" hidden="false" customHeight="false" outlineLevel="0" collapsed="false">
      <c r="B19" s="75" t="n">
        <v>1200</v>
      </c>
      <c r="C19" s="146" t="n">
        <f aca="false">C18</f>
        <v>4</v>
      </c>
      <c r="D19" s="147" t="n">
        <f aca="false">D18</f>
        <v>0</v>
      </c>
      <c r="E19" s="174" t="n">
        <f aca="false">C19-D18</f>
        <v>4</v>
      </c>
      <c r="F19" s="149" t="n">
        <f aca="false">$F$6</f>
        <v>0</v>
      </c>
      <c r="G19" s="175" t="n">
        <f aca="false">$G$6</f>
        <v>0</v>
      </c>
      <c r="H19" s="151" t="n">
        <f aca="false">$H$6</f>
        <v>0</v>
      </c>
      <c r="I19" s="152" t="n">
        <f aca="false">F19+G19+H19</f>
        <v>0</v>
      </c>
      <c r="J19" s="153" t="n">
        <f aca="false">$J$7</f>
        <v>0</v>
      </c>
      <c r="K19" s="154" t="n">
        <f aca="false">$K$6</f>
        <v>0</v>
      </c>
      <c r="L19" s="155" t="n">
        <f aca="false">((I19*J19/1000)+K19)</f>
        <v>0</v>
      </c>
      <c r="M19" s="156" t="n">
        <f aca="false">$M$68</f>
        <v>0</v>
      </c>
      <c r="N19" s="157" t="e">
        <f aca="false">$N$7*AQ18*AR18</f>
        <v>#DIV/0!</v>
      </c>
      <c r="O19" s="156" t="n">
        <f aca="false">$O$68</f>
        <v>0</v>
      </c>
      <c r="P19" s="158" t="n">
        <f aca="false">(AT18*$P$6)*$P$3</f>
        <v>0</v>
      </c>
      <c r="Q19" s="154" t="n">
        <f aca="false">$Q$68</f>
        <v>0</v>
      </c>
      <c r="R19" s="154" t="n">
        <v>0</v>
      </c>
      <c r="S19" s="155" t="n">
        <v>0</v>
      </c>
      <c r="T19" s="156" t="n">
        <f aca="false">$T$6</f>
        <v>0</v>
      </c>
      <c r="U19" s="159" t="e">
        <f aca="false">(N19/E19)+SUM(L19:M19)</f>
        <v>#DIV/0!</v>
      </c>
      <c r="W19" s="116" t="n">
        <v>4</v>
      </c>
      <c r="X19" s="117"/>
      <c r="Y19" s="160"/>
      <c r="Z19" s="63"/>
      <c r="AA19" s="161"/>
      <c r="AB19" s="120"/>
      <c r="AC19" s="162" t="n">
        <f aca="false">(W19*X19)+(Y19*Z19)+(AA19*AB19)</f>
        <v>0</v>
      </c>
      <c r="AD19" s="163" t="n">
        <v>1300</v>
      </c>
      <c r="AE19" s="164" t="n">
        <v>0</v>
      </c>
      <c r="AF19" s="165" t="n">
        <v>0</v>
      </c>
      <c r="AG19" s="166"/>
      <c r="AH19" s="167"/>
      <c r="AI19" s="168"/>
      <c r="AJ19" s="169"/>
      <c r="AK19" s="170"/>
      <c r="AL19" s="63"/>
      <c r="AM19" s="171"/>
      <c r="AN19" s="172"/>
      <c r="AO19" s="173"/>
      <c r="AP19" s="133"/>
      <c r="AQ19" s="322" t="e">
        <f aca="false" t="array" ref="AQ19:AQ19">SUM(IF(AND(AJ19&lt;&gt;"pac",AJ19&lt;&gt;""),AI19),IF(AND(AM19&lt;&gt;"pac",AM19&lt;&gt;""),AL19),IF(AND(AN19&lt;&gt;"pac",AN19&lt;&gt;""),AO19))/SUM(IF(AND(AJ19&lt;&gt;"pac",AJ19&lt;&gt;""),1),IF(AND(AM19&lt;&gt;"pac",AM19&lt;&gt;""),1),IF(AND(AN19&lt;&gt;"pac",AN19&lt;&gt;""),1))</f>
        <v>#DIV/0!</v>
      </c>
      <c r="AR19" s="133" t="n">
        <f aca="false" t="array" ref="AR19:AR19">SUM(IF(AND(AJ19&lt;&gt;"pac",AJ19&lt;&gt;""),AH19),IF(AND(AM19&lt;&gt;"pac",AM19&lt;&gt;""),AK19),IF(AND(AP19&lt;&gt;"pac",AP19&lt;&gt;""),AN19))</f>
        <v>0</v>
      </c>
      <c r="AS19" s="133"/>
      <c r="AT19" s="134" t="n">
        <f aca="false">SUM(AE19,AG19,AH19,AN19,AK19)</f>
        <v>0</v>
      </c>
      <c r="AU19" s="135" t="e">
        <f aca="false">AV19/AT19</f>
        <v>#DIV/0!</v>
      </c>
      <c r="AV19" s="136" t="n">
        <f aca="false">SUM(AE19*AF19)+(AH19*AI19)+(AN19*AO19)+(AK19*AL19)</f>
        <v>0</v>
      </c>
      <c r="AW19" s="137" t="n">
        <f aca="false">AT19*(F20+G20+H20)*J20/1000</f>
        <v>0</v>
      </c>
      <c r="AX19" s="137" t="n">
        <f aca="false">K20*AT19</f>
        <v>0</v>
      </c>
      <c r="AY19" s="137" t="n">
        <f aca="false">L20*(AE20+AG20)</f>
        <v>0</v>
      </c>
      <c r="AZ19" s="136" t="n">
        <f aca="false">P20</f>
        <v>0</v>
      </c>
      <c r="BA19" s="137" t="n">
        <f aca="false">AC19</f>
        <v>0</v>
      </c>
      <c r="BB19" s="137" t="n">
        <f aca="false">T20*AT20</f>
        <v>0</v>
      </c>
      <c r="BC19" s="137"/>
      <c r="BD19" s="137" t="n">
        <f aca="false">AV19-SUM(AW19:BC19)</f>
        <v>0</v>
      </c>
      <c r="BE19" s="138"/>
      <c r="BF19" s="139" t="n">
        <f aca="false">BD19</f>
        <v>0</v>
      </c>
      <c r="BG19" s="139" t="n">
        <f aca="false">BF19*$BG$5</f>
        <v>0</v>
      </c>
      <c r="BH19" s="139" t="n">
        <f aca="false">BF19*$BH$5</f>
        <v>0</v>
      </c>
      <c r="BI19" s="52"/>
      <c r="BJ19" s="53" t="s">
        <v>101</v>
      </c>
      <c r="BK19" s="52"/>
      <c r="BL19" s="73" t="n">
        <f aca="false">BB31</f>
        <v>0</v>
      </c>
      <c r="BO19" s="53" t="s">
        <v>101</v>
      </c>
      <c r="BP19" s="52"/>
      <c r="BQ19" s="73" t="e">
        <f aca="true">(INDIRECT(TEXT((DAY($A$1)-1),"0")&amp;"!BK19"))+BL19</f>
        <v>#REF!</v>
      </c>
      <c r="BR19" s="55"/>
      <c r="BS19" s="142"/>
      <c r="BT19" s="143"/>
      <c r="BU19" s="144"/>
      <c r="BV19" s="138"/>
      <c r="BW19" s="138"/>
      <c r="BX19" s="138"/>
      <c r="BY19" s="144"/>
      <c r="BZ19" s="138"/>
      <c r="CA19" s="138"/>
      <c r="CB19" s="138"/>
      <c r="CC19" s="138"/>
      <c r="CD19" s="138"/>
      <c r="CE19" s="145"/>
      <c r="CF19" s="145"/>
      <c r="CG19" s="145"/>
      <c r="CH19" s="7"/>
      <c r="CI19" s="8"/>
      <c r="CJ19" s="7"/>
      <c r="CK19" s="29"/>
      <c r="CL19" s="7"/>
      <c r="CM19" s="7"/>
      <c r="CN19" s="8"/>
      <c r="CO19" s="7"/>
      <c r="CP19" s="29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</row>
    <row r="20" customFormat="false" ht="12.75" hidden="false" customHeight="false" outlineLevel="0" collapsed="false">
      <c r="B20" s="75" t="n">
        <v>1300</v>
      </c>
      <c r="C20" s="146" t="n">
        <f aca="false">C19</f>
        <v>4</v>
      </c>
      <c r="D20" s="147" t="n">
        <f aca="false">D19</f>
        <v>0</v>
      </c>
      <c r="E20" s="174" t="n">
        <f aca="false">C20-D19</f>
        <v>4</v>
      </c>
      <c r="F20" s="149" t="n">
        <f aca="false">$F$6</f>
        <v>0</v>
      </c>
      <c r="G20" s="175" t="n">
        <f aca="false">$G$6</f>
        <v>0</v>
      </c>
      <c r="H20" s="151" t="n">
        <f aca="false">$H$6</f>
        <v>0</v>
      </c>
      <c r="I20" s="152" t="n">
        <f aca="false">F20+G20+H20</f>
        <v>0</v>
      </c>
      <c r="J20" s="153" t="n">
        <f aca="false">$J$7</f>
        <v>0</v>
      </c>
      <c r="K20" s="154" t="n">
        <f aca="false">$K$6</f>
        <v>0</v>
      </c>
      <c r="L20" s="155" t="n">
        <f aca="false">((I20*J20/1000)+K20)</f>
        <v>0</v>
      </c>
      <c r="M20" s="156" t="n">
        <f aca="false">$M$68</f>
        <v>0</v>
      </c>
      <c r="N20" s="157" t="e">
        <f aca="false">$N$7*AQ19*AR19</f>
        <v>#DIV/0!</v>
      </c>
      <c r="O20" s="156" t="n">
        <f aca="false">$O$68</f>
        <v>0</v>
      </c>
      <c r="P20" s="158" t="n">
        <f aca="false">(AT19*$P$6)*$P$3</f>
        <v>0</v>
      </c>
      <c r="Q20" s="154" t="n">
        <f aca="false">$Q$68</f>
        <v>0</v>
      </c>
      <c r="R20" s="154" t="n">
        <v>0</v>
      </c>
      <c r="S20" s="155" t="n">
        <v>0</v>
      </c>
      <c r="T20" s="156" t="n">
        <f aca="false">$T$6</f>
        <v>0</v>
      </c>
      <c r="U20" s="159" t="e">
        <f aca="false">(N20/E20)+SUM(L20:M20)</f>
        <v>#DIV/0!</v>
      </c>
      <c r="W20" s="116" t="n">
        <v>4</v>
      </c>
      <c r="X20" s="117"/>
      <c r="Y20" s="160"/>
      <c r="Z20" s="63"/>
      <c r="AA20" s="161"/>
      <c r="AB20" s="120"/>
      <c r="AC20" s="162" t="n">
        <f aca="false">(W20*X20)+(Y20*Z20)+(AA20*AB20)</f>
        <v>0</v>
      </c>
      <c r="AD20" s="163" t="n">
        <v>1400</v>
      </c>
      <c r="AE20" s="164" t="n">
        <v>0</v>
      </c>
      <c r="AF20" s="165" t="n">
        <v>0</v>
      </c>
      <c r="AG20" s="166"/>
      <c r="AH20" s="167"/>
      <c r="AI20" s="168"/>
      <c r="AJ20" s="169"/>
      <c r="AK20" s="170"/>
      <c r="AL20" s="63"/>
      <c r="AM20" s="171"/>
      <c r="AN20" s="172"/>
      <c r="AO20" s="173"/>
      <c r="AP20" s="133"/>
      <c r="AQ20" s="322" t="e">
        <f aca="false" t="array" ref="AQ20:AQ20">SUM(IF(AND(AJ20&lt;&gt;"pac",AJ20&lt;&gt;""),AI20),IF(AND(AM20&lt;&gt;"pac",AM20&lt;&gt;""),AL20),IF(AND(AN20&lt;&gt;"pac",AN20&lt;&gt;""),AO20))/SUM(IF(AND(AJ20&lt;&gt;"pac",AJ20&lt;&gt;""),1),IF(AND(AM20&lt;&gt;"pac",AM20&lt;&gt;""),1),IF(AND(AN20&lt;&gt;"pac",AN20&lt;&gt;""),1))</f>
        <v>#DIV/0!</v>
      </c>
      <c r="AR20" s="133" t="n">
        <f aca="false" t="array" ref="AR20:AR20">SUM(IF(AND(AJ20&lt;&gt;"pac",AJ20&lt;&gt;""),AH20),IF(AND(AM20&lt;&gt;"pac",AM20&lt;&gt;""),AK20),IF(AND(AP20&lt;&gt;"pac",AP20&lt;&gt;""),AN20))</f>
        <v>0</v>
      </c>
      <c r="AS20" s="133"/>
      <c r="AT20" s="134" t="n">
        <f aca="false">SUM(AE20,AG20,AH20,AN20,AK20)</f>
        <v>0</v>
      </c>
      <c r="AU20" s="135" t="e">
        <f aca="false">AV20/AT20</f>
        <v>#DIV/0!</v>
      </c>
      <c r="AV20" s="136" t="n">
        <f aca="false">SUM(AE20*AF20)+(AH20*AI20)+(AN20*AO20)+(AK20*AL20)</f>
        <v>0</v>
      </c>
      <c r="AW20" s="137" t="n">
        <f aca="false">AT20*(F21+G21+H21)*J21/1000</f>
        <v>0</v>
      </c>
      <c r="AX20" s="137" t="n">
        <f aca="false">K21*AT20</f>
        <v>0</v>
      </c>
      <c r="AY20" s="137" t="n">
        <f aca="false">L21*(AE21+AG21)</f>
        <v>0</v>
      </c>
      <c r="AZ20" s="136" t="n">
        <f aca="false">P21</f>
        <v>0</v>
      </c>
      <c r="BA20" s="137" t="n">
        <f aca="false">AC20</f>
        <v>0</v>
      </c>
      <c r="BB20" s="137" t="n">
        <f aca="false">T21*AT21</f>
        <v>0</v>
      </c>
      <c r="BC20" s="137"/>
      <c r="BD20" s="137" t="n">
        <f aca="false">AV20-SUM(AW20:BC20)</f>
        <v>0</v>
      </c>
      <c r="BE20" s="138"/>
      <c r="BF20" s="139" t="n">
        <f aca="false">BD20</f>
        <v>0</v>
      </c>
      <c r="BG20" s="139" t="n">
        <f aca="false">BF20*$BG$5</f>
        <v>0</v>
      </c>
      <c r="BH20" s="139" t="n">
        <f aca="false">BF20*$BH$5</f>
        <v>0</v>
      </c>
      <c r="BI20" s="52"/>
      <c r="BJ20" s="53" t="s">
        <v>32</v>
      </c>
      <c r="BK20" s="52"/>
      <c r="BL20" s="73" t="n">
        <f aca="false">BL6</f>
        <v>0</v>
      </c>
      <c r="BO20" s="183"/>
      <c r="BP20" s="52"/>
      <c r="BQ20" s="171"/>
      <c r="BR20" s="55"/>
      <c r="BS20" s="142"/>
      <c r="BT20" s="143"/>
      <c r="BU20" s="144"/>
      <c r="BV20" s="138"/>
      <c r="BW20" s="138"/>
      <c r="BX20" s="138"/>
      <c r="BY20" s="144"/>
      <c r="BZ20" s="138"/>
      <c r="CA20" s="138"/>
      <c r="CB20" s="138"/>
      <c r="CC20" s="138"/>
      <c r="CD20" s="138"/>
      <c r="CE20" s="145"/>
      <c r="CF20" s="145"/>
      <c r="CG20" s="145"/>
      <c r="CH20" s="7"/>
      <c r="CI20" s="8"/>
      <c r="CJ20" s="7"/>
      <c r="CK20" s="29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</row>
    <row r="21" customFormat="false" ht="12.75" hidden="false" customHeight="false" outlineLevel="0" collapsed="false">
      <c r="B21" s="75" t="n">
        <v>1400</v>
      </c>
      <c r="C21" s="146" t="n">
        <f aca="false">C20</f>
        <v>4</v>
      </c>
      <c r="D21" s="147" t="n">
        <f aca="false">D20</f>
        <v>0</v>
      </c>
      <c r="E21" s="174" t="n">
        <f aca="false">C21-D20</f>
        <v>4</v>
      </c>
      <c r="F21" s="149" t="n">
        <f aca="false">$F$6</f>
        <v>0</v>
      </c>
      <c r="G21" s="175" t="n">
        <f aca="false">$G$6</f>
        <v>0</v>
      </c>
      <c r="H21" s="151" t="n">
        <f aca="false">$H$6</f>
        <v>0</v>
      </c>
      <c r="I21" s="152" t="n">
        <f aca="false">F21+G21+H21</f>
        <v>0</v>
      </c>
      <c r="J21" s="153" t="n">
        <f aca="false">$J$7</f>
        <v>0</v>
      </c>
      <c r="K21" s="154" t="n">
        <f aca="false">$K$6</f>
        <v>0</v>
      </c>
      <c r="L21" s="155" t="n">
        <f aca="false">((I21*J21/1000)+K21)</f>
        <v>0</v>
      </c>
      <c r="M21" s="156" t="n">
        <f aca="false">$M$68</f>
        <v>0</v>
      </c>
      <c r="N21" s="157" t="e">
        <f aca="false">$N$7*AQ20*AR20</f>
        <v>#DIV/0!</v>
      </c>
      <c r="O21" s="156" t="n">
        <f aca="false">$O$68</f>
        <v>0</v>
      </c>
      <c r="P21" s="158" t="n">
        <f aca="false">(AT20*$P$6)*$P$3</f>
        <v>0</v>
      </c>
      <c r="Q21" s="154" t="n">
        <f aca="false">$Q$68</f>
        <v>0</v>
      </c>
      <c r="R21" s="154" t="n">
        <v>0</v>
      </c>
      <c r="S21" s="155" t="n">
        <v>0</v>
      </c>
      <c r="T21" s="156" t="n">
        <f aca="false">$T$6</f>
        <v>0</v>
      </c>
      <c r="U21" s="159" t="e">
        <f aca="false">(N21/E21)+SUM(L21:M21)</f>
        <v>#DIV/0!</v>
      </c>
      <c r="W21" s="116" t="n">
        <v>4</v>
      </c>
      <c r="X21" s="117"/>
      <c r="Y21" s="160"/>
      <c r="Z21" s="63"/>
      <c r="AA21" s="161"/>
      <c r="AB21" s="120"/>
      <c r="AC21" s="162" t="n">
        <f aca="false">(W21*X21)+(Y21*Z21)+(AA21*AB21)</f>
        <v>0</v>
      </c>
      <c r="AD21" s="163" t="n">
        <v>1500</v>
      </c>
      <c r="AE21" s="164" t="n">
        <v>0</v>
      </c>
      <c r="AF21" s="165" t="n">
        <v>0</v>
      </c>
      <c r="AG21" s="166"/>
      <c r="AH21" s="167"/>
      <c r="AI21" s="168"/>
      <c r="AJ21" s="169"/>
      <c r="AK21" s="170"/>
      <c r="AL21" s="63"/>
      <c r="AM21" s="171"/>
      <c r="AN21" s="172"/>
      <c r="AO21" s="173"/>
      <c r="AP21" s="133"/>
      <c r="AQ21" s="322" t="e">
        <f aca="false" t="array" ref="AQ21:AQ21">SUM(IF(AND(AJ21&lt;&gt;"pac",AJ21&lt;&gt;""),AI21),IF(AND(AM21&lt;&gt;"pac",AM21&lt;&gt;""),AL21),IF(AND(AN21&lt;&gt;"pac",AN21&lt;&gt;""),AO21))/SUM(IF(AND(AJ21&lt;&gt;"pac",AJ21&lt;&gt;""),1),IF(AND(AM21&lt;&gt;"pac",AM21&lt;&gt;""),1),IF(AND(AN21&lt;&gt;"pac",AN21&lt;&gt;""),1))</f>
        <v>#DIV/0!</v>
      </c>
      <c r="AR21" s="133" t="n">
        <f aca="false" t="array" ref="AR21:AR21">SUM(IF(AND(AJ21&lt;&gt;"pac",AJ21&lt;&gt;""),AH21),IF(AND(AM21&lt;&gt;"pac",AM21&lt;&gt;""),AK21),IF(AND(AP21&lt;&gt;"pac",AP21&lt;&gt;""),AN21))</f>
        <v>0</v>
      </c>
      <c r="AS21" s="133"/>
      <c r="AT21" s="134" t="n">
        <f aca="false">SUM(AE21,AG21,AH21,AN21,AK21)</f>
        <v>0</v>
      </c>
      <c r="AU21" s="135" t="e">
        <f aca="false">AV21/AT21</f>
        <v>#DIV/0!</v>
      </c>
      <c r="AV21" s="136" t="n">
        <f aca="false">SUM(AE21*AF21)+(AH21*AI21)+(AN21*AO21)+(AK21*AL21)</f>
        <v>0</v>
      </c>
      <c r="AW21" s="137" t="n">
        <f aca="false">AT21*(F22+G22+H22)*J22/1000</f>
        <v>0</v>
      </c>
      <c r="AX21" s="137" t="n">
        <f aca="false">K22*AT21</f>
        <v>0</v>
      </c>
      <c r="AY21" s="137" t="n">
        <f aca="false">L22*(AE22+AG22)</f>
        <v>0</v>
      </c>
      <c r="AZ21" s="136" t="n">
        <f aca="false">P22</f>
        <v>0</v>
      </c>
      <c r="BA21" s="137" t="n">
        <f aca="false">AC21</f>
        <v>0</v>
      </c>
      <c r="BB21" s="137" t="n">
        <f aca="false">T22*AT22</f>
        <v>0</v>
      </c>
      <c r="BC21" s="137"/>
      <c r="BD21" s="137" t="n">
        <f aca="false">AV21-SUM(AW21:BC21)</f>
        <v>0</v>
      </c>
      <c r="BE21" s="138"/>
      <c r="BF21" s="139" t="n">
        <f aca="false">BD21</f>
        <v>0</v>
      </c>
      <c r="BG21" s="139" t="n">
        <f aca="false">BF21*$BG$5</f>
        <v>0</v>
      </c>
      <c r="BH21" s="139" t="n">
        <f aca="false">BF21*$BH$5</f>
        <v>0</v>
      </c>
      <c r="BI21" s="52"/>
      <c r="BJ21" s="140" t="s">
        <v>103</v>
      </c>
      <c r="BK21" s="141"/>
      <c r="BL21" s="54" t="n">
        <f aca="false">BL11-BL16-BL18-BL19+BL20</f>
        <v>0</v>
      </c>
      <c r="BO21" s="140" t="s">
        <v>104</v>
      </c>
      <c r="BP21" s="141"/>
      <c r="BQ21" s="54" t="e">
        <f aca="false">BQ11-BQ16-BQ18-BQ19</f>
        <v>#REF!</v>
      </c>
      <c r="BR21" s="55"/>
      <c r="BS21" s="142"/>
      <c r="BT21" s="143"/>
      <c r="BU21" s="144"/>
      <c r="BV21" s="138"/>
      <c r="BW21" s="138"/>
      <c r="BX21" s="138"/>
      <c r="BY21" s="144"/>
      <c r="BZ21" s="138"/>
      <c r="CA21" s="138"/>
      <c r="CB21" s="138"/>
      <c r="CC21" s="138"/>
      <c r="CD21" s="138"/>
      <c r="CE21" s="145"/>
      <c r="CF21" s="145"/>
      <c r="CG21" s="145"/>
      <c r="CH21" s="7"/>
      <c r="CI21" s="8"/>
      <c r="CJ21" s="7"/>
      <c r="CK21" s="29"/>
      <c r="CL21" s="7"/>
      <c r="CM21" s="7"/>
      <c r="CN21" s="8"/>
      <c r="CO21" s="7"/>
      <c r="CP21" s="29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</row>
    <row r="22" customFormat="false" ht="12.75" hidden="false" customHeight="false" outlineLevel="0" collapsed="false">
      <c r="B22" s="75" t="n">
        <v>1500</v>
      </c>
      <c r="C22" s="146" t="n">
        <f aca="false">C21</f>
        <v>4</v>
      </c>
      <c r="D22" s="147" t="n">
        <f aca="false">D21</f>
        <v>0</v>
      </c>
      <c r="E22" s="174" t="n">
        <f aca="false">C22-D21</f>
        <v>4</v>
      </c>
      <c r="F22" s="149" t="n">
        <f aca="false">$F$6</f>
        <v>0</v>
      </c>
      <c r="G22" s="175" t="n">
        <f aca="false">$G$6</f>
        <v>0</v>
      </c>
      <c r="H22" s="151" t="n">
        <f aca="false">$H$6</f>
        <v>0</v>
      </c>
      <c r="I22" s="152" t="n">
        <f aca="false">F22+G22+H22</f>
        <v>0</v>
      </c>
      <c r="J22" s="153" t="n">
        <f aca="false">$J$7</f>
        <v>0</v>
      </c>
      <c r="K22" s="154" t="n">
        <f aca="false">$K$6</f>
        <v>0</v>
      </c>
      <c r="L22" s="155" t="n">
        <f aca="false">((I22*J22/1000)+K22)</f>
        <v>0</v>
      </c>
      <c r="M22" s="156" t="n">
        <f aca="false">$M$68</f>
        <v>0</v>
      </c>
      <c r="N22" s="157" t="e">
        <f aca="false">$N$7*AQ21*AR21</f>
        <v>#DIV/0!</v>
      </c>
      <c r="O22" s="156" t="n">
        <f aca="false">$O$68</f>
        <v>0</v>
      </c>
      <c r="P22" s="158" t="n">
        <f aca="false">(AT21*$P$6)*$P$3</f>
        <v>0</v>
      </c>
      <c r="Q22" s="154" t="n">
        <f aca="false">$Q$68</f>
        <v>0</v>
      </c>
      <c r="R22" s="154" t="n">
        <v>0</v>
      </c>
      <c r="S22" s="155" t="n">
        <v>0</v>
      </c>
      <c r="T22" s="156" t="n">
        <f aca="false">$T$6</f>
        <v>0</v>
      </c>
      <c r="U22" s="159" t="e">
        <f aca="false">(N22/E22)+SUM(L22:M22)</f>
        <v>#DIV/0!</v>
      </c>
      <c r="W22" s="116" t="n">
        <v>4</v>
      </c>
      <c r="X22" s="117"/>
      <c r="Y22" s="160"/>
      <c r="Z22" s="63"/>
      <c r="AA22" s="161"/>
      <c r="AB22" s="120"/>
      <c r="AC22" s="162" t="n">
        <f aca="false">(W22*X22)+(Y22*Z22)+(AA22*AB22)</f>
        <v>0</v>
      </c>
      <c r="AD22" s="163" t="n">
        <v>1600</v>
      </c>
      <c r="AE22" s="164" t="n">
        <v>0</v>
      </c>
      <c r="AF22" s="165" t="n">
        <v>0</v>
      </c>
      <c r="AG22" s="166"/>
      <c r="AH22" s="167"/>
      <c r="AI22" s="168"/>
      <c r="AJ22" s="169"/>
      <c r="AK22" s="170"/>
      <c r="AL22" s="63"/>
      <c r="AM22" s="171"/>
      <c r="AN22" s="172"/>
      <c r="AO22" s="173"/>
      <c r="AP22" s="133"/>
      <c r="AQ22" s="322" t="e">
        <f aca="false" t="array" ref="AQ22:AQ22">SUM(IF(AND(AJ22&lt;&gt;"pac",AJ22&lt;&gt;""),AI22),IF(AND(AM22&lt;&gt;"pac",AM22&lt;&gt;""),AL22),IF(AND(AN22&lt;&gt;"pac",AN22&lt;&gt;""),AO22))/SUM(IF(AND(AJ22&lt;&gt;"pac",AJ22&lt;&gt;""),1),IF(AND(AM22&lt;&gt;"pac",AM22&lt;&gt;""),1),IF(AND(AN22&lt;&gt;"pac",AN22&lt;&gt;""),1))</f>
        <v>#DIV/0!</v>
      </c>
      <c r="AR22" s="133" t="n">
        <f aca="false" t="array" ref="AR22:AR22">SUM(IF(AND(AJ22&lt;&gt;"pac",AJ22&lt;&gt;""),AH22),IF(AND(AM22&lt;&gt;"pac",AM22&lt;&gt;""),AK22),IF(AND(AP22&lt;&gt;"pac",AP22&lt;&gt;""),AN22))</f>
        <v>0</v>
      </c>
      <c r="AS22" s="133"/>
      <c r="AT22" s="134" t="n">
        <f aca="false">SUM(AE22,AG22,AH22,AN22,AK22)</f>
        <v>0</v>
      </c>
      <c r="AU22" s="135" t="e">
        <f aca="false">AV22/AT22</f>
        <v>#DIV/0!</v>
      </c>
      <c r="AV22" s="136" t="n">
        <f aca="false">SUM(AE22*AF22)+(AH22*AI22)+(AN22*AO22)+(AK22*AL22)</f>
        <v>0</v>
      </c>
      <c r="AW22" s="137" t="n">
        <f aca="false">AT22*(F23+G23+H23)*J23/1000</f>
        <v>0</v>
      </c>
      <c r="AX22" s="137" t="n">
        <f aca="false">K23*AT22</f>
        <v>0</v>
      </c>
      <c r="AY22" s="137" t="n">
        <f aca="false">L23*(AE23+AG23)</f>
        <v>0</v>
      </c>
      <c r="AZ22" s="136" t="n">
        <f aca="false">P23</f>
        <v>0</v>
      </c>
      <c r="BA22" s="137" t="n">
        <f aca="false">AC22</f>
        <v>0</v>
      </c>
      <c r="BB22" s="137" t="n">
        <f aca="false">T23*AT23</f>
        <v>0</v>
      </c>
      <c r="BC22" s="137"/>
      <c r="BD22" s="137" t="n">
        <f aca="false">AV22-SUM(AW22:BC22)</f>
        <v>0</v>
      </c>
      <c r="BE22" s="138"/>
      <c r="BF22" s="139" t="n">
        <f aca="false">BD22</f>
        <v>0</v>
      </c>
      <c r="BG22" s="139" t="n">
        <f aca="false">BF22*$BG$5</f>
        <v>0</v>
      </c>
      <c r="BH22" s="139" t="n">
        <f aca="false">BF22*$BH$5</f>
        <v>0</v>
      </c>
      <c r="BI22" s="52"/>
      <c r="BR22" s="55"/>
      <c r="BS22" s="142"/>
      <c r="BT22" s="143"/>
      <c r="BU22" s="144"/>
      <c r="BV22" s="138"/>
      <c r="BW22" s="138"/>
      <c r="BX22" s="138"/>
      <c r="BY22" s="144"/>
      <c r="BZ22" s="138"/>
      <c r="CA22" s="138"/>
      <c r="CB22" s="138"/>
      <c r="CC22" s="138"/>
      <c r="CD22" s="138"/>
      <c r="CE22" s="145"/>
      <c r="CF22" s="145"/>
      <c r="CG22" s="145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</row>
    <row r="23" customFormat="false" ht="12.75" hidden="false" customHeight="false" outlineLevel="0" collapsed="false">
      <c r="B23" s="75" t="n">
        <v>1600</v>
      </c>
      <c r="C23" s="146" t="n">
        <f aca="false">C22</f>
        <v>4</v>
      </c>
      <c r="D23" s="147" t="n">
        <f aca="false">D22</f>
        <v>0</v>
      </c>
      <c r="E23" s="174" t="n">
        <f aca="false">C23-D22</f>
        <v>4</v>
      </c>
      <c r="F23" s="149" t="n">
        <f aca="false">$F$6</f>
        <v>0</v>
      </c>
      <c r="G23" s="175" t="n">
        <f aca="false">$G$6</f>
        <v>0</v>
      </c>
      <c r="H23" s="151" t="n">
        <f aca="false">$H$6</f>
        <v>0</v>
      </c>
      <c r="I23" s="152" t="n">
        <f aca="false">F23+G23+H23</f>
        <v>0</v>
      </c>
      <c r="J23" s="153" t="n">
        <f aca="false">$J$7</f>
        <v>0</v>
      </c>
      <c r="K23" s="154" t="n">
        <f aca="false">$K$6</f>
        <v>0</v>
      </c>
      <c r="L23" s="155" t="n">
        <f aca="false">((I23*J23/1000)+K23)</f>
        <v>0</v>
      </c>
      <c r="M23" s="156" t="n">
        <f aca="false">$M$68</f>
        <v>0</v>
      </c>
      <c r="N23" s="157" t="e">
        <f aca="false">$N$7*AQ22*AR22</f>
        <v>#DIV/0!</v>
      </c>
      <c r="O23" s="156" t="n">
        <f aca="false">$O$68</f>
        <v>0</v>
      </c>
      <c r="P23" s="158" t="n">
        <f aca="false">(AT22*$P$6)*$P$3</f>
        <v>0</v>
      </c>
      <c r="Q23" s="154" t="n">
        <f aca="false">$Q$68</f>
        <v>0</v>
      </c>
      <c r="R23" s="154" t="n">
        <v>0</v>
      </c>
      <c r="S23" s="155" t="n">
        <v>0</v>
      </c>
      <c r="T23" s="156" t="n">
        <f aca="false">$T$6</f>
        <v>0</v>
      </c>
      <c r="U23" s="159" t="e">
        <f aca="false">(N23/E23)+SUM(L23:M23)</f>
        <v>#DIV/0!</v>
      </c>
      <c r="W23" s="116" t="n">
        <v>4</v>
      </c>
      <c r="X23" s="117"/>
      <c r="Y23" s="160"/>
      <c r="Z23" s="63"/>
      <c r="AA23" s="161"/>
      <c r="AB23" s="120"/>
      <c r="AC23" s="162" t="n">
        <f aca="false">(W23*X23)+(Y23*Z23)+(AA23*AB23)</f>
        <v>0</v>
      </c>
      <c r="AD23" s="163" t="n">
        <v>1700</v>
      </c>
      <c r="AE23" s="164" t="n">
        <v>0</v>
      </c>
      <c r="AF23" s="165" t="n">
        <v>0</v>
      </c>
      <c r="AG23" s="166"/>
      <c r="AH23" s="167"/>
      <c r="AI23" s="168"/>
      <c r="AJ23" s="169"/>
      <c r="AK23" s="170"/>
      <c r="AL23" s="63"/>
      <c r="AM23" s="171"/>
      <c r="AN23" s="172"/>
      <c r="AO23" s="173"/>
      <c r="AP23" s="133"/>
      <c r="AQ23" s="322" t="e">
        <f aca="false" t="array" ref="AQ23:AQ23">SUM(IF(AND(AJ23&lt;&gt;"pac",AJ23&lt;&gt;""),AI23),IF(AND(AM23&lt;&gt;"pac",AM23&lt;&gt;""),AL23),IF(AND(AN23&lt;&gt;"pac",AN23&lt;&gt;""),AO23))/SUM(IF(AND(AJ23&lt;&gt;"pac",AJ23&lt;&gt;""),1),IF(AND(AM23&lt;&gt;"pac",AM23&lt;&gt;""),1),IF(AND(AN23&lt;&gt;"pac",AN23&lt;&gt;""),1))</f>
        <v>#DIV/0!</v>
      </c>
      <c r="AR23" s="133" t="n">
        <f aca="false" t="array" ref="AR23:AR23">SUM(IF(AND(AJ23&lt;&gt;"pac",AJ23&lt;&gt;""),AH23),IF(AND(AM23&lt;&gt;"pac",AM23&lt;&gt;""),AK23),IF(AND(AP23&lt;&gt;"pac",AP23&lt;&gt;""),AN23))</f>
        <v>0</v>
      </c>
      <c r="AS23" s="133"/>
      <c r="AT23" s="134" t="n">
        <f aca="false">SUM(AE23,AG23,AH23,AN23,AK23)</f>
        <v>0</v>
      </c>
      <c r="AU23" s="135" t="e">
        <f aca="false">AV23/AT23</f>
        <v>#DIV/0!</v>
      </c>
      <c r="AV23" s="136" t="n">
        <f aca="false">SUM(AE23*AF23)+(AH23*AI23)+(AN23*AO23)+(AK23*AL23)</f>
        <v>0</v>
      </c>
      <c r="AW23" s="137" t="n">
        <f aca="false">AT23*(F24+G24+H24)*J24/1000</f>
        <v>0</v>
      </c>
      <c r="AX23" s="137" t="n">
        <f aca="false">K24*AT23</f>
        <v>0</v>
      </c>
      <c r="AY23" s="137" t="n">
        <f aca="false">L24*(AE24+AG24)</f>
        <v>0</v>
      </c>
      <c r="AZ23" s="136" t="n">
        <f aca="false">P24</f>
        <v>0</v>
      </c>
      <c r="BA23" s="137" t="n">
        <f aca="false">AC23</f>
        <v>0</v>
      </c>
      <c r="BB23" s="137" t="n">
        <f aca="false">T24*AT24</f>
        <v>0</v>
      </c>
      <c r="BC23" s="137"/>
      <c r="BD23" s="137" t="n">
        <f aca="false">AV23-SUM(AW23:BC23)</f>
        <v>0</v>
      </c>
      <c r="BE23" s="138"/>
      <c r="BF23" s="139" t="n">
        <f aca="false">BD23</f>
        <v>0</v>
      </c>
      <c r="BG23" s="139" t="n">
        <f aca="false">BF23*$BG$5</f>
        <v>0</v>
      </c>
      <c r="BH23" s="139" t="n">
        <f aca="false">BF23*$BH$5</f>
        <v>0</v>
      </c>
      <c r="BI23" s="52"/>
      <c r="BR23" s="55"/>
      <c r="BS23" s="142"/>
      <c r="BT23" s="143"/>
      <c r="BU23" s="144"/>
      <c r="BV23" s="138"/>
      <c r="BW23" s="138"/>
      <c r="BX23" s="138"/>
      <c r="BY23" s="144"/>
      <c r="BZ23" s="138"/>
      <c r="CA23" s="138"/>
      <c r="CB23" s="138"/>
      <c r="CC23" s="138"/>
      <c r="CD23" s="138"/>
      <c r="CE23" s="145"/>
      <c r="CF23" s="145"/>
      <c r="CG23" s="145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</row>
    <row r="24" customFormat="false" ht="12.75" hidden="false" customHeight="false" outlineLevel="0" collapsed="false">
      <c r="B24" s="75" t="n">
        <v>1700</v>
      </c>
      <c r="C24" s="146" t="n">
        <f aca="false">C23</f>
        <v>4</v>
      </c>
      <c r="D24" s="147" t="n">
        <f aca="false">D23</f>
        <v>0</v>
      </c>
      <c r="E24" s="174" t="n">
        <f aca="false">C24-D23</f>
        <v>4</v>
      </c>
      <c r="F24" s="149" t="n">
        <f aca="false">$F$6</f>
        <v>0</v>
      </c>
      <c r="G24" s="175" t="n">
        <f aca="false">$G$6</f>
        <v>0</v>
      </c>
      <c r="H24" s="151" t="n">
        <f aca="false">$H$6</f>
        <v>0</v>
      </c>
      <c r="I24" s="152" t="n">
        <f aca="false">F24+G24+H24</f>
        <v>0</v>
      </c>
      <c r="J24" s="153" t="n">
        <f aca="false">$J$7</f>
        <v>0</v>
      </c>
      <c r="K24" s="154" t="n">
        <f aca="false">$K$6</f>
        <v>0</v>
      </c>
      <c r="L24" s="155" t="n">
        <f aca="false">((I24*J24/1000)+K24)</f>
        <v>0</v>
      </c>
      <c r="M24" s="156" t="n">
        <f aca="false">$M$68</f>
        <v>0</v>
      </c>
      <c r="N24" s="157" t="e">
        <f aca="false">$N$7*AQ23*AR23</f>
        <v>#DIV/0!</v>
      </c>
      <c r="O24" s="156" t="n">
        <f aca="false">$O$68</f>
        <v>0</v>
      </c>
      <c r="P24" s="158" t="n">
        <f aca="false">(AT23*$P$6)*$P$3</f>
        <v>0</v>
      </c>
      <c r="Q24" s="154" t="n">
        <f aca="false">$Q$68</f>
        <v>0</v>
      </c>
      <c r="R24" s="154" t="n">
        <v>0</v>
      </c>
      <c r="S24" s="155" t="n">
        <v>0</v>
      </c>
      <c r="T24" s="156" t="n">
        <f aca="false">$T$6</f>
        <v>0</v>
      </c>
      <c r="U24" s="159" t="e">
        <f aca="false">(N24/E24)+SUM(L24:M24)</f>
        <v>#DIV/0!</v>
      </c>
      <c r="W24" s="116" t="n">
        <v>4</v>
      </c>
      <c r="X24" s="117"/>
      <c r="Y24" s="160"/>
      <c r="Z24" s="63"/>
      <c r="AA24" s="161"/>
      <c r="AB24" s="120"/>
      <c r="AC24" s="162" t="n">
        <f aca="false">(W24*X24)+(Y24*Z24)+(AA24*AB24)</f>
        <v>0</v>
      </c>
      <c r="AD24" s="163" t="n">
        <v>1800</v>
      </c>
      <c r="AE24" s="164" t="n">
        <v>0</v>
      </c>
      <c r="AF24" s="165" t="n">
        <v>0</v>
      </c>
      <c r="AG24" s="166"/>
      <c r="AH24" s="167"/>
      <c r="AI24" s="168"/>
      <c r="AJ24" s="169"/>
      <c r="AK24" s="170"/>
      <c r="AL24" s="63"/>
      <c r="AM24" s="171"/>
      <c r="AN24" s="172"/>
      <c r="AO24" s="173"/>
      <c r="AP24" s="133"/>
      <c r="AQ24" s="322" t="e">
        <f aca="false" t="array" ref="AQ24:AQ24">SUM(IF(AND(AJ24&lt;&gt;"pac",AJ24&lt;&gt;""),AI24),IF(AND(AM24&lt;&gt;"pac",AM24&lt;&gt;""),AL24),IF(AND(AN24&lt;&gt;"pac",AN24&lt;&gt;""),AO24))/SUM(IF(AND(AJ24&lt;&gt;"pac",AJ24&lt;&gt;""),1),IF(AND(AM24&lt;&gt;"pac",AM24&lt;&gt;""),1),IF(AND(AN24&lt;&gt;"pac",AN24&lt;&gt;""),1))</f>
        <v>#DIV/0!</v>
      </c>
      <c r="AR24" s="133" t="n">
        <f aca="false" t="array" ref="AR24:AR24">SUM(IF(AND(AJ24&lt;&gt;"pac",AJ24&lt;&gt;""),AH24),IF(AND(AM24&lt;&gt;"pac",AM24&lt;&gt;""),AK24),IF(AND(AP24&lt;&gt;"pac",AP24&lt;&gt;""),AN24))</f>
        <v>0</v>
      </c>
      <c r="AS24" s="133"/>
      <c r="AT24" s="134" t="n">
        <f aca="false">SUM(AE24,AG24,AH24,AN24,AK24)</f>
        <v>0</v>
      </c>
      <c r="AU24" s="135" t="e">
        <f aca="false">AV24/AT24</f>
        <v>#DIV/0!</v>
      </c>
      <c r="AV24" s="136" t="n">
        <f aca="false">SUM(AE24*AF24)+(AH24*AI24)+(AN24*AO24)+(AK24*AL24)</f>
        <v>0</v>
      </c>
      <c r="AW24" s="137" t="n">
        <f aca="false">AT24*(F25+G25+H25)*J25/1000</f>
        <v>0</v>
      </c>
      <c r="AX24" s="137" t="n">
        <f aca="false">K25*AT24</f>
        <v>0</v>
      </c>
      <c r="AY24" s="137" t="n">
        <f aca="false">L25*(AE25+AG25)</f>
        <v>0</v>
      </c>
      <c r="AZ24" s="136" t="n">
        <f aca="false">P25</f>
        <v>0</v>
      </c>
      <c r="BA24" s="137" t="n">
        <f aca="false">AC24</f>
        <v>0</v>
      </c>
      <c r="BB24" s="137" t="n">
        <f aca="false">T25*AT25</f>
        <v>0</v>
      </c>
      <c r="BC24" s="137"/>
      <c r="BD24" s="137" t="n">
        <f aca="false">AV24-SUM(AW24:BC24)</f>
        <v>0</v>
      </c>
      <c r="BE24" s="138"/>
      <c r="BF24" s="139" t="n">
        <f aca="false">BD24</f>
        <v>0</v>
      </c>
      <c r="BG24" s="139" t="n">
        <f aca="false">BF24*$BG$5</f>
        <v>0</v>
      </c>
      <c r="BH24" s="139" t="n">
        <f aca="false">BF24*$BH$5</f>
        <v>0</v>
      </c>
      <c r="BI24" s="52"/>
      <c r="BJ24" s="6" t="s">
        <v>105</v>
      </c>
      <c r="BO24" s="6" t="s">
        <v>106</v>
      </c>
      <c r="BR24" s="55"/>
      <c r="BS24" s="142"/>
      <c r="BT24" s="143"/>
      <c r="BU24" s="144"/>
      <c r="BV24" s="138"/>
      <c r="BW24" s="138"/>
      <c r="BX24" s="138"/>
      <c r="BY24" s="144"/>
      <c r="BZ24" s="138"/>
      <c r="CA24" s="138"/>
      <c r="CB24" s="138"/>
      <c r="CC24" s="138"/>
      <c r="CD24" s="138"/>
      <c r="CE24" s="145"/>
      <c r="CF24" s="145"/>
      <c r="CG24" s="145"/>
      <c r="CH24" s="7"/>
      <c r="CI24" s="8"/>
      <c r="CJ24" s="7"/>
      <c r="CK24" s="7"/>
      <c r="CL24" s="7"/>
      <c r="CM24" s="7"/>
      <c r="CN24" s="8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</row>
    <row r="25" customFormat="false" ht="12.75" hidden="false" customHeight="false" outlineLevel="0" collapsed="false">
      <c r="B25" s="75" t="n">
        <v>1800</v>
      </c>
      <c r="C25" s="146" t="n">
        <f aca="false">C24</f>
        <v>4</v>
      </c>
      <c r="D25" s="147" t="n">
        <f aca="false">D24</f>
        <v>0</v>
      </c>
      <c r="E25" s="174" t="n">
        <f aca="false">C25-D24</f>
        <v>4</v>
      </c>
      <c r="F25" s="149" t="n">
        <f aca="false">$F$6</f>
        <v>0</v>
      </c>
      <c r="G25" s="175" t="n">
        <f aca="false">$G$6</f>
        <v>0</v>
      </c>
      <c r="H25" s="151" t="n">
        <f aca="false">$H$6</f>
        <v>0</v>
      </c>
      <c r="I25" s="152" t="n">
        <f aca="false">F25+G25+H25</f>
        <v>0</v>
      </c>
      <c r="J25" s="153" t="n">
        <f aca="false">$J$7</f>
        <v>0</v>
      </c>
      <c r="K25" s="154" t="n">
        <f aca="false">$K$6</f>
        <v>0</v>
      </c>
      <c r="L25" s="155" t="n">
        <f aca="false">((I25*J25/1000)+K25)</f>
        <v>0</v>
      </c>
      <c r="M25" s="156" t="n">
        <f aca="false">$M$68</f>
        <v>0</v>
      </c>
      <c r="N25" s="157" t="e">
        <f aca="false">$N$7*AQ24*AR24</f>
        <v>#DIV/0!</v>
      </c>
      <c r="O25" s="156" t="n">
        <f aca="false">$O$68</f>
        <v>0</v>
      </c>
      <c r="P25" s="158" t="n">
        <f aca="false">(AT24*$P$6)*$P$3</f>
        <v>0</v>
      </c>
      <c r="Q25" s="154" t="n">
        <f aca="false">$Q$68</f>
        <v>0</v>
      </c>
      <c r="R25" s="154" t="n">
        <v>0</v>
      </c>
      <c r="S25" s="155" t="n">
        <v>0</v>
      </c>
      <c r="T25" s="156" t="n">
        <f aca="false">$T$6</f>
        <v>0</v>
      </c>
      <c r="U25" s="159" t="e">
        <f aca="false">(N25/E25)+SUM(L25:M25)</f>
        <v>#DIV/0!</v>
      </c>
      <c r="W25" s="116" t="n">
        <v>4</v>
      </c>
      <c r="X25" s="117"/>
      <c r="Y25" s="160"/>
      <c r="Z25" s="63"/>
      <c r="AA25" s="161"/>
      <c r="AB25" s="120"/>
      <c r="AC25" s="162" t="n">
        <f aca="false">(W25*X25)+(Y25*Z25)+(AA25*AB25)</f>
        <v>0</v>
      </c>
      <c r="AD25" s="163" t="n">
        <v>1900</v>
      </c>
      <c r="AE25" s="164" t="n">
        <v>0</v>
      </c>
      <c r="AF25" s="165" t="n">
        <v>0</v>
      </c>
      <c r="AG25" s="166"/>
      <c r="AH25" s="167"/>
      <c r="AI25" s="168"/>
      <c r="AJ25" s="169"/>
      <c r="AK25" s="170"/>
      <c r="AL25" s="63"/>
      <c r="AM25" s="171"/>
      <c r="AN25" s="172"/>
      <c r="AO25" s="173"/>
      <c r="AP25" s="133"/>
      <c r="AQ25" s="322" t="e">
        <f aca="false" t="array" ref="AQ25:AQ25">SUM(IF(AND(AJ25&lt;&gt;"pac",AJ25&lt;&gt;""),AI25),IF(AND(AM25&lt;&gt;"pac",AM25&lt;&gt;""),AL25),IF(AND(AN25&lt;&gt;"pac",AN25&lt;&gt;""),AO25))/SUM(IF(AND(AJ25&lt;&gt;"pac",AJ25&lt;&gt;""),1),IF(AND(AM25&lt;&gt;"pac",AM25&lt;&gt;""),1),IF(AND(AN25&lt;&gt;"pac",AN25&lt;&gt;""),1))</f>
        <v>#DIV/0!</v>
      </c>
      <c r="AR25" s="133" t="n">
        <f aca="false" t="array" ref="AR25:AR25">SUM(IF(AND(AJ25&lt;&gt;"pac",AJ25&lt;&gt;""),AH25),IF(AND(AM25&lt;&gt;"pac",AM25&lt;&gt;""),AK25),IF(AND(AP25&lt;&gt;"pac",AP25&lt;&gt;""),AN25))</f>
        <v>0</v>
      </c>
      <c r="AS25" s="133"/>
      <c r="AT25" s="134" t="n">
        <f aca="false">SUM(AE25,AG25,AH25,AN25,AK25)</f>
        <v>0</v>
      </c>
      <c r="AU25" s="135" t="e">
        <f aca="false">AV25/AT25</f>
        <v>#DIV/0!</v>
      </c>
      <c r="AV25" s="136" t="n">
        <f aca="false">SUM(AE25*AF25)+(AH25*AI25)+(AN25*AO25)+(AK25*AL25)</f>
        <v>0</v>
      </c>
      <c r="AW25" s="137" t="n">
        <f aca="false">AT25*(F26+G26+H26)*J26/1000</f>
        <v>0</v>
      </c>
      <c r="AX25" s="137" t="n">
        <f aca="false">K26*AT25</f>
        <v>0</v>
      </c>
      <c r="AY25" s="137" t="n">
        <f aca="false">L26*(AE26+AG26)</f>
        <v>0</v>
      </c>
      <c r="AZ25" s="136" t="n">
        <f aca="false">P26</f>
        <v>0</v>
      </c>
      <c r="BA25" s="137" t="n">
        <f aca="false">AC25</f>
        <v>0</v>
      </c>
      <c r="BB25" s="137" t="n">
        <f aca="false">T26*AT26</f>
        <v>0</v>
      </c>
      <c r="BC25" s="137"/>
      <c r="BD25" s="137" t="n">
        <f aca="false">AV25-SUM(AW25:BC25)</f>
        <v>0</v>
      </c>
      <c r="BE25" s="138"/>
      <c r="BF25" s="139" t="n">
        <f aca="false">BD25</f>
        <v>0</v>
      </c>
      <c r="BG25" s="139" t="n">
        <f aca="false">BF25*$BG$5</f>
        <v>0</v>
      </c>
      <c r="BH25" s="139" t="n">
        <f aca="false">BF25*$BH$5</f>
        <v>0</v>
      </c>
      <c r="BI25" s="52"/>
      <c r="BJ25" s="25" t="s">
        <v>107</v>
      </c>
      <c r="BK25" s="26"/>
      <c r="BL25" s="27" t="n">
        <f aca="false">BL21</f>
        <v>0</v>
      </c>
      <c r="BO25" s="25" t="s">
        <v>107</v>
      </c>
      <c r="BP25" s="26"/>
      <c r="BQ25" s="27" t="e">
        <f aca="true">(INDIRECT(TEXT((DAY($A$1)-1),"0")&amp;"!Bq25"))+BL25</f>
        <v>#REF!</v>
      </c>
      <c r="BR25" s="55"/>
      <c r="BS25" s="142"/>
      <c r="BT25" s="143"/>
      <c r="BU25" s="144"/>
      <c r="BV25" s="138"/>
      <c r="BW25" s="138"/>
      <c r="BX25" s="138"/>
      <c r="BY25" s="144"/>
      <c r="BZ25" s="138"/>
      <c r="CA25" s="138"/>
      <c r="CB25" s="138"/>
      <c r="CC25" s="138"/>
      <c r="CD25" s="138"/>
      <c r="CE25" s="145"/>
      <c r="CF25" s="145"/>
      <c r="CG25" s="145"/>
      <c r="CH25" s="7"/>
      <c r="CI25" s="8"/>
      <c r="CJ25" s="7"/>
      <c r="CK25" s="29"/>
      <c r="CL25" s="7"/>
      <c r="CM25" s="7"/>
      <c r="CN25" s="8"/>
      <c r="CO25" s="7"/>
      <c r="CP25" s="29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</row>
    <row r="26" customFormat="false" ht="12.75" hidden="false" customHeight="false" outlineLevel="0" collapsed="false">
      <c r="B26" s="75" t="n">
        <v>1900</v>
      </c>
      <c r="C26" s="146" t="n">
        <f aca="false">C25</f>
        <v>4</v>
      </c>
      <c r="D26" s="147" t="n">
        <f aca="false">D25</f>
        <v>0</v>
      </c>
      <c r="E26" s="174" t="n">
        <f aca="false">C26-D25</f>
        <v>4</v>
      </c>
      <c r="F26" s="149" t="n">
        <f aca="false">$F$6</f>
        <v>0</v>
      </c>
      <c r="G26" s="175" t="n">
        <f aca="false">$G$6</f>
        <v>0</v>
      </c>
      <c r="H26" s="151" t="n">
        <f aca="false">$H$6</f>
        <v>0</v>
      </c>
      <c r="I26" s="152" t="n">
        <f aca="false">F26+G26+H26</f>
        <v>0</v>
      </c>
      <c r="J26" s="153" t="n">
        <f aca="false">$J$7</f>
        <v>0</v>
      </c>
      <c r="K26" s="154" t="n">
        <f aca="false">$K$6</f>
        <v>0</v>
      </c>
      <c r="L26" s="155" t="n">
        <f aca="false">((I26*J26/1000)+K26)</f>
        <v>0</v>
      </c>
      <c r="M26" s="156" t="n">
        <f aca="false">$M$68</f>
        <v>0</v>
      </c>
      <c r="N26" s="157" t="e">
        <f aca="false">$N$7*AQ25*AR25</f>
        <v>#DIV/0!</v>
      </c>
      <c r="O26" s="156" t="n">
        <f aca="false">$O$68</f>
        <v>0</v>
      </c>
      <c r="P26" s="158" t="n">
        <f aca="false">(AT25*$P$6)*$P$3</f>
        <v>0</v>
      </c>
      <c r="Q26" s="154" t="n">
        <f aca="false">$Q$68</f>
        <v>0</v>
      </c>
      <c r="R26" s="154" t="n">
        <v>0</v>
      </c>
      <c r="S26" s="155" t="n">
        <v>0</v>
      </c>
      <c r="T26" s="156" t="n">
        <f aca="false">$T$6</f>
        <v>0</v>
      </c>
      <c r="U26" s="159" t="e">
        <f aca="false">(N26/E26)+SUM(L26:M26)</f>
        <v>#DIV/0!</v>
      </c>
      <c r="W26" s="116" t="n">
        <v>4</v>
      </c>
      <c r="X26" s="117"/>
      <c r="Y26" s="160"/>
      <c r="Z26" s="63"/>
      <c r="AA26" s="161"/>
      <c r="AB26" s="120"/>
      <c r="AC26" s="162" t="n">
        <f aca="false">(W26*X26)+(Y26*Z26)+(AA26*AB26)</f>
        <v>0</v>
      </c>
      <c r="AD26" s="163" t="n">
        <v>2000</v>
      </c>
      <c r="AE26" s="164" t="n">
        <v>0</v>
      </c>
      <c r="AF26" s="165" t="n">
        <v>0</v>
      </c>
      <c r="AG26" s="166"/>
      <c r="AH26" s="167"/>
      <c r="AI26" s="168"/>
      <c r="AJ26" s="169"/>
      <c r="AK26" s="170"/>
      <c r="AL26" s="63"/>
      <c r="AM26" s="171"/>
      <c r="AN26" s="172"/>
      <c r="AO26" s="173"/>
      <c r="AP26" s="133"/>
      <c r="AQ26" s="322" t="e">
        <f aca="false" t="array" ref="AQ26:AQ26">SUM(IF(AND(AJ26&lt;&gt;"pac",AJ26&lt;&gt;""),AI26),IF(AND(AM26&lt;&gt;"pac",AM26&lt;&gt;""),AL26),IF(AND(AN26&lt;&gt;"pac",AN26&lt;&gt;""),AO26))/SUM(IF(AND(AJ26&lt;&gt;"pac",AJ26&lt;&gt;""),1),IF(AND(AM26&lt;&gt;"pac",AM26&lt;&gt;""),1),IF(AND(AN26&lt;&gt;"pac",AN26&lt;&gt;""),1))</f>
        <v>#DIV/0!</v>
      </c>
      <c r="AR26" s="133" t="n">
        <f aca="false" t="array" ref="AR26:AR26">SUM(IF(AND(AJ26&lt;&gt;"pac",AJ26&lt;&gt;""),AH26),IF(AND(AM26&lt;&gt;"pac",AM26&lt;&gt;""),AK26),IF(AND(AP26&lt;&gt;"pac",AP26&lt;&gt;""),AN26))</f>
        <v>0</v>
      </c>
      <c r="AS26" s="133"/>
      <c r="AT26" s="134" t="n">
        <f aca="false">SUM(AE26,AG26,AH26,AN26,AK26)</f>
        <v>0</v>
      </c>
      <c r="AU26" s="135" t="e">
        <f aca="false">AV26/AT26</f>
        <v>#DIV/0!</v>
      </c>
      <c r="AV26" s="136" t="n">
        <f aca="false">SUM(AE26*AF26)+(AH26*AI26)+(AN26*AO26)+(AK26*AL26)</f>
        <v>0</v>
      </c>
      <c r="AW26" s="137" t="n">
        <f aca="false">AT26*(F27+G27+H27)*J27/1000</f>
        <v>0</v>
      </c>
      <c r="AX26" s="137" t="n">
        <f aca="false">K27*AT26</f>
        <v>0</v>
      </c>
      <c r="AY26" s="137" t="n">
        <f aca="false">L27*(AE27+AG27)</f>
        <v>0</v>
      </c>
      <c r="AZ26" s="136" t="n">
        <f aca="false">P27</f>
        <v>0</v>
      </c>
      <c r="BA26" s="137" t="n">
        <f aca="false">AC26</f>
        <v>0</v>
      </c>
      <c r="BB26" s="137" t="n">
        <f aca="false">T27*AT27</f>
        <v>0</v>
      </c>
      <c r="BC26" s="137"/>
      <c r="BD26" s="137" t="n">
        <f aca="false">AV26-SUM(AW26:BC26)</f>
        <v>0</v>
      </c>
      <c r="BE26" s="138"/>
      <c r="BF26" s="139" t="n">
        <f aca="false">BD26</f>
        <v>0</v>
      </c>
      <c r="BG26" s="139" t="n">
        <f aca="false">BF26*$BG$5</f>
        <v>0</v>
      </c>
      <c r="BH26" s="139" t="n">
        <f aca="false">BF26*$BH$5</f>
        <v>0</v>
      </c>
      <c r="BI26" s="52"/>
      <c r="BJ26" s="183"/>
      <c r="BK26" s="52"/>
      <c r="BL26" s="171"/>
      <c r="BO26" s="183"/>
      <c r="BP26" s="52"/>
      <c r="BQ26" s="171"/>
      <c r="BR26" s="55"/>
      <c r="BS26" s="142"/>
      <c r="BT26" s="143"/>
      <c r="BU26" s="144"/>
      <c r="BV26" s="138"/>
      <c r="BW26" s="138"/>
      <c r="BX26" s="138"/>
      <c r="BY26" s="144"/>
      <c r="BZ26" s="138"/>
      <c r="CA26" s="138"/>
      <c r="CB26" s="138"/>
      <c r="CC26" s="138"/>
      <c r="CD26" s="138"/>
      <c r="CE26" s="145"/>
      <c r="CF26" s="145"/>
      <c r="CG26" s="145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</row>
    <row r="27" customFormat="false" ht="12.75" hidden="false" customHeight="false" outlineLevel="0" collapsed="false">
      <c r="B27" s="75" t="n">
        <v>2000</v>
      </c>
      <c r="C27" s="146" t="n">
        <f aca="false">C26</f>
        <v>4</v>
      </c>
      <c r="D27" s="147" t="n">
        <f aca="false">D26</f>
        <v>0</v>
      </c>
      <c r="E27" s="174" t="n">
        <f aca="false">C27-D26</f>
        <v>4</v>
      </c>
      <c r="F27" s="149" t="n">
        <f aca="false">$F$6</f>
        <v>0</v>
      </c>
      <c r="G27" s="175" t="n">
        <f aca="false">$G$6</f>
        <v>0</v>
      </c>
      <c r="H27" s="151" t="n">
        <f aca="false">$H$6</f>
        <v>0</v>
      </c>
      <c r="I27" s="152" t="n">
        <f aca="false">F27+G27+H27</f>
        <v>0</v>
      </c>
      <c r="J27" s="153" t="n">
        <f aca="false">$J$7</f>
        <v>0</v>
      </c>
      <c r="K27" s="154" t="n">
        <f aca="false">$K$6</f>
        <v>0</v>
      </c>
      <c r="L27" s="155" t="n">
        <f aca="false">((I27*J27/1000)+K27)</f>
        <v>0</v>
      </c>
      <c r="M27" s="156" t="n">
        <f aca="false">$M$68</f>
        <v>0</v>
      </c>
      <c r="N27" s="157" t="e">
        <f aca="false">$N$7*AQ26*AR26</f>
        <v>#DIV/0!</v>
      </c>
      <c r="O27" s="156" t="n">
        <f aca="false">$O$68</f>
        <v>0</v>
      </c>
      <c r="P27" s="158" t="n">
        <f aca="false">(AT26*$P$6)*$P$3</f>
        <v>0</v>
      </c>
      <c r="Q27" s="154" t="n">
        <f aca="false">$Q$68</f>
        <v>0</v>
      </c>
      <c r="R27" s="154" t="n">
        <v>0</v>
      </c>
      <c r="S27" s="155" t="n">
        <v>0</v>
      </c>
      <c r="T27" s="156" t="n">
        <f aca="false">$T$6</f>
        <v>0</v>
      </c>
      <c r="U27" s="159" t="e">
        <f aca="false">(N27/E27)+SUM(L27:M27)</f>
        <v>#DIV/0!</v>
      </c>
      <c r="W27" s="116" t="n">
        <v>4</v>
      </c>
      <c r="X27" s="117"/>
      <c r="Y27" s="160"/>
      <c r="Z27" s="63"/>
      <c r="AA27" s="161"/>
      <c r="AB27" s="120"/>
      <c r="AC27" s="162" t="n">
        <f aca="false">(W27*X27)+(Y27*Z27)+(AA27*AB27)</f>
        <v>0</v>
      </c>
      <c r="AD27" s="163" t="n">
        <v>2100</v>
      </c>
      <c r="AE27" s="164" t="n">
        <v>0</v>
      </c>
      <c r="AF27" s="165" t="n">
        <v>0</v>
      </c>
      <c r="AG27" s="166"/>
      <c r="AH27" s="167"/>
      <c r="AI27" s="168"/>
      <c r="AJ27" s="169"/>
      <c r="AK27" s="170"/>
      <c r="AL27" s="63"/>
      <c r="AM27" s="171"/>
      <c r="AN27" s="172"/>
      <c r="AO27" s="173"/>
      <c r="AP27" s="133"/>
      <c r="AQ27" s="322" t="e">
        <f aca="false" t="array" ref="AQ27:AQ27">SUM(IF(AND(AJ27&lt;&gt;"pac",AJ27&lt;&gt;""),AI27),IF(AND(AM27&lt;&gt;"pac",AM27&lt;&gt;""),AL27),IF(AND(AN27&lt;&gt;"pac",AN27&lt;&gt;""),AO27))/SUM(IF(AND(AJ27&lt;&gt;"pac",AJ27&lt;&gt;""),1),IF(AND(AM27&lt;&gt;"pac",AM27&lt;&gt;""),1),IF(AND(AN27&lt;&gt;"pac",AN27&lt;&gt;""),1))</f>
        <v>#DIV/0!</v>
      </c>
      <c r="AR27" s="133" t="n">
        <f aca="false" t="array" ref="AR27:AR27">SUM(IF(AND(AJ27&lt;&gt;"pac",AJ27&lt;&gt;""),AH27),IF(AND(AM27&lt;&gt;"pac",AM27&lt;&gt;""),AK27),IF(AND(AP27&lt;&gt;"pac",AP27&lt;&gt;""),AN27))</f>
        <v>0</v>
      </c>
      <c r="AS27" s="133"/>
      <c r="AT27" s="134" t="n">
        <f aca="false">SUM(AE27,AG27,AH27,AN27,AK27)</f>
        <v>0</v>
      </c>
      <c r="AU27" s="135" t="e">
        <f aca="false">AV27/AT27</f>
        <v>#DIV/0!</v>
      </c>
      <c r="AV27" s="136" t="n">
        <f aca="false">SUM(AE27*AF27)+(AH27*AI27)+(AN27*AO27)+(AK27*AL27)</f>
        <v>0</v>
      </c>
      <c r="AW27" s="137" t="n">
        <f aca="false">AT27*(F28+G28+H28)*J28/1000</f>
        <v>0</v>
      </c>
      <c r="AX27" s="137" t="n">
        <f aca="false">K28*AT27</f>
        <v>0</v>
      </c>
      <c r="AY27" s="137" t="n">
        <f aca="false">L28*(AE28+AG28)</f>
        <v>0</v>
      </c>
      <c r="AZ27" s="136" t="n">
        <f aca="false">P28</f>
        <v>0</v>
      </c>
      <c r="BA27" s="137" t="n">
        <f aca="false">AC27</f>
        <v>0</v>
      </c>
      <c r="BB27" s="137" t="n">
        <f aca="false">T28*AT28</f>
        <v>0</v>
      </c>
      <c r="BC27" s="137"/>
      <c r="BD27" s="137" t="n">
        <f aca="false">AV27-SUM(AW27:BC27)</f>
        <v>0</v>
      </c>
      <c r="BE27" s="138"/>
      <c r="BF27" s="139" t="n">
        <f aca="false">BD27</f>
        <v>0</v>
      </c>
      <c r="BG27" s="139" t="n">
        <f aca="false">BF27*$BG$5</f>
        <v>0</v>
      </c>
      <c r="BH27" s="139" t="n">
        <f aca="false">BF27*$BH$5</f>
        <v>0</v>
      </c>
      <c r="BI27" s="52"/>
      <c r="BJ27" s="53" t="s">
        <v>32</v>
      </c>
      <c r="BK27" s="52"/>
      <c r="BL27" s="73" t="n">
        <f aca="false">BL4</f>
        <v>0</v>
      </c>
      <c r="BO27" s="53" t="s">
        <v>32</v>
      </c>
      <c r="BP27" s="52"/>
      <c r="BQ27" s="73" t="e">
        <f aca="true">(INDIRECT(TEXT((DAY($A$1)-1),"0")&amp;"!BK27"))+BL27</f>
        <v>#REF!</v>
      </c>
      <c r="BR27" s="55"/>
      <c r="BS27" s="142"/>
      <c r="BT27" s="143"/>
      <c r="BU27" s="144"/>
      <c r="BV27" s="138"/>
      <c r="BW27" s="138"/>
      <c r="BX27" s="138"/>
      <c r="BY27" s="144"/>
      <c r="BZ27" s="138"/>
      <c r="CA27" s="138"/>
      <c r="CB27" s="138"/>
      <c r="CC27" s="138"/>
      <c r="CD27" s="138"/>
      <c r="CE27" s="145"/>
      <c r="CF27" s="145"/>
      <c r="CG27" s="145"/>
      <c r="CH27" s="7"/>
      <c r="CI27" s="8"/>
      <c r="CJ27" s="7"/>
      <c r="CK27" s="29"/>
      <c r="CL27" s="7"/>
      <c r="CM27" s="7"/>
      <c r="CN27" s="8"/>
      <c r="CO27" s="7"/>
      <c r="CP27" s="29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</row>
    <row r="28" customFormat="false" ht="12.75" hidden="false" customHeight="false" outlineLevel="0" collapsed="false">
      <c r="B28" s="75" t="n">
        <v>2100</v>
      </c>
      <c r="C28" s="146" t="n">
        <f aca="false">C27</f>
        <v>4</v>
      </c>
      <c r="D28" s="147" t="n">
        <f aca="false">D27</f>
        <v>0</v>
      </c>
      <c r="E28" s="174" t="n">
        <f aca="false">C28-D27</f>
        <v>4</v>
      </c>
      <c r="F28" s="149" t="n">
        <f aca="false">$F$6</f>
        <v>0</v>
      </c>
      <c r="G28" s="175" t="n">
        <f aca="false">$G$6</f>
        <v>0</v>
      </c>
      <c r="H28" s="151" t="n">
        <f aca="false">$H$6</f>
        <v>0</v>
      </c>
      <c r="I28" s="152" t="n">
        <f aca="false">F28+G28+H28</f>
        <v>0</v>
      </c>
      <c r="J28" s="153" t="n">
        <f aca="false">$J$7</f>
        <v>0</v>
      </c>
      <c r="K28" s="154" t="n">
        <f aca="false">$K$6</f>
        <v>0</v>
      </c>
      <c r="L28" s="155" t="n">
        <f aca="false">((I28*J28/1000)+K28)</f>
        <v>0</v>
      </c>
      <c r="M28" s="156" t="n">
        <f aca="false">$M$68</f>
        <v>0</v>
      </c>
      <c r="N28" s="157" t="e">
        <f aca="false">$N$7*AQ27*AR27</f>
        <v>#DIV/0!</v>
      </c>
      <c r="O28" s="156" t="n">
        <f aca="false">$O$68</f>
        <v>0</v>
      </c>
      <c r="P28" s="158" t="n">
        <f aca="false">(AT27*$P$6)*$P$3</f>
        <v>0</v>
      </c>
      <c r="Q28" s="154" t="n">
        <f aca="false">$Q$68</f>
        <v>0</v>
      </c>
      <c r="R28" s="154" t="n">
        <v>0</v>
      </c>
      <c r="S28" s="155" t="n">
        <v>0</v>
      </c>
      <c r="T28" s="156" t="n">
        <v>0</v>
      </c>
      <c r="U28" s="159" t="e">
        <f aca="false">(N28/E28)+SUM(L28:M28)</f>
        <v>#DIV/0!</v>
      </c>
      <c r="W28" s="116" t="n">
        <v>4</v>
      </c>
      <c r="X28" s="117"/>
      <c r="Y28" s="160"/>
      <c r="Z28" s="63"/>
      <c r="AA28" s="161"/>
      <c r="AB28" s="120"/>
      <c r="AC28" s="162" t="n">
        <f aca="false">(W28*X28)+(Y28*Z28)+(AA28*AB28)</f>
        <v>0</v>
      </c>
      <c r="AD28" s="163" t="n">
        <v>2200</v>
      </c>
      <c r="AE28" s="164" t="n">
        <v>0</v>
      </c>
      <c r="AF28" s="165" t="n">
        <v>0</v>
      </c>
      <c r="AG28" s="166"/>
      <c r="AH28" s="167"/>
      <c r="AI28" s="168"/>
      <c r="AJ28" s="169"/>
      <c r="AK28" s="170"/>
      <c r="AL28" s="63"/>
      <c r="AM28" s="171"/>
      <c r="AN28" s="172"/>
      <c r="AO28" s="173"/>
      <c r="AP28" s="133"/>
      <c r="AQ28" s="322" t="e">
        <f aca="false" t="array" ref="AQ28:AQ28">SUM(IF(AND(AJ28&lt;&gt;"pac",AJ28&lt;&gt;""),AI28),IF(AND(AM28&lt;&gt;"pac",AM28&lt;&gt;""),AL28),IF(AND(AN28&lt;&gt;"pac",AN28&lt;&gt;""),AO28))/SUM(IF(AND(AJ28&lt;&gt;"pac",AJ28&lt;&gt;""),1),IF(AND(AM28&lt;&gt;"pac",AM28&lt;&gt;""),1),IF(AND(AN28&lt;&gt;"pac",AN28&lt;&gt;""),1))</f>
        <v>#DIV/0!</v>
      </c>
      <c r="AR28" s="133" t="n">
        <f aca="false" t="array" ref="AR28:AR28">SUM(IF(AND(AJ28&lt;&gt;"pac",AJ28&lt;&gt;""),AH28),IF(AND(AM28&lt;&gt;"pac",AM28&lt;&gt;""),AK28),IF(AND(AP28&lt;&gt;"pac",AP28&lt;&gt;""),AN28))</f>
        <v>0</v>
      </c>
      <c r="AS28" s="133"/>
      <c r="AT28" s="134" t="n">
        <f aca="false">SUM(AE28,AG28,AH28,AN28,AK28)</f>
        <v>0</v>
      </c>
      <c r="AU28" s="135" t="e">
        <f aca="false">AV28/AT28</f>
        <v>#DIV/0!</v>
      </c>
      <c r="AV28" s="136" t="n">
        <f aca="false">SUM(AE28*AF28)+(AH28*AI28)+(AN28*AO28)+(AK28*AL28)</f>
        <v>0</v>
      </c>
      <c r="AW28" s="137" t="n">
        <f aca="false">AT28*(F29+G29+H29)*J29/1000</f>
        <v>0</v>
      </c>
      <c r="AX28" s="137" t="n">
        <f aca="false">K29*AT28</f>
        <v>0</v>
      </c>
      <c r="AY28" s="137" t="n">
        <f aca="false">L29*(AE29+AG29)</f>
        <v>0</v>
      </c>
      <c r="AZ28" s="136" t="n">
        <f aca="false">P29</f>
        <v>0</v>
      </c>
      <c r="BA28" s="137" t="n">
        <f aca="false">AC28</f>
        <v>0</v>
      </c>
      <c r="BB28" s="137" t="n">
        <f aca="false">T29*AT29</f>
        <v>0</v>
      </c>
      <c r="BC28" s="137"/>
      <c r="BD28" s="137" t="n">
        <f aca="false">AV28-SUM(AW28:BC28)</f>
        <v>0</v>
      </c>
      <c r="BE28" s="138"/>
      <c r="BF28" s="139" t="n">
        <f aca="false">BD28</f>
        <v>0</v>
      </c>
      <c r="BG28" s="139" t="n">
        <f aca="false">BF28*$BG$5</f>
        <v>0</v>
      </c>
      <c r="BH28" s="139" t="n">
        <f aca="false">BF28*$BH$5</f>
        <v>0</v>
      </c>
      <c r="BI28" s="52"/>
      <c r="BJ28" s="53"/>
      <c r="BK28" s="52"/>
      <c r="BL28" s="73"/>
      <c r="BO28" s="53"/>
      <c r="BP28" s="52"/>
      <c r="BQ28" s="73"/>
      <c r="BR28" s="55"/>
      <c r="BS28" s="142"/>
      <c r="BT28" s="143"/>
      <c r="BU28" s="144"/>
      <c r="BV28" s="138"/>
      <c r="BW28" s="138"/>
      <c r="BX28" s="138"/>
      <c r="BY28" s="144"/>
      <c r="BZ28" s="138"/>
      <c r="CA28" s="138"/>
      <c r="CB28" s="138"/>
      <c r="CC28" s="138"/>
      <c r="CD28" s="138"/>
      <c r="CE28" s="145"/>
      <c r="CF28" s="145"/>
      <c r="CG28" s="145"/>
      <c r="CH28" s="7"/>
      <c r="CI28" s="8"/>
      <c r="CJ28" s="7"/>
      <c r="CK28" s="29"/>
      <c r="CL28" s="7"/>
      <c r="CM28" s="7"/>
      <c r="CN28" s="8"/>
      <c r="CO28" s="7"/>
      <c r="CP28" s="29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</row>
    <row r="29" customFormat="false" ht="12.75" hidden="false" customHeight="false" outlineLevel="0" collapsed="false">
      <c r="B29" s="75" t="n">
        <v>2200</v>
      </c>
      <c r="C29" s="146" t="n">
        <f aca="false">C28</f>
        <v>4</v>
      </c>
      <c r="D29" s="147" t="n">
        <f aca="false">D28</f>
        <v>0</v>
      </c>
      <c r="E29" s="174" t="n">
        <f aca="false">C29-D28</f>
        <v>4</v>
      </c>
      <c r="F29" s="149" t="n">
        <f aca="false">$F$6</f>
        <v>0</v>
      </c>
      <c r="G29" s="175" t="n">
        <f aca="false">$G$6</f>
        <v>0</v>
      </c>
      <c r="H29" s="151" t="n">
        <f aca="false">$H$6</f>
        <v>0</v>
      </c>
      <c r="I29" s="152" t="n">
        <f aca="false">F29+G29+H29</f>
        <v>0</v>
      </c>
      <c r="J29" s="153" t="n">
        <f aca="false">$J$7</f>
        <v>0</v>
      </c>
      <c r="K29" s="154" t="n">
        <f aca="false">$K$6</f>
        <v>0</v>
      </c>
      <c r="L29" s="155" t="n">
        <f aca="false">((I29*J29/1000)+K29)</f>
        <v>0</v>
      </c>
      <c r="M29" s="156" t="n">
        <f aca="false">$M$68</f>
        <v>0</v>
      </c>
      <c r="N29" s="157" t="e">
        <f aca="false">$N$7*AQ28*AR28</f>
        <v>#DIV/0!</v>
      </c>
      <c r="O29" s="156" t="n">
        <f aca="false">$O$68</f>
        <v>0</v>
      </c>
      <c r="P29" s="158" t="n">
        <f aca="false">(AT28*$P$6)*$P$3</f>
        <v>0</v>
      </c>
      <c r="Q29" s="154" t="n">
        <f aca="false">$Q$68</f>
        <v>0</v>
      </c>
      <c r="R29" s="154" t="n">
        <v>0</v>
      </c>
      <c r="S29" s="155" t="n">
        <v>0</v>
      </c>
      <c r="T29" s="156" t="n">
        <v>0</v>
      </c>
      <c r="U29" s="159" t="e">
        <f aca="false">(N29/E29)+SUM(L29:M29)</f>
        <v>#DIV/0!</v>
      </c>
      <c r="W29" s="116" t="n">
        <v>4</v>
      </c>
      <c r="X29" s="117"/>
      <c r="Y29" s="160"/>
      <c r="Z29" s="63"/>
      <c r="AA29" s="161"/>
      <c r="AB29" s="120"/>
      <c r="AC29" s="162" t="n">
        <f aca="false">(W29*X29)+(Y29*Z29)+(AA29*AB29)</f>
        <v>0</v>
      </c>
      <c r="AD29" s="163" t="n">
        <v>2300</v>
      </c>
      <c r="AE29" s="164" t="n">
        <v>0</v>
      </c>
      <c r="AF29" s="165" t="n">
        <v>0</v>
      </c>
      <c r="AG29" s="166"/>
      <c r="AH29" s="167"/>
      <c r="AI29" s="168"/>
      <c r="AJ29" s="169"/>
      <c r="AK29" s="170"/>
      <c r="AL29" s="63"/>
      <c r="AM29" s="171"/>
      <c r="AN29" s="172"/>
      <c r="AO29" s="173"/>
      <c r="AP29" s="133"/>
      <c r="AQ29" s="322" t="e">
        <f aca="false" t="array" ref="AQ29:AQ29">SUM(IF(AND(AJ29&lt;&gt;"pac",AJ29&lt;&gt;""),AI29),IF(AND(AM29&lt;&gt;"pac",AM29&lt;&gt;""),AL29),IF(AND(AN29&lt;&gt;"pac",AN29&lt;&gt;""),AO29))/SUM(IF(AND(AJ29&lt;&gt;"pac",AJ29&lt;&gt;""),1),IF(AND(AM29&lt;&gt;"pac",AM29&lt;&gt;""),1),IF(AND(AN29&lt;&gt;"pac",AN29&lt;&gt;""),1))</f>
        <v>#DIV/0!</v>
      </c>
      <c r="AR29" s="133" t="n">
        <f aca="false" t="array" ref="AR29:AR29">SUM(IF(AND(AJ29&lt;&gt;"pac",AJ29&lt;&gt;""),AH29),IF(AND(AM29&lt;&gt;"pac",AM29&lt;&gt;""),AK29),IF(AND(AP29&lt;&gt;"pac",AP29&lt;&gt;""),AN29))</f>
        <v>0</v>
      </c>
      <c r="AS29" s="133"/>
      <c r="AT29" s="134" t="n">
        <f aca="false">SUM(AE29,AG29,AH29,AN29,AK29)</f>
        <v>0</v>
      </c>
      <c r="AU29" s="135" t="e">
        <f aca="false">AV29/AT29</f>
        <v>#DIV/0!</v>
      </c>
      <c r="AV29" s="136" t="n">
        <f aca="false">SUM(AE29*AF29)+(AH29*AI29)+(AN29*AO29)+(AK29*AL29)</f>
        <v>0</v>
      </c>
      <c r="AW29" s="137" t="n">
        <f aca="false">AT29*(F30+G30+H30)*J30/1000</f>
        <v>0</v>
      </c>
      <c r="AX29" s="137" t="n">
        <f aca="false">K30*AT29</f>
        <v>0</v>
      </c>
      <c r="AY29" s="137" t="n">
        <f aca="false">L30*(AE30+AG30)</f>
        <v>0</v>
      </c>
      <c r="AZ29" s="136" t="n">
        <f aca="false">P30</f>
        <v>0</v>
      </c>
      <c r="BA29" s="137" t="n">
        <f aca="false">AC29</f>
        <v>0</v>
      </c>
      <c r="BB29" s="137" t="n">
        <f aca="false">T30*AT30</f>
        <v>0</v>
      </c>
      <c r="BC29" s="137"/>
      <c r="BD29" s="137" t="n">
        <f aca="false">AV29-SUM(AW29:BC29)</f>
        <v>0</v>
      </c>
      <c r="BE29" s="138"/>
      <c r="BF29" s="139" t="n">
        <f aca="false">BD29</f>
        <v>0</v>
      </c>
      <c r="BG29" s="139" t="n">
        <f aca="false">BF29*$BG$5</f>
        <v>0</v>
      </c>
      <c r="BH29" s="139" t="n">
        <f aca="false">BF29*$BH$5</f>
        <v>0</v>
      </c>
      <c r="BI29" s="52"/>
      <c r="BJ29" s="53" t="s">
        <v>109</v>
      </c>
      <c r="BK29" s="52"/>
      <c r="BL29" s="73" t="n">
        <f aca="false">BL25-BL27</f>
        <v>0</v>
      </c>
      <c r="BO29" s="53" t="s">
        <v>109</v>
      </c>
      <c r="BP29" s="52"/>
      <c r="BQ29" s="73" t="e">
        <f aca="false">BQ25-BQ27</f>
        <v>#REF!</v>
      </c>
      <c r="BR29" s="55"/>
      <c r="BS29" s="142"/>
      <c r="BT29" s="143"/>
      <c r="BU29" s="144"/>
      <c r="BV29" s="138"/>
      <c r="BW29" s="138"/>
      <c r="BX29" s="138"/>
      <c r="BY29" s="144"/>
      <c r="BZ29" s="138"/>
      <c r="CA29" s="138"/>
      <c r="CB29" s="138"/>
      <c r="CC29" s="138"/>
      <c r="CD29" s="138"/>
      <c r="CE29" s="145"/>
      <c r="CF29" s="145"/>
      <c r="CG29" s="145"/>
      <c r="CH29" s="7"/>
      <c r="CI29" s="8"/>
      <c r="CJ29" s="7"/>
      <c r="CK29" s="29"/>
      <c r="CL29" s="7"/>
      <c r="CM29" s="7"/>
      <c r="CN29" s="8"/>
      <c r="CO29" s="7"/>
      <c r="CP29" s="29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</row>
    <row r="30" customFormat="false" ht="12.75" hidden="false" customHeight="false" outlineLevel="0" collapsed="false">
      <c r="B30" s="75" t="n">
        <v>2300</v>
      </c>
      <c r="C30" s="146" t="n">
        <f aca="false">C29</f>
        <v>4</v>
      </c>
      <c r="D30" s="147" t="n">
        <f aca="false">D29</f>
        <v>0</v>
      </c>
      <c r="E30" s="174" t="n">
        <f aca="false">C30-D29</f>
        <v>4</v>
      </c>
      <c r="F30" s="149" t="n">
        <f aca="false">$F$6</f>
        <v>0</v>
      </c>
      <c r="G30" s="175" t="n">
        <f aca="false">$G$6</f>
        <v>0</v>
      </c>
      <c r="H30" s="151" t="n">
        <f aca="false">$H$6</f>
        <v>0</v>
      </c>
      <c r="I30" s="152" t="n">
        <f aca="false">F30+G30+H30</f>
        <v>0</v>
      </c>
      <c r="J30" s="153" t="n">
        <f aca="false">$J$7</f>
        <v>0</v>
      </c>
      <c r="K30" s="154" t="n">
        <f aca="false">$K$6</f>
        <v>0</v>
      </c>
      <c r="L30" s="155" t="n">
        <f aca="false">((I30*J30/1000)+K30)</f>
        <v>0</v>
      </c>
      <c r="M30" s="156" t="n">
        <f aca="false">$M$68</f>
        <v>0</v>
      </c>
      <c r="N30" s="157" t="e">
        <f aca="false">$N$7*AQ29*AR29</f>
        <v>#DIV/0!</v>
      </c>
      <c r="O30" s="156" t="n">
        <f aca="false">$O$68</f>
        <v>0</v>
      </c>
      <c r="P30" s="158" t="n">
        <f aca="false">(AT29*$P$6)*$P$3</f>
        <v>0</v>
      </c>
      <c r="Q30" s="154" t="n">
        <f aca="false">$Q$68</f>
        <v>0</v>
      </c>
      <c r="R30" s="154" t="n">
        <v>0</v>
      </c>
      <c r="S30" s="155" t="n">
        <v>0</v>
      </c>
      <c r="T30" s="156" t="n">
        <f aca="false">$T$6</f>
        <v>0</v>
      </c>
      <c r="U30" s="159" t="e">
        <f aca="false">(N30/E30)+SUM(L30:M30)</f>
        <v>#DIV/0!</v>
      </c>
      <c r="W30" s="116" t="n">
        <v>4</v>
      </c>
      <c r="X30" s="117"/>
      <c r="Y30" s="160"/>
      <c r="Z30" s="90"/>
      <c r="AA30" s="186"/>
      <c r="AB30" s="187"/>
      <c r="AC30" s="188" t="n">
        <f aca="false">(W30*X30)+(Y30*Z30)+(AA30*AB30)</f>
        <v>0</v>
      </c>
      <c r="AD30" s="189" t="n">
        <v>2400</v>
      </c>
      <c r="AE30" s="190" t="n">
        <v>0</v>
      </c>
      <c r="AF30" s="191" t="n">
        <v>0</v>
      </c>
      <c r="AG30" s="192"/>
      <c r="AH30" s="167"/>
      <c r="AI30" s="168"/>
      <c r="AJ30" s="169"/>
      <c r="AK30" s="193"/>
      <c r="AL30" s="90"/>
      <c r="AM30" s="194"/>
      <c r="AN30" s="172"/>
      <c r="AO30" s="173"/>
      <c r="AP30" s="195"/>
      <c r="AQ30" s="323" t="e">
        <f aca="false" t="array" ref="AQ30:AQ30">SUM(IF(AND(AJ30&lt;&gt;"pac",AJ30&lt;&gt;""),AI30),IF(AND(AM30&lt;&gt;"pac",AM30&lt;&gt;""),AL30),IF(AND(AN30&lt;&gt;"pac",AN30&lt;&gt;""),AO30))/SUM(IF(AND(AJ30&lt;&gt;"pac",AJ30&lt;&gt;""),1),IF(AND(AM30&lt;&gt;"pac",AM30&lt;&gt;""),1),IF(AND(AN30&lt;&gt;"pac",AN30&lt;&gt;""),1))</f>
        <v>#DIV/0!</v>
      </c>
      <c r="AR30" s="195" t="n">
        <f aca="false" t="array" ref="AR30:AR30">SUM(IF(AND(AJ30&lt;&gt;"pac",AJ30&lt;&gt;""),AH30),IF(AND(AM30&lt;&gt;"pac",AM30&lt;&gt;""),AK30),IF(AND(AP30&lt;&gt;"pac",AP30&lt;&gt;""),AN30))</f>
        <v>0</v>
      </c>
      <c r="AS30" s="55"/>
      <c r="AT30" s="134" t="n">
        <f aca="false">SUM(AE30,AG30,AH30,AN30,AK30)</f>
        <v>0</v>
      </c>
      <c r="AU30" s="135" t="e">
        <f aca="false">AV30/AT30</f>
        <v>#DIV/0!</v>
      </c>
      <c r="AV30" s="136" t="n">
        <f aca="false">SUM(AE30*AF30)+(AH30*AI30)+(AN30*AO30)+(AK30*AL30)</f>
        <v>0</v>
      </c>
      <c r="AW30" s="137" t="n">
        <f aca="false">AT30*(F31+G31+H31)*J31/1000</f>
        <v>0</v>
      </c>
      <c r="AX30" s="137" t="n">
        <f aca="false">K31*AT30</f>
        <v>0</v>
      </c>
      <c r="AY30" s="137" t="n">
        <f aca="false">L31*(AE31+AG31)</f>
        <v>0</v>
      </c>
      <c r="AZ30" s="136" t="n">
        <f aca="false">P31</f>
        <v>0</v>
      </c>
      <c r="BA30" s="137" t="n">
        <f aca="false">AC30</f>
        <v>0</v>
      </c>
      <c r="BB30" s="137" t="n">
        <f aca="false">T31*AT31</f>
        <v>0</v>
      </c>
      <c r="BC30" s="137"/>
      <c r="BD30" s="137" t="n">
        <f aca="false">AV30-SUM(AW30:BC30)</f>
        <v>0</v>
      </c>
      <c r="BE30" s="138"/>
      <c r="BF30" s="139" t="n">
        <f aca="false">BD30</f>
        <v>0</v>
      </c>
      <c r="BG30" s="139" t="n">
        <f aca="false">BF30*$BG$5</f>
        <v>0</v>
      </c>
      <c r="BH30" s="139" t="n">
        <f aca="false">BF30*$BH$5</f>
        <v>0</v>
      </c>
      <c r="BI30" s="52"/>
      <c r="BJ30" s="53"/>
      <c r="BK30" s="52"/>
      <c r="BL30" s="73"/>
      <c r="BO30" s="53"/>
      <c r="BP30" s="52"/>
      <c r="BQ30" s="73"/>
      <c r="BR30" s="55"/>
      <c r="BS30" s="142"/>
      <c r="BT30" s="143"/>
      <c r="BU30" s="144"/>
      <c r="BV30" s="138"/>
      <c r="BW30" s="138"/>
      <c r="BX30" s="138"/>
      <c r="BY30" s="144"/>
      <c r="BZ30" s="138"/>
      <c r="CA30" s="138"/>
      <c r="CB30" s="138"/>
      <c r="CC30" s="138"/>
      <c r="CD30" s="138"/>
      <c r="CE30" s="145"/>
      <c r="CF30" s="145"/>
      <c r="CG30" s="145"/>
      <c r="CH30" s="7"/>
      <c r="CI30" s="8"/>
      <c r="CJ30" s="7"/>
      <c r="CK30" s="29"/>
      <c r="CL30" s="7"/>
      <c r="CM30" s="7"/>
      <c r="CN30" s="8"/>
      <c r="CO30" s="7"/>
      <c r="CP30" s="29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</row>
    <row r="31" customFormat="false" ht="13.5" hidden="false" customHeight="false" outlineLevel="0" collapsed="false">
      <c r="B31" s="75" t="n">
        <v>2400</v>
      </c>
      <c r="C31" s="146" t="n">
        <f aca="false">C30</f>
        <v>4</v>
      </c>
      <c r="D31" s="147" t="n">
        <f aca="false">D30</f>
        <v>0</v>
      </c>
      <c r="E31" s="174" t="n">
        <f aca="false">C31-D30</f>
        <v>4</v>
      </c>
      <c r="F31" s="149" t="n">
        <f aca="false">$F$6</f>
        <v>0</v>
      </c>
      <c r="G31" s="196" t="n">
        <f aca="false">$G$6</f>
        <v>0</v>
      </c>
      <c r="H31" s="151" t="n">
        <f aca="false">$H$6</f>
        <v>0</v>
      </c>
      <c r="I31" s="152" t="n">
        <f aca="false">F31+G31+H31</f>
        <v>0</v>
      </c>
      <c r="J31" s="153" t="n">
        <f aca="false">$J$7</f>
        <v>0</v>
      </c>
      <c r="K31" s="154" t="n">
        <f aca="false">$K$6</f>
        <v>0</v>
      </c>
      <c r="L31" s="155" t="n">
        <f aca="false">((I31*J31/1000)+K31)</f>
        <v>0</v>
      </c>
      <c r="M31" s="156" t="n">
        <f aca="false">$M$68</f>
        <v>0</v>
      </c>
      <c r="N31" s="157" t="e">
        <f aca="false">$N$7*AQ30*AR30</f>
        <v>#DIV/0!</v>
      </c>
      <c r="O31" s="156" t="n">
        <f aca="false">$O$68</f>
        <v>0</v>
      </c>
      <c r="P31" s="158" t="n">
        <f aca="false">(AT30*$P$6)*$P$3</f>
        <v>0</v>
      </c>
      <c r="Q31" s="154" t="n">
        <f aca="false">$Q$68</f>
        <v>0</v>
      </c>
      <c r="R31" s="154" t="n">
        <v>0</v>
      </c>
      <c r="S31" s="155" t="n">
        <v>0</v>
      </c>
      <c r="T31" s="156" t="n">
        <f aca="false">$T$6</f>
        <v>0</v>
      </c>
      <c r="U31" s="159" t="e">
        <f aca="false">(N31/E31)+SUM(L31:M31)</f>
        <v>#DIV/0!</v>
      </c>
      <c r="W31" s="197" t="n">
        <f aca="false">SUM(W7:W30)</f>
        <v>96</v>
      </c>
      <c r="X31" s="26"/>
      <c r="Y31" s="197" t="n">
        <f aca="false">SUM(Y7:Y30)</f>
        <v>0</v>
      </c>
      <c r="AA31" s="324" t="n">
        <f aca="false">SUM(AA7:AA30)</f>
        <v>0</v>
      </c>
      <c r="AB31" s="176"/>
      <c r="AD31" s="51"/>
      <c r="AE31" s="198" t="n">
        <f aca="false">SUM(AE7:AE30)</f>
        <v>0</v>
      </c>
      <c r="AF31" s="51"/>
      <c r="AG31" s="199"/>
      <c r="AH31" s="200" t="n">
        <f aca="false">SUM(AH7:AH30)</f>
        <v>0</v>
      </c>
      <c r="AI31" s="199"/>
      <c r="AJ31" s="51"/>
      <c r="AK31" s="201" t="n">
        <f aca="false">SUM(AK7:AK30)</f>
        <v>0</v>
      </c>
      <c r="AL31" s="52"/>
      <c r="AM31" s="51"/>
      <c r="AN31" s="313" t="n">
        <f aca="false">SUM(AN7:AN30)</f>
        <v>0</v>
      </c>
      <c r="AO31" s="26"/>
      <c r="AP31" s="52"/>
      <c r="AT31" s="202" t="n">
        <f aca="false">SUM(AT7:AT30)</f>
        <v>0</v>
      </c>
      <c r="AU31" s="203" t="e">
        <f aca="false">AV31/AT31</f>
        <v>#DIV/0!</v>
      </c>
      <c r="AV31" s="203" t="n">
        <f aca="false">SUM(AV7:AV30)</f>
        <v>0</v>
      </c>
      <c r="AW31" s="203" t="n">
        <f aca="false">SUM(AW7:AW30)</f>
        <v>0</v>
      </c>
      <c r="AX31" s="203" t="n">
        <f aca="false">SUM(AX7:AX30)</f>
        <v>0</v>
      </c>
      <c r="AY31" s="203" t="n">
        <f aca="false">SUM(AY7:AY30)</f>
        <v>0</v>
      </c>
      <c r="AZ31" s="203" t="n">
        <f aca="false">SUM(AZ7:AZ30)</f>
        <v>0</v>
      </c>
      <c r="BA31" s="204" t="n">
        <f aca="false">SUM(BA7:BA30)</f>
        <v>0</v>
      </c>
      <c r="BB31" s="204" t="n">
        <f aca="false">SUM(BB7:BB30)</f>
        <v>0</v>
      </c>
      <c r="BC31" s="204" t="n">
        <f aca="false">SUM(BC7:BC30)</f>
        <v>0</v>
      </c>
      <c r="BD31" s="204" t="n">
        <f aca="false">SUM(BD7:BD30)</f>
        <v>0</v>
      </c>
      <c r="BF31" s="205" t="n">
        <f aca="false">SUM(BF7:BF30)</f>
        <v>0</v>
      </c>
      <c r="BG31" s="205" t="n">
        <f aca="false">SUM(BG7:BG30)</f>
        <v>0</v>
      </c>
      <c r="BH31" s="205" t="n">
        <f aca="false">SUM(BH7:BH30)</f>
        <v>0</v>
      </c>
      <c r="BJ31" s="53" t="s">
        <v>110</v>
      </c>
      <c r="BK31" s="52"/>
      <c r="BL31" s="171"/>
      <c r="BO31" s="53" t="s">
        <v>110</v>
      </c>
      <c r="BP31" s="52"/>
      <c r="BQ31" s="171"/>
      <c r="BR31" s="7"/>
      <c r="BS31" s="28"/>
      <c r="BT31" s="206"/>
      <c r="BU31" s="206"/>
      <c r="BV31" s="206"/>
      <c r="BW31" s="206"/>
      <c r="BX31" s="206"/>
      <c r="BY31" s="206"/>
      <c r="BZ31" s="101"/>
      <c r="CA31" s="101"/>
      <c r="CB31" s="101"/>
      <c r="CC31" s="101"/>
      <c r="CD31" s="7"/>
      <c r="CE31" s="29"/>
      <c r="CF31" s="29"/>
      <c r="CG31" s="29"/>
      <c r="CH31" s="7"/>
      <c r="CI31" s="8"/>
      <c r="CJ31" s="7"/>
      <c r="CK31" s="7"/>
      <c r="CL31" s="7"/>
      <c r="CM31" s="7"/>
      <c r="CN31" s="8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</row>
    <row r="32" customFormat="false" ht="13.5" hidden="false" customHeight="false" outlineLevel="0" collapsed="false">
      <c r="B32" s="207"/>
      <c r="C32" s="208"/>
      <c r="D32" s="208"/>
      <c r="E32" s="209" t="n">
        <f aca="false">SUM(E8:E31)</f>
        <v>96</v>
      </c>
      <c r="F32" s="210"/>
      <c r="G32" s="211"/>
      <c r="H32" s="210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BJ32" s="53" t="s">
        <v>111</v>
      </c>
      <c r="BK32" s="52"/>
      <c r="BL32" s="212" t="n">
        <f aca="false">AW31</f>
        <v>0</v>
      </c>
      <c r="BO32" s="53" t="s">
        <v>111</v>
      </c>
      <c r="BP32" s="52"/>
      <c r="BQ32" s="213" t="e">
        <f aca="true">(INDIRECT(TEXT((DAY($A$1)-1),"0")&amp;"!BQ32"))+BL32</f>
        <v>#REF!</v>
      </c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8"/>
      <c r="CJ32" s="7"/>
      <c r="CK32" s="214"/>
      <c r="CL32" s="7"/>
      <c r="CM32" s="7"/>
      <c r="CN32" s="8"/>
      <c r="CO32" s="7"/>
      <c r="CP32" s="215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</row>
    <row r="33" customFormat="false" ht="12.75" hidden="false" customHeight="false" outlineLevel="0" collapsed="false">
      <c r="P33" s="52"/>
      <c r="V33" s="52"/>
      <c r="AI33" s="216"/>
      <c r="AJ33" s="216"/>
      <c r="AK33" s="218"/>
      <c r="BJ33" s="53" t="s">
        <v>112</v>
      </c>
      <c r="BK33" s="52"/>
      <c r="BL33" s="213" t="n">
        <f aca="false">AX31</f>
        <v>0</v>
      </c>
      <c r="BO33" s="53" t="s">
        <v>112</v>
      </c>
      <c r="BP33" s="52"/>
      <c r="BQ33" s="213" t="e">
        <f aca="true">(INDIRECT(TEXT((DAY($A$1)-1),"0")&amp;"!BQ33"))+BL33</f>
        <v>#REF!</v>
      </c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8"/>
      <c r="CJ33" s="7"/>
      <c r="CK33" s="215"/>
      <c r="CL33" s="7"/>
      <c r="CM33" s="7"/>
      <c r="CN33" s="8"/>
      <c r="CO33" s="7"/>
      <c r="CP33" s="215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</row>
    <row r="34" customFormat="false" ht="13.5" hidden="false" customHeight="false" outlineLevel="0" collapsed="false">
      <c r="P34" s="52"/>
      <c r="AC34" s="217"/>
      <c r="AI34" s="218"/>
      <c r="AJ34" s="218"/>
      <c r="AK34" s="218"/>
      <c r="BJ34" s="53"/>
      <c r="BK34" s="52"/>
      <c r="BL34" s="171"/>
      <c r="BO34" s="183"/>
      <c r="BP34" s="52"/>
      <c r="BQ34" s="219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8"/>
      <c r="CJ34" s="7"/>
      <c r="CK34" s="7"/>
      <c r="CL34" s="7"/>
      <c r="CM34" s="7"/>
      <c r="CN34" s="7"/>
      <c r="CO34" s="7"/>
      <c r="CP34" s="8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</row>
    <row r="35" customFormat="false" ht="12.75" hidden="false" customHeight="false" outlineLevel="0" collapsed="false">
      <c r="P35" s="52"/>
      <c r="AE35" s="220" t="s">
        <v>113</v>
      </c>
      <c r="AF35" s="221" t="s">
        <v>114</v>
      </c>
      <c r="AG35" s="221"/>
      <c r="AH35" s="222"/>
      <c r="AJ35" s="220" t="s">
        <v>113</v>
      </c>
      <c r="AK35" s="221" t="s">
        <v>115</v>
      </c>
      <c r="AL35" s="221"/>
      <c r="AM35" s="222"/>
      <c r="BJ35" s="140" t="s">
        <v>116</v>
      </c>
      <c r="BK35" s="141"/>
      <c r="BL35" s="223" t="n">
        <f aca="false">BL25-BL27-BL32-BL33</f>
        <v>0</v>
      </c>
      <c r="BO35" s="140" t="s">
        <v>117</v>
      </c>
      <c r="BP35" s="141"/>
      <c r="BQ35" s="223" t="e">
        <f aca="false">BQ29-SUM(BQ32:BQ33)</f>
        <v>#REF!</v>
      </c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8"/>
      <c r="CJ35" s="7"/>
      <c r="CK35" s="215"/>
      <c r="CL35" s="7"/>
      <c r="CM35" s="7"/>
      <c r="CN35" s="8"/>
      <c r="CO35" s="7"/>
      <c r="CP35" s="215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</row>
    <row r="36" customFormat="false" ht="12.75" hidden="false" customHeight="false" outlineLevel="0" collapsed="false">
      <c r="P36" s="52"/>
      <c r="AE36" s="224"/>
      <c r="AF36" s="52"/>
      <c r="AG36" s="52" t="s">
        <v>118</v>
      </c>
      <c r="AH36" s="225" t="s">
        <v>119</v>
      </c>
      <c r="AJ36" s="224"/>
      <c r="AK36" s="52"/>
      <c r="AL36" s="52" t="s">
        <v>118</v>
      </c>
      <c r="AM36" s="225" t="s">
        <v>119</v>
      </c>
      <c r="AV36" s="226" t="s">
        <v>120</v>
      </c>
      <c r="AW36" s="226" t="s">
        <v>121</v>
      </c>
      <c r="AX36" s="226" t="s">
        <v>122</v>
      </c>
      <c r="AY36" s="226" t="s">
        <v>123</v>
      </c>
      <c r="AZ36" s="226" t="s">
        <v>124</v>
      </c>
      <c r="BA36" s="226" t="s">
        <v>46</v>
      </c>
      <c r="BF36" s="98"/>
      <c r="BG36" s="52"/>
      <c r="BH36" s="176"/>
      <c r="BJ36" s="98"/>
      <c r="BK36" s="52"/>
      <c r="BL36" s="176"/>
      <c r="BO36" s="98"/>
      <c r="BP36" s="52"/>
      <c r="BQ36" s="176"/>
      <c r="BR36" s="7"/>
      <c r="BS36" s="7"/>
      <c r="BT36" s="7"/>
      <c r="BU36" s="55"/>
      <c r="BV36" s="55"/>
      <c r="BW36" s="55"/>
      <c r="BX36" s="55"/>
      <c r="BY36" s="55"/>
      <c r="BZ36" s="55"/>
      <c r="CA36" s="7"/>
      <c r="CB36" s="7"/>
      <c r="CC36" s="7"/>
      <c r="CD36" s="7"/>
      <c r="CE36" s="8"/>
      <c r="CF36" s="7"/>
      <c r="CG36" s="29"/>
      <c r="CH36" s="7"/>
      <c r="CI36" s="8"/>
      <c r="CJ36" s="7"/>
      <c r="CK36" s="29"/>
      <c r="CL36" s="7"/>
      <c r="CM36" s="7"/>
      <c r="CN36" s="8"/>
      <c r="CO36" s="7"/>
      <c r="CP36" s="29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</row>
    <row r="37" customFormat="false" ht="16.5" hidden="false" customHeight="false" outlineLevel="0" collapsed="false">
      <c r="A37" s="7"/>
      <c r="B37" s="7"/>
      <c r="C37" s="7"/>
      <c r="D37" s="7"/>
      <c r="E37" s="7"/>
      <c r="F37" s="7"/>
      <c r="G37" s="7"/>
      <c r="H37" s="227"/>
      <c r="I37" s="227"/>
      <c r="J37" s="227"/>
      <c r="K37" s="227"/>
      <c r="L37" s="7"/>
      <c r="M37" s="7"/>
      <c r="N37" s="7"/>
      <c r="O37" s="7"/>
      <c r="P37" s="100"/>
      <c r="Q37" s="7"/>
      <c r="R37" s="7"/>
      <c r="S37" s="7"/>
      <c r="T37" s="7"/>
      <c r="U37" s="7"/>
      <c r="V37" s="7"/>
      <c r="W37" s="7"/>
      <c r="X37" s="7"/>
      <c r="Y37" s="7"/>
      <c r="AE37" s="224" t="s">
        <v>125</v>
      </c>
      <c r="AF37" s="52"/>
      <c r="AG37" s="52" t="s">
        <v>126</v>
      </c>
      <c r="AH37" s="225" t="s">
        <v>127</v>
      </c>
      <c r="AJ37" s="224" t="s">
        <v>125</v>
      </c>
      <c r="AK37" s="52"/>
      <c r="AL37" s="52" t="s">
        <v>128</v>
      </c>
      <c r="AM37" s="225" t="s">
        <v>129</v>
      </c>
      <c r="AS37" s="226" t="s">
        <v>130</v>
      </c>
      <c r="AT37" s="226" t="s">
        <v>131</v>
      </c>
      <c r="AU37" s="226" t="s">
        <v>132</v>
      </c>
      <c r="AV37" s="226" t="s">
        <v>133</v>
      </c>
      <c r="AW37" s="226" t="s">
        <v>133</v>
      </c>
      <c r="AX37" s="226" t="s">
        <v>134</v>
      </c>
      <c r="AY37" s="226" t="s">
        <v>134</v>
      </c>
      <c r="AZ37" s="226" t="s">
        <v>135</v>
      </c>
      <c r="BA37" s="0" t="s">
        <v>136</v>
      </c>
      <c r="BR37" s="55"/>
      <c r="BS37" s="55"/>
      <c r="BT37" s="55"/>
      <c r="BU37" s="55"/>
      <c r="BV37" s="55"/>
      <c r="BW37" s="55"/>
      <c r="BX37" s="55"/>
      <c r="BY37" s="55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</row>
    <row r="38" customFormat="false" ht="12.75" hidden="false" customHeight="false" outlineLevel="0" collapsed="false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AE38" s="224" t="s">
        <v>137</v>
      </c>
      <c r="AF38" s="52"/>
      <c r="AG38" s="52" t="s">
        <v>138</v>
      </c>
      <c r="AH38" s="225" t="s">
        <v>138</v>
      </c>
      <c r="AJ38" s="224" t="s">
        <v>137</v>
      </c>
      <c r="AK38" s="52"/>
      <c r="AL38" s="52" t="s">
        <v>83</v>
      </c>
      <c r="AM38" s="225" t="s">
        <v>82</v>
      </c>
      <c r="AS38" s="228" t="n">
        <v>2</v>
      </c>
      <c r="AT38" s="229" t="n">
        <f aca="false">AT7</f>
        <v>0</v>
      </c>
      <c r="AU38" s="229" t="n">
        <f aca="false">AS38-AT38</f>
        <v>2</v>
      </c>
      <c r="AV38" s="230" t="n">
        <f aca="false">IF(AND(AU38&lt;=0,AU38&gt;=-2),AU38,IF(AU38&lt;-2,-2,0))</f>
        <v>0</v>
      </c>
      <c r="AW38" s="231" t="n">
        <f aca="false">IF(AND(AU38&gt;=0,AU38&lt;=2),AU38,IF(AU38&gt;2,2,0))</f>
        <v>2</v>
      </c>
      <c r="AX38" s="232" t="n">
        <f aca="false">IF(AU38&gt;2,(AU38-2)*13.66,0)</f>
        <v>0</v>
      </c>
      <c r="AY38" s="232" t="n">
        <f aca="false">IF(AU38&lt;-2,(ABS(AU38)-2)*100,0)</f>
        <v>0</v>
      </c>
      <c r="AZ38" s="233" t="n">
        <f aca="false">AV38+AW38</f>
        <v>2</v>
      </c>
      <c r="BA38" s="234" t="n">
        <f aca="false">AX38+AY38</f>
        <v>0</v>
      </c>
      <c r="BB38" s="142"/>
      <c r="BJ38" s="6" t="s">
        <v>139</v>
      </c>
      <c r="BP38" s="6" t="s">
        <v>140</v>
      </c>
      <c r="BR38" s="235"/>
      <c r="BS38" s="142"/>
      <c r="BT38" s="142"/>
      <c r="BU38" s="272"/>
      <c r="BV38" s="272"/>
      <c r="BW38" s="270"/>
      <c r="BX38" s="270"/>
      <c r="BY38" s="273"/>
      <c r="BZ38" s="269"/>
      <c r="CA38" s="142"/>
      <c r="CB38" s="7"/>
      <c r="CC38" s="7"/>
      <c r="CD38" s="7"/>
      <c r="CE38" s="7"/>
      <c r="CF38" s="7"/>
      <c r="CG38" s="7"/>
      <c r="CH38" s="7"/>
      <c r="CI38" s="7"/>
      <c r="CJ38" s="8"/>
      <c r="CK38" s="7"/>
      <c r="CL38" s="7"/>
      <c r="CM38" s="7"/>
      <c r="CN38" s="7"/>
      <c r="CO38" s="8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</row>
    <row r="39" customFormat="false" ht="13.5" hidden="false" customHeight="false" outlineLevel="0" collapsed="false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AE39" s="236" t="n">
        <f aca="false">AE31</f>
        <v>0</v>
      </c>
      <c r="AF39" s="237" t="n">
        <f aca="false">AG31</f>
        <v>0</v>
      </c>
      <c r="AG39" s="237" t="n">
        <f aca="false">AH31+AK31</f>
        <v>0</v>
      </c>
      <c r="AH39" s="238" t="n">
        <f aca="false">AN31</f>
        <v>0</v>
      </c>
      <c r="AJ39" s="236" t="n">
        <f aca="false">AJ31</f>
        <v>0</v>
      </c>
      <c r="AK39" s="237" t="n">
        <f aca="false">AL31</f>
        <v>0</v>
      </c>
      <c r="AL39" s="239" t="e">
        <f aca="false">AVERAGE(AL7:AL30,AI7:AI30)</f>
        <v>#DIV/0!</v>
      </c>
      <c r="AM39" s="240" t="e">
        <f aca="false">AVERAGE(AO7:AO30)</f>
        <v>#DIV/0!</v>
      </c>
      <c r="AS39" s="241" t="n">
        <v>9</v>
      </c>
      <c r="AT39" s="242" t="n">
        <f aca="false">AT8</f>
        <v>0</v>
      </c>
      <c r="AU39" s="242" t="n">
        <f aca="false">AS39-AT39</f>
        <v>9</v>
      </c>
      <c r="AV39" s="243" t="n">
        <f aca="false">IF(AND(AU39&lt;=0,AU39&gt;=-2),AU39,IF(AU39&lt;-2,-2,0))</f>
        <v>0</v>
      </c>
      <c r="AW39" s="244" t="n">
        <f aca="false">IF(AND(AU39&gt;=0,AU39&lt;=2),AU39,IF(AU39&gt;2,2,0))</f>
        <v>2</v>
      </c>
      <c r="AX39" s="245" t="n">
        <f aca="false">IF(AU39&gt;2,(AU39-2)*13.66,0)</f>
        <v>95.62</v>
      </c>
      <c r="AY39" s="245" t="n">
        <f aca="false">IF(AU39&lt;-2,(ABS(AU39)-2)*100,0)</f>
        <v>0</v>
      </c>
      <c r="AZ39" s="246" t="n">
        <f aca="false">AV39+AW39</f>
        <v>2</v>
      </c>
      <c r="BA39" s="247" t="n">
        <f aca="false">AX39+AY39</f>
        <v>95.62</v>
      </c>
      <c r="BJ39" s="25" t="s">
        <v>141</v>
      </c>
      <c r="BK39" s="26"/>
      <c r="BL39" s="248" t="n">
        <v>0</v>
      </c>
      <c r="BR39" s="235"/>
      <c r="BS39" s="142"/>
      <c r="BT39" s="142"/>
      <c r="BU39" s="272"/>
      <c r="BV39" s="272"/>
      <c r="BW39" s="270"/>
      <c r="BX39" s="270"/>
      <c r="BY39" s="273"/>
      <c r="BZ39" s="269"/>
      <c r="CA39" s="7"/>
      <c r="CB39" s="7"/>
      <c r="CC39" s="7"/>
      <c r="CD39" s="7"/>
      <c r="CE39" s="7"/>
      <c r="CF39" s="7"/>
      <c r="CG39" s="7"/>
      <c r="CH39" s="7"/>
      <c r="CI39" s="7"/>
      <c r="CJ39" s="8"/>
      <c r="CK39" s="7"/>
      <c r="CL39" s="249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</row>
    <row r="40" customFormat="false" ht="15.75" hidden="false" customHeight="false" outlineLevel="0" collapsed="false">
      <c r="A40" s="7"/>
      <c r="B40" s="7"/>
      <c r="C40" s="7"/>
      <c r="D40" s="7"/>
      <c r="E40" s="227"/>
      <c r="F40" s="227"/>
      <c r="G40" s="227"/>
      <c r="H40" s="227"/>
      <c r="I40" s="227"/>
      <c r="J40" s="227"/>
      <c r="K40" s="227"/>
      <c r="L40" s="227"/>
      <c r="M40" s="227"/>
      <c r="N40" s="227"/>
      <c r="O40" s="227"/>
      <c r="P40" s="7"/>
      <c r="Q40" s="7"/>
      <c r="R40" s="7"/>
      <c r="S40" s="7"/>
      <c r="T40" s="7"/>
      <c r="U40" s="7"/>
      <c r="V40" s="7"/>
      <c r="W40" s="7"/>
      <c r="X40" s="7"/>
      <c r="Y40" s="7"/>
      <c r="AS40" s="241" t="n">
        <v>17</v>
      </c>
      <c r="AT40" s="242" t="n">
        <f aca="false">AT9</f>
        <v>0</v>
      </c>
      <c r="AU40" s="242" t="n">
        <f aca="false">AS40-AT40</f>
        <v>17</v>
      </c>
      <c r="AV40" s="243" t="n">
        <f aca="false">IF(AND(AU40&lt;=0,AU40&gt;=-2),AU40,IF(AU40&lt;-2,-2,0))</f>
        <v>0</v>
      </c>
      <c r="AW40" s="244" t="n">
        <f aca="false">IF(AND(AU40&gt;=0,AU40&lt;=2),AU40,IF(AU40&gt;2,2,0))</f>
        <v>2</v>
      </c>
      <c r="AX40" s="245" t="n">
        <f aca="false">IF(AU40&gt;2,(AU40-2)*13.66,0)</f>
        <v>204.9</v>
      </c>
      <c r="AY40" s="245" t="n">
        <f aca="false">IF(AU40&lt;-2,(ABS(AU40)-2)*100,0)</f>
        <v>0</v>
      </c>
      <c r="AZ40" s="246" t="n">
        <f aca="false">AV40+AW40</f>
        <v>2</v>
      </c>
      <c r="BA40" s="247" t="n">
        <f aca="false">AX40+AY40</f>
        <v>204.9</v>
      </c>
      <c r="BJ40" s="183"/>
      <c r="BK40" s="52"/>
      <c r="BL40" s="251"/>
      <c r="BR40" s="235"/>
      <c r="BS40" s="142"/>
      <c r="BT40" s="142"/>
      <c r="BU40" s="272"/>
      <c r="BV40" s="272"/>
      <c r="BW40" s="270"/>
      <c r="BX40" s="270"/>
      <c r="BY40" s="273"/>
      <c r="BZ40" s="269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252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</row>
    <row r="41" customFormat="false" ht="15.75" hidden="false" customHeight="false" outlineLevel="0" collapsed="false">
      <c r="A41" s="7"/>
      <c r="B41" s="7"/>
      <c r="C41" s="7"/>
      <c r="D41" s="7"/>
      <c r="E41" s="253"/>
      <c r="F41" s="253"/>
      <c r="G41" s="254"/>
      <c r="H41" s="253"/>
      <c r="I41" s="254"/>
      <c r="J41" s="253"/>
      <c r="K41" s="254"/>
      <c r="L41" s="253"/>
      <c r="M41" s="254"/>
      <c r="N41" s="253"/>
      <c r="O41" s="253"/>
      <c r="P41" s="7"/>
      <c r="Q41" s="7"/>
      <c r="R41" s="7"/>
      <c r="S41" s="7"/>
      <c r="T41" s="7"/>
      <c r="U41" s="7"/>
      <c r="V41" s="7"/>
      <c r="W41" s="7"/>
      <c r="X41" s="7"/>
      <c r="Y41" s="7"/>
      <c r="AS41" s="241" t="n">
        <v>11</v>
      </c>
      <c r="AT41" s="242" t="n">
        <f aca="false">AT10</f>
        <v>0</v>
      </c>
      <c r="AU41" s="242" t="n">
        <f aca="false">AS41-AT41</f>
        <v>11</v>
      </c>
      <c r="AV41" s="243" t="n">
        <f aca="false">IF(AND(AU41&lt;=0,AU41&gt;=-2),AU41,IF(AU41&lt;-2,-2,0))</f>
        <v>0</v>
      </c>
      <c r="AW41" s="244" t="n">
        <f aca="false">IF(AND(AU41&gt;=0,AU41&lt;=2),AU41,IF(AU41&gt;2,2,0))</f>
        <v>2</v>
      </c>
      <c r="AX41" s="245" t="n">
        <f aca="false">IF(AU41&gt;2,(AU41-2)*13.66,0)</f>
        <v>122.94</v>
      </c>
      <c r="AY41" s="245" t="n">
        <f aca="false">IF(AU41&lt;-2,(ABS(AU41)-2)*100,0)</f>
        <v>0</v>
      </c>
      <c r="AZ41" s="246" t="n">
        <f aca="false">AV41+AW41</f>
        <v>2</v>
      </c>
      <c r="BA41" s="247" t="n">
        <f aca="false">AX41+AY41</f>
        <v>122.94</v>
      </c>
      <c r="BJ41" s="53" t="s">
        <v>142</v>
      </c>
      <c r="BK41" s="98"/>
      <c r="BL41" s="255" t="n">
        <v>0</v>
      </c>
      <c r="BR41" s="235"/>
      <c r="BS41" s="142"/>
      <c r="BT41" s="142"/>
      <c r="BU41" s="272"/>
      <c r="BV41" s="272"/>
      <c r="BW41" s="270"/>
      <c r="BX41" s="270"/>
      <c r="BY41" s="273"/>
      <c r="BZ41" s="269"/>
      <c r="CA41" s="7"/>
      <c r="CB41" s="7"/>
      <c r="CC41" s="7"/>
      <c r="CD41" s="7"/>
      <c r="CE41" s="7"/>
      <c r="CF41" s="7"/>
      <c r="CG41" s="7"/>
      <c r="CH41" s="7"/>
      <c r="CI41" s="7"/>
      <c r="CJ41" s="8"/>
      <c r="CK41" s="8"/>
      <c r="CL41" s="249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</row>
    <row r="42" customFormat="false" ht="15" hidden="false" customHeight="false" outlineLevel="0" collapsed="false">
      <c r="A42" s="7"/>
      <c r="B42" s="7"/>
      <c r="C42" s="7"/>
      <c r="D42" s="7"/>
      <c r="E42" s="253"/>
      <c r="F42" s="253"/>
      <c r="G42" s="254"/>
      <c r="H42" s="253"/>
      <c r="I42" s="254"/>
      <c r="J42" s="253"/>
      <c r="K42" s="254"/>
      <c r="L42" s="253"/>
      <c r="M42" s="254"/>
      <c r="N42" s="253"/>
      <c r="O42" s="253"/>
      <c r="P42" s="7"/>
      <c r="Q42" s="7"/>
      <c r="R42" s="7"/>
      <c r="S42" s="7"/>
      <c r="T42" s="7"/>
      <c r="U42" s="7"/>
      <c r="V42" s="7"/>
      <c r="W42" s="7"/>
      <c r="X42" s="7"/>
      <c r="Y42" s="7"/>
      <c r="AE42" s="220" t="s">
        <v>143</v>
      </c>
      <c r="AF42" s="221" t="s">
        <v>114</v>
      </c>
      <c r="AG42" s="221"/>
      <c r="AH42" s="222"/>
      <c r="AJ42" s="220" t="s">
        <v>143</v>
      </c>
      <c r="AK42" s="221" t="s">
        <v>115</v>
      </c>
      <c r="AL42" s="221"/>
      <c r="AM42" s="222"/>
      <c r="AS42" s="241" t="n">
        <v>11</v>
      </c>
      <c r="AT42" s="242" t="n">
        <f aca="false">AT11</f>
        <v>0</v>
      </c>
      <c r="AU42" s="242" t="n">
        <f aca="false">AS42-AT42</f>
        <v>11</v>
      </c>
      <c r="AV42" s="243" t="n">
        <f aca="false">IF(AND(AU42&lt;=0,AU42&gt;=-2),AU42,IF(AU42&lt;-2,-2,0))</f>
        <v>0</v>
      </c>
      <c r="AW42" s="244" t="n">
        <f aca="false">IF(AND(AU42&gt;=0,AU42&lt;=2),AU42,IF(AU42&gt;2,2,0))</f>
        <v>2</v>
      </c>
      <c r="AX42" s="245" t="n">
        <f aca="false">IF(AU42&gt;2,(AU42-2)*13.66,0)</f>
        <v>122.94</v>
      </c>
      <c r="AY42" s="245" t="n">
        <f aca="false">IF(AU42&lt;-2,(ABS(AU42)-2)*100,0)</f>
        <v>0</v>
      </c>
      <c r="AZ42" s="246" t="n">
        <f aca="false">AV42+AW42</f>
        <v>2</v>
      </c>
      <c r="BA42" s="247" t="n">
        <f aca="false">AX42+AY42</f>
        <v>122.94</v>
      </c>
      <c r="BJ42" s="53" t="s">
        <v>144</v>
      </c>
      <c r="BK42" s="256" t="n">
        <f aca="false">A1</f>
        <v>36952</v>
      </c>
      <c r="BL42" s="255" t="n">
        <v>0</v>
      </c>
      <c r="BR42" s="235"/>
      <c r="BS42" s="142"/>
      <c r="BT42" s="142"/>
      <c r="BU42" s="272"/>
      <c r="BV42" s="272"/>
      <c r="BW42" s="270"/>
      <c r="BX42" s="270"/>
      <c r="BY42" s="273"/>
      <c r="BZ42" s="269"/>
      <c r="CA42" s="7"/>
      <c r="CB42" s="7"/>
      <c r="CC42" s="7"/>
      <c r="CD42" s="7"/>
      <c r="CE42" s="7"/>
      <c r="CF42" s="7"/>
      <c r="CG42" s="7"/>
      <c r="CH42" s="7"/>
      <c r="CI42" s="7"/>
      <c r="CJ42" s="8"/>
      <c r="CK42" s="257"/>
      <c r="CL42" s="249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</row>
    <row r="43" customFormat="false" ht="15" hidden="false" customHeight="false" outlineLevel="0" collapsed="false">
      <c r="A43" s="7"/>
      <c r="B43" s="7"/>
      <c r="C43" s="7"/>
      <c r="D43" s="7"/>
      <c r="E43" s="253"/>
      <c r="F43" s="253"/>
      <c r="G43" s="254"/>
      <c r="H43" s="253"/>
      <c r="I43" s="253"/>
      <c r="J43" s="253"/>
      <c r="K43" s="254"/>
      <c r="L43" s="253"/>
      <c r="M43" s="253"/>
      <c r="N43" s="253"/>
      <c r="O43" s="253"/>
      <c r="P43" s="7"/>
      <c r="Q43" s="7"/>
      <c r="R43" s="7"/>
      <c r="S43" s="7"/>
      <c r="T43" s="7"/>
      <c r="U43" s="7"/>
      <c r="V43" s="7"/>
      <c r="W43" s="7"/>
      <c r="X43" s="7"/>
      <c r="Y43" s="7"/>
      <c r="AE43" s="224"/>
      <c r="AF43" s="52"/>
      <c r="AG43" s="52" t="s">
        <v>118</v>
      </c>
      <c r="AH43" s="225"/>
      <c r="AJ43" s="224"/>
      <c r="AK43" s="52"/>
      <c r="AL43" s="52" t="s">
        <v>118</v>
      </c>
      <c r="AM43" s="225"/>
      <c r="AS43" s="241" t="n">
        <v>11</v>
      </c>
      <c r="AT43" s="242" t="n">
        <f aca="false">AT12</f>
        <v>0</v>
      </c>
      <c r="AU43" s="242" t="n">
        <f aca="false">AS43-AT43</f>
        <v>11</v>
      </c>
      <c r="AV43" s="243" t="n">
        <f aca="false">IF(AND(AU43&lt;=0,AU43&gt;=-2),AU43,IF(AU43&lt;-2,-2,0))</f>
        <v>0</v>
      </c>
      <c r="AW43" s="244" t="n">
        <f aca="false">IF(AND(AU43&gt;=0,AU43&lt;=2),AU43,IF(AU43&gt;2,2,0))</f>
        <v>2</v>
      </c>
      <c r="AX43" s="245" t="n">
        <f aca="false">IF(AU43&gt;2,(AU43-2)*13.66,0)</f>
        <v>122.94</v>
      </c>
      <c r="AY43" s="245" t="n">
        <f aca="false">IF(AU43&lt;-2,(ABS(AU43)-2)*100,0)</f>
        <v>0</v>
      </c>
      <c r="AZ43" s="246" t="n">
        <f aca="false">AV43+AW43</f>
        <v>2</v>
      </c>
      <c r="BA43" s="247" t="n">
        <f aca="false">AX43+AY43</f>
        <v>122.94</v>
      </c>
      <c r="BJ43" s="53" t="s">
        <v>145</v>
      </c>
      <c r="BK43" s="52"/>
      <c r="BL43" s="255" t="n">
        <f aca="false">SUM(BL39:BL42)</f>
        <v>0</v>
      </c>
      <c r="BR43" s="235"/>
      <c r="BS43" s="142"/>
      <c r="BT43" s="142"/>
      <c r="BU43" s="272"/>
      <c r="BV43" s="272"/>
      <c r="BW43" s="270"/>
      <c r="BX43" s="270"/>
      <c r="BY43" s="273"/>
      <c r="BZ43" s="269"/>
      <c r="CA43" s="7"/>
      <c r="CB43" s="7"/>
      <c r="CC43" s="7"/>
      <c r="CD43" s="7"/>
      <c r="CE43" s="7"/>
      <c r="CF43" s="7"/>
      <c r="CG43" s="7"/>
      <c r="CH43" s="7"/>
      <c r="CI43" s="7"/>
      <c r="CJ43" s="8"/>
      <c r="CK43" s="7"/>
      <c r="CL43" s="249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</row>
    <row r="44" customFormat="false" ht="15" hidden="false" customHeight="false" outlineLevel="0" collapsed="false">
      <c r="A44" s="7"/>
      <c r="B44" s="7"/>
      <c r="C44" s="7"/>
      <c r="D44" s="7"/>
      <c r="E44" s="253"/>
      <c r="F44" s="253"/>
      <c r="G44" s="254"/>
      <c r="H44" s="253"/>
      <c r="I44" s="254"/>
      <c r="J44" s="253"/>
      <c r="K44" s="254"/>
      <c r="L44" s="253"/>
      <c r="M44" s="254"/>
      <c r="N44" s="254"/>
      <c r="O44" s="254"/>
      <c r="P44" s="7"/>
      <c r="Q44" s="7"/>
      <c r="R44" s="7"/>
      <c r="S44" s="7"/>
      <c r="T44" s="7"/>
      <c r="U44" s="7"/>
      <c r="V44" s="7"/>
      <c r="W44" s="7"/>
      <c r="X44" s="7"/>
      <c r="Y44" s="7"/>
      <c r="AE44" s="224" t="s">
        <v>125</v>
      </c>
      <c r="AF44" s="52" t="s">
        <v>146</v>
      </c>
      <c r="AG44" s="52" t="s">
        <v>126</v>
      </c>
      <c r="AH44" s="225" t="s">
        <v>119</v>
      </c>
      <c r="AJ44" s="224" t="s">
        <v>125</v>
      </c>
      <c r="AK44" s="52" t="s">
        <v>146</v>
      </c>
      <c r="AL44" s="52" t="s">
        <v>126</v>
      </c>
      <c r="AM44" s="225" t="s">
        <v>119</v>
      </c>
      <c r="AS44" s="241" t="n">
        <v>11</v>
      </c>
      <c r="AT44" s="242" t="n">
        <f aca="false">AT13</f>
        <v>0</v>
      </c>
      <c r="AU44" s="242" t="n">
        <f aca="false">AS44-AT44</f>
        <v>11</v>
      </c>
      <c r="AV44" s="243" t="n">
        <f aca="false">IF(AND(AU44&lt;=0,AU44&gt;=-2),AU44,IF(AU44&lt;-2,-2,0))</f>
        <v>0</v>
      </c>
      <c r="AW44" s="244" t="n">
        <f aca="false">IF(AND(AU44&gt;=0,AU44&lt;=2),AU44,IF(AU44&gt;2,2,0))</f>
        <v>2</v>
      </c>
      <c r="AX44" s="245" t="n">
        <f aca="false">IF(AU44&gt;2,(AU44-2)*13.66,0)</f>
        <v>122.94</v>
      </c>
      <c r="AY44" s="245" t="n">
        <f aca="false">IF(AU44&lt;-2,(ABS(AU44)-2)*100,0)</f>
        <v>0</v>
      </c>
      <c r="AZ44" s="246" t="n">
        <f aca="false">AV44+AW44</f>
        <v>2</v>
      </c>
      <c r="BA44" s="247" t="n">
        <f aca="false">AX44+AY44</f>
        <v>122.94</v>
      </c>
      <c r="BJ44" s="183"/>
      <c r="BK44" s="52"/>
      <c r="BL44" s="251"/>
      <c r="BR44" s="235"/>
      <c r="BS44" s="142"/>
      <c r="BT44" s="142"/>
      <c r="BU44" s="272"/>
      <c r="BV44" s="272"/>
      <c r="BW44" s="270"/>
      <c r="BX44" s="270"/>
      <c r="BY44" s="273"/>
      <c r="BZ44" s="269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252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</row>
    <row r="45" customFormat="false" ht="15.75" hidden="false" customHeight="false" outlineLevel="0" collapsed="false">
      <c r="A45" s="7"/>
      <c r="B45" s="7"/>
      <c r="C45" s="7"/>
      <c r="D45" s="7"/>
      <c r="E45" s="253"/>
      <c r="F45" s="253"/>
      <c r="G45" s="253"/>
      <c r="H45" s="253"/>
      <c r="I45" s="253"/>
      <c r="J45" s="253"/>
      <c r="K45" s="253"/>
      <c r="L45" s="253"/>
      <c r="M45" s="253"/>
      <c r="N45" s="253"/>
      <c r="O45" s="253"/>
      <c r="P45" s="7"/>
      <c r="Q45" s="7"/>
      <c r="R45" s="7"/>
      <c r="S45" s="7"/>
      <c r="T45" s="7"/>
      <c r="U45" s="7"/>
      <c r="V45" s="7"/>
      <c r="W45" s="7"/>
      <c r="X45" s="7"/>
      <c r="Y45" s="7"/>
      <c r="AE45" s="258" t="s">
        <v>137</v>
      </c>
      <c r="AF45" s="259" t="s">
        <v>137</v>
      </c>
      <c r="AG45" s="259" t="s">
        <v>138</v>
      </c>
      <c r="AH45" s="260" t="s">
        <v>138</v>
      </c>
      <c r="AJ45" s="224" t="s">
        <v>137</v>
      </c>
      <c r="AK45" s="52" t="s">
        <v>137</v>
      </c>
      <c r="AL45" s="52" t="s">
        <v>138</v>
      </c>
      <c r="AM45" s="225" t="s">
        <v>138</v>
      </c>
      <c r="AS45" s="241" t="n">
        <v>11</v>
      </c>
      <c r="AT45" s="242" t="n">
        <f aca="false">AT14</f>
        <v>0</v>
      </c>
      <c r="AU45" s="242" t="n">
        <f aca="false">AS45-AT45</f>
        <v>11</v>
      </c>
      <c r="AV45" s="243" t="n">
        <f aca="false">IF(AND(AU45&lt;=0,AU45&gt;=-2),AU45,IF(AU45&lt;-2,-2,0))</f>
        <v>0</v>
      </c>
      <c r="AW45" s="244" t="n">
        <f aca="false">IF(AND(AU45&gt;=0,AU45&lt;=2),AU45,IF(AU45&gt;2,2,0))</f>
        <v>2</v>
      </c>
      <c r="AX45" s="245" t="n">
        <f aca="false">IF(AU45&gt;2,(AU45-2)*13.66,0)</f>
        <v>122.94</v>
      </c>
      <c r="AY45" s="245" t="n">
        <f aca="false">IF(AU45&lt;-2,(ABS(AU45)-2)*100,0)</f>
        <v>0</v>
      </c>
      <c r="AZ45" s="246" t="n">
        <f aca="false">AV45+AW45</f>
        <v>2</v>
      </c>
      <c r="BA45" s="247" t="n">
        <f aca="false">AX45+AY45</f>
        <v>122.94</v>
      </c>
      <c r="BJ45" s="53" t="s">
        <v>147</v>
      </c>
      <c r="BK45" s="98"/>
      <c r="BL45" s="255" t="n">
        <v>0</v>
      </c>
      <c r="BR45" s="235"/>
      <c r="BS45" s="142"/>
      <c r="BT45" s="142"/>
      <c r="BU45" s="272"/>
      <c r="BV45" s="272"/>
      <c r="BW45" s="270"/>
      <c r="BX45" s="270"/>
      <c r="BY45" s="273"/>
      <c r="BZ45" s="269"/>
      <c r="CA45" s="7"/>
      <c r="CB45" s="7"/>
      <c r="CC45" s="7"/>
      <c r="CD45" s="7"/>
      <c r="CE45" s="7"/>
      <c r="CF45" s="7"/>
      <c r="CG45" s="7"/>
      <c r="CH45" s="7"/>
      <c r="CI45" s="7"/>
      <c r="CJ45" s="8"/>
      <c r="CK45" s="8"/>
      <c r="CL45" s="249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</row>
    <row r="46" customFormat="false" ht="15.75" hidden="false" customHeight="false" outlineLevel="0" collapsed="false">
      <c r="A46" s="7"/>
      <c r="B46" s="7"/>
      <c r="C46" s="7"/>
      <c r="D46" s="7"/>
      <c r="E46" s="253"/>
      <c r="F46" s="253"/>
      <c r="G46" s="253"/>
      <c r="H46" s="253"/>
      <c r="I46" s="253"/>
      <c r="J46" s="253"/>
      <c r="K46" s="253"/>
      <c r="L46" s="253"/>
      <c r="M46" s="253"/>
      <c r="N46" s="253"/>
      <c r="O46" s="253"/>
      <c r="P46" s="7"/>
      <c r="Q46" s="7"/>
      <c r="R46" s="7"/>
      <c r="S46" s="7"/>
      <c r="T46" s="7"/>
      <c r="U46" s="7"/>
      <c r="V46" s="7"/>
      <c r="W46" s="7"/>
      <c r="X46" s="7"/>
      <c r="Y46" s="7"/>
      <c r="AE46" s="261" t="n">
        <f aca="false">AE39</f>
        <v>0</v>
      </c>
      <c r="AF46" s="262" t="n">
        <f aca="false">AF39</f>
        <v>0</v>
      </c>
      <c r="AG46" s="263" t="e">
        <f aca="true">(INDIRECT(TEXT((DAY($A$1)-1),"0")&amp;"!AG46"))+AG39</f>
        <v>#REF!</v>
      </c>
      <c r="AH46" s="263" t="e">
        <f aca="true">(INDIRECT(TEXT((DAY($A$1)-1),"0")&amp;"!AH46"))+AH39</f>
        <v>#REF!</v>
      </c>
      <c r="AJ46" s="261" t="n">
        <f aca="false">AJ39</f>
        <v>0</v>
      </c>
      <c r="AK46" s="262" t="n">
        <f aca="false">AK39</f>
        <v>0</v>
      </c>
      <c r="AL46" s="264" t="e">
        <f aca="true">(INDIRECT(TEXT((DAY($A$1)-1),"0")&amp;"!AH46"))+AL39</f>
        <v>#REF!</v>
      </c>
      <c r="AM46" s="265" t="e">
        <f aca="true">(INDIRECT(TEXT((DAY($A$1)-1),"0")&amp;"!Am46"))+AM39</f>
        <v>#REF!</v>
      </c>
      <c r="AS46" s="241" t="n">
        <v>11</v>
      </c>
      <c r="AT46" s="242" t="n">
        <f aca="false">AT15</f>
        <v>0</v>
      </c>
      <c r="AU46" s="242" t="n">
        <f aca="false">AS46-AT46</f>
        <v>11</v>
      </c>
      <c r="AV46" s="243" t="n">
        <f aca="false">IF(AND(AU46&lt;=0,AU46&gt;=-2),AU46,IF(AU46&lt;-2,-2,0))</f>
        <v>0</v>
      </c>
      <c r="AW46" s="244" t="n">
        <f aca="false">IF(AND(AU46&gt;=0,AU46&lt;=2),AU46,IF(AU46&gt;2,2,0))</f>
        <v>2</v>
      </c>
      <c r="AX46" s="245" t="n">
        <f aca="false">IF(AU46&gt;2,(AU46-2)*13.66,0)</f>
        <v>122.94</v>
      </c>
      <c r="AY46" s="245" t="n">
        <f aca="false">IF(AU46&lt;-2,(ABS(AU46)-2)*100,0)</f>
        <v>0</v>
      </c>
      <c r="AZ46" s="246" t="n">
        <f aca="false">AV46+AW46</f>
        <v>2</v>
      </c>
      <c r="BA46" s="247" t="n">
        <f aca="false">AX46+AY46</f>
        <v>122.94</v>
      </c>
      <c r="BJ46" s="53" t="s">
        <v>148</v>
      </c>
      <c r="BK46" s="256" t="n">
        <f aca="false">BK42</f>
        <v>36952</v>
      </c>
      <c r="BL46" s="266" t="n">
        <f aca="false">AT31*J7/1000</f>
        <v>0</v>
      </c>
      <c r="BR46" s="235"/>
      <c r="BS46" s="142"/>
      <c r="BT46" s="142"/>
      <c r="BU46" s="272"/>
      <c r="BV46" s="272"/>
      <c r="BW46" s="270"/>
      <c r="BX46" s="270"/>
      <c r="BY46" s="273"/>
      <c r="BZ46" s="269"/>
      <c r="CA46" s="7"/>
      <c r="CB46" s="7"/>
      <c r="CC46" s="7"/>
      <c r="CD46" s="7"/>
      <c r="CE46" s="7"/>
      <c r="CF46" s="7"/>
      <c r="CG46" s="7"/>
      <c r="CH46" s="7"/>
      <c r="CI46" s="7"/>
      <c r="CJ46" s="8"/>
      <c r="CK46" s="257"/>
      <c r="CL46" s="249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</row>
    <row r="47" customFormat="false" ht="15" hidden="false" customHeight="false" outlineLevel="0" collapsed="false">
      <c r="A47" s="7"/>
      <c r="B47" s="7"/>
      <c r="C47" s="7"/>
      <c r="D47" s="7"/>
      <c r="E47" s="253"/>
      <c r="F47" s="253"/>
      <c r="G47" s="253"/>
      <c r="H47" s="253"/>
      <c r="I47" s="253"/>
      <c r="J47" s="253"/>
      <c r="K47" s="253"/>
      <c r="L47" s="253"/>
      <c r="M47" s="253"/>
      <c r="N47" s="253"/>
      <c r="O47" s="253"/>
      <c r="P47" s="7"/>
      <c r="Q47" s="7"/>
      <c r="R47" s="7"/>
      <c r="S47" s="7"/>
      <c r="T47" s="7"/>
      <c r="U47" s="7"/>
      <c r="V47" s="7"/>
      <c r="W47" s="7"/>
      <c r="X47" s="7"/>
      <c r="Y47" s="7"/>
      <c r="AS47" s="241" t="n">
        <v>11</v>
      </c>
      <c r="AT47" s="242" t="n">
        <f aca="false">AT16</f>
        <v>0</v>
      </c>
      <c r="AU47" s="242" t="n">
        <f aca="false">AS47-AT47</f>
        <v>11</v>
      </c>
      <c r="AV47" s="243" t="n">
        <f aca="false">IF(AND(AU47&lt;=0,AU47&gt;=-2),AU47,IF(AU47&lt;-2,-2,0))</f>
        <v>0</v>
      </c>
      <c r="AW47" s="244" t="n">
        <f aca="false">IF(AND(AU47&gt;=0,AU47&lt;=2),AU47,IF(AU47&gt;2,2,0))</f>
        <v>2</v>
      </c>
      <c r="AX47" s="245" t="n">
        <f aca="false">IF(AU47&gt;2,(AU47-2)*13.66,0)</f>
        <v>122.94</v>
      </c>
      <c r="AY47" s="245" t="n">
        <f aca="false">IF(AU47&lt;-2,(ABS(AU47)-2)*100,0)</f>
        <v>0</v>
      </c>
      <c r="AZ47" s="246" t="n">
        <f aca="false">AV47+AW47</f>
        <v>2</v>
      </c>
      <c r="BA47" s="247" t="n">
        <f aca="false">AX47+AY47</f>
        <v>122.94</v>
      </c>
      <c r="BJ47" s="53" t="s">
        <v>149</v>
      </c>
      <c r="BK47" s="98"/>
      <c r="BL47" s="255" t="n">
        <f aca="false">SUM(BL45:BL46)</f>
        <v>0</v>
      </c>
      <c r="BR47" s="235"/>
      <c r="BS47" s="142"/>
      <c r="BT47" s="142"/>
      <c r="BU47" s="272"/>
      <c r="BV47" s="272"/>
      <c r="BW47" s="270"/>
      <c r="BX47" s="270"/>
      <c r="BY47" s="273"/>
      <c r="BZ47" s="269"/>
      <c r="CA47" s="7"/>
      <c r="CB47" s="7"/>
      <c r="CC47" s="7"/>
      <c r="CD47" s="7"/>
      <c r="CE47" s="7"/>
      <c r="CF47" s="7"/>
      <c r="CG47" s="7"/>
      <c r="CH47" s="7"/>
      <c r="CI47" s="7"/>
      <c r="CJ47" s="8"/>
      <c r="CK47" s="8"/>
      <c r="CL47" s="249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</row>
    <row r="48" customFormat="false" ht="15" hidden="false" customHeight="false" outlineLevel="0" collapsed="false">
      <c r="A48" s="7"/>
      <c r="B48" s="7"/>
      <c r="C48" s="7"/>
      <c r="D48" s="7"/>
      <c r="E48" s="253"/>
      <c r="F48" s="253"/>
      <c r="G48" s="254"/>
      <c r="H48" s="253"/>
      <c r="I48" s="254"/>
      <c r="J48" s="253"/>
      <c r="K48" s="254"/>
      <c r="L48" s="253"/>
      <c r="M48" s="254"/>
      <c r="N48" s="253"/>
      <c r="O48" s="253"/>
      <c r="P48" s="7"/>
      <c r="Q48" s="7"/>
      <c r="R48" s="7"/>
      <c r="S48" s="7"/>
      <c r="T48" s="7"/>
      <c r="U48" s="7"/>
      <c r="V48" s="7"/>
      <c r="W48" s="7"/>
      <c r="X48" s="7"/>
      <c r="Y48" s="7"/>
      <c r="AS48" s="241" t="n">
        <v>11</v>
      </c>
      <c r="AT48" s="242" t="n">
        <f aca="false">AT17</f>
        <v>0</v>
      </c>
      <c r="AU48" s="242" t="n">
        <f aca="false">AS48-AT48</f>
        <v>11</v>
      </c>
      <c r="AV48" s="243" t="n">
        <f aca="false">IF(AND(AU48&lt;=0,AU48&gt;=-2),AU48,IF(AU48&lt;-2,-2,0))</f>
        <v>0</v>
      </c>
      <c r="AW48" s="244" t="n">
        <f aca="false">IF(AND(AU48&gt;=0,AU48&lt;=2),AU48,IF(AU48&gt;2,2,0))</f>
        <v>2</v>
      </c>
      <c r="AX48" s="245" t="n">
        <f aca="false">IF(AU48&gt;2,(AU48-2)*13.66,0)</f>
        <v>122.94</v>
      </c>
      <c r="AY48" s="245" t="n">
        <f aca="false">IF(AU48&lt;-2,(ABS(AU48)-2)*100,0)</f>
        <v>0</v>
      </c>
      <c r="AZ48" s="246" t="n">
        <f aca="false">AV48+AW48</f>
        <v>2</v>
      </c>
      <c r="BA48" s="247" t="n">
        <f aca="false">AX48+AY48</f>
        <v>122.94</v>
      </c>
      <c r="BJ48" s="183"/>
      <c r="BK48" s="52"/>
      <c r="BL48" s="251"/>
      <c r="BR48" s="235"/>
      <c r="BS48" s="142"/>
      <c r="BT48" s="142"/>
      <c r="BU48" s="272"/>
      <c r="BV48" s="272"/>
      <c r="BW48" s="270"/>
      <c r="BX48" s="270"/>
      <c r="BY48" s="273"/>
      <c r="BZ48" s="269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252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</row>
    <row r="49" customFormat="false" ht="15" hidden="false" customHeight="false" outlineLevel="0" collapsed="false">
      <c r="A49" s="7"/>
      <c r="B49" s="7"/>
      <c r="C49" s="7"/>
      <c r="D49" s="7"/>
      <c r="E49" s="253"/>
      <c r="F49" s="253"/>
      <c r="G49" s="254"/>
      <c r="H49" s="253"/>
      <c r="I49" s="254"/>
      <c r="J49" s="253"/>
      <c r="K49" s="254"/>
      <c r="L49" s="253"/>
      <c r="M49" s="254"/>
      <c r="N49" s="253"/>
      <c r="O49" s="253"/>
      <c r="P49" s="7"/>
      <c r="Q49" s="7"/>
      <c r="R49" s="7"/>
      <c r="S49" s="7"/>
      <c r="T49" s="7"/>
      <c r="U49" s="7"/>
      <c r="V49" s="7"/>
      <c r="W49" s="7"/>
      <c r="X49" s="7"/>
      <c r="Y49" s="7"/>
      <c r="AS49" s="241" t="n">
        <v>11</v>
      </c>
      <c r="AT49" s="242" t="n">
        <f aca="false">AT18</f>
        <v>0</v>
      </c>
      <c r="AU49" s="242" t="n">
        <f aca="false">AS49-AT49</f>
        <v>11</v>
      </c>
      <c r="AV49" s="243" t="n">
        <f aca="false">IF(AND(AU49&lt;=0,AU49&gt;=-2),AU49,IF(AU49&lt;-2,-2,0))</f>
        <v>0</v>
      </c>
      <c r="AW49" s="244" t="n">
        <f aca="false">IF(AND(AU49&gt;=0,AU49&lt;=2),AU49,IF(AU49&gt;2,2,0))</f>
        <v>2</v>
      </c>
      <c r="AX49" s="245" t="n">
        <f aca="false">IF(AU49&gt;2,(AU49-2)*13.66,0)</f>
        <v>122.94</v>
      </c>
      <c r="AY49" s="245" t="n">
        <f aca="false">IF(AU49&lt;-2,(ABS(AU49)-2)*100,0)</f>
        <v>0</v>
      </c>
      <c r="AZ49" s="246" t="n">
        <f aca="false">AV49+AW49</f>
        <v>2</v>
      </c>
      <c r="BA49" s="247" t="n">
        <f aca="false">AX49+AY49</f>
        <v>122.94</v>
      </c>
      <c r="BJ49" s="140" t="s">
        <v>150</v>
      </c>
      <c r="BK49" s="141"/>
      <c r="BL49" s="267" t="n">
        <f aca="false">BL43-BL47</f>
        <v>0</v>
      </c>
      <c r="BR49" s="235"/>
      <c r="BS49" s="142"/>
      <c r="BT49" s="142"/>
      <c r="BU49" s="272"/>
      <c r="BV49" s="272"/>
      <c r="BW49" s="270"/>
      <c r="BX49" s="270"/>
      <c r="BY49" s="273"/>
      <c r="BZ49" s="269"/>
      <c r="CA49" s="7"/>
      <c r="CB49" s="7"/>
      <c r="CC49" s="7"/>
      <c r="CD49" s="7"/>
      <c r="CE49" s="7"/>
      <c r="CF49" s="7"/>
      <c r="CG49" s="7"/>
      <c r="CH49" s="7"/>
      <c r="CI49" s="7"/>
      <c r="CJ49" s="8"/>
      <c r="CK49" s="7"/>
      <c r="CL49" s="249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</row>
    <row r="50" customFormat="false" ht="15" hidden="false" customHeight="false" outlineLevel="0" collapsed="false">
      <c r="A50" s="7"/>
      <c r="B50" s="7"/>
      <c r="C50" s="7"/>
      <c r="D50" s="7"/>
      <c r="E50" s="253"/>
      <c r="F50" s="253"/>
      <c r="G50" s="253"/>
      <c r="H50" s="253"/>
      <c r="I50" s="253"/>
      <c r="J50" s="253"/>
      <c r="K50" s="254"/>
      <c r="L50" s="253"/>
      <c r="M50" s="253"/>
      <c r="N50" s="253"/>
      <c r="O50" s="253"/>
      <c r="P50" s="7"/>
      <c r="Q50" s="7"/>
      <c r="R50" s="7"/>
      <c r="S50" s="7"/>
      <c r="T50" s="7"/>
      <c r="U50" s="7"/>
      <c r="V50" s="7"/>
      <c r="W50" s="7"/>
      <c r="X50" s="7"/>
      <c r="Y50" s="7"/>
      <c r="AS50" s="241" t="n">
        <v>11</v>
      </c>
      <c r="AT50" s="242" t="n">
        <f aca="false">AT19</f>
        <v>0</v>
      </c>
      <c r="AU50" s="242" t="n">
        <f aca="false">AS50-AT50</f>
        <v>11</v>
      </c>
      <c r="AV50" s="243" t="n">
        <f aca="false">IF(AND(AU50&lt;=0,AU50&gt;=-2),AU50,IF(AU50&lt;-2,-2,0))</f>
        <v>0</v>
      </c>
      <c r="AW50" s="244" t="n">
        <f aca="false">IF(AND(AU50&gt;=0,AU50&lt;=2),AU50,IF(AU50&gt;2,2,0))</f>
        <v>2</v>
      </c>
      <c r="AX50" s="245" t="n">
        <f aca="false">IF(AU50&gt;2,(AU50-2)*13.66,0)</f>
        <v>122.94</v>
      </c>
      <c r="AY50" s="245" t="n">
        <f aca="false">IF(AU50&lt;-2,(ABS(AU50)-2)*100,0)</f>
        <v>0</v>
      </c>
      <c r="AZ50" s="246" t="n">
        <f aca="false">AV50+AW50</f>
        <v>2</v>
      </c>
      <c r="BA50" s="247" t="n">
        <f aca="false">AX50+AY50</f>
        <v>122.94</v>
      </c>
      <c r="BJ50" s="140"/>
      <c r="BK50" s="141"/>
      <c r="BL50" s="267"/>
      <c r="BR50" s="235"/>
      <c r="BS50" s="142"/>
      <c r="BT50" s="142"/>
      <c r="BU50" s="272"/>
      <c r="BV50" s="272"/>
      <c r="BW50" s="270"/>
      <c r="BX50" s="270"/>
      <c r="BY50" s="273"/>
      <c r="BZ50" s="269"/>
      <c r="CA50" s="7"/>
      <c r="CB50" s="7"/>
      <c r="CC50" s="7"/>
      <c r="CD50" s="7"/>
      <c r="CE50" s="7"/>
      <c r="CF50" s="7"/>
      <c r="CG50" s="7"/>
      <c r="CH50" s="7"/>
      <c r="CI50" s="7"/>
      <c r="CJ50" s="8"/>
      <c r="CK50" s="7"/>
      <c r="CL50" s="249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</row>
    <row r="51" customFormat="false" ht="15" hidden="false" customHeight="false" outlineLevel="0" collapsed="false">
      <c r="A51" s="7"/>
      <c r="B51" s="7"/>
      <c r="C51" s="7"/>
      <c r="D51" s="7"/>
      <c r="E51" s="253"/>
      <c r="F51" s="253"/>
      <c r="G51" s="253"/>
      <c r="H51" s="253"/>
      <c r="I51" s="254"/>
      <c r="J51" s="253"/>
      <c r="K51" s="254"/>
      <c r="L51" s="253"/>
      <c r="M51" s="254"/>
      <c r="N51" s="254"/>
      <c r="O51" s="254"/>
      <c r="P51" s="7"/>
      <c r="Q51" s="7"/>
      <c r="R51" s="7"/>
      <c r="S51" s="7"/>
      <c r="T51" s="7"/>
      <c r="U51" s="7"/>
      <c r="V51" s="7"/>
      <c r="W51" s="7"/>
      <c r="X51" s="7"/>
      <c r="Y51" s="7"/>
      <c r="AS51" s="241" t="n">
        <v>11</v>
      </c>
      <c r="AT51" s="242" t="n">
        <f aca="false">AT20</f>
        <v>0</v>
      </c>
      <c r="AU51" s="242" t="n">
        <f aca="false">AS51-AT51</f>
        <v>11</v>
      </c>
      <c r="AV51" s="243" t="n">
        <f aca="false">IF(AND(AU51&lt;=0,AU51&gt;=-2),AU51,IF(AU51&lt;-2,-2,0))</f>
        <v>0</v>
      </c>
      <c r="AW51" s="244" t="n">
        <f aca="false">IF(AND(AU51&gt;=0,AU51&lt;=2),AU51,IF(AU51&gt;2,2,0))</f>
        <v>2</v>
      </c>
      <c r="AX51" s="245" t="n">
        <f aca="false">IF(AU51&gt;2,(AU51-2)*13.66,0)</f>
        <v>122.94</v>
      </c>
      <c r="AY51" s="245" t="n">
        <f aca="false">IF(AU51&lt;-2,(ABS(AU51)-2)*100,0)</f>
        <v>0</v>
      </c>
      <c r="AZ51" s="246" t="n">
        <f aca="false">AV51+AW51</f>
        <v>2</v>
      </c>
      <c r="BA51" s="247" t="n">
        <f aca="false">AX51+AY51</f>
        <v>122.94</v>
      </c>
      <c r="BR51" s="235"/>
      <c r="BS51" s="142"/>
      <c r="BT51" s="142"/>
      <c r="BU51" s="272"/>
      <c r="BV51" s="272"/>
      <c r="BW51" s="270"/>
      <c r="BX51" s="270"/>
      <c r="BY51" s="273"/>
      <c r="BZ51" s="269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</row>
    <row r="52" customFormat="false" ht="12.75" hidden="false" customHeight="false" outlineLevel="0" collapsed="false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AS52" s="241" t="n">
        <v>11</v>
      </c>
      <c r="AT52" s="242" t="n">
        <f aca="false">AT21</f>
        <v>0</v>
      </c>
      <c r="AU52" s="242" t="n">
        <f aca="false">AS52-AT52</f>
        <v>11</v>
      </c>
      <c r="AV52" s="243" t="n">
        <f aca="false">IF(AND(AU52&lt;=0,AU52&gt;=-2),AU52,IF(AU52&lt;-2,-2,0))</f>
        <v>0</v>
      </c>
      <c r="AW52" s="244" t="n">
        <f aca="false">IF(AND(AU52&gt;=0,AU52&lt;=2),AU52,IF(AU52&gt;2,2,0))</f>
        <v>2</v>
      </c>
      <c r="AX52" s="245" t="n">
        <f aca="false">IF(AU52&gt;2,(AU52-2)*13.66,0)</f>
        <v>122.94</v>
      </c>
      <c r="AY52" s="245" t="n">
        <f aca="false">IF(AU52&lt;-2,(ABS(AU52)-2)*100,0)</f>
        <v>0</v>
      </c>
      <c r="AZ52" s="246" t="n">
        <f aca="false">AV52+AW52</f>
        <v>2</v>
      </c>
      <c r="BA52" s="247" t="n">
        <f aca="false">AX52+AY52</f>
        <v>122.94</v>
      </c>
      <c r="BR52" s="235"/>
      <c r="BS52" s="142"/>
      <c r="BT52" s="142"/>
      <c r="BU52" s="272"/>
      <c r="BV52" s="272"/>
      <c r="BW52" s="270"/>
      <c r="BX52" s="270"/>
      <c r="BY52" s="273"/>
      <c r="BZ52" s="269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</row>
    <row r="53" customFormat="false" ht="15.75" hidden="false" customHeight="false" outlineLevel="0" collapsed="false">
      <c r="A53" s="7"/>
      <c r="B53" s="7"/>
      <c r="C53" s="7"/>
      <c r="D53" s="7"/>
      <c r="E53" s="7"/>
      <c r="F53" s="7"/>
      <c r="G53" s="7"/>
      <c r="H53" s="22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AS53" s="241" t="n">
        <v>11</v>
      </c>
      <c r="AT53" s="242" t="n">
        <f aca="false">AT22</f>
        <v>0</v>
      </c>
      <c r="AU53" s="242" t="n">
        <f aca="false">AS53-AT53</f>
        <v>11</v>
      </c>
      <c r="AV53" s="243" t="n">
        <f aca="false">IF(AND(AU53&lt;=0,AU53&gt;=-2),AU53,IF(AU53&lt;-2,-2,0))</f>
        <v>0</v>
      </c>
      <c r="AW53" s="244" t="n">
        <f aca="false">IF(AND(AU53&gt;=0,AU53&lt;=2),AU53,IF(AU53&gt;2,2,0))</f>
        <v>2</v>
      </c>
      <c r="AX53" s="245" t="n">
        <f aca="false">IF(AU53&gt;2,(AU53-2)*13.66,0)</f>
        <v>122.94</v>
      </c>
      <c r="AY53" s="245" t="n">
        <f aca="false">IF(AU53&lt;-2,(ABS(AU53)-2)*100,0)</f>
        <v>0</v>
      </c>
      <c r="AZ53" s="246" t="n">
        <f aca="false">AV53+AW53</f>
        <v>2</v>
      </c>
      <c r="BA53" s="247" t="n">
        <f aca="false">AX53+AY53</f>
        <v>122.94</v>
      </c>
      <c r="BR53" s="235"/>
      <c r="BS53" s="142"/>
      <c r="BT53" s="142"/>
      <c r="BU53" s="272"/>
      <c r="BV53" s="272"/>
      <c r="BW53" s="270"/>
      <c r="BX53" s="270"/>
      <c r="BY53" s="273"/>
      <c r="BZ53" s="269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</row>
    <row r="54" customFormat="false" ht="15.75" hidden="false" customHeight="false" outlineLevel="0" collapsed="false">
      <c r="A54" s="7"/>
      <c r="B54" s="7"/>
      <c r="C54" s="7"/>
      <c r="D54" s="7"/>
      <c r="E54" s="7"/>
      <c r="F54" s="7"/>
      <c r="G54" s="7"/>
      <c r="H54" s="227"/>
      <c r="I54" s="227"/>
      <c r="J54" s="227"/>
      <c r="K54" s="22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AS54" s="241" t="n">
        <v>11</v>
      </c>
      <c r="AT54" s="242" t="n">
        <f aca="false">AT23</f>
        <v>0</v>
      </c>
      <c r="AU54" s="242" t="n">
        <f aca="false">AS54-AT54</f>
        <v>11</v>
      </c>
      <c r="AV54" s="243" t="n">
        <f aca="false">IF(AND(AU54&lt;=0,AU54&gt;=-2),AU54,IF(AU54&lt;-2,-2,0))</f>
        <v>0</v>
      </c>
      <c r="AW54" s="244" t="n">
        <f aca="false">IF(AND(AU54&gt;=0,AU54&lt;=2),AU54,IF(AU54&gt;2,2,0))</f>
        <v>2</v>
      </c>
      <c r="AX54" s="245" t="n">
        <f aca="false">IF(AU54&gt;2,(AU54-2)*13.66,0)</f>
        <v>122.94</v>
      </c>
      <c r="AY54" s="245" t="n">
        <f aca="false">IF(AU54&lt;-2,(ABS(AU54)-2)*100,0)</f>
        <v>0</v>
      </c>
      <c r="AZ54" s="246" t="n">
        <f aca="false">AV54+AW54</f>
        <v>2</v>
      </c>
      <c r="BA54" s="247" t="n">
        <f aca="false">AX54+AY54</f>
        <v>122.94</v>
      </c>
      <c r="BR54" s="235"/>
      <c r="BS54" s="142"/>
      <c r="BT54" s="142"/>
      <c r="BU54" s="272"/>
      <c r="BV54" s="272"/>
      <c r="BW54" s="270"/>
      <c r="BX54" s="270"/>
      <c r="BY54" s="273"/>
      <c r="BZ54" s="269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</row>
    <row r="55" customFormat="false" ht="15.75" hidden="false" customHeight="false" outlineLevel="0" collapsed="false">
      <c r="A55" s="7"/>
      <c r="B55" s="7"/>
      <c r="C55" s="7"/>
      <c r="D55" s="7"/>
      <c r="E55" s="227"/>
      <c r="F55" s="227"/>
      <c r="G55" s="7"/>
      <c r="H55" s="227"/>
      <c r="I55" s="227"/>
      <c r="J55" s="7"/>
      <c r="K55" s="227"/>
      <c r="L55" s="7"/>
      <c r="M55" s="7"/>
      <c r="N55" s="22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AS55" s="241" t="n">
        <v>11</v>
      </c>
      <c r="AT55" s="242" t="n">
        <f aca="false">AT24</f>
        <v>0</v>
      </c>
      <c r="AU55" s="242" t="n">
        <f aca="false">AS55-AT55</f>
        <v>11</v>
      </c>
      <c r="AV55" s="243" t="n">
        <f aca="false">IF(AND(AU55&lt;=0,AU55&gt;=-2),AU55,IF(AU55&lt;-2,-2,0))</f>
        <v>0</v>
      </c>
      <c r="AW55" s="244" t="n">
        <f aca="false">IF(AND(AU55&gt;=0,AU55&lt;=2),AU55,IF(AU55&gt;2,2,0))</f>
        <v>2</v>
      </c>
      <c r="AX55" s="245" t="n">
        <f aca="false">IF(AU55&gt;2,(AU55-2)*13.66,0)</f>
        <v>122.94</v>
      </c>
      <c r="AY55" s="245" t="n">
        <f aca="false">IF(AU55&lt;-2,(ABS(AU55)-2)*100,0)</f>
        <v>0</v>
      </c>
      <c r="AZ55" s="246" t="n">
        <f aca="false">AV55+AW55</f>
        <v>2</v>
      </c>
      <c r="BA55" s="247" t="n">
        <f aca="false">AX55+AY55</f>
        <v>122.94</v>
      </c>
      <c r="BR55" s="235"/>
      <c r="BS55" s="142"/>
      <c r="BT55" s="142"/>
      <c r="BU55" s="272"/>
      <c r="BV55" s="272"/>
      <c r="BW55" s="270"/>
      <c r="BX55" s="270"/>
      <c r="BY55" s="273"/>
      <c r="BZ55" s="269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</row>
    <row r="56" customFormat="false" ht="15.75" hidden="false" customHeight="false" outlineLevel="0" collapsed="false">
      <c r="A56" s="7"/>
      <c r="B56" s="7"/>
      <c r="C56" s="7"/>
      <c r="D56" s="7"/>
      <c r="E56" s="227"/>
      <c r="F56" s="7"/>
      <c r="G56" s="7"/>
      <c r="H56" s="7"/>
      <c r="I56" s="7"/>
      <c r="J56" s="7"/>
      <c r="K56" s="269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AS56" s="241" t="n">
        <v>11</v>
      </c>
      <c r="AT56" s="242" t="n">
        <f aca="false">AT25</f>
        <v>0</v>
      </c>
      <c r="AU56" s="242" t="n">
        <f aca="false">AS56-AT56</f>
        <v>11</v>
      </c>
      <c r="AV56" s="243" t="n">
        <f aca="false">IF(AND(AU56&lt;=0,AU56&gt;=-2),AU56,IF(AU56&lt;-2,-2,0))</f>
        <v>0</v>
      </c>
      <c r="AW56" s="244" t="n">
        <f aca="false">IF(AND(AU56&gt;=0,AU56&lt;=2),AU56,IF(AU56&gt;2,2,0))</f>
        <v>2</v>
      </c>
      <c r="AX56" s="245" t="n">
        <f aca="false">IF(AU56&gt;2,(AU56-2)*13.66,0)</f>
        <v>122.94</v>
      </c>
      <c r="AY56" s="245" t="n">
        <f aca="false">IF(AU56&lt;-2,(ABS(AU56)-2)*100,0)</f>
        <v>0</v>
      </c>
      <c r="AZ56" s="246" t="n">
        <f aca="false">AV56+AW56</f>
        <v>2</v>
      </c>
      <c r="BA56" s="247" t="n">
        <f aca="false">AX56+AY56</f>
        <v>122.94</v>
      </c>
      <c r="BR56" s="235"/>
      <c r="BS56" s="142"/>
      <c r="BT56" s="142"/>
      <c r="BU56" s="272"/>
      <c r="BV56" s="272"/>
      <c r="BW56" s="270"/>
      <c r="BX56" s="270"/>
      <c r="BY56" s="273"/>
      <c r="BZ56" s="269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</row>
    <row r="57" customFormat="false" ht="15" hidden="false" customHeight="false" outlineLevel="0" collapsed="false">
      <c r="A57" s="7"/>
      <c r="B57" s="7"/>
      <c r="C57" s="7"/>
      <c r="D57" s="7"/>
      <c r="E57" s="253"/>
      <c r="F57" s="253"/>
      <c r="G57" s="7"/>
      <c r="H57" s="254"/>
      <c r="I57" s="7"/>
      <c r="J57" s="253"/>
      <c r="K57" s="270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AS57" s="241" t="n">
        <v>11</v>
      </c>
      <c r="AT57" s="242" t="n">
        <f aca="false">AT26</f>
        <v>0</v>
      </c>
      <c r="AU57" s="242" t="n">
        <f aca="false">AS57-AT57</f>
        <v>11</v>
      </c>
      <c r="AV57" s="243" t="n">
        <f aca="false">IF(AND(AU57&lt;=0,AU57&gt;=-2),AU57,IF(AU57&lt;-2,-2,0))</f>
        <v>0</v>
      </c>
      <c r="AW57" s="244" t="n">
        <f aca="false">IF(AND(AU57&gt;=0,AU57&lt;=2),AU57,IF(AU57&gt;2,2,0))</f>
        <v>2</v>
      </c>
      <c r="AX57" s="245" t="n">
        <f aca="false">IF(AU57&gt;2,(AU57-2)*13.66,0)</f>
        <v>122.94</v>
      </c>
      <c r="AY57" s="245" t="n">
        <f aca="false">IF(AU57&lt;-2,(ABS(AU57)-2)*100,0)</f>
        <v>0</v>
      </c>
      <c r="AZ57" s="246" t="n">
        <f aca="false">AV57+AW57</f>
        <v>2</v>
      </c>
      <c r="BA57" s="247" t="n">
        <f aca="false">AX57+AY57</f>
        <v>122.94</v>
      </c>
      <c r="BR57" s="235"/>
      <c r="BS57" s="142"/>
      <c r="BT57" s="142"/>
      <c r="BU57" s="272"/>
      <c r="BV57" s="272"/>
      <c r="BW57" s="270"/>
      <c r="BX57" s="270"/>
      <c r="BY57" s="273"/>
      <c r="BZ57" s="269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</row>
    <row r="58" customFormat="false" ht="15.75" hidden="false" customHeight="false" outlineLevel="0" collapsed="false">
      <c r="A58" s="7"/>
      <c r="B58" s="7"/>
      <c r="C58" s="7"/>
      <c r="D58" s="7"/>
      <c r="E58" s="253"/>
      <c r="F58" s="253"/>
      <c r="G58" s="7"/>
      <c r="H58" s="254"/>
      <c r="I58" s="7"/>
      <c r="J58" s="7"/>
      <c r="K58" s="269"/>
      <c r="L58" s="7"/>
      <c r="M58" s="7"/>
      <c r="N58" s="271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AS58" s="241" t="n">
        <v>11</v>
      </c>
      <c r="AT58" s="242" t="n">
        <f aca="false">AT27</f>
        <v>0</v>
      </c>
      <c r="AU58" s="242" t="n">
        <f aca="false">AS58-AT58</f>
        <v>11</v>
      </c>
      <c r="AV58" s="243" t="n">
        <f aca="false">IF(AND(AU58&lt;=0,AU58&gt;=-2),AU58,IF(AU58&lt;-2,-2,0))</f>
        <v>0</v>
      </c>
      <c r="AW58" s="244" t="n">
        <f aca="false">IF(AND(AU58&gt;=0,AU58&lt;=2),AU58,IF(AU58&gt;2,2,0))</f>
        <v>2</v>
      </c>
      <c r="AX58" s="245" t="n">
        <f aca="false">IF(AU58&gt;2,(AU58-2)*13.66,0)</f>
        <v>122.94</v>
      </c>
      <c r="AY58" s="245" t="n">
        <f aca="false">IF(AU58&lt;-2,(ABS(AU58)-2)*100,0)</f>
        <v>0</v>
      </c>
      <c r="AZ58" s="246" t="n">
        <f aca="false">AV58+AW58</f>
        <v>2</v>
      </c>
      <c r="BA58" s="247" t="n">
        <f aca="false">AX58+AY58</f>
        <v>122.94</v>
      </c>
      <c r="BR58" s="235"/>
      <c r="BS58" s="142"/>
      <c r="BT58" s="142"/>
      <c r="BU58" s="272"/>
      <c r="BV58" s="272"/>
      <c r="BW58" s="270"/>
      <c r="BX58" s="270"/>
      <c r="BY58" s="273"/>
      <c r="BZ58" s="269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</row>
    <row r="59" customFormat="false" ht="15" hidden="false" customHeight="false" outlineLevel="0" collapsed="false">
      <c r="A59" s="7"/>
      <c r="B59" s="7"/>
      <c r="C59" s="7"/>
      <c r="D59" s="7"/>
      <c r="E59" s="253"/>
      <c r="F59" s="7"/>
      <c r="G59" s="7"/>
      <c r="H59" s="254"/>
      <c r="I59" s="7"/>
      <c r="J59" s="7"/>
      <c r="K59" s="274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AS59" s="241" t="n">
        <v>13</v>
      </c>
      <c r="AT59" s="242" t="n">
        <f aca="false">AT28</f>
        <v>0</v>
      </c>
      <c r="AU59" s="242" t="n">
        <f aca="false">AS59-AT59</f>
        <v>13</v>
      </c>
      <c r="AV59" s="243" t="n">
        <f aca="false">IF(AND(AU59&lt;=0,AU59&gt;=-2),AU59,IF(AU59&lt;-2,-2,0))</f>
        <v>0</v>
      </c>
      <c r="AW59" s="244" t="n">
        <f aca="false">IF(AND(AU59&gt;=0,AU59&lt;=2),AU59,IF(AU59&gt;2,2,0))</f>
        <v>2</v>
      </c>
      <c r="AX59" s="245" t="n">
        <f aca="false">IF(AU59&gt;2,(AU59-2)*13.66,0)</f>
        <v>150.26</v>
      </c>
      <c r="AY59" s="245" t="n">
        <f aca="false">IF(AU59&lt;-2,(ABS(AU59)-2)*100,0)</f>
        <v>0</v>
      </c>
      <c r="AZ59" s="246" t="n">
        <f aca="false">AV59+AW59</f>
        <v>2</v>
      </c>
      <c r="BA59" s="247" t="n">
        <f aca="false">AX59+AY59</f>
        <v>150.26</v>
      </c>
      <c r="BR59" s="235"/>
      <c r="BS59" s="142"/>
      <c r="BT59" s="142"/>
      <c r="BU59" s="272"/>
      <c r="BV59" s="272"/>
      <c r="BW59" s="270"/>
      <c r="BX59" s="270"/>
      <c r="BY59" s="273"/>
      <c r="BZ59" s="269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</row>
    <row r="60" customFormat="false" ht="15" hidden="false" customHeight="false" outlineLevel="0" collapsed="false">
      <c r="A60" s="7"/>
      <c r="B60" s="7"/>
      <c r="C60" s="7"/>
      <c r="D60" s="7"/>
      <c r="E60" s="253"/>
      <c r="F60" s="7"/>
      <c r="G60" s="7"/>
      <c r="H60" s="274"/>
      <c r="I60" s="7"/>
      <c r="J60" s="7"/>
      <c r="K60" s="269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AS60" s="241" t="n">
        <v>11</v>
      </c>
      <c r="AT60" s="242" t="n">
        <f aca="false">AT29</f>
        <v>0</v>
      </c>
      <c r="AU60" s="242" t="n">
        <f aca="false">AS60-AT60</f>
        <v>11</v>
      </c>
      <c r="AV60" s="243" t="n">
        <f aca="false">IF(AND(AU60&lt;=0,AU60&gt;=-2),AU60,IF(AU60&lt;-2,-2,0))</f>
        <v>0</v>
      </c>
      <c r="AW60" s="244" t="n">
        <f aca="false">IF(AND(AU60&gt;=0,AU60&lt;=2),AU60,IF(AU60&gt;2,2,0))</f>
        <v>2</v>
      </c>
      <c r="AX60" s="245" t="n">
        <f aca="false">IF(AU60&gt;2,(AU60-2)*13.66,0)</f>
        <v>122.94</v>
      </c>
      <c r="AY60" s="245" t="n">
        <f aca="false">IF(AU60&lt;-2,(ABS(AU60)-2)*100,0)</f>
        <v>0</v>
      </c>
      <c r="AZ60" s="246" t="n">
        <f aca="false">AV60+AW60</f>
        <v>2</v>
      </c>
      <c r="BA60" s="247" t="n">
        <f aca="false">AX60+AY60</f>
        <v>122.94</v>
      </c>
      <c r="BR60" s="235"/>
      <c r="BS60" s="142"/>
      <c r="BT60" s="142"/>
      <c r="BU60" s="272"/>
      <c r="BV60" s="272"/>
      <c r="BW60" s="270"/>
      <c r="BX60" s="270"/>
      <c r="BY60" s="273"/>
      <c r="BZ60" s="269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</row>
    <row r="61" customFormat="false" ht="15.75" hidden="false" customHeight="false" outlineLevel="0" collapsed="false">
      <c r="A61" s="7"/>
      <c r="B61" s="7"/>
      <c r="C61" s="7"/>
      <c r="D61" s="7"/>
      <c r="E61" s="254"/>
      <c r="F61" s="7"/>
      <c r="G61" s="7"/>
      <c r="H61" s="274"/>
      <c r="I61" s="7"/>
      <c r="J61" s="7"/>
      <c r="K61" s="274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AS61" s="275" t="n">
        <v>11</v>
      </c>
      <c r="AT61" s="276" t="n">
        <f aca="false">AT30</f>
        <v>0</v>
      </c>
      <c r="AU61" s="276" t="n">
        <f aca="false">AS61-AT61</f>
        <v>11</v>
      </c>
      <c r="AV61" s="277" t="n">
        <f aca="false">IF(AND(AU61&lt;=0,AU61&gt;=-2),AU61,IF(AU61&lt;-2,-2,0))</f>
        <v>0</v>
      </c>
      <c r="AW61" s="278" t="n">
        <f aca="false">IF(AND(AU61&gt;=0,AU61&lt;=2),AU61,IF(AU61&gt;2,2,0))</f>
        <v>2</v>
      </c>
      <c r="AX61" s="279" t="n">
        <f aca="false">IF(AU61&gt;2,(AU61-2)*13.66,0)</f>
        <v>122.94</v>
      </c>
      <c r="AY61" s="279" t="n">
        <f aca="false">IF(AU61&lt;-2,(ABS(AU61)-2)*100,0)</f>
        <v>0</v>
      </c>
      <c r="AZ61" s="280" t="n">
        <f aca="false">AV61+AW61</f>
        <v>2</v>
      </c>
      <c r="BA61" s="281" t="n">
        <f aca="false">AX61+AY61</f>
        <v>122.94</v>
      </c>
      <c r="BR61" s="235"/>
      <c r="BS61" s="142"/>
      <c r="BT61" s="142"/>
      <c r="BU61" s="272"/>
      <c r="BV61" s="272"/>
      <c r="BW61" s="270"/>
      <c r="BX61" s="270"/>
      <c r="BY61" s="273"/>
      <c r="BZ61" s="269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</row>
    <row r="62" customFormat="false" ht="15.75" hidden="false" customHeight="false" outlineLevel="0" collapsed="false">
      <c r="A62" s="7"/>
      <c r="B62" s="7"/>
      <c r="C62" s="7"/>
      <c r="D62" s="7"/>
      <c r="E62" s="254"/>
      <c r="F62" s="7"/>
      <c r="G62" s="7"/>
      <c r="H62" s="282"/>
      <c r="I62" s="7"/>
      <c r="J62" s="7"/>
      <c r="K62" s="269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AT62" s="283" t="n">
        <f aca="false">AT31</f>
        <v>0</v>
      </c>
      <c r="BR62" s="7"/>
      <c r="BS62" s="142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</row>
    <row r="63" customFormat="false" ht="15.75" hidden="false" customHeight="false" outlineLevel="0" collapsed="false">
      <c r="A63" s="7"/>
      <c r="B63" s="7"/>
      <c r="C63" s="7"/>
      <c r="D63" s="7"/>
      <c r="E63" s="254"/>
      <c r="F63" s="7"/>
      <c r="G63" s="7"/>
      <c r="H63" s="7"/>
      <c r="I63" s="7"/>
      <c r="J63" s="7"/>
      <c r="K63" s="274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AX63" s="0" t="s">
        <v>151</v>
      </c>
      <c r="AZ63" s="284" t="n">
        <f aca="false">SUM(AZ38:AZ62)</f>
        <v>48</v>
      </c>
      <c r="BA63" s="285" t="n">
        <f aca="false">SUM(BA38:BA62)</f>
        <v>2909.58</v>
      </c>
      <c r="BR63" s="7"/>
      <c r="BS63" s="7"/>
      <c r="BT63" s="7"/>
      <c r="BU63" s="7"/>
      <c r="BV63" s="7"/>
      <c r="BW63" s="7"/>
      <c r="BX63" s="7"/>
      <c r="BY63" s="273"/>
      <c r="BZ63" s="269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</row>
    <row r="64" customFormat="false" ht="12.75" hidden="false" customHeight="false" outlineLevel="0" collapsed="false">
      <c r="A64" s="7"/>
      <c r="B64" s="7"/>
      <c r="C64" s="7"/>
      <c r="D64" s="7"/>
      <c r="E64" s="7"/>
      <c r="F64" s="7"/>
      <c r="G64" s="7"/>
      <c r="H64" s="7"/>
      <c r="I64" s="7"/>
      <c r="J64" s="7"/>
      <c r="K64" s="269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</row>
    <row r="65" customFormat="false" ht="12.75" hidden="false" customHeight="false" outlineLevel="0" collapsed="false">
      <c r="A65" s="7"/>
      <c r="B65" s="7"/>
      <c r="C65" s="7"/>
      <c r="D65" s="7"/>
      <c r="E65" s="7"/>
      <c r="F65" s="7"/>
      <c r="G65" s="7"/>
      <c r="H65" s="7"/>
      <c r="I65" s="7"/>
      <c r="J65" s="7"/>
      <c r="K65" s="274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</row>
    <row r="66" customFormat="false" ht="12.75" hidden="false" customHeight="false" outlineLevel="0" collapsed="false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</row>
    <row r="67" customFormat="false" ht="12.75" hidden="false" customHeight="false" outlineLevel="0" collapsed="false">
      <c r="A67" s="286"/>
      <c r="B67" s="287"/>
      <c r="C67" s="287"/>
      <c r="D67" s="287"/>
      <c r="E67" s="287"/>
      <c r="F67" s="287"/>
      <c r="G67" s="287"/>
      <c r="H67" s="287"/>
      <c r="I67" s="287"/>
      <c r="J67" s="287"/>
      <c r="K67" s="287"/>
      <c r="L67" s="287"/>
      <c r="M67" s="287"/>
      <c r="N67" s="287"/>
      <c r="O67" s="287"/>
      <c r="P67" s="287"/>
      <c r="Q67" s="287"/>
      <c r="R67" s="287"/>
      <c r="S67" s="287"/>
      <c r="T67" s="287"/>
      <c r="U67" s="287"/>
      <c r="V67" s="7"/>
      <c r="W67" s="7"/>
      <c r="X67" s="7"/>
      <c r="Y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</row>
    <row r="68" customFormat="false" ht="12.75" hidden="false" customHeight="false" outlineLevel="0" collapsed="false">
      <c r="A68" s="288"/>
      <c r="B68" s="9"/>
      <c r="C68" s="10"/>
      <c r="D68" s="10"/>
      <c r="E68" s="10"/>
      <c r="F68" s="288"/>
      <c r="G68" s="288"/>
      <c r="H68" s="12"/>
      <c r="I68" s="12"/>
      <c r="J68" s="288"/>
      <c r="K68" s="288"/>
      <c r="L68" s="288"/>
      <c r="M68" s="289"/>
      <c r="N68" s="288"/>
      <c r="O68" s="289"/>
      <c r="P68" s="287"/>
      <c r="Q68" s="289"/>
      <c r="R68" s="289"/>
      <c r="S68" s="289"/>
      <c r="T68" s="289"/>
      <c r="U68" s="287"/>
      <c r="V68" s="7"/>
      <c r="W68" s="7"/>
      <c r="X68" s="7"/>
      <c r="Y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</row>
    <row r="69" customFormat="false" ht="12.75" hidden="false" customHeight="false" outlineLevel="0" collapsed="false">
      <c r="A69" s="287"/>
      <c r="B69" s="9"/>
      <c r="C69" s="290"/>
      <c r="D69" s="291"/>
      <c r="E69" s="290"/>
      <c r="F69" s="289"/>
      <c r="G69" s="289"/>
      <c r="H69" s="289"/>
      <c r="I69" s="289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7"/>
      <c r="W69" s="7"/>
      <c r="X69" s="7"/>
      <c r="Y69" s="7"/>
    </row>
    <row r="70" customFormat="false" ht="12.75" hidden="false" customHeight="false" outlineLevel="0" collapsed="false">
      <c r="A70" s="293"/>
      <c r="B70" s="9"/>
      <c r="C70" s="291"/>
      <c r="D70" s="291"/>
      <c r="E70" s="290"/>
      <c r="F70" s="289"/>
      <c r="G70" s="289"/>
      <c r="H70" s="289"/>
      <c r="I70" s="289"/>
      <c r="J70" s="289"/>
      <c r="K70" s="289"/>
      <c r="L70" s="289"/>
      <c r="M70" s="289"/>
      <c r="N70" s="289"/>
      <c r="O70" s="289"/>
      <c r="P70" s="289"/>
      <c r="Q70" s="289"/>
      <c r="R70" s="289"/>
      <c r="S70" s="289"/>
      <c r="T70" s="289"/>
      <c r="U70" s="289"/>
      <c r="V70" s="7"/>
      <c r="W70" s="7"/>
      <c r="X70" s="7"/>
      <c r="Y70" s="7"/>
    </row>
    <row r="71" customFormat="false" ht="12.75" hidden="false" customHeight="false" outlineLevel="0" collapsed="false">
      <c r="A71" s="287"/>
      <c r="B71" s="9"/>
      <c r="C71" s="291"/>
      <c r="D71" s="291"/>
      <c r="E71" s="10"/>
      <c r="F71" s="206"/>
      <c r="G71" s="294"/>
      <c r="H71" s="294"/>
      <c r="I71" s="289"/>
      <c r="J71" s="289"/>
      <c r="K71" s="294"/>
      <c r="L71" s="294"/>
      <c r="M71" s="294"/>
      <c r="N71" s="295"/>
      <c r="O71" s="294"/>
      <c r="P71" s="296"/>
      <c r="Q71" s="294"/>
      <c r="R71" s="294"/>
      <c r="S71" s="294"/>
      <c r="T71" s="294"/>
      <c r="U71" s="289"/>
      <c r="V71" s="7"/>
      <c r="W71" s="7"/>
      <c r="X71" s="7"/>
      <c r="Y71" s="7"/>
    </row>
    <row r="72" customFormat="false" ht="12.75" hidden="false" customHeight="false" outlineLevel="0" collapsed="false">
      <c r="A72" s="287"/>
      <c r="B72" s="297"/>
      <c r="C72" s="298"/>
      <c r="D72" s="298"/>
      <c r="E72" s="298"/>
      <c r="F72" s="299"/>
      <c r="G72" s="299"/>
      <c r="H72" s="299"/>
      <c r="I72" s="299"/>
      <c r="J72" s="298"/>
      <c r="K72" s="299"/>
      <c r="L72" s="299"/>
      <c r="M72" s="299"/>
      <c r="N72" s="300"/>
      <c r="O72" s="299"/>
      <c r="P72" s="300"/>
      <c r="Q72" s="299"/>
      <c r="R72" s="300"/>
      <c r="S72" s="301"/>
      <c r="T72" s="299"/>
      <c r="U72" s="299"/>
      <c r="V72" s="7"/>
      <c r="W72" s="7"/>
      <c r="X72" s="7"/>
      <c r="Y72" s="7"/>
    </row>
    <row r="73" customFormat="false" ht="12.75" hidden="false" customHeight="false" outlineLevel="0" collapsed="false">
      <c r="A73" s="287"/>
      <c r="B73" s="9"/>
      <c r="C73" s="290"/>
      <c r="D73" s="290"/>
      <c r="E73" s="290"/>
      <c r="F73" s="302"/>
      <c r="G73" s="302"/>
      <c r="H73" s="302"/>
      <c r="I73" s="302"/>
      <c r="J73" s="290"/>
      <c r="K73" s="303"/>
      <c r="L73" s="303"/>
      <c r="M73" s="303"/>
      <c r="N73" s="303"/>
      <c r="O73" s="303"/>
      <c r="P73" s="303"/>
      <c r="Q73" s="303"/>
      <c r="R73" s="303"/>
      <c r="S73" s="303"/>
      <c r="T73" s="303"/>
      <c r="U73" s="304"/>
      <c r="V73" s="7"/>
      <c r="W73" s="7"/>
      <c r="X73" s="7"/>
      <c r="Y73" s="7"/>
    </row>
    <row r="74" customFormat="false" ht="12.75" hidden="false" customHeight="false" outlineLevel="0" collapsed="false">
      <c r="A74" s="287"/>
      <c r="B74" s="9"/>
      <c r="C74" s="290"/>
      <c r="D74" s="290"/>
      <c r="E74" s="290"/>
      <c r="F74" s="302"/>
      <c r="G74" s="302"/>
      <c r="H74" s="302"/>
      <c r="I74" s="302"/>
      <c r="J74" s="290"/>
      <c r="K74" s="303"/>
      <c r="L74" s="303"/>
      <c r="M74" s="303"/>
      <c r="N74" s="303"/>
      <c r="O74" s="303"/>
      <c r="P74" s="303"/>
      <c r="Q74" s="303"/>
      <c r="R74" s="303"/>
      <c r="S74" s="303"/>
      <c r="T74" s="303"/>
      <c r="U74" s="304"/>
      <c r="V74" s="7"/>
      <c r="W74" s="7"/>
      <c r="X74" s="7"/>
      <c r="Y74" s="7"/>
    </row>
    <row r="75" customFormat="false" ht="12.75" hidden="false" customHeight="false" outlineLevel="0" collapsed="false">
      <c r="A75" s="305"/>
      <c r="B75" s="9"/>
      <c r="C75" s="290"/>
      <c r="D75" s="290"/>
      <c r="E75" s="290"/>
      <c r="F75" s="302"/>
      <c r="G75" s="302"/>
      <c r="H75" s="302"/>
      <c r="I75" s="302"/>
      <c r="J75" s="290"/>
      <c r="K75" s="303"/>
      <c r="L75" s="303"/>
      <c r="M75" s="303"/>
      <c r="N75" s="303"/>
      <c r="O75" s="303"/>
      <c r="P75" s="303"/>
      <c r="Q75" s="303"/>
      <c r="R75" s="303"/>
      <c r="S75" s="303"/>
      <c r="T75" s="303"/>
      <c r="U75" s="304"/>
      <c r="V75" s="7"/>
      <c r="W75" s="7"/>
      <c r="X75" s="7"/>
      <c r="Y75" s="7"/>
    </row>
    <row r="76" customFormat="false" ht="12.75" hidden="false" customHeight="false" outlineLevel="0" collapsed="false">
      <c r="A76" s="287"/>
      <c r="B76" s="9"/>
      <c r="C76" s="290"/>
      <c r="D76" s="290"/>
      <c r="E76" s="290"/>
      <c r="F76" s="302"/>
      <c r="G76" s="302"/>
      <c r="H76" s="302"/>
      <c r="I76" s="302"/>
      <c r="J76" s="290"/>
      <c r="K76" s="303"/>
      <c r="L76" s="303"/>
      <c r="M76" s="303"/>
      <c r="N76" s="303"/>
      <c r="O76" s="303"/>
      <c r="P76" s="303"/>
      <c r="Q76" s="303"/>
      <c r="R76" s="303"/>
      <c r="S76" s="303"/>
      <c r="T76" s="303"/>
      <c r="U76" s="304"/>
      <c r="V76" s="7"/>
      <c r="W76" s="7"/>
      <c r="X76" s="7"/>
      <c r="Y76" s="7"/>
    </row>
    <row r="77" customFormat="false" ht="12.75" hidden="false" customHeight="false" outlineLevel="0" collapsed="false">
      <c r="A77" s="287"/>
      <c r="B77" s="9"/>
      <c r="C77" s="290"/>
      <c r="D77" s="290"/>
      <c r="E77" s="290"/>
      <c r="F77" s="302"/>
      <c r="G77" s="302"/>
      <c r="H77" s="302"/>
      <c r="I77" s="302"/>
      <c r="J77" s="290"/>
      <c r="K77" s="303"/>
      <c r="L77" s="303"/>
      <c r="M77" s="303"/>
      <c r="N77" s="303"/>
      <c r="O77" s="303"/>
      <c r="P77" s="303"/>
      <c r="Q77" s="303"/>
      <c r="R77" s="303"/>
      <c r="S77" s="303"/>
      <c r="T77" s="303"/>
      <c r="U77" s="304"/>
      <c r="V77" s="7"/>
      <c r="W77" s="7"/>
      <c r="X77" s="7"/>
      <c r="Y77" s="7"/>
    </row>
    <row r="78" customFormat="false" ht="12.75" hidden="false" customHeight="false" outlineLevel="0" collapsed="false">
      <c r="A78" s="287"/>
      <c r="B78" s="9"/>
      <c r="C78" s="290"/>
      <c r="D78" s="290"/>
      <c r="E78" s="290"/>
      <c r="F78" s="302"/>
      <c r="G78" s="302"/>
      <c r="H78" s="302"/>
      <c r="I78" s="302"/>
      <c r="J78" s="290"/>
      <c r="K78" s="303"/>
      <c r="L78" s="303"/>
      <c r="M78" s="303"/>
      <c r="N78" s="303"/>
      <c r="O78" s="303"/>
      <c r="P78" s="303"/>
      <c r="Q78" s="303"/>
      <c r="R78" s="303"/>
      <c r="S78" s="303"/>
      <c r="T78" s="303"/>
      <c r="U78" s="304"/>
      <c r="V78" s="7"/>
      <c r="W78" s="7"/>
      <c r="X78" s="7"/>
      <c r="Y78" s="7"/>
    </row>
    <row r="79" customFormat="false" ht="12.75" hidden="false" customHeight="false" outlineLevel="0" collapsed="false">
      <c r="A79" s="287"/>
      <c r="B79" s="9"/>
      <c r="C79" s="290"/>
      <c r="D79" s="290"/>
      <c r="E79" s="290"/>
      <c r="F79" s="302"/>
      <c r="G79" s="302"/>
      <c r="H79" s="302"/>
      <c r="I79" s="302"/>
      <c r="J79" s="290"/>
      <c r="K79" s="303"/>
      <c r="L79" s="303"/>
      <c r="M79" s="303"/>
      <c r="N79" s="303"/>
      <c r="O79" s="303"/>
      <c r="P79" s="303"/>
      <c r="Q79" s="303"/>
      <c r="R79" s="303"/>
      <c r="S79" s="303"/>
      <c r="T79" s="303"/>
      <c r="U79" s="304"/>
      <c r="V79" s="7"/>
      <c r="W79" s="7"/>
      <c r="X79" s="7"/>
      <c r="Y79" s="7"/>
    </row>
    <row r="80" customFormat="false" ht="12.75" hidden="false" customHeight="false" outlineLevel="0" collapsed="false">
      <c r="A80" s="287"/>
      <c r="B80" s="9"/>
      <c r="C80" s="290"/>
      <c r="D80" s="290"/>
      <c r="E80" s="290"/>
      <c r="F80" s="302"/>
      <c r="G80" s="302"/>
      <c r="H80" s="302"/>
      <c r="I80" s="302"/>
      <c r="J80" s="290"/>
      <c r="K80" s="303"/>
      <c r="L80" s="303"/>
      <c r="M80" s="303"/>
      <c r="N80" s="303"/>
      <c r="O80" s="303"/>
      <c r="P80" s="303"/>
      <c r="Q80" s="303"/>
      <c r="R80" s="303"/>
      <c r="S80" s="303"/>
      <c r="T80" s="303"/>
      <c r="U80" s="304"/>
      <c r="V80" s="7"/>
      <c r="W80" s="7"/>
      <c r="X80" s="7"/>
      <c r="Y80" s="7"/>
    </row>
    <row r="81" customFormat="false" ht="12.75" hidden="false" customHeight="false" outlineLevel="0" collapsed="false">
      <c r="A81" s="287"/>
      <c r="B81" s="9"/>
      <c r="C81" s="290"/>
      <c r="D81" s="290"/>
      <c r="E81" s="290"/>
      <c r="F81" s="302"/>
      <c r="G81" s="302"/>
      <c r="H81" s="302"/>
      <c r="I81" s="302"/>
      <c r="J81" s="290"/>
      <c r="K81" s="303"/>
      <c r="L81" s="303"/>
      <c r="M81" s="303"/>
      <c r="N81" s="303"/>
      <c r="O81" s="303"/>
      <c r="P81" s="303"/>
      <c r="Q81" s="303"/>
      <c r="R81" s="303"/>
      <c r="S81" s="303"/>
      <c r="T81" s="303"/>
      <c r="U81" s="304"/>
      <c r="V81" s="7"/>
      <c r="W81" s="7"/>
      <c r="X81" s="7"/>
      <c r="Y81" s="7"/>
    </row>
    <row r="82" customFormat="false" ht="12.75" hidden="false" customHeight="false" outlineLevel="0" collapsed="false">
      <c r="A82" s="287"/>
      <c r="B82" s="9"/>
      <c r="C82" s="290"/>
      <c r="D82" s="290"/>
      <c r="E82" s="290"/>
      <c r="F82" s="302"/>
      <c r="G82" s="302"/>
      <c r="H82" s="302"/>
      <c r="I82" s="302"/>
      <c r="J82" s="290"/>
      <c r="K82" s="303"/>
      <c r="L82" s="303"/>
      <c r="M82" s="303"/>
      <c r="N82" s="303"/>
      <c r="O82" s="303"/>
      <c r="P82" s="303"/>
      <c r="Q82" s="303"/>
      <c r="R82" s="303"/>
      <c r="S82" s="303"/>
      <c r="T82" s="303"/>
      <c r="U82" s="304"/>
      <c r="V82" s="7"/>
      <c r="W82" s="8"/>
      <c r="X82" s="7"/>
      <c r="Y82" s="8"/>
    </row>
    <row r="83" customFormat="false" ht="12.75" hidden="false" customHeight="false" outlineLevel="0" collapsed="false">
      <c r="A83" s="287"/>
      <c r="B83" s="9"/>
      <c r="C83" s="290"/>
      <c r="D83" s="290"/>
      <c r="E83" s="290"/>
      <c r="F83" s="302"/>
      <c r="G83" s="302"/>
      <c r="H83" s="302"/>
      <c r="I83" s="302"/>
      <c r="J83" s="290"/>
      <c r="K83" s="303"/>
      <c r="L83" s="303"/>
      <c r="M83" s="303"/>
      <c r="N83" s="303"/>
      <c r="O83" s="303"/>
      <c r="P83" s="303"/>
      <c r="Q83" s="303"/>
      <c r="R83" s="303"/>
      <c r="S83" s="303"/>
      <c r="T83" s="303"/>
      <c r="U83" s="304"/>
      <c r="V83" s="7"/>
      <c r="W83" s="7"/>
      <c r="X83" s="7"/>
      <c r="Y83" s="7"/>
    </row>
    <row r="84" customFormat="false" ht="12.75" hidden="false" customHeight="false" outlineLevel="0" collapsed="false">
      <c r="A84" s="287"/>
      <c r="B84" s="9"/>
      <c r="C84" s="290"/>
      <c r="D84" s="290"/>
      <c r="E84" s="290"/>
      <c r="F84" s="302"/>
      <c r="G84" s="302"/>
      <c r="H84" s="302"/>
      <c r="I84" s="302"/>
      <c r="J84" s="290"/>
      <c r="K84" s="303"/>
      <c r="L84" s="303"/>
      <c r="M84" s="303"/>
      <c r="N84" s="303"/>
      <c r="O84" s="303"/>
      <c r="P84" s="303"/>
      <c r="Q84" s="303"/>
      <c r="R84" s="303"/>
      <c r="S84" s="303"/>
      <c r="T84" s="303"/>
      <c r="U84" s="304"/>
      <c r="V84" s="7"/>
      <c r="W84" s="7"/>
      <c r="X84" s="7"/>
      <c r="Y84" s="7"/>
    </row>
    <row r="85" customFormat="false" ht="12.75" hidden="false" customHeight="false" outlineLevel="0" collapsed="false">
      <c r="A85" s="287"/>
      <c r="B85" s="9"/>
      <c r="C85" s="290"/>
      <c r="D85" s="290"/>
      <c r="E85" s="290"/>
      <c r="F85" s="302"/>
      <c r="G85" s="302"/>
      <c r="H85" s="302"/>
      <c r="I85" s="302"/>
      <c r="J85" s="290"/>
      <c r="K85" s="303"/>
      <c r="L85" s="303"/>
      <c r="M85" s="303"/>
      <c r="N85" s="303"/>
      <c r="O85" s="303"/>
      <c r="P85" s="303"/>
      <c r="Q85" s="303"/>
      <c r="R85" s="303"/>
      <c r="S85" s="303"/>
      <c r="T85" s="303"/>
      <c r="U85" s="304"/>
      <c r="V85" s="7"/>
      <c r="W85" s="7"/>
      <c r="X85" s="7"/>
      <c r="Y85" s="7"/>
    </row>
    <row r="86" customFormat="false" ht="12.75" hidden="false" customHeight="false" outlineLevel="0" collapsed="false">
      <c r="A86" s="287"/>
      <c r="B86" s="9"/>
      <c r="C86" s="290"/>
      <c r="D86" s="290"/>
      <c r="E86" s="290"/>
      <c r="F86" s="302"/>
      <c r="G86" s="302"/>
      <c r="H86" s="302"/>
      <c r="I86" s="302"/>
      <c r="J86" s="290"/>
      <c r="K86" s="303"/>
      <c r="L86" s="303"/>
      <c r="M86" s="303"/>
      <c r="N86" s="303"/>
      <c r="O86" s="303"/>
      <c r="P86" s="303"/>
      <c r="Q86" s="303"/>
      <c r="R86" s="303"/>
      <c r="S86" s="303"/>
      <c r="T86" s="303"/>
      <c r="U86" s="304"/>
      <c r="V86" s="7"/>
      <c r="W86" s="7"/>
      <c r="X86" s="7"/>
      <c r="Y86" s="7"/>
    </row>
    <row r="87" customFormat="false" ht="12.75" hidden="false" customHeight="false" outlineLevel="0" collapsed="false">
      <c r="A87" s="287"/>
      <c r="B87" s="9"/>
      <c r="C87" s="290"/>
      <c r="D87" s="290"/>
      <c r="E87" s="290"/>
      <c r="F87" s="302"/>
      <c r="G87" s="302"/>
      <c r="H87" s="302"/>
      <c r="I87" s="302"/>
      <c r="J87" s="290"/>
      <c r="K87" s="303"/>
      <c r="L87" s="303"/>
      <c r="M87" s="303"/>
      <c r="N87" s="303"/>
      <c r="O87" s="303"/>
      <c r="P87" s="303"/>
      <c r="Q87" s="303"/>
      <c r="R87" s="303"/>
      <c r="S87" s="303"/>
      <c r="T87" s="303"/>
      <c r="U87" s="304"/>
      <c r="V87" s="7"/>
      <c r="W87" s="7"/>
      <c r="X87" s="7"/>
      <c r="Y87" s="7"/>
      <c r="AH87" s="6"/>
    </row>
    <row r="88" customFormat="false" ht="12.75" hidden="false" customHeight="false" outlineLevel="0" collapsed="false">
      <c r="A88" s="287"/>
      <c r="B88" s="9"/>
      <c r="C88" s="290"/>
      <c r="D88" s="290"/>
      <c r="E88" s="290"/>
      <c r="F88" s="302"/>
      <c r="G88" s="302"/>
      <c r="H88" s="302"/>
      <c r="I88" s="302"/>
      <c r="J88" s="290"/>
      <c r="K88" s="303"/>
      <c r="L88" s="303"/>
      <c r="M88" s="303"/>
      <c r="N88" s="303"/>
      <c r="O88" s="303"/>
      <c r="P88" s="303"/>
      <c r="Q88" s="303"/>
      <c r="R88" s="303"/>
      <c r="S88" s="303"/>
      <c r="T88" s="303"/>
      <c r="U88" s="304"/>
      <c r="V88" s="7"/>
      <c r="W88" s="7"/>
      <c r="X88" s="7"/>
      <c r="Y88" s="7"/>
    </row>
    <row r="89" customFormat="false" ht="12.75" hidden="false" customHeight="false" outlineLevel="0" collapsed="false">
      <c r="A89" s="287"/>
      <c r="B89" s="9"/>
      <c r="C89" s="290"/>
      <c r="D89" s="290"/>
      <c r="E89" s="290"/>
      <c r="F89" s="302"/>
      <c r="G89" s="302"/>
      <c r="H89" s="302"/>
      <c r="I89" s="302"/>
      <c r="J89" s="290"/>
      <c r="K89" s="303"/>
      <c r="L89" s="303"/>
      <c r="M89" s="303"/>
      <c r="N89" s="303"/>
      <c r="O89" s="303"/>
      <c r="P89" s="303"/>
      <c r="Q89" s="303"/>
      <c r="R89" s="303"/>
      <c r="S89" s="303"/>
      <c r="T89" s="303"/>
      <c r="U89" s="304"/>
      <c r="V89" s="7"/>
      <c r="W89" s="7"/>
      <c r="X89" s="7"/>
      <c r="Y89" s="7"/>
    </row>
    <row r="90" customFormat="false" ht="12.75" hidden="false" customHeight="false" outlineLevel="0" collapsed="false">
      <c r="A90" s="287"/>
      <c r="B90" s="9"/>
      <c r="C90" s="290"/>
      <c r="D90" s="290"/>
      <c r="E90" s="290"/>
      <c r="F90" s="302"/>
      <c r="G90" s="302"/>
      <c r="H90" s="302"/>
      <c r="I90" s="302"/>
      <c r="J90" s="290"/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4"/>
      <c r="V90" s="7"/>
      <c r="W90" s="7"/>
      <c r="X90" s="7"/>
      <c r="Y90" s="7"/>
    </row>
    <row r="91" customFormat="false" ht="12.75" hidden="false" customHeight="false" outlineLevel="0" collapsed="false">
      <c r="A91" s="287"/>
      <c r="B91" s="9"/>
      <c r="C91" s="290"/>
      <c r="D91" s="290"/>
      <c r="E91" s="290"/>
      <c r="F91" s="302"/>
      <c r="G91" s="302"/>
      <c r="H91" s="302"/>
      <c r="I91" s="302"/>
      <c r="J91" s="290"/>
      <c r="K91" s="303"/>
      <c r="L91" s="303"/>
      <c r="M91" s="303"/>
      <c r="N91" s="303"/>
      <c r="O91" s="303"/>
      <c r="P91" s="303"/>
      <c r="Q91" s="303"/>
      <c r="R91" s="303"/>
      <c r="S91" s="303"/>
      <c r="T91" s="303"/>
      <c r="U91" s="304"/>
      <c r="V91" s="7"/>
      <c r="W91" s="7"/>
      <c r="X91" s="7"/>
      <c r="Y91" s="7"/>
    </row>
    <row r="92" customFormat="false" ht="12.75" hidden="false" customHeight="false" outlineLevel="0" collapsed="false">
      <c r="A92" s="287"/>
      <c r="B92" s="9"/>
      <c r="C92" s="290"/>
      <c r="D92" s="290"/>
      <c r="E92" s="290"/>
      <c r="F92" s="302"/>
      <c r="G92" s="302"/>
      <c r="H92" s="302"/>
      <c r="I92" s="302"/>
      <c r="J92" s="290"/>
      <c r="K92" s="303"/>
      <c r="L92" s="303"/>
      <c r="M92" s="303"/>
      <c r="N92" s="303"/>
      <c r="O92" s="303"/>
      <c r="P92" s="303"/>
      <c r="Q92" s="303"/>
      <c r="R92" s="303"/>
      <c r="S92" s="303"/>
      <c r="T92" s="303"/>
      <c r="U92" s="304"/>
      <c r="V92" s="7"/>
      <c r="W92" s="7"/>
      <c r="X92" s="7"/>
      <c r="Y92" s="7"/>
    </row>
    <row r="93" customFormat="false" ht="12.75" hidden="false" customHeight="false" outlineLevel="0" collapsed="false">
      <c r="A93" s="287"/>
      <c r="B93" s="9"/>
      <c r="C93" s="290"/>
      <c r="D93" s="290"/>
      <c r="E93" s="290"/>
      <c r="F93" s="302"/>
      <c r="G93" s="302"/>
      <c r="H93" s="302"/>
      <c r="I93" s="302"/>
      <c r="J93" s="290"/>
      <c r="K93" s="303"/>
      <c r="L93" s="303"/>
      <c r="M93" s="303"/>
      <c r="N93" s="303"/>
      <c r="O93" s="303"/>
      <c r="P93" s="303"/>
      <c r="Q93" s="303"/>
      <c r="R93" s="303"/>
      <c r="S93" s="303"/>
      <c r="T93" s="303"/>
      <c r="U93" s="304"/>
      <c r="V93" s="7"/>
      <c r="W93" s="7"/>
      <c r="X93" s="7"/>
      <c r="Y93" s="7"/>
    </row>
    <row r="94" customFormat="false" ht="12.75" hidden="false" customHeight="false" outlineLevel="0" collapsed="false">
      <c r="A94" s="287"/>
      <c r="B94" s="9"/>
      <c r="C94" s="290"/>
      <c r="D94" s="290"/>
      <c r="E94" s="290"/>
      <c r="F94" s="302"/>
      <c r="G94" s="302"/>
      <c r="H94" s="302"/>
      <c r="I94" s="302"/>
      <c r="J94" s="290"/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304"/>
      <c r="V94" s="7"/>
      <c r="W94" s="7"/>
      <c r="X94" s="7"/>
      <c r="Y94" s="7"/>
    </row>
    <row r="95" customFormat="false" ht="12.75" hidden="false" customHeight="false" outlineLevel="0" collapsed="false">
      <c r="A95" s="287"/>
      <c r="B95" s="9"/>
      <c r="C95" s="290"/>
      <c r="D95" s="290"/>
      <c r="E95" s="290"/>
      <c r="F95" s="302"/>
      <c r="G95" s="302"/>
      <c r="H95" s="302"/>
      <c r="I95" s="302"/>
      <c r="J95" s="290"/>
      <c r="K95" s="303"/>
      <c r="L95" s="303"/>
      <c r="M95" s="303"/>
      <c r="N95" s="303"/>
      <c r="O95" s="303"/>
      <c r="P95" s="303"/>
      <c r="Q95" s="303"/>
      <c r="R95" s="303"/>
      <c r="S95" s="303"/>
      <c r="T95" s="303"/>
      <c r="U95" s="304"/>
      <c r="V95" s="7"/>
      <c r="W95" s="7"/>
      <c r="X95" s="7"/>
      <c r="Y95" s="7"/>
    </row>
    <row r="96" customFormat="false" ht="12.75" hidden="false" customHeight="false" outlineLevel="0" collapsed="false">
      <c r="A96" s="287"/>
      <c r="B96" s="9"/>
      <c r="C96" s="290"/>
      <c r="D96" s="290"/>
      <c r="E96" s="290"/>
      <c r="F96" s="302"/>
      <c r="G96" s="302"/>
      <c r="H96" s="302"/>
      <c r="I96" s="302"/>
      <c r="J96" s="290"/>
      <c r="K96" s="303"/>
      <c r="L96" s="303"/>
      <c r="M96" s="303"/>
      <c r="N96" s="303"/>
      <c r="O96" s="303"/>
      <c r="P96" s="303"/>
      <c r="Q96" s="303"/>
      <c r="R96" s="303"/>
      <c r="S96" s="303"/>
      <c r="T96" s="303"/>
      <c r="U96" s="304"/>
      <c r="V96" s="7"/>
      <c r="W96" s="7"/>
      <c r="X96" s="7"/>
      <c r="Y96" s="7"/>
    </row>
    <row r="97" customFormat="false" ht="12.75" hidden="false" customHeight="false" outlineLevel="0" collapsed="false">
      <c r="A97" s="287"/>
      <c r="B97" s="9"/>
      <c r="C97" s="290"/>
      <c r="D97" s="290"/>
      <c r="E97" s="291"/>
      <c r="F97" s="287"/>
      <c r="G97" s="287"/>
      <c r="H97" s="287"/>
      <c r="I97" s="287"/>
      <c r="J97" s="287"/>
      <c r="K97" s="287"/>
      <c r="L97" s="287"/>
      <c r="M97" s="287"/>
      <c r="N97" s="287"/>
      <c r="O97" s="287"/>
      <c r="P97" s="287"/>
      <c r="Q97" s="287"/>
      <c r="R97" s="287"/>
      <c r="S97" s="287"/>
      <c r="T97" s="287"/>
      <c r="U97" s="287"/>
      <c r="V97" s="7"/>
      <c r="W97" s="7"/>
      <c r="X97" s="7"/>
      <c r="Y97" s="7"/>
    </row>
    <row r="98" customFormat="false" ht="12.75" hidden="false" customHeight="false" outlineLevel="0" collapsed="false">
      <c r="A98" s="287"/>
      <c r="B98" s="287"/>
      <c r="C98" s="287"/>
      <c r="D98" s="287"/>
      <c r="E98" s="287"/>
      <c r="F98" s="287"/>
      <c r="G98" s="287"/>
      <c r="H98" s="287"/>
      <c r="I98" s="287"/>
      <c r="J98" s="287"/>
      <c r="K98" s="287"/>
      <c r="L98" s="287"/>
      <c r="M98" s="287"/>
      <c r="N98" s="287"/>
      <c r="O98" s="287"/>
      <c r="P98" s="287"/>
      <c r="Q98" s="287"/>
      <c r="R98" s="287"/>
      <c r="S98" s="287"/>
      <c r="T98" s="287"/>
      <c r="U98" s="287"/>
      <c r="V98" s="7"/>
      <c r="W98" s="7"/>
      <c r="X98" s="7"/>
      <c r="Y98" s="7"/>
    </row>
    <row r="99" customFormat="false" ht="12.75" hidden="false" customHeight="false" outlineLevel="0" collapsed="false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customFormat="false" ht="12.75" hidden="false" customHeight="false" outlineLevel="0" collapsed="false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customFormat="false" ht="12.75" hidden="false" customHeight="false" outlineLevel="0" collapsed="false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customFormat="false" ht="12.75" hidden="false" customHeight="false" outlineLevel="0" collapsed="false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customFormat="false" ht="12.75" hidden="false" customHeight="false" outlineLevel="0" collapsed="false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customFormat="false" ht="12.75" hidden="false" customHeight="false" outlineLevel="0" collapsed="false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customFormat="false" ht="12.75" hidden="false" customHeight="false" outlineLevel="0" collapsed="false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customFormat="false" ht="12.75" hidden="false" customHeight="false" outlineLevel="0" collapsed="false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customFormat="false" ht="12.75" hidden="false" customHeight="false" outlineLevel="0" collapsed="false">
      <c r="A107" s="7"/>
      <c r="B107" s="7"/>
      <c r="C107" s="7"/>
      <c r="D107" s="7"/>
      <c r="E107" s="287"/>
      <c r="F107" s="287"/>
      <c r="G107" s="287"/>
      <c r="H107" s="287"/>
      <c r="I107" s="287"/>
      <c r="J107" s="287"/>
      <c r="K107" s="287"/>
      <c r="L107" s="287"/>
      <c r="M107" s="287"/>
      <c r="N107" s="287"/>
      <c r="O107" s="287"/>
      <c r="P107" s="287"/>
      <c r="Q107" s="287"/>
      <c r="R107" s="287"/>
      <c r="S107" s="287"/>
      <c r="T107" s="287"/>
      <c r="U107" s="287"/>
      <c r="V107" s="287"/>
      <c r="W107" s="287"/>
      <c r="X107" s="287"/>
      <c r="Y107" s="7"/>
    </row>
    <row r="108" customFormat="false" ht="12.75" hidden="false" customHeight="false" outlineLevel="0" collapsed="false">
      <c r="A108" s="7"/>
      <c r="B108" s="7"/>
      <c r="C108" s="7"/>
      <c r="D108" s="7"/>
      <c r="E108" s="9"/>
      <c r="F108" s="10"/>
      <c r="G108" s="10"/>
      <c r="H108" s="10"/>
      <c r="I108" s="288"/>
      <c r="J108" s="288"/>
      <c r="K108" s="12"/>
      <c r="L108" s="12"/>
      <c r="M108" s="288"/>
      <c r="N108" s="288"/>
      <c r="O108" s="288"/>
      <c r="P108" s="289"/>
      <c r="Q108" s="288"/>
      <c r="R108" s="289"/>
      <c r="S108" s="287"/>
      <c r="T108" s="289"/>
      <c r="U108" s="289"/>
      <c r="V108" s="289"/>
      <c r="W108" s="289"/>
      <c r="X108" s="287"/>
      <c r="Y108" s="7"/>
    </row>
    <row r="109" customFormat="false" ht="12.75" hidden="false" customHeight="false" outlineLevel="0" collapsed="false">
      <c r="A109" s="7"/>
      <c r="B109" s="7"/>
      <c r="C109" s="7"/>
      <c r="D109" s="7"/>
      <c r="E109" s="9"/>
      <c r="F109" s="290"/>
      <c r="G109" s="291"/>
      <c r="H109" s="290"/>
      <c r="I109" s="289"/>
      <c r="J109" s="289"/>
      <c r="K109" s="289"/>
      <c r="L109" s="289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7"/>
    </row>
    <row r="110" customFormat="false" ht="12.75" hidden="false" customHeight="false" outlineLevel="0" collapsed="false">
      <c r="A110" s="7"/>
      <c r="B110" s="7"/>
      <c r="C110" s="7"/>
      <c r="D110" s="7"/>
      <c r="E110" s="9"/>
      <c r="F110" s="291"/>
      <c r="G110" s="291"/>
      <c r="H110" s="290"/>
      <c r="I110" s="289"/>
      <c r="J110" s="289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89"/>
      <c r="Y110" s="7"/>
    </row>
    <row r="111" customFormat="false" ht="12.75" hidden="false" customHeight="false" outlineLevel="0" collapsed="false">
      <c r="A111" s="7"/>
      <c r="B111" s="7"/>
      <c r="C111" s="7"/>
      <c r="D111" s="7"/>
      <c r="E111" s="9"/>
      <c r="F111" s="291"/>
      <c r="G111" s="291"/>
      <c r="H111" s="10"/>
      <c r="I111" s="206"/>
      <c r="J111" s="294"/>
      <c r="K111" s="294"/>
      <c r="L111" s="289"/>
      <c r="M111" s="289"/>
      <c r="N111" s="294"/>
      <c r="O111" s="294"/>
      <c r="P111" s="294"/>
      <c r="Q111" s="295"/>
      <c r="R111" s="294"/>
      <c r="S111" s="296"/>
      <c r="T111" s="294"/>
      <c r="U111" s="294"/>
      <c r="V111" s="294"/>
      <c r="W111" s="294"/>
      <c r="X111" s="289"/>
      <c r="Y111" s="7"/>
    </row>
    <row r="112" customFormat="false" ht="12.75" hidden="false" customHeight="false" outlineLevel="0" collapsed="false">
      <c r="A112" s="7"/>
      <c r="B112" s="7"/>
      <c r="C112" s="7"/>
      <c r="D112" s="7"/>
      <c r="E112" s="297"/>
      <c r="F112" s="298"/>
      <c r="G112" s="298"/>
      <c r="H112" s="298"/>
      <c r="I112" s="299"/>
      <c r="J112" s="299"/>
      <c r="K112" s="299"/>
      <c r="L112" s="299"/>
      <c r="M112" s="298"/>
      <c r="N112" s="299"/>
      <c r="O112" s="299"/>
      <c r="P112" s="299"/>
      <c r="Q112" s="300"/>
      <c r="R112" s="299"/>
      <c r="S112" s="300"/>
      <c r="T112" s="299"/>
      <c r="U112" s="300"/>
      <c r="V112" s="301"/>
      <c r="W112" s="299"/>
      <c r="X112" s="299"/>
      <c r="Y112" s="7"/>
    </row>
    <row r="113" customFormat="false" ht="12.75" hidden="false" customHeight="false" outlineLevel="0" collapsed="false">
      <c r="A113" s="7"/>
      <c r="B113" s="7"/>
      <c r="C113" s="7"/>
      <c r="D113" s="7"/>
      <c r="E113" s="9"/>
      <c r="F113" s="290"/>
      <c r="G113" s="290"/>
      <c r="H113" s="290"/>
      <c r="I113" s="302"/>
      <c r="J113" s="302"/>
      <c r="K113" s="302"/>
      <c r="L113" s="302"/>
      <c r="M113" s="290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  <c r="X113" s="304"/>
      <c r="Y113" s="7"/>
    </row>
    <row r="114" customFormat="false" ht="12.75" hidden="false" customHeight="false" outlineLevel="0" collapsed="false">
      <c r="A114" s="7"/>
      <c r="B114" s="7"/>
      <c r="C114" s="7"/>
      <c r="D114" s="7"/>
      <c r="E114" s="9"/>
      <c r="F114" s="290"/>
      <c r="G114" s="290"/>
      <c r="H114" s="290"/>
      <c r="I114" s="302"/>
      <c r="J114" s="302"/>
      <c r="K114" s="302"/>
      <c r="L114" s="302"/>
      <c r="M114" s="290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  <c r="X114" s="304"/>
      <c r="Y114" s="7"/>
    </row>
    <row r="115" customFormat="false" ht="12.75" hidden="false" customHeight="false" outlineLevel="0" collapsed="false">
      <c r="A115" s="7"/>
      <c r="B115" s="7"/>
      <c r="C115" s="7"/>
      <c r="D115" s="7"/>
      <c r="E115" s="9"/>
      <c r="F115" s="290"/>
      <c r="G115" s="290"/>
      <c r="H115" s="290"/>
      <c r="I115" s="302"/>
      <c r="J115" s="302"/>
      <c r="K115" s="302"/>
      <c r="L115" s="302"/>
      <c r="M115" s="290"/>
      <c r="N115" s="303"/>
      <c r="O115" s="303"/>
      <c r="P115" s="303"/>
      <c r="Q115" s="303"/>
      <c r="R115" s="303"/>
      <c r="S115" s="303"/>
      <c r="T115" s="303"/>
      <c r="U115" s="303"/>
      <c r="V115" s="303"/>
      <c r="W115" s="303"/>
      <c r="X115" s="304"/>
      <c r="Y115" s="7"/>
    </row>
    <row r="116" customFormat="false" ht="12.75" hidden="false" customHeight="false" outlineLevel="0" collapsed="false">
      <c r="A116" s="7"/>
      <c r="B116" s="7"/>
      <c r="C116" s="7"/>
      <c r="D116" s="7"/>
      <c r="E116" s="9"/>
      <c r="F116" s="290"/>
      <c r="G116" s="290"/>
      <c r="H116" s="290"/>
      <c r="I116" s="302"/>
      <c r="J116" s="302"/>
      <c r="K116" s="302"/>
      <c r="L116" s="302"/>
      <c r="M116" s="290"/>
      <c r="N116" s="303"/>
      <c r="O116" s="303"/>
      <c r="P116" s="303"/>
      <c r="Q116" s="303"/>
      <c r="R116" s="303"/>
      <c r="S116" s="303"/>
      <c r="T116" s="303"/>
      <c r="U116" s="303"/>
      <c r="V116" s="303"/>
      <c r="W116" s="303"/>
      <c r="X116" s="304"/>
      <c r="Y116" s="7"/>
    </row>
    <row r="117" customFormat="false" ht="12.75" hidden="false" customHeight="false" outlineLevel="0" collapsed="false">
      <c r="A117" s="7"/>
      <c r="B117" s="7"/>
      <c r="C117" s="7"/>
      <c r="D117" s="7"/>
      <c r="E117" s="9"/>
      <c r="F117" s="290"/>
      <c r="G117" s="290"/>
      <c r="H117" s="290"/>
      <c r="I117" s="302"/>
      <c r="J117" s="302"/>
      <c r="K117" s="302"/>
      <c r="L117" s="302"/>
      <c r="M117" s="290"/>
      <c r="N117" s="303"/>
      <c r="O117" s="303"/>
      <c r="P117" s="303"/>
      <c r="Q117" s="303"/>
      <c r="R117" s="303"/>
      <c r="S117" s="303"/>
      <c r="T117" s="303"/>
      <c r="U117" s="303"/>
      <c r="V117" s="303"/>
      <c r="W117" s="303"/>
      <c r="X117" s="304"/>
      <c r="Y117" s="7"/>
    </row>
    <row r="118" customFormat="false" ht="12.75" hidden="false" customHeight="false" outlineLevel="0" collapsed="false">
      <c r="A118" s="7"/>
      <c r="B118" s="7"/>
      <c r="C118" s="7"/>
      <c r="D118" s="7"/>
      <c r="E118" s="9"/>
      <c r="F118" s="290"/>
      <c r="G118" s="290"/>
      <c r="H118" s="290"/>
      <c r="I118" s="302"/>
      <c r="J118" s="302"/>
      <c r="K118" s="302"/>
      <c r="L118" s="302"/>
      <c r="M118" s="290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  <c r="X118" s="304"/>
      <c r="Y118" s="7"/>
    </row>
    <row r="119" customFormat="false" ht="12.75" hidden="false" customHeight="false" outlineLevel="0" collapsed="false">
      <c r="A119" s="7"/>
      <c r="B119" s="7"/>
      <c r="C119" s="7"/>
      <c r="D119" s="7"/>
      <c r="E119" s="9"/>
      <c r="F119" s="290"/>
      <c r="G119" s="290"/>
      <c r="H119" s="290"/>
      <c r="I119" s="302"/>
      <c r="J119" s="302"/>
      <c r="K119" s="302"/>
      <c r="L119" s="302"/>
      <c r="M119" s="290"/>
      <c r="N119" s="303"/>
      <c r="O119" s="303"/>
      <c r="P119" s="303"/>
      <c r="Q119" s="303"/>
      <c r="R119" s="303"/>
      <c r="S119" s="303"/>
      <c r="T119" s="303"/>
      <c r="U119" s="303"/>
      <c r="V119" s="303"/>
      <c r="W119" s="303"/>
      <c r="X119" s="304"/>
      <c r="Y119" s="7"/>
    </row>
    <row r="120" customFormat="false" ht="12.75" hidden="false" customHeight="false" outlineLevel="0" collapsed="false">
      <c r="A120" s="7"/>
      <c r="B120" s="7"/>
      <c r="C120" s="7"/>
      <c r="D120" s="7"/>
      <c r="E120" s="9"/>
      <c r="F120" s="290"/>
      <c r="G120" s="290"/>
      <c r="H120" s="290"/>
      <c r="I120" s="302"/>
      <c r="J120" s="302"/>
      <c r="K120" s="302"/>
      <c r="L120" s="302"/>
      <c r="M120" s="290"/>
      <c r="N120" s="303"/>
      <c r="O120" s="303"/>
      <c r="P120" s="303"/>
      <c r="Q120" s="303"/>
      <c r="R120" s="303"/>
      <c r="S120" s="303"/>
      <c r="T120" s="303"/>
      <c r="U120" s="303"/>
      <c r="V120" s="303"/>
      <c r="W120" s="303"/>
      <c r="X120" s="304"/>
      <c r="Y120" s="7"/>
    </row>
    <row r="121" customFormat="false" ht="12.75" hidden="false" customHeight="false" outlineLevel="0" collapsed="false">
      <c r="A121" s="7"/>
      <c r="B121" s="7"/>
      <c r="C121" s="7"/>
      <c r="D121" s="7"/>
      <c r="E121" s="9"/>
      <c r="F121" s="290"/>
      <c r="G121" s="290"/>
      <c r="H121" s="290"/>
      <c r="I121" s="302"/>
      <c r="J121" s="302"/>
      <c r="K121" s="302"/>
      <c r="L121" s="302"/>
      <c r="M121" s="290"/>
      <c r="N121" s="303"/>
      <c r="O121" s="303"/>
      <c r="P121" s="303"/>
      <c r="Q121" s="303"/>
      <c r="R121" s="303"/>
      <c r="S121" s="303"/>
      <c r="T121" s="303"/>
      <c r="U121" s="303"/>
      <c r="V121" s="303"/>
      <c r="W121" s="303"/>
      <c r="X121" s="304"/>
      <c r="Y121" s="7"/>
    </row>
    <row r="122" customFormat="false" ht="12.75" hidden="false" customHeight="false" outlineLevel="0" collapsed="false">
      <c r="A122" s="7"/>
      <c r="B122" s="7"/>
      <c r="C122" s="7"/>
      <c r="D122" s="7"/>
      <c r="E122" s="9"/>
      <c r="F122" s="290"/>
      <c r="G122" s="290"/>
      <c r="H122" s="290"/>
      <c r="I122" s="302"/>
      <c r="J122" s="302"/>
      <c r="K122" s="302"/>
      <c r="L122" s="302"/>
      <c r="M122" s="290"/>
      <c r="N122" s="303"/>
      <c r="O122" s="303"/>
      <c r="P122" s="303"/>
      <c r="Q122" s="303"/>
      <c r="R122" s="303"/>
      <c r="S122" s="303"/>
      <c r="T122" s="303"/>
      <c r="U122" s="303"/>
      <c r="V122" s="303"/>
      <c r="W122" s="303"/>
      <c r="X122" s="304"/>
      <c r="Y122" s="7"/>
    </row>
    <row r="123" customFormat="false" ht="12.75" hidden="false" customHeight="false" outlineLevel="0" collapsed="false">
      <c r="A123" s="7"/>
      <c r="B123" s="7"/>
      <c r="C123" s="7"/>
      <c r="D123" s="7"/>
      <c r="E123" s="9"/>
      <c r="F123" s="290"/>
      <c r="G123" s="290"/>
      <c r="H123" s="290"/>
      <c r="I123" s="302"/>
      <c r="J123" s="302"/>
      <c r="K123" s="302"/>
      <c r="L123" s="302"/>
      <c r="M123" s="290"/>
      <c r="N123" s="303"/>
      <c r="O123" s="303"/>
      <c r="P123" s="303"/>
      <c r="Q123" s="303"/>
      <c r="R123" s="303"/>
      <c r="S123" s="303"/>
      <c r="T123" s="303"/>
      <c r="U123" s="303"/>
      <c r="V123" s="303"/>
      <c r="W123" s="303"/>
      <c r="X123" s="304"/>
      <c r="Y123" s="7"/>
    </row>
    <row r="124" customFormat="false" ht="12.75" hidden="false" customHeight="false" outlineLevel="0" collapsed="false">
      <c r="A124" s="7"/>
      <c r="B124" s="7"/>
      <c r="C124" s="7"/>
      <c r="D124" s="7"/>
      <c r="E124" s="9"/>
      <c r="F124" s="290"/>
      <c r="G124" s="290"/>
      <c r="H124" s="290"/>
      <c r="I124" s="302"/>
      <c r="J124" s="302"/>
      <c r="K124" s="302"/>
      <c r="L124" s="302"/>
      <c r="M124" s="290"/>
      <c r="N124" s="303"/>
      <c r="O124" s="303"/>
      <c r="P124" s="303"/>
      <c r="Q124" s="303"/>
      <c r="R124" s="303"/>
      <c r="S124" s="303"/>
      <c r="T124" s="303"/>
      <c r="U124" s="303"/>
      <c r="V124" s="303"/>
      <c r="W124" s="303"/>
      <c r="X124" s="304"/>
      <c r="Y124" s="7"/>
    </row>
    <row r="125" customFormat="false" ht="12.75" hidden="false" customHeight="false" outlineLevel="0" collapsed="false">
      <c r="A125" s="7"/>
      <c r="B125" s="7"/>
      <c r="C125" s="7"/>
      <c r="D125" s="7"/>
      <c r="E125" s="9"/>
      <c r="F125" s="290"/>
      <c r="G125" s="290"/>
      <c r="H125" s="290"/>
      <c r="I125" s="302"/>
      <c r="J125" s="302"/>
      <c r="K125" s="302"/>
      <c r="L125" s="302"/>
      <c r="M125" s="290"/>
      <c r="N125" s="303"/>
      <c r="O125" s="303"/>
      <c r="P125" s="303"/>
      <c r="Q125" s="303"/>
      <c r="R125" s="303"/>
      <c r="S125" s="303"/>
      <c r="T125" s="303"/>
      <c r="U125" s="303"/>
      <c r="V125" s="303"/>
      <c r="W125" s="303"/>
      <c r="X125" s="304"/>
      <c r="Y125" s="7"/>
    </row>
    <row r="126" customFormat="false" ht="12.75" hidden="false" customHeight="false" outlineLevel="0" collapsed="false">
      <c r="A126" s="7"/>
      <c r="B126" s="7"/>
      <c r="C126" s="7"/>
      <c r="D126" s="7"/>
      <c r="E126" s="9"/>
      <c r="F126" s="290"/>
      <c r="G126" s="290"/>
      <c r="H126" s="290"/>
      <c r="I126" s="302"/>
      <c r="J126" s="302"/>
      <c r="K126" s="302"/>
      <c r="L126" s="302"/>
      <c r="M126" s="290"/>
      <c r="N126" s="303"/>
      <c r="O126" s="303"/>
      <c r="P126" s="303"/>
      <c r="Q126" s="303"/>
      <c r="R126" s="303"/>
      <c r="S126" s="303"/>
      <c r="T126" s="303"/>
      <c r="U126" s="303"/>
      <c r="V126" s="303"/>
      <c r="W126" s="303"/>
      <c r="X126" s="304"/>
      <c r="Y126" s="7"/>
    </row>
    <row r="127" customFormat="false" ht="12.75" hidden="false" customHeight="false" outlineLevel="0" collapsed="false">
      <c r="A127" s="7"/>
      <c r="B127" s="7"/>
      <c r="C127" s="7"/>
      <c r="D127" s="7"/>
      <c r="E127" s="9"/>
      <c r="F127" s="290"/>
      <c r="G127" s="290"/>
      <c r="H127" s="290"/>
      <c r="I127" s="302"/>
      <c r="J127" s="302"/>
      <c r="K127" s="302"/>
      <c r="L127" s="302"/>
      <c r="M127" s="290"/>
      <c r="N127" s="303"/>
      <c r="O127" s="303"/>
      <c r="P127" s="303"/>
      <c r="Q127" s="303"/>
      <c r="R127" s="303"/>
      <c r="S127" s="303"/>
      <c r="T127" s="303"/>
      <c r="U127" s="303"/>
      <c r="V127" s="303"/>
      <c r="W127" s="303"/>
      <c r="X127" s="304"/>
      <c r="Y127" s="7"/>
    </row>
    <row r="128" customFormat="false" ht="12.75" hidden="false" customHeight="false" outlineLevel="0" collapsed="false">
      <c r="A128" s="7"/>
      <c r="B128" s="7"/>
      <c r="C128" s="7"/>
      <c r="D128" s="7"/>
      <c r="E128" s="9"/>
      <c r="F128" s="290"/>
      <c r="G128" s="290"/>
      <c r="H128" s="290"/>
      <c r="I128" s="302"/>
      <c r="J128" s="302"/>
      <c r="K128" s="302"/>
      <c r="L128" s="302"/>
      <c r="M128" s="290"/>
      <c r="N128" s="303"/>
      <c r="O128" s="303"/>
      <c r="P128" s="303"/>
      <c r="Q128" s="303"/>
      <c r="R128" s="303"/>
      <c r="S128" s="303"/>
      <c r="T128" s="303"/>
      <c r="U128" s="303"/>
      <c r="V128" s="303"/>
      <c r="W128" s="303"/>
      <c r="X128" s="304"/>
      <c r="Y128" s="7"/>
    </row>
    <row r="129" customFormat="false" ht="12.75" hidden="false" customHeight="false" outlineLevel="0" collapsed="false">
      <c r="A129" s="7"/>
      <c r="B129" s="7"/>
      <c r="C129" s="7"/>
      <c r="D129" s="7"/>
      <c r="E129" s="9"/>
      <c r="F129" s="290"/>
      <c r="G129" s="290"/>
      <c r="H129" s="290"/>
      <c r="I129" s="302"/>
      <c r="J129" s="302"/>
      <c r="K129" s="302"/>
      <c r="L129" s="302"/>
      <c r="M129" s="290"/>
      <c r="N129" s="303"/>
      <c r="O129" s="303"/>
      <c r="P129" s="303"/>
      <c r="Q129" s="303"/>
      <c r="R129" s="303"/>
      <c r="S129" s="303"/>
      <c r="T129" s="303"/>
      <c r="U129" s="303"/>
      <c r="V129" s="303"/>
      <c r="W129" s="303"/>
      <c r="X129" s="304"/>
      <c r="Y129" s="7"/>
    </row>
    <row r="130" customFormat="false" ht="12.75" hidden="false" customHeight="false" outlineLevel="0" collapsed="false">
      <c r="A130" s="7"/>
      <c r="B130" s="7"/>
      <c r="C130" s="7"/>
      <c r="D130" s="7"/>
      <c r="E130" s="9"/>
      <c r="F130" s="290"/>
      <c r="G130" s="290"/>
      <c r="H130" s="290"/>
      <c r="I130" s="302"/>
      <c r="J130" s="302"/>
      <c r="K130" s="302"/>
      <c r="L130" s="302"/>
      <c r="M130" s="290"/>
      <c r="N130" s="303"/>
      <c r="O130" s="303"/>
      <c r="P130" s="303"/>
      <c r="Q130" s="303"/>
      <c r="R130" s="303"/>
      <c r="S130" s="303"/>
      <c r="T130" s="303"/>
      <c r="U130" s="303"/>
      <c r="V130" s="303"/>
      <c r="W130" s="303"/>
      <c r="X130" s="304"/>
      <c r="Y130" s="7"/>
    </row>
    <row r="131" customFormat="false" ht="12.75" hidden="false" customHeight="false" outlineLevel="0" collapsed="false">
      <c r="A131" s="7"/>
      <c r="B131" s="7"/>
      <c r="C131" s="7"/>
      <c r="D131" s="7"/>
      <c r="E131" s="9"/>
      <c r="F131" s="290"/>
      <c r="G131" s="290"/>
      <c r="H131" s="290"/>
      <c r="I131" s="302"/>
      <c r="J131" s="302"/>
      <c r="K131" s="302"/>
      <c r="L131" s="302"/>
      <c r="M131" s="290"/>
      <c r="N131" s="303"/>
      <c r="O131" s="303"/>
      <c r="P131" s="303"/>
      <c r="Q131" s="303"/>
      <c r="R131" s="303"/>
      <c r="S131" s="303"/>
      <c r="T131" s="303"/>
      <c r="U131" s="303"/>
      <c r="V131" s="303"/>
      <c r="W131" s="303"/>
      <c r="X131" s="304"/>
      <c r="Y131" s="7"/>
    </row>
    <row r="132" customFormat="false" ht="12.75" hidden="false" customHeight="false" outlineLevel="0" collapsed="false">
      <c r="A132" s="7"/>
      <c r="B132" s="7"/>
      <c r="C132" s="7"/>
      <c r="D132" s="7"/>
      <c r="E132" s="9"/>
      <c r="F132" s="290"/>
      <c r="G132" s="290"/>
      <c r="H132" s="290"/>
      <c r="I132" s="302"/>
      <c r="J132" s="302"/>
      <c r="K132" s="302"/>
      <c r="L132" s="302"/>
      <c r="M132" s="290"/>
      <c r="N132" s="303"/>
      <c r="O132" s="303"/>
      <c r="P132" s="303"/>
      <c r="Q132" s="303"/>
      <c r="R132" s="303"/>
      <c r="S132" s="303"/>
      <c r="T132" s="303"/>
      <c r="U132" s="303"/>
      <c r="V132" s="303"/>
      <c r="W132" s="303"/>
      <c r="X132" s="304"/>
      <c r="Y132" s="7"/>
    </row>
    <row r="133" customFormat="false" ht="12.75" hidden="false" customHeight="false" outlineLevel="0" collapsed="false">
      <c r="A133" s="7"/>
      <c r="B133" s="7"/>
      <c r="C133" s="7"/>
      <c r="D133" s="7"/>
      <c r="E133" s="9"/>
      <c r="F133" s="290"/>
      <c r="G133" s="290"/>
      <c r="H133" s="290"/>
      <c r="I133" s="302"/>
      <c r="J133" s="302"/>
      <c r="K133" s="302"/>
      <c r="L133" s="302"/>
      <c r="M133" s="290"/>
      <c r="N133" s="303"/>
      <c r="O133" s="303"/>
      <c r="P133" s="303"/>
      <c r="Q133" s="303"/>
      <c r="R133" s="303"/>
      <c r="S133" s="303"/>
      <c r="T133" s="303"/>
      <c r="U133" s="303"/>
      <c r="V133" s="303"/>
      <c r="W133" s="303"/>
      <c r="X133" s="304"/>
      <c r="Y133" s="7"/>
    </row>
    <row r="134" customFormat="false" ht="12.75" hidden="false" customHeight="false" outlineLevel="0" collapsed="false">
      <c r="A134" s="7"/>
      <c r="B134" s="7"/>
      <c r="C134" s="7"/>
      <c r="D134" s="7"/>
      <c r="E134" s="9"/>
      <c r="F134" s="290"/>
      <c r="G134" s="290"/>
      <c r="H134" s="290"/>
      <c r="I134" s="302"/>
      <c r="J134" s="302"/>
      <c r="K134" s="302"/>
      <c r="L134" s="302"/>
      <c r="M134" s="290"/>
      <c r="N134" s="303"/>
      <c r="O134" s="303"/>
      <c r="P134" s="303"/>
      <c r="Q134" s="303"/>
      <c r="R134" s="303"/>
      <c r="S134" s="303"/>
      <c r="T134" s="303"/>
      <c r="U134" s="303"/>
      <c r="V134" s="303"/>
      <c r="W134" s="303"/>
      <c r="X134" s="304"/>
      <c r="Y134" s="7"/>
    </row>
    <row r="135" customFormat="false" ht="12.75" hidden="false" customHeight="false" outlineLevel="0" collapsed="false">
      <c r="A135" s="7"/>
      <c r="B135" s="7"/>
      <c r="C135" s="7"/>
      <c r="D135" s="7"/>
      <c r="E135" s="9"/>
      <c r="F135" s="290"/>
      <c r="G135" s="290"/>
      <c r="H135" s="290"/>
      <c r="I135" s="302"/>
      <c r="J135" s="302"/>
      <c r="K135" s="302"/>
      <c r="L135" s="302"/>
      <c r="M135" s="290"/>
      <c r="N135" s="303"/>
      <c r="O135" s="303"/>
      <c r="P135" s="303"/>
      <c r="Q135" s="303"/>
      <c r="R135" s="303"/>
      <c r="S135" s="303"/>
      <c r="T135" s="303"/>
      <c r="U135" s="303"/>
      <c r="V135" s="303"/>
      <c r="W135" s="303"/>
      <c r="X135" s="304"/>
      <c r="Y135" s="7"/>
    </row>
    <row r="136" customFormat="false" ht="12.75" hidden="false" customHeight="false" outlineLevel="0" collapsed="false">
      <c r="A136" s="7"/>
      <c r="B136" s="7"/>
      <c r="C136" s="7"/>
      <c r="D136" s="7"/>
      <c r="E136" s="9"/>
      <c r="F136" s="290"/>
      <c r="G136" s="290"/>
      <c r="H136" s="290"/>
      <c r="I136" s="302"/>
      <c r="J136" s="302"/>
      <c r="K136" s="302"/>
      <c r="L136" s="302"/>
      <c r="M136" s="290"/>
      <c r="N136" s="303"/>
      <c r="O136" s="303"/>
      <c r="P136" s="303"/>
      <c r="Q136" s="303"/>
      <c r="R136" s="303"/>
      <c r="S136" s="303"/>
      <c r="T136" s="303"/>
      <c r="U136" s="303"/>
      <c r="V136" s="303"/>
      <c r="W136" s="303"/>
      <c r="X136" s="304"/>
      <c r="Y136" s="7"/>
    </row>
    <row r="137" customFormat="false" ht="12.75" hidden="false" customHeight="false" outlineLevel="0" collapsed="false">
      <c r="A137" s="7"/>
      <c r="B137" s="7"/>
      <c r="C137" s="7"/>
      <c r="D137" s="7"/>
      <c r="E137" s="9"/>
      <c r="F137" s="290"/>
      <c r="G137" s="290"/>
      <c r="H137" s="291"/>
      <c r="I137" s="287"/>
      <c r="J137" s="287"/>
      <c r="K137" s="287"/>
      <c r="L137" s="287"/>
      <c r="M137" s="287"/>
      <c r="N137" s="287"/>
      <c r="O137" s="287"/>
      <c r="P137" s="287"/>
      <c r="Q137" s="287"/>
      <c r="R137" s="287"/>
      <c r="S137" s="287"/>
      <c r="T137" s="287"/>
      <c r="U137" s="287"/>
      <c r="V137" s="287"/>
      <c r="W137" s="287"/>
      <c r="X137" s="287"/>
      <c r="Y137" s="7"/>
    </row>
    <row r="138" customFormat="false" ht="12.75" hidden="false" customHeight="false" outlineLevel="0" collapsed="false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customFormat="false" ht="12.75" hidden="false" customHeight="false" outlineLevel="0" collapsed="false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customFormat="false" ht="12.75" hidden="false" customHeight="false" outlineLevel="0" collapsed="false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customFormat="false" ht="12.75" hidden="false" customHeight="false" outlineLevel="0" collapsed="false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customFormat="false" ht="12.75" hidden="false" customHeight="false" outlineLevel="0" collapsed="false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customFormat="false" ht="12.75" hidden="false" customHeight="false" outlineLevel="0" collapsed="false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customFormat="false" ht="12.75" hidden="false" customHeight="false" outlineLevel="0" collapsed="false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customFormat="false" ht="12.75" hidden="false" customHeight="false" outlineLevel="0" collapsed="false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</sheetData>
  <mergeCells count="13">
    <mergeCell ref="AQ1:AR1"/>
    <mergeCell ref="BC1:BD1"/>
    <mergeCell ref="W3:AB3"/>
    <mergeCell ref="AD3:AL3"/>
    <mergeCell ref="BF3:BH3"/>
    <mergeCell ref="CE3:CG3"/>
    <mergeCell ref="F4:I4"/>
    <mergeCell ref="AK4:AM4"/>
    <mergeCell ref="AN4:AP4"/>
    <mergeCell ref="AK5:AM5"/>
    <mergeCell ref="AN5:AP5"/>
    <mergeCell ref="F69:I69"/>
    <mergeCell ref="I109:L109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Y145"/>
  <sheetViews>
    <sheetView showFormulas="false" showGridLines="true" showRowColHeaders="true" showZeros="true" rightToLeft="false" tabSelected="false" showOutlineSymbols="true" defaultGridColor="true" view="normal" topLeftCell="BG1" colorId="64" zoomScale="75" zoomScaleNormal="75" zoomScalePageLayoutView="100" workbookViewId="0">
      <selection pane="topLeft" activeCell="AO34" activeCellId="0" sqref="AO3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9.99"/>
    <col collapsed="false" customWidth="true" hidden="false" outlineLevel="0" max="4" min="4" style="0" width="10.56"/>
    <col collapsed="false" customWidth="true" hidden="false" outlineLevel="0" max="5" min="5" style="0" width="13.85"/>
    <col collapsed="false" customWidth="true" hidden="false" outlineLevel="0" max="6" min="6" style="0" width="13.41"/>
    <col collapsed="false" customWidth="true" hidden="false" outlineLevel="0" max="7" min="7" style="0" width="11.99"/>
    <col collapsed="false" customWidth="true" hidden="false" outlineLevel="0" max="8" min="8" style="0" width="14.28"/>
    <col collapsed="false" customWidth="true" hidden="false" outlineLevel="0" max="9" min="9" style="0" width="15.85"/>
    <col collapsed="false" customWidth="true" hidden="false" outlineLevel="0" max="10" min="10" style="0" width="11.56"/>
    <col collapsed="false" customWidth="true" hidden="false" outlineLevel="0" max="11" min="11" style="0" width="19.56"/>
    <col collapsed="false" customWidth="true" hidden="false" outlineLevel="0" max="12" min="12" style="0" width="16.56"/>
    <col collapsed="false" customWidth="true" hidden="false" outlineLevel="0" max="13" min="13" style="0" width="18.41"/>
    <col collapsed="false" customWidth="true" hidden="false" outlineLevel="0" max="14" min="14" style="0" width="19.99"/>
    <col collapsed="false" customWidth="true" hidden="false" outlineLevel="0" max="15" min="15" style="0" width="14.56"/>
    <col collapsed="false" customWidth="true" hidden="false" outlineLevel="0" max="16" min="16" style="0" width="11.56"/>
    <col collapsed="false" customWidth="true" hidden="false" outlineLevel="0" max="17" min="17" style="0" width="12.14"/>
    <col collapsed="false" customWidth="true" hidden="false" outlineLevel="0" max="19" min="18" style="0" width="12.85"/>
    <col collapsed="false" customWidth="true" hidden="false" outlineLevel="0" max="20" min="20" style="0" width="13.56"/>
    <col collapsed="false" customWidth="true" hidden="false" outlineLevel="0" max="21" min="21" style="0" width="15.13"/>
    <col collapsed="false" customWidth="true" hidden="false" outlineLevel="0" max="22" min="22" style="0" width="13.14"/>
    <col collapsed="false" customWidth="true" hidden="false" outlineLevel="0" max="23" min="23" style="0" width="12.56"/>
    <col collapsed="false" customWidth="true" hidden="false" outlineLevel="0" max="24" min="24" style="0" width="12.28"/>
    <col collapsed="false" customWidth="true" hidden="false" outlineLevel="0" max="25" min="25" style="0" width="13.85"/>
    <col collapsed="false" customWidth="true" hidden="false" outlineLevel="0" max="26" min="26" style="0" width="12.56"/>
    <col collapsed="false" customWidth="true" hidden="false" outlineLevel="0" max="27" min="27" style="0" width="13.99"/>
    <col collapsed="false" customWidth="true" hidden="false" outlineLevel="0" max="28" min="28" style="0" width="14.14"/>
    <col collapsed="false" customWidth="true" hidden="false" outlineLevel="0" max="29" min="29" style="0" width="14.28"/>
    <col collapsed="false" customWidth="true" hidden="false" outlineLevel="0" max="30" min="30" style="0" width="15.13"/>
    <col collapsed="false" customWidth="true" hidden="false" outlineLevel="0" max="31" min="31" style="0" width="13.14"/>
    <col collapsed="false" customWidth="true" hidden="false" outlineLevel="0" max="32" min="32" style="0" width="12.56"/>
    <col collapsed="false" customWidth="true" hidden="false" outlineLevel="0" max="33" min="33" style="0" width="12.28"/>
    <col collapsed="false" customWidth="true" hidden="false" outlineLevel="0" max="34" min="34" style="0" width="12.7"/>
    <col collapsed="false" customWidth="true" hidden="false" outlineLevel="0" max="35" min="35" style="0" width="10.99"/>
    <col collapsed="false" customWidth="true" hidden="false" outlineLevel="0" max="36" min="36" style="0" width="15.41"/>
    <col collapsed="false" customWidth="true" hidden="false" outlineLevel="0" max="37" min="37" style="0" width="13.14"/>
    <col collapsed="false" customWidth="true" hidden="false" outlineLevel="0" max="38" min="38" style="0" width="14.56"/>
    <col collapsed="false" customWidth="true" hidden="false" outlineLevel="0" max="39" min="39" style="0" width="14.85"/>
    <col collapsed="false" customWidth="true" hidden="false" outlineLevel="0" max="40" min="40" style="0" width="11.13"/>
    <col collapsed="false" customWidth="true" hidden="false" outlineLevel="0" max="41" min="41" style="0" width="14.28"/>
    <col collapsed="false" customWidth="true" hidden="false" outlineLevel="0" max="42" min="42" style="0" width="14.41"/>
    <col collapsed="false" customWidth="true" hidden="false" outlineLevel="0" max="43" min="43" style="0" width="13.99"/>
    <col collapsed="false" customWidth="true" hidden="false" outlineLevel="0" max="44" min="44" style="0" width="14.28"/>
    <col collapsed="false" customWidth="true" hidden="false" outlineLevel="0" max="45" min="45" style="0" width="16.84"/>
    <col collapsed="false" customWidth="true" hidden="false" outlineLevel="0" max="46" min="46" style="0" width="17.28"/>
    <col collapsed="false" customWidth="true" hidden="false" outlineLevel="0" max="47" min="47" style="0" width="16.56"/>
    <col collapsed="false" customWidth="true" hidden="false" outlineLevel="0" max="48" min="48" style="0" width="17.14"/>
    <col collapsed="false" customWidth="true" hidden="false" outlineLevel="0" max="49" min="49" style="0" width="14.28"/>
    <col collapsed="false" customWidth="true" hidden="false" outlineLevel="0" max="50" min="50" style="0" width="14.85"/>
    <col collapsed="false" customWidth="true" hidden="false" outlineLevel="0" max="51" min="51" style="0" width="17.7"/>
    <col collapsed="false" customWidth="true" hidden="false" outlineLevel="0" max="52" min="52" style="0" width="13.99"/>
    <col collapsed="false" customWidth="true" hidden="false" outlineLevel="0" max="53" min="53" style="0" width="15.13"/>
    <col collapsed="false" customWidth="true" hidden="false" outlineLevel="0" max="54" min="54" style="0" width="14.99"/>
    <col collapsed="false" customWidth="true" hidden="false" outlineLevel="0" max="55" min="55" style="0" width="15.7"/>
    <col collapsed="false" customWidth="true" hidden="false" outlineLevel="0" max="56" min="56" style="0" width="15.85"/>
    <col collapsed="false" customWidth="true" hidden="false" outlineLevel="0" max="58" min="57" style="0" width="14.99"/>
    <col collapsed="false" customWidth="true" hidden="false" outlineLevel="0" max="59" min="59" style="0" width="13.56"/>
    <col collapsed="false" customWidth="true" hidden="false" outlineLevel="0" max="60" min="60" style="0" width="14.99"/>
    <col collapsed="false" customWidth="true" hidden="false" outlineLevel="0" max="61" min="61" style="0" width="16.84"/>
    <col collapsed="false" customWidth="true" hidden="false" outlineLevel="0" max="62" min="62" style="0" width="16.42"/>
    <col collapsed="false" customWidth="true" hidden="false" outlineLevel="0" max="63" min="63" style="0" width="16.7"/>
    <col collapsed="false" customWidth="true" hidden="false" outlineLevel="0" max="64" min="64" style="0" width="13.28"/>
    <col collapsed="false" customWidth="true" hidden="false" outlineLevel="0" max="66" min="66" style="0" width="10.99"/>
    <col collapsed="false" customWidth="true" hidden="false" outlineLevel="0" max="67" min="67" style="0" width="16.99"/>
    <col collapsed="false" customWidth="true" hidden="false" outlineLevel="0" max="69" min="69" style="0" width="16.42"/>
  </cols>
  <sheetData>
    <row r="1" customFormat="false" ht="20.25" hidden="false" customHeight="false" outlineLevel="0" collapsed="false">
      <c r="A1" s="1" t="n">
        <f aca="true">DATE(YEAR($A$4),MONTH($A$4),DAY(RIGHT(CELL("filename",A2),2)))</f>
        <v>36978</v>
      </c>
      <c r="K1" s="2" t="s">
        <v>0</v>
      </c>
      <c r="L1" s="2"/>
      <c r="N1" s="2"/>
      <c r="AQ1" s="3" t="n">
        <f aca="false">A1</f>
        <v>36978</v>
      </c>
      <c r="AR1" s="3"/>
      <c r="BC1" s="3" t="n">
        <f aca="false">A1</f>
        <v>36978</v>
      </c>
      <c r="BD1" s="3"/>
    </row>
    <row r="2" customFormat="false" ht="13.5" hidden="false" customHeight="false" outlineLevel="0" collapsed="false"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 t="s">
        <v>1</v>
      </c>
      <c r="N2" s="4"/>
      <c r="O2" s="4" t="s">
        <v>1</v>
      </c>
      <c r="P2" s="4"/>
      <c r="Q2" s="4" t="s">
        <v>1</v>
      </c>
      <c r="R2" s="4" t="s">
        <v>1</v>
      </c>
      <c r="S2" s="4" t="s">
        <v>1</v>
      </c>
      <c r="T2" s="4" t="s">
        <v>1</v>
      </c>
      <c r="U2" s="4"/>
      <c r="AB2" s="5"/>
      <c r="BH2" s="6"/>
      <c r="BJ2" s="6" t="s">
        <v>2</v>
      </c>
      <c r="BO2" s="6" t="s">
        <v>3</v>
      </c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8"/>
      <c r="CJ2" s="7"/>
      <c r="CK2" s="7"/>
      <c r="CL2" s="7"/>
      <c r="CM2" s="7"/>
      <c r="CN2" s="8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</row>
    <row r="3" customFormat="false" ht="13.5" hidden="false" customHeight="false" outlineLevel="0" collapsed="false">
      <c r="B3" s="9" t="s">
        <v>4</v>
      </c>
      <c r="C3" s="10"/>
      <c r="D3" s="10"/>
      <c r="E3" s="10"/>
      <c r="F3" s="11"/>
      <c r="G3" s="11"/>
      <c r="H3" s="12"/>
      <c r="I3" s="12"/>
      <c r="J3" s="11"/>
      <c r="K3" s="11"/>
      <c r="L3" s="11"/>
      <c r="M3" s="13" t="n">
        <v>2.52</v>
      </c>
      <c r="N3" s="11"/>
      <c r="O3" s="13" t="n">
        <v>0</v>
      </c>
      <c r="P3" s="14" t="n">
        <v>22.8</v>
      </c>
      <c r="Q3" s="13" t="n">
        <v>0</v>
      </c>
      <c r="R3" s="13" t="n">
        <v>0</v>
      </c>
      <c r="S3" s="13" t="n">
        <v>0</v>
      </c>
      <c r="T3" s="13" t="n">
        <v>0</v>
      </c>
      <c r="U3" s="4"/>
      <c r="W3" s="15" t="s">
        <v>5</v>
      </c>
      <c r="X3" s="15"/>
      <c r="Y3" s="15"/>
      <c r="Z3" s="15"/>
      <c r="AA3" s="15"/>
      <c r="AB3" s="15"/>
      <c r="AD3" s="16" t="s">
        <v>6</v>
      </c>
      <c r="AE3" s="16"/>
      <c r="AF3" s="16"/>
      <c r="AG3" s="16"/>
      <c r="AH3" s="16"/>
      <c r="AI3" s="16"/>
      <c r="AJ3" s="16"/>
      <c r="AK3" s="16"/>
      <c r="AL3" s="16"/>
      <c r="AM3" s="17"/>
      <c r="AN3" s="17"/>
      <c r="AO3" s="17"/>
      <c r="AP3" s="18"/>
      <c r="AQ3" s="19"/>
      <c r="AR3" s="20"/>
      <c r="AS3" s="21" t="s">
        <v>7</v>
      </c>
      <c r="AT3" s="22"/>
      <c r="AU3" s="22"/>
      <c r="AV3" s="22"/>
      <c r="AW3" s="22"/>
      <c r="AX3" s="22"/>
      <c r="AY3" s="22"/>
      <c r="AZ3" s="22"/>
      <c r="BA3" s="22"/>
      <c r="BB3" s="22"/>
      <c r="BC3" s="23"/>
      <c r="BF3" s="24" t="s">
        <v>8</v>
      </c>
      <c r="BG3" s="24"/>
      <c r="BH3" s="24"/>
      <c r="BJ3" s="25" t="s">
        <v>9</v>
      </c>
      <c r="BK3" s="26"/>
      <c r="BL3" s="27" t="n">
        <f aca="false">BD31</f>
        <v>15236.4928</v>
      </c>
      <c r="BM3" s="6"/>
      <c r="BO3" s="25" t="s">
        <v>9</v>
      </c>
      <c r="BP3" s="26"/>
      <c r="BQ3" s="27" t="e">
        <f aca="true">(INDIRECT(TEXT((DAY($A$1)-1),"0")&amp;"!Bq3"))+BL3</f>
        <v>#REF!</v>
      </c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7"/>
      <c r="CD3" s="7"/>
      <c r="CE3" s="28"/>
      <c r="CF3" s="28"/>
      <c r="CG3" s="28"/>
      <c r="CH3" s="7"/>
      <c r="CI3" s="8"/>
      <c r="CJ3" s="7"/>
      <c r="CK3" s="29"/>
      <c r="CL3" s="8"/>
      <c r="CM3" s="7"/>
      <c r="CN3" s="8"/>
      <c r="CO3" s="7"/>
      <c r="CP3" s="29"/>
      <c r="CQ3" s="7"/>
      <c r="CR3" s="7"/>
      <c r="CS3" s="7"/>
      <c r="CT3" s="7"/>
      <c r="CU3" s="7"/>
      <c r="CV3" s="7"/>
      <c r="CW3" s="7"/>
      <c r="CX3" s="7"/>
      <c r="CY3" s="7"/>
    </row>
    <row r="4" customFormat="false" ht="13.5" hidden="false" customHeight="false" outlineLevel="0" collapsed="false">
      <c r="A4" s="30" t="n">
        <f aca="false">'1'!A4</f>
        <v>36951</v>
      </c>
      <c r="B4" s="31"/>
      <c r="C4" s="32"/>
      <c r="D4" s="33" t="s">
        <v>10</v>
      </c>
      <c r="E4" s="34"/>
      <c r="F4" s="35" t="s">
        <v>11</v>
      </c>
      <c r="G4" s="35"/>
      <c r="H4" s="35"/>
      <c r="I4" s="35"/>
      <c r="J4" s="36" t="s">
        <v>12</v>
      </c>
      <c r="K4" s="37"/>
      <c r="L4" s="38"/>
      <c r="M4" s="36" t="s">
        <v>13</v>
      </c>
      <c r="N4" s="37"/>
      <c r="O4" s="37"/>
      <c r="P4" s="39"/>
      <c r="Q4" s="37"/>
      <c r="R4" s="37"/>
      <c r="S4" s="38"/>
      <c r="T4" s="36"/>
      <c r="U4" s="38"/>
      <c r="W4" s="40" t="s">
        <v>14</v>
      </c>
      <c r="X4" s="40"/>
      <c r="Y4" s="40" t="s">
        <v>14</v>
      </c>
      <c r="Z4" s="41"/>
      <c r="AA4" s="42" t="s">
        <v>15</v>
      </c>
      <c r="AB4" s="40"/>
      <c r="AC4" s="43" t="s">
        <v>16</v>
      </c>
      <c r="AE4" s="44" t="s">
        <v>17</v>
      </c>
      <c r="AF4" s="44" t="s">
        <v>17</v>
      </c>
      <c r="AG4" s="44"/>
      <c r="AH4" s="45"/>
      <c r="AI4" s="26" t="s">
        <v>18</v>
      </c>
      <c r="AJ4" s="46"/>
      <c r="AK4" s="47" t="s">
        <v>18</v>
      </c>
      <c r="AL4" s="47"/>
      <c r="AM4" s="47"/>
      <c r="AN4" s="47" t="s">
        <v>19</v>
      </c>
      <c r="AO4" s="47"/>
      <c r="AP4" s="47"/>
      <c r="AQ4" s="48" t="s">
        <v>20</v>
      </c>
      <c r="AR4" s="48" t="s">
        <v>21</v>
      </c>
      <c r="AS4" s="49"/>
      <c r="AT4" s="50" t="s">
        <v>21</v>
      </c>
      <c r="AU4" s="50" t="s">
        <v>22</v>
      </c>
      <c r="AV4" s="50" t="s">
        <v>21</v>
      </c>
      <c r="AW4" s="50" t="s">
        <v>11</v>
      </c>
      <c r="AX4" s="50" t="s">
        <v>23</v>
      </c>
      <c r="AY4" s="50" t="s">
        <v>24</v>
      </c>
      <c r="AZ4" s="50" t="s">
        <v>25</v>
      </c>
      <c r="BA4" s="50" t="s">
        <v>16</v>
      </c>
      <c r="BB4" s="50" t="s">
        <v>26</v>
      </c>
      <c r="BC4" s="50" t="s">
        <v>27</v>
      </c>
      <c r="BD4" s="50" t="s">
        <v>28</v>
      </c>
      <c r="BE4" s="51"/>
      <c r="BF4" s="40" t="s">
        <v>29</v>
      </c>
      <c r="BG4" s="40" t="s">
        <v>30</v>
      </c>
      <c r="BH4" s="40" t="s">
        <v>31</v>
      </c>
      <c r="BI4" s="52"/>
      <c r="BJ4" s="53" t="s">
        <v>32</v>
      </c>
      <c r="BK4" s="52"/>
      <c r="BL4" s="54"/>
      <c r="BO4" s="53" t="s">
        <v>32</v>
      </c>
      <c r="BP4" s="52"/>
      <c r="BQ4" s="54" t="e">
        <f aca="true">(INDIRECT(TEXT((DAY($A$1)-1),"0")&amp;"!BK4"))+BL4</f>
        <v>#REF!</v>
      </c>
      <c r="BR4" s="55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55"/>
      <c r="CE4" s="28"/>
      <c r="CF4" s="28"/>
      <c r="CG4" s="28"/>
      <c r="CH4" s="7"/>
      <c r="CI4" s="8"/>
      <c r="CJ4" s="7"/>
      <c r="CK4" s="29"/>
      <c r="CL4" s="7"/>
      <c r="CM4" s="7"/>
      <c r="CN4" s="8"/>
      <c r="CO4" s="7"/>
      <c r="CP4" s="29"/>
      <c r="CQ4" s="7"/>
      <c r="CR4" s="7"/>
      <c r="CS4" s="7"/>
      <c r="CT4" s="7"/>
      <c r="CU4" s="7"/>
      <c r="CV4" s="7"/>
      <c r="CW4" s="7"/>
      <c r="CX4" s="7"/>
      <c r="CY4" s="7"/>
    </row>
    <row r="5" customFormat="false" ht="12.75" hidden="false" customHeight="false" outlineLevel="0" collapsed="false">
      <c r="B5" s="56"/>
      <c r="C5" s="57" t="s">
        <v>33</v>
      </c>
      <c r="D5" s="57" t="s">
        <v>34</v>
      </c>
      <c r="E5" s="58"/>
      <c r="F5" s="59" t="s">
        <v>35</v>
      </c>
      <c r="G5" s="60" t="s">
        <v>36</v>
      </c>
      <c r="H5" s="60" t="s">
        <v>37</v>
      </c>
      <c r="I5" s="61" t="s">
        <v>38</v>
      </c>
      <c r="J5" s="59" t="s">
        <v>39</v>
      </c>
      <c r="K5" s="60" t="s">
        <v>23</v>
      </c>
      <c r="L5" s="61" t="s">
        <v>40</v>
      </c>
      <c r="M5" s="59" t="s">
        <v>25</v>
      </c>
      <c r="N5" s="60" t="s">
        <v>25</v>
      </c>
      <c r="O5" s="60" t="s">
        <v>41</v>
      </c>
      <c r="P5" s="60" t="s">
        <v>42</v>
      </c>
      <c r="Q5" s="60" t="s">
        <v>43</v>
      </c>
      <c r="R5" s="60" t="s">
        <v>43</v>
      </c>
      <c r="S5" s="61" t="s">
        <v>44</v>
      </c>
      <c r="T5" s="59" t="s">
        <v>45</v>
      </c>
      <c r="U5" s="62" t="s">
        <v>46</v>
      </c>
      <c r="W5" s="50" t="s">
        <v>24</v>
      </c>
      <c r="X5" s="50"/>
      <c r="Y5" s="50" t="s">
        <v>24</v>
      </c>
      <c r="Z5" s="63"/>
      <c r="AA5" s="64" t="s">
        <v>24</v>
      </c>
      <c r="AB5" s="65"/>
      <c r="AC5" s="66" t="s">
        <v>47</v>
      </c>
      <c r="AE5" s="67" t="s">
        <v>48</v>
      </c>
      <c r="AF5" s="67" t="s">
        <v>48</v>
      </c>
      <c r="AG5" s="67"/>
      <c r="AH5" s="68"/>
      <c r="AI5" s="52" t="s">
        <v>49</v>
      </c>
      <c r="AJ5" s="69"/>
      <c r="AK5" s="70" t="s">
        <v>49</v>
      </c>
      <c r="AL5" s="70"/>
      <c r="AM5" s="70"/>
      <c r="AN5" s="70" t="s">
        <v>49</v>
      </c>
      <c r="AO5" s="70"/>
      <c r="AP5" s="70"/>
      <c r="AQ5" s="71" t="s">
        <v>50</v>
      </c>
      <c r="AR5" s="71" t="s">
        <v>51</v>
      </c>
      <c r="AS5" s="49"/>
      <c r="AT5" s="50" t="s">
        <v>52</v>
      </c>
      <c r="AU5" s="50" t="s">
        <v>53</v>
      </c>
      <c r="AV5" s="50" t="s">
        <v>54</v>
      </c>
      <c r="AW5" s="50" t="s">
        <v>55</v>
      </c>
      <c r="AX5" s="50"/>
      <c r="AY5" s="50" t="s">
        <v>56</v>
      </c>
      <c r="AZ5" s="50" t="s">
        <v>57</v>
      </c>
      <c r="BA5" s="50" t="s">
        <v>47</v>
      </c>
      <c r="BB5" s="50" t="s">
        <v>58</v>
      </c>
      <c r="BC5" s="50"/>
      <c r="BD5" s="50" t="s">
        <v>59</v>
      </c>
      <c r="BE5" s="51"/>
      <c r="BF5" s="72" t="s">
        <v>60</v>
      </c>
      <c r="BG5" s="72" t="n">
        <v>0.8</v>
      </c>
      <c r="BH5" s="72" t="n">
        <v>0.2</v>
      </c>
      <c r="BI5" s="52"/>
      <c r="BJ5" s="53" t="s">
        <v>61</v>
      </c>
      <c r="BK5" s="52"/>
      <c r="BL5" s="73" t="n">
        <f aca="false">BL3-BL4</f>
        <v>15236.4928</v>
      </c>
      <c r="BO5" s="53" t="s">
        <v>61</v>
      </c>
      <c r="BP5" s="52"/>
      <c r="BQ5" s="73" t="e">
        <f aca="false">BQ3-BQ4</f>
        <v>#REF!</v>
      </c>
      <c r="BR5" s="55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55"/>
      <c r="CE5" s="74"/>
      <c r="CF5" s="74"/>
      <c r="CG5" s="74"/>
      <c r="CH5" s="7"/>
      <c r="CI5" s="8"/>
      <c r="CJ5" s="7"/>
      <c r="CK5" s="29"/>
      <c r="CL5" s="7"/>
      <c r="CM5" s="7"/>
      <c r="CN5" s="8"/>
      <c r="CO5" s="7"/>
      <c r="CP5" s="29"/>
      <c r="CQ5" s="7"/>
      <c r="CR5" s="7"/>
      <c r="CS5" s="7"/>
      <c r="CT5" s="7"/>
      <c r="CU5" s="7"/>
      <c r="CV5" s="7"/>
      <c r="CW5" s="7"/>
      <c r="CX5" s="7"/>
      <c r="CY5" s="7"/>
    </row>
    <row r="6" customFormat="false" ht="17.25" hidden="false" customHeight="true" outlineLevel="0" collapsed="false">
      <c r="B6" s="75"/>
      <c r="C6" s="76" t="s">
        <v>62</v>
      </c>
      <c r="D6" s="76" t="s">
        <v>63</v>
      </c>
      <c r="E6" s="77" t="s">
        <v>64</v>
      </c>
      <c r="F6" s="78" t="n">
        <f aca="false">Variables!C2</f>
        <v>0</v>
      </c>
      <c r="G6" s="79" t="n">
        <v>0</v>
      </c>
      <c r="H6" s="79" t="n">
        <v>0</v>
      </c>
      <c r="I6" s="80" t="s">
        <v>65</v>
      </c>
      <c r="J6" s="81" t="s">
        <v>66</v>
      </c>
      <c r="K6" s="79" t="n">
        <v>0</v>
      </c>
      <c r="L6" s="82" t="s">
        <v>65</v>
      </c>
      <c r="M6" s="83" t="n">
        <v>0</v>
      </c>
      <c r="N6" s="84" t="s">
        <v>67</v>
      </c>
      <c r="O6" s="85" t="n">
        <v>0</v>
      </c>
      <c r="P6" s="84" t="n">
        <v>0.019</v>
      </c>
      <c r="Q6" s="85" t="n">
        <v>0</v>
      </c>
      <c r="R6" s="85" t="s">
        <v>67</v>
      </c>
      <c r="S6" s="82" t="s">
        <v>68</v>
      </c>
      <c r="T6" s="86" t="n">
        <v>0</v>
      </c>
      <c r="U6" s="87" t="s">
        <v>69</v>
      </c>
      <c r="W6" s="88" t="s">
        <v>62</v>
      </c>
      <c r="X6" s="89"/>
      <c r="Y6" s="88" t="s">
        <v>62</v>
      </c>
      <c r="Z6" s="90"/>
      <c r="AA6" s="91" t="s">
        <v>62</v>
      </c>
      <c r="AB6" s="92"/>
      <c r="AC6" s="93" t="s">
        <v>70</v>
      </c>
      <c r="AD6" s="94" t="s">
        <v>71</v>
      </c>
      <c r="AE6" s="67" t="s">
        <v>72</v>
      </c>
      <c r="AF6" s="67" t="s">
        <v>73</v>
      </c>
      <c r="AG6" s="67"/>
      <c r="AH6" s="95" t="s">
        <v>72</v>
      </c>
      <c r="AI6" s="51" t="s">
        <v>50</v>
      </c>
      <c r="AJ6" s="49" t="s">
        <v>74</v>
      </c>
      <c r="AK6" s="67" t="s">
        <v>72</v>
      </c>
      <c r="AL6" s="51" t="s">
        <v>50</v>
      </c>
      <c r="AM6" s="49" t="s">
        <v>74</v>
      </c>
      <c r="AN6" s="67" t="s">
        <v>72</v>
      </c>
      <c r="AO6" s="51" t="s">
        <v>50</v>
      </c>
      <c r="AP6" s="49" t="s">
        <v>74</v>
      </c>
      <c r="AQ6" s="96" t="s">
        <v>75</v>
      </c>
      <c r="AR6" s="96" t="s">
        <v>76</v>
      </c>
      <c r="AS6" s="49"/>
      <c r="AT6" s="97" t="s">
        <v>76</v>
      </c>
      <c r="AU6" s="97" t="s">
        <v>77</v>
      </c>
      <c r="AV6" s="97" t="s">
        <v>70</v>
      </c>
      <c r="AW6" s="97" t="s">
        <v>78</v>
      </c>
      <c r="AX6" s="97" t="s">
        <v>70</v>
      </c>
      <c r="AY6" s="97" t="s">
        <v>70</v>
      </c>
      <c r="AZ6" s="97" t="s">
        <v>70</v>
      </c>
      <c r="BA6" s="97" t="s">
        <v>70</v>
      </c>
      <c r="BB6" s="97" t="s">
        <v>70</v>
      </c>
      <c r="BC6" s="97" t="s">
        <v>70</v>
      </c>
      <c r="BD6" s="97" t="s">
        <v>79</v>
      </c>
      <c r="BE6" s="52"/>
      <c r="BF6" s="92" t="s">
        <v>70</v>
      </c>
      <c r="BG6" s="92" t="s">
        <v>80</v>
      </c>
      <c r="BH6" s="92" t="s">
        <v>80</v>
      </c>
      <c r="BI6" s="98"/>
      <c r="BJ6" s="53" t="s">
        <v>32</v>
      </c>
      <c r="BK6" s="52"/>
      <c r="BL6" s="99"/>
      <c r="BM6" s="6"/>
      <c r="BN6" s="6"/>
      <c r="BO6" s="53" t="s">
        <v>32</v>
      </c>
      <c r="BP6" s="52"/>
      <c r="BQ6" s="99" t="e">
        <f aca="true">-ABS(INDIRECT(TEXT((DAY($A$1)-1),"0")&amp;"!BK6"))+BL6</f>
        <v>#REF!</v>
      </c>
      <c r="BR6" s="55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7"/>
      <c r="CE6" s="100"/>
      <c r="CF6" s="100"/>
      <c r="CG6" s="100"/>
      <c r="CH6" s="8"/>
      <c r="CI6" s="8"/>
      <c r="CJ6" s="7"/>
      <c r="CK6" s="101"/>
      <c r="CL6" s="8"/>
      <c r="CM6" s="8"/>
      <c r="CN6" s="8"/>
      <c r="CO6" s="7"/>
      <c r="CP6" s="101"/>
      <c r="CQ6" s="7"/>
      <c r="CR6" s="7"/>
      <c r="CS6" s="7"/>
      <c r="CT6" s="7"/>
      <c r="CU6" s="7"/>
      <c r="CV6" s="7"/>
      <c r="CW6" s="7"/>
      <c r="CX6" s="7"/>
      <c r="CY6" s="7"/>
    </row>
    <row r="7" customFormat="false" ht="13.5" hidden="false" customHeight="false" outlineLevel="0" collapsed="false">
      <c r="B7" s="102" t="s">
        <v>71</v>
      </c>
      <c r="C7" s="103" t="n">
        <v>4</v>
      </c>
      <c r="D7" s="104" t="n">
        <v>0</v>
      </c>
      <c r="E7" s="105" t="s">
        <v>62</v>
      </c>
      <c r="F7" s="106" t="s">
        <v>81</v>
      </c>
      <c r="G7" s="107" t="s">
        <v>81</v>
      </c>
      <c r="H7" s="107" t="s">
        <v>81</v>
      </c>
      <c r="I7" s="108" t="s">
        <v>81</v>
      </c>
      <c r="J7" s="109" t="n">
        <v>0</v>
      </c>
      <c r="K7" s="110" t="s">
        <v>82</v>
      </c>
      <c r="L7" s="111" t="s">
        <v>83</v>
      </c>
      <c r="M7" s="112" t="s">
        <v>82</v>
      </c>
      <c r="N7" s="113" t="n">
        <v>0.03</v>
      </c>
      <c r="O7" s="114" t="s">
        <v>83</v>
      </c>
      <c r="P7" s="113" t="s">
        <v>83</v>
      </c>
      <c r="Q7" s="114" t="s">
        <v>83</v>
      </c>
      <c r="R7" s="113" t="n">
        <v>0</v>
      </c>
      <c r="S7" s="115" t="n">
        <v>0</v>
      </c>
      <c r="T7" s="106" t="s">
        <v>82</v>
      </c>
      <c r="U7" s="111" t="s">
        <v>82</v>
      </c>
      <c r="W7" s="116" t="n">
        <v>4</v>
      </c>
      <c r="X7" s="117" t="n">
        <v>2.52</v>
      </c>
      <c r="Y7" s="118"/>
      <c r="Z7" s="41"/>
      <c r="AA7" s="119"/>
      <c r="AB7" s="120"/>
      <c r="AC7" s="121" t="n">
        <f aca="false">(W7*X7)+(Y7*Z7)+(AA7*AB7)</f>
        <v>10.08</v>
      </c>
      <c r="AD7" s="122" t="n">
        <v>100</v>
      </c>
      <c r="AE7" s="123" t="n">
        <v>0</v>
      </c>
      <c r="AF7" s="124" t="n">
        <v>0</v>
      </c>
      <c r="AG7" s="125"/>
      <c r="AH7" s="126"/>
      <c r="AI7" s="127"/>
      <c r="AJ7" s="128"/>
      <c r="AK7" s="129" t="n">
        <v>4</v>
      </c>
      <c r="AL7" s="41" t="n">
        <v>145</v>
      </c>
      <c r="AM7" s="46"/>
      <c r="AN7" s="130"/>
      <c r="AO7" s="131"/>
      <c r="AP7" s="132"/>
      <c r="AQ7" s="132" t="e">
        <f aca="false" t="array" ref="AQ7:AQ7">SUM(IF(AND(AJ7&lt;&gt;"pac",AJ7&lt;&gt;""),AI7),IF(AND(AM7&lt;&gt;"pac",AM7&lt;&gt;""),AL7),IF(AND(AN7&lt;&gt;"pac",AN7&lt;&gt;""),AO7))/SUM(IF(AND(AJ7&lt;&gt;"pac",AJ7&lt;&gt;""),1),IF(AND(AM7&lt;&gt;"pac",AM7&lt;&gt;""),1),IF(AND(AN7&lt;&gt;"pac",AN7&lt;&gt;""),1))</f>
        <v>#DIV/0!</v>
      </c>
      <c r="AR7" s="132" t="n">
        <f aca="false" t="array" ref="AR7:AR7">SUM(IF(AND(AJ7&lt;&gt;"pac",AJ7&lt;&gt;""),AH7),IF(AND(AM7&lt;&gt;"pac",AM7&lt;&gt;""),AK7),IF(AND(AP7&lt;&gt;"pac",AP7&lt;&gt;""),AN7))</f>
        <v>0</v>
      </c>
      <c r="AS7" s="133"/>
      <c r="AT7" s="134" t="n">
        <f aca="false">SUM(AE7,AG7,AH7,AN7,AK7)</f>
        <v>4</v>
      </c>
      <c r="AU7" s="135" t="n">
        <f aca="false">AV7/AT7</f>
        <v>145</v>
      </c>
      <c r="AV7" s="136" t="n">
        <f aca="false">SUM(AE7*AF7)+(AH7*AI7)+(AN7*AO7)+(AK7*AL7)</f>
        <v>580</v>
      </c>
      <c r="AW7" s="137" t="n">
        <f aca="false">AT7*(F8+G8+H8)*J8/1000</f>
        <v>0</v>
      </c>
      <c r="AX7" s="137" t="n">
        <f aca="false">K8*AT7</f>
        <v>0</v>
      </c>
      <c r="AY7" s="137" t="n">
        <f aca="false">L8*(AE8+AG8)</f>
        <v>0</v>
      </c>
      <c r="AZ7" s="136" t="n">
        <f aca="false">P8</f>
        <v>1.7328</v>
      </c>
      <c r="BA7" s="137" t="n">
        <f aca="false">AC7</f>
        <v>10.08</v>
      </c>
      <c r="BB7" s="137" t="n">
        <f aca="false">T8*AT8</f>
        <v>0</v>
      </c>
      <c r="BC7" s="137"/>
      <c r="BD7" s="137" t="n">
        <f aca="false">AV7-SUM(AW7:BC7)</f>
        <v>568.1872</v>
      </c>
      <c r="BE7" s="138"/>
      <c r="BF7" s="139" t="n">
        <f aca="false">BD7</f>
        <v>568.1872</v>
      </c>
      <c r="BG7" s="139" t="n">
        <f aca="false">BF7*$BG$5</f>
        <v>454.54976</v>
      </c>
      <c r="BH7" s="139" t="n">
        <f aca="false">BF7*$BH$5</f>
        <v>113.63744</v>
      </c>
      <c r="BI7" s="52"/>
      <c r="BJ7" s="140" t="s">
        <v>84</v>
      </c>
      <c r="BK7" s="141"/>
      <c r="BL7" s="54" t="n">
        <f aca="false">BL5+BL6</f>
        <v>15236.4928</v>
      </c>
      <c r="BO7" s="140" t="s">
        <v>84</v>
      </c>
      <c r="BP7" s="141"/>
      <c r="BQ7" s="54" t="e">
        <f aca="false">BQ5+BQ6</f>
        <v>#REF!</v>
      </c>
      <c r="BR7" s="55"/>
      <c r="BS7" s="142"/>
      <c r="BT7" s="143"/>
      <c r="BU7" s="144"/>
      <c r="BV7" s="138"/>
      <c r="BW7" s="138"/>
      <c r="BX7" s="138"/>
      <c r="BY7" s="144"/>
      <c r="BZ7" s="138"/>
      <c r="CA7" s="138"/>
      <c r="CB7" s="138"/>
      <c r="CC7" s="138"/>
      <c r="CD7" s="138"/>
      <c r="CE7" s="145"/>
      <c r="CF7" s="145"/>
      <c r="CG7" s="145"/>
      <c r="CH7" s="7"/>
      <c r="CI7" s="8"/>
      <c r="CJ7" s="7"/>
      <c r="CK7" s="29"/>
      <c r="CL7" s="7"/>
      <c r="CM7" s="7"/>
      <c r="CN7" s="8"/>
      <c r="CO7" s="7"/>
      <c r="CP7" s="29"/>
      <c r="CQ7" s="7"/>
      <c r="CR7" s="7"/>
      <c r="CS7" s="7"/>
      <c r="CT7" s="7"/>
      <c r="CU7" s="7"/>
      <c r="CV7" s="7"/>
      <c r="CW7" s="7"/>
      <c r="CX7" s="7"/>
      <c r="CY7" s="7"/>
    </row>
    <row r="8" customFormat="false" ht="12.75" hidden="false" customHeight="false" outlineLevel="0" collapsed="false">
      <c r="B8" s="75" t="n">
        <v>100</v>
      </c>
      <c r="C8" s="146" t="n">
        <f aca="false">C7</f>
        <v>4</v>
      </c>
      <c r="D8" s="147" t="n">
        <f aca="false">D7</f>
        <v>0</v>
      </c>
      <c r="E8" s="148" t="n">
        <f aca="false">C8-D7</f>
        <v>4</v>
      </c>
      <c r="F8" s="149" t="n">
        <f aca="false">$F$6</f>
        <v>0</v>
      </c>
      <c r="G8" s="150" t="n">
        <f aca="false">$G$6</f>
        <v>0</v>
      </c>
      <c r="H8" s="151" t="n">
        <f aca="false">$H$6</f>
        <v>0</v>
      </c>
      <c r="I8" s="152" t="n">
        <f aca="false">F8+G8+H8</f>
        <v>0</v>
      </c>
      <c r="J8" s="153" t="n">
        <f aca="false">$J$7</f>
        <v>0</v>
      </c>
      <c r="K8" s="154" t="n">
        <f aca="false">$K$6</f>
        <v>0</v>
      </c>
      <c r="L8" s="155" t="n">
        <f aca="false">((I8*J8/1000)+K8)</f>
        <v>0</v>
      </c>
      <c r="M8" s="156" t="n">
        <f aca="false">$M$68</f>
        <v>0</v>
      </c>
      <c r="N8" s="157" t="e">
        <f aca="false">$N$7*AQ7*AR7</f>
        <v>#DIV/0!</v>
      </c>
      <c r="O8" s="156" t="n">
        <f aca="false">$O$68</f>
        <v>0</v>
      </c>
      <c r="P8" s="158" t="n">
        <f aca="false">(AT7*$P$6)*$P$3</f>
        <v>1.7328</v>
      </c>
      <c r="Q8" s="154" t="n">
        <f aca="false">$Q$68</f>
        <v>0</v>
      </c>
      <c r="R8" s="154" t="n">
        <v>0</v>
      </c>
      <c r="S8" s="155" t="n">
        <v>0</v>
      </c>
      <c r="T8" s="156" t="n">
        <f aca="false">$T$6</f>
        <v>0</v>
      </c>
      <c r="U8" s="159" t="e">
        <f aca="false">(N8/E8)+SUM(L8:M8)</f>
        <v>#DIV/0!</v>
      </c>
      <c r="W8" s="116" t="n">
        <v>4</v>
      </c>
      <c r="X8" s="117" t="n">
        <v>2.52</v>
      </c>
      <c r="Y8" s="160"/>
      <c r="Z8" s="63"/>
      <c r="AA8" s="161"/>
      <c r="AB8" s="120"/>
      <c r="AC8" s="162" t="n">
        <f aca="false">(W8*X8)+(Y8*Z8)+(AA8*AB8)</f>
        <v>10.08</v>
      </c>
      <c r="AD8" s="163" t="n">
        <v>200</v>
      </c>
      <c r="AE8" s="164" t="n">
        <v>0</v>
      </c>
      <c r="AF8" s="165" t="n">
        <v>0</v>
      </c>
      <c r="AG8" s="166"/>
      <c r="AH8" s="167"/>
      <c r="AI8" s="168"/>
      <c r="AJ8" s="169"/>
      <c r="AK8" s="170" t="n">
        <v>4</v>
      </c>
      <c r="AL8" s="63" t="n">
        <v>145</v>
      </c>
      <c r="AM8" s="171"/>
      <c r="AN8" s="172"/>
      <c r="AO8" s="173"/>
      <c r="AP8" s="133"/>
      <c r="AQ8" s="133" t="e">
        <f aca="false" t="array" ref="AQ8:AQ8">SUM(IF(AND(AJ8&lt;&gt;"pac",AJ8&lt;&gt;""),AI8),IF(AND(AM8&lt;&gt;"pac",AM8&lt;&gt;""),AL8),IF(AND(AN8&lt;&gt;"pac",AN8&lt;&gt;""),AO8))/SUM(IF(AND(AJ8&lt;&gt;"pac",AJ8&lt;&gt;""),1),IF(AND(AM8&lt;&gt;"pac",AM8&lt;&gt;""),1),IF(AND(AN8&lt;&gt;"pac",AN8&lt;&gt;""),1))</f>
        <v>#DIV/0!</v>
      </c>
      <c r="AR8" s="133" t="n">
        <f aca="false" t="array" ref="AR8:AR8">SUM(IF(AND(AJ8&lt;&gt;"pac",AJ8&lt;&gt;""),AH8),IF(AND(AM8&lt;&gt;"pac",AM8&lt;&gt;""),AK8),IF(AND(AP8&lt;&gt;"pac",AP8&lt;&gt;""),AN8))</f>
        <v>0</v>
      </c>
      <c r="AS8" s="133"/>
      <c r="AT8" s="134" t="n">
        <f aca="false">SUM(AE8,AG8,AH8,AN8,AK8)</f>
        <v>4</v>
      </c>
      <c r="AU8" s="135" t="n">
        <f aca="false">AV8/AT8</f>
        <v>145</v>
      </c>
      <c r="AV8" s="136" t="n">
        <f aca="false">SUM(AE8*AF8)+(AH8*AI8)+(AN8*AO8)+(AK8*AL8)</f>
        <v>580</v>
      </c>
      <c r="AW8" s="137" t="n">
        <f aca="false">AT8*(F9+G9+H9)*J9/1000</f>
        <v>0</v>
      </c>
      <c r="AX8" s="137" t="n">
        <f aca="false">K9*AT8</f>
        <v>0</v>
      </c>
      <c r="AY8" s="137" t="n">
        <f aca="false">L9*(AE9+AG9)</f>
        <v>0</v>
      </c>
      <c r="AZ8" s="136" t="n">
        <f aca="false">P9</f>
        <v>1.7328</v>
      </c>
      <c r="BA8" s="137" t="n">
        <f aca="false">AC8</f>
        <v>10.08</v>
      </c>
      <c r="BB8" s="137" t="n">
        <f aca="false">T9*AT9</f>
        <v>0</v>
      </c>
      <c r="BC8" s="137"/>
      <c r="BD8" s="137" t="n">
        <f aca="false">AV8-SUM(AW8:BC8)</f>
        <v>568.1872</v>
      </c>
      <c r="BE8" s="138"/>
      <c r="BF8" s="139" t="n">
        <f aca="false">BD8</f>
        <v>568.1872</v>
      </c>
      <c r="BG8" s="139" t="n">
        <f aca="false">BF8*$BG$5</f>
        <v>454.54976</v>
      </c>
      <c r="BH8" s="139" t="n">
        <f aca="false">BF8*$BH$5</f>
        <v>113.63744</v>
      </c>
      <c r="BI8" s="52"/>
      <c r="BR8" s="55"/>
      <c r="BS8" s="142"/>
      <c r="BT8" s="143"/>
      <c r="BU8" s="144"/>
      <c r="BV8" s="138"/>
      <c r="BW8" s="138"/>
      <c r="BX8" s="138"/>
      <c r="BY8" s="144"/>
      <c r="BZ8" s="138"/>
      <c r="CA8" s="138"/>
      <c r="CB8" s="138"/>
      <c r="CC8" s="138"/>
      <c r="CD8" s="138"/>
      <c r="CE8" s="145"/>
      <c r="CF8" s="145"/>
      <c r="CG8" s="145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</row>
    <row r="9" customFormat="false" ht="12.75" hidden="false" customHeight="false" outlineLevel="0" collapsed="false">
      <c r="B9" s="75" t="n">
        <v>200</v>
      </c>
      <c r="C9" s="146" t="n">
        <f aca="false">C8</f>
        <v>4</v>
      </c>
      <c r="D9" s="147" t="n">
        <f aca="false">D8</f>
        <v>0</v>
      </c>
      <c r="E9" s="174" t="n">
        <f aca="false">C9-D8</f>
        <v>4</v>
      </c>
      <c r="F9" s="149" t="n">
        <f aca="false">$F$6</f>
        <v>0</v>
      </c>
      <c r="G9" s="175" t="n">
        <f aca="false">$G$6</f>
        <v>0</v>
      </c>
      <c r="H9" s="151" t="n">
        <f aca="false">$H$6</f>
        <v>0</v>
      </c>
      <c r="I9" s="152" t="n">
        <f aca="false">F9+G9+H9</f>
        <v>0</v>
      </c>
      <c r="J9" s="153" t="n">
        <f aca="false">$J$7</f>
        <v>0</v>
      </c>
      <c r="K9" s="154" t="n">
        <f aca="false">$K$6</f>
        <v>0</v>
      </c>
      <c r="L9" s="155" t="n">
        <f aca="false">((I9*J9/1000)+K9)</f>
        <v>0</v>
      </c>
      <c r="M9" s="156" t="n">
        <f aca="false">$M$68</f>
        <v>0</v>
      </c>
      <c r="N9" s="157" t="e">
        <f aca="false">$N$7*AQ8*AR8</f>
        <v>#DIV/0!</v>
      </c>
      <c r="O9" s="156" t="n">
        <f aca="false">$O$68</f>
        <v>0</v>
      </c>
      <c r="P9" s="158" t="n">
        <f aca="false">(AT8*$P$6)*$P$3</f>
        <v>1.7328</v>
      </c>
      <c r="Q9" s="154" t="n">
        <f aca="false">$Q$68</f>
        <v>0</v>
      </c>
      <c r="R9" s="154" t="n">
        <v>0</v>
      </c>
      <c r="S9" s="155" t="n">
        <v>0</v>
      </c>
      <c r="T9" s="156" t="n">
        <f aca="false">$T$6</f>
        <v>0</v>
      </c>
      <c r="U9" s="159" t="e">
        <f aca="false">(N9/E9)+SUM(L9:M9)</f>
        <v>#DIV/0!</v>
      </c>
      <c r="W9" s="116" t="n">
        <v>4</v>
      </c>
      <c r="X9" s="117" t="n">
        <v>2.52</v>
      </c>
      <c r="Y9" s="160"/>
      <c r="Z9" s="63"/>
      <c r="AA9" s="161"/>
      <c r="AB9" s="120"/>
      <c r="AC9" s="162" t="n">
        <f aca="false">(W9*X9)+(Y9*Z9)+(AA9*AB9)</f>
        <v>10.08</v>
      </c>
      <c r="AD9" s="163" t="n">
        <v>300</v>
      </c>
      <c r="AE9" s="164" t="n">
        <v>0</v>
      </c>
      <c r="AF9" s="165" t="n">
        <v>0</v>
      </c>
      <c r="AG9" s="166"/>
      <c r="AH9" s="167"/>
      <c r="AI9" s="168"/>
      <c r="AJ9" s="169"/>
      <c r="AK9" s="170" t="n">
        <v>4</v>
      </c>
      <c r="AL9" s="63" t="n">
        <v>145</v>
      </c>
      <c r="AM9" s="171"/>
      <c r="AN9" s="172"/>
      <c r="AO9" s="173"/>
      <c r="AP9" s="133"/>
      <c r="AQ9" s="133" t="e">
        <f aca="false" t="array" ref="AQ9:AQ9">SUM(IF(AND(AJ9&lt;&gt;"pac",AJ9&lt;&gt;""),AI9),IF(AND(AM9&lt;&gt;"pac",AM9&lt;&gt;""),AL9),IF(AND(AN9&lt;&gt;"pac",AN9&lt;&gt;""),AO9))/SUM(IF(AND(AJ9&lt;&gt;"pac",AJ9&lt;&gt;""),1),IF(AND(AM9&lt;&gt;"pac",AM9&lt;&gt;""),1),IF(AND(AN9&lt;&gt;"pac",AN9&lt;&gt;""),1))</f>
        <v>#DIV/0!</v>
      </c>
      <c r="AR9" s="133" t="n">
        <f aca="false" t="array" ref="AR9:AR9">SUM(IF(AND(AJ9&lt;&gt;"pac",AJ9&lt;&gt;""),AH9),IF(AND(AM9&lt;&gt;"pac",AM9&lt;&gt;""),AK9),IF(AND(AP9&lt;&gt;"pac",AP9&lt;&gt;""),AN9))</f>
        <v>0</v>
      </c>
      <c r="AS9" s="133"/>
      <c r="AT9" s="134" t="n">
        <f aca="false">SUM(AE9,AG9,AH9,AN9,AK9)</f>
        <v>4</v>
      </c>
      <c r="AU9" s="135" t="n">
        <f aca="false">AV9/AT9</f>
        <v>145</v>
      </c>
      <c r="AV9" s="136" t="n">
        <f aca="false">SUM(AE9*AF9)+(AH9*AI9)+(AN9*AO9)+(AK9*AL9)</f>
        <v>580</v>
      </c>
      <c r="AW9" s="137" t="n">
        <f aca="false">AT9*(F10+G10+H10)*J10/1000</f>
        <v>0</v>
      </c>
      <c r="AX9" s="137" t="n">
        <f aca="false">K10*AT9</f>
        <v>0</v>
      </c>
      <c r="AY9" s="137" t="n">
        <f aca="false">L10*(AE10+AG10)</f>
        <v>0</v>
      </c>
      <c r="AZ9" s="136" t="n">
        <f aca="false">P10</f>
        <v>1.7328</v>
      </c>
      <c r="BA9" s="137" t="n">
        <f aca="false">AC9</f>
        <v>10.08</v>
      </c>
      <c r="BB9" s="137" t="n">
        <f aca="false">T10*AT10</f>
        <v>0</v>
      </c>
      <c r="BC9" s="137"/>
      <c r="BD9" s="137" t="n">
        <f aca="false">AV9-SUM(AW9:BC9)</f>
        <v>568.1872</v>
      </c>
      <c r="BE9" s="138"/>
      <c r="BF9" s="139" t="n">
        <f aca="false">BD9</f>
        <v>568.1872</v>
      </c>
      <c r="BG9" s="139" t="n">
        <f aca="false">BF9*$BG$5</f>
        <v>454.54976</v>
      </c>
      <c r="BH9" s="139" t="n">
        <f aca="false">BF9*$BH$5</f>
        <v>113.63744</v>
      </c>
      <c r="BI9" s="52"/>
      <c r="BR9" s="55"/>
      <c r="BS9" s="142"/>
      <c r="BT9" s="143"/>
      <c r="BU9" s="98"/>
      <c r="BV9" s="52"/>
      <c r="BW9" s="52"/>
      <c r="BX9" s="52"/>
      <c r="BY9" s="52"/>
      <c r="BZ9" s="98"/>
      <c r="CA9" s="52"/>
      <c r="CB9" s="52"/>
      <c r="CC9" s="138"/>
      <c r="CD9" s="138"/>
      <c r="CE9" s="145"/>
      <c r="CF9" s="145"/>
      <c r="CG9" s="145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</row>
    <row r="10" customFormat="false" ht="12.75" hidden="false" customHeight="false" outlineLevel="0" collapsed="false">
      <c r="B10" s="75" t="n">
        <v>300</v>
      </c>
      <c r="C10" s="146" t="n">
        <f aca="false">C9</f>
        <v>4</v>
      </c>
      <c r="D10" s="147" t="n">
        <f aca="false">D9</f>
        <v>0</v>
      </c>
      <c r="E10" s="174" t="n">
        <f aca="false">C10-D9</f>
        <v>4</v>
      </c>
      <c r="F10" s="149" t="n">
        <f aca="false">$F$6</f>
        <v>0</v>
      </c>
      <c r="G10" s="175" t="n">
        <f aca="false">$G$6</f>
        <v>0</v>
      </c>
      <c r="H10" s="151" t="n">
        <f aca="false">$H$6</f>
        <v>0</v>
      </c>
      <c r="I10" s="152" t="n">
        <f aca="false">F10+G10+H10</f>
        <v>0</v>
      </c>
      <c r="J10" s="153" t="n">
        <f aca="false">$J$7</f>
        <v>0</v>
      </c>
      <c r="K10" s="154" t="n">
        <f aca="false">$K$6</f>
        <v>0</v>
      </c>
      <c r="L10" s="155" t="n">
        <f aca="false">((I10*J10/1000)+K10)</f>
        <v>0</v>
      </c>
      <c r="M10" s="156" t="n">
        <f aca="false">$M$68</f>
        <v>0</v>
      </c>
      <c r="N10" s="157" t="e">
        <f aca="false">$N$7*AQ9*AR9</f>
        <v>#DIV/0!</v>
      </c>
      <c r="O10" s="156" t="n">
        <f aca="false">$O$68</f>
        <v>0</v>
      </c>
      <c r="P10" s="158" t="n">
        <f aca="false">(AT9*$P$6)*$P$3</f>
        <v>1.7328</v>
      </c>
      <c r="Q10" s="154" t="n">
        <f aca="false">$Q$68</f>
        <v>0</v>
      </c>
      <c r="R10" s="154" t="n">
        <v>0</v>
      </c>
      <c r="S10" s="155" t="n">
        <v>0</v>
      </c>
      <c r="T10" s="156" t="n">
        <f aca="false">$T$6</f>
        <v>0</v>
      </c>
      <c r="U10" s="159" t="e">
        <f aca="false">(N10/E10)+SUM(L10:M10)</f>
        <v>#DIV/0!</v>
      </c>
      <c r="W10" s="116" t="n">
        <v>4</v>
      </c>
      <c r="X10" s="117" t="n">
        <v>2.52</v>
      </c>
      <c r="Y10" s="160"/>
      <c r="Z10" s="63"/>
      <c r="AA10" s="161"/>
      <c r="AB10" s="120"/>
      <c r="AC10" s="162" t="n">
        <f aca="false">(W10*X10)+(Y10*Z10)+(AA10*AB10)</f>
        <v>10.08</v>
      </c>
      <c r="AD10" s="163" t="n">
        <v>400</v>
      </c>
      <c r="AE10" s="164" t="n">
        <v>0</v>
      </c>
      <c r="AF10" s="165" t="n">
        <v>0</v>
      </c>
      <c r="AG10" s="166"/>
      <c r="AH10" s="167"/>
      <c r="AI10" s="168"/>
      <c r="AJ10" s="169"/>
      <c r="AK10" s="170" t="n">
        <v>4</v>
      </c>
      <c r="AL10" s="63" t="n">
        <v>145</v>
      </c>
      <c r="AM10" s="171"/>
      <c r="AN10" s="172"/>
      <c r="AO10" s="173"/>
      <c r="AP10" s="133"/>
      <c r="AQ10" s="133" t="e">
        <f aca="false" t="array" ref="AQ10:AQ10">SUM(IF(AND(AJ10&lt;&gt;"pac",AJ10&lt;&gt;""),AI10),IF(AND(AM10&lt;&gt;"pac",AM10&lt;&gt;""),AL10),IF(AND(AN10&lt;&gt;"pac",AN10&lt;&gt;""),AO10))/SUM(IF(AND(AJ10&lt;&gt;"pac",AJ10&lt;&gt;""),1),IF(AND(AM10&lt;&gt;"pac",AM10&lt;&gt;""),1),IF(AND(AN10&lt;&gt;"pac",AN10&lt;&gt;""),1))</f>
        <v>#DIV/0!</v>
      </c>
      <c r="AR10" s="133" t="n">
        <f aca="false" t="array" ref="AR10:AR10">SUM(IF(AND(AJ10&lt;&gt;"pac",AJ10&lt;&gt;""),AH10),IF(AND(AM10&lt;&gt;"pac",AM10&lt;&gt;""),AK10),IF(AND(AP10&lt;&gt;"pac",AP10&lt;&gt;""),AN10))</f>
        <v>0</v>
      </c>
      <c r="AS10" s="133"/>
      <c r="AT10" s="134" t="n">
        <f aca="false">SUM(AE10,AG10,AH10,AN10,AK10)</f>
        <v>4</v>
      </c>
      <c r="AU10" s="135" t="n">
        <f aca="false">AV10/AT10</f>
        <v>145</v>
      </c>
      <c r="AV10" s="136" t="n">
        <f aca="false">SUM(AE10*AF10)+(AH10*AI10)+(AN10*AO10)+(AK10*AL10)</f>
        <v>580</v>
      </c>
      <c r="AW10" s="137" t="n">
        <f aca="false">AT10*(F11+G11+H11)*J11/1000</f>
        <v>0</v>
      </c>
      <c r="AX10" s="137" t="n">
        <f aca="false">K11*AT10</f>
        <v>0</v>
      </c>
      <c r="AY10" s="137" t="n">
        <f aca="false">L11*(AE11+AG11)</f>
        <v>0</v>
      </c>
      <c r="AZ10" s="136" t="n">
        <f aca="false">P11</f>
        <v>1.7328</v>
      </c>
      <c r="BA10" s="137" t="n">
        <f aca="false">AC10</f>
        <v>10.08</v>
      </c>
      <c r="BB10" s="137" t="n">
        <f aca="false">T11*AT11</f>
        <v>0</v>
      </c>
      <c r="BC10" s="137"/>
      <c r="BD10" s="137" t="n">
        <f aca="false">AV10-SUM(AW10:BC10)</f>
        <v>568.1872</v>
      </c>
      <c r="BE10" s="138"/>
      <c r="BF10" s="139" t="n">
        <f aca="false">BD10</f>
        <v>568.1872</v>
      </c>
      <c r="BG10" s="139" t="n">
        <f aca="false">BF10*$BG$5</f>
        <v>454.54976</v>
      </c>
      <c r="BH10" s="139" t="n">
        <f aca="false">BF10*$BH$5</f>
        <v>113.63744</v>
      </c>
      <c r="BI10" s="52"/>
      <c r="BJ10" s="6" t="s">
        <v>86</v>
      </c>
      <c r="BO10" s="6" t="s">
        <v>87</v>
      </c>
      <c r="BR10" s="55"/>
      <c r="BS10" s="142"/>
      <c r="BT10" s="143"/>
      <c r="BU10" s="98"/>
      <c r="BV10" s="52"/>
      <c r="BW10" s="176"/>
      <c r="BX10" s="98"/>
      <c r="BY10" s="52"/>
      <c r="BZ10" s="98"/>
      <c r="CA10" s="52"/>
      <c r="CB10" s="176"/>
      <c r="CC10" s="138"/>
      <c r="CD10" s="138"/>
      <c r="CE10" s="145"/>
      <c r="CF10" s="145"/>
      <c r="CG10" s="145"/>
      <c r="CH10" s="7"/>
      <c r="CI10" s="8"/>
      <c r="CJ10" s="7"/>
      <c r="CK10" s="7"/>
      <c r="CL10" s="7"/>
      <c r="CM10" s="7"/>
      <c r="CN10" s="8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</row>
    <row r="11" customFormat="false" ht="12.75" hidden="false" customHeight="false" outlineLevel="0" collapsed="false">
      <c r="B11" s="75" t="n">
        <v>400</v>
      </c>
      <c r="C11" s="146" t="n">
        <f aca="false">C10</f>
        <v>4</v>
      </c>
      <c r="D11" s="147" t="n">
        <f aca="false">D10</f>
        <v>0</v>
      </c>
      <c r="E11" s="174" t="n">
        <f aca="false">C11-D10</f>
        <v>4</v>
      </c>
      <c r="F11" s="149" t="n">
        <f aca="false">$F$6</f>
        <v>0</v>
      </c>
      <c r="G11" s="175" t="n">
        <f aca="false">$G$6</f>
        <v>0</v>
      </c>
      <c r="H11" s="151" t="n">
        <f aca="false">$H$6</f>
        <v>0</v>
      </c>
      <c r="I11" s="152" t="n">
        <f aca="false">F11+G11+H11</f>
        <v>0</v>
      </c>
      <c r="J11" s="153" t="n">
        <f aca="false">$J$7</f>
        <v>0</v>
      </c>
      <c r="K11" s="154" t="n">
        <f aca="false">$K$6</f>
        <v>0</v>
      </c>
      <c r="L11" s="155" t="n">
        <f aca="false">((I11*J11/1000)+K11)</f>
        <v>0</v>
      </c>
      <c r="M11" s="156" t="n">
        <f aca="false">$M$68</f>
        <v>0</v>
      </c>
      <c r="N11" s="157" t="e">
        <f aca="false">$N$7*AQ10*AR10</f>
        <v>#DIV/0!</v>
      </c>
      <c r="O11" s="156" t="n">
        <f aca="false">$O$68</f>
        <v>0</v>
      </c>
      <c r="P11" s="158" t="n">
        <f aca="false">(AT10*$P$6)*$P$3</f>
        <v>1.7328</v>
      </c>
      <c r="Q11" s="154" t="n">
        <f aca="false">$Q$68</f>
        <v>0</v>
      </c>
      <c r="R11" s="154" t="n">
        <v>0</v>
      </c>
      <c r="S11" s="155" t="n">
        <v>0</v>
      </c>
      <c r="T11" s="156" t="n">
        <f aca="false">$T$6</f>
        <v>0</v>
      </c>
      <c r="U11" s="159" t="e">
        <f aca="false">(N11/E11)+SUM(L11:M11)</f>
        <v>#DIV/0!</v>
      </c>
      <c r="W11" s="116" t="n">
        <v>4</v>
      </c>
      <c r="X11" s="117" t="n">
        <v>2.52</v>
      </c>
      <c r="Y11" s="160"/>
      <c r="Z11" s="63"/>
      <c r="AA11" s="161"/>
      <c r="AB11" s="120"/>
      <c r="AC11" s="162" t="n">
        <f aca="false">(W11*X11)+(Y11*Z11)+(AA11*AB11)</f>
        <v>10.08</v>
      </c>
      <c r="AD11" s="163" t="n">
        <v>500</v>
      </c>
      <c r="AE11" s="164" t="n">
        <v>0</v>
      </c>
      <c r="AF11" s="165" t="n">
        <v>0</v>
      </c>
      <c r="AG11" s="166"/>
      <c r="AH11" s="167"/>
      <c r="AI11" s="168"/>
      <c r="AJ11" s="169"/>
      <c r="AK11" s="170" t="n">
        <v>4</v>
      </c>
      <c r="AL11" s="63" t="n">
        <v>145</v>
      </c>
      <c r="AM11" s="171"/>
      <c r="AN11" s="172"/>
      <c r="AO11" s="173"/>
      <c r="AP11" s="133"/>
      <c r="AQ11" s="133" t="e">
        <f aca="false" t="array" ref="AQ11:AQ11">SUM(IF(AND(AJ11&lt;&gt;"pac",AJ11&lt;&gt;""),AI11),IF(AND(AM11&lt;&gt;"pac",AM11&lt;&gt;""),AL11),IF(AND(AN11&lt;&gt;"pac",AN11&lt;&gt;""),AO11))/SUM(IF(AND(AJ11&lt;&gt;"pac",AJ11&lt;&gt;""),1),IF(AND(AM11&lt;&gt;"pac",AM11&lt;&gt;""),1),IF(AND(AN11&lt;&gt;"pac",AN11&lt;&gt;""),1))</f>
        <v>#DIV/0!</v>
      </c>
      <c r="AR11" s="133" t="n">
        <f aca="false" t="array" ref="AR11:AR11">SUM(IF(AND(AJ11&lt;&gt;"pac",AJ11&lt;&gt;""),AH11),IF(AND(AM11&lt;&gt;"pac",AM11&lt;&gt;""),AK11),IF(AND(AP11&lt;&gt;"pac",AP11&lt;&gt;""),AN11))</f>
        <v>0</v>
      </c>
      <c r="AS11" s="133"/>
      <c r="AT11" s="134" t="n">
        <f aca="false">SUM(AE11,AG11,AH11,AN11,AK11)</f>
        <v>4</v>
      </c>
      <c r="AU11" s="135" t="n">
        <f aca="false">AV11/AT11</f>
        <v>145</v>
      </c>
      <c r="AV11" s="136" t="n">
        <f aca="false">SUM(AE11*AF11)+(AH11*AI11)+(AN11*AO11)+(AK11*AL11)</f>
        <v>580</v>
      </c>
      <c r="AW11" s="137" t="n">
        <f aca="false">AT11*(F12+G12+H12)*J12/1000</f>
        <v>0</v>
      </c>
      <c r="AX11" s="137" t="n">
        <f aca="false">K12*AT11</f>
        <v>0</v>
      </c>
      <c r="AY11" s="137" t="n">
        <f aca="false">L12*(AE12+AG12)</f>
        <v>0</v>
      </c>
      <c r="AZ11" s="136" t="n">
        <f aca="false">P12</f>
        <v>1.7328</v>
      </c>
      <c r="BA11" s="137" t="n">
        <f aca="false">AC11</f>
        <v>10.08</v>
      </c>
      <c r="BB11" s="137" t="n">
        <f aca="false">T12*AT12</f>
        <v>0</v>
      </c>
      <c r="BC11" s="137"/>
      <c r="BD11" s="137" t="n">
        <f aca="false">AV11-SUM(AW11:BC11)</f>
        <v>568.1872</v>
      </c>
      <c r="BE11" s="138"/>
      <c r="BF11" s="139" t="n">
        <f aca="false">BD11</f>
        <v>568.1872</v>
      </c>
      <c r="BG11" s="139" t="n">
        <f aca="false">BF11*$BG$5</f>
        <v>454.54976</v>
      </c>
      <c r="BH11" s="139" t="n">
        <f aca="false">BF11*$BH$5</f>
        <v>113.63744</v>
      </c>
      <c r="BI11" s="52"/>
      <c r="BJ11" s="25" t="s">
        <v>88</v>
      </c>
      <c r="BK11" s="26"/>
      <c r="BL11" s="27" t="n">
        <f aca="false">AV31</f>
        <v>15520</v>
      </c>
      <c r="BO11" s="25" t="s">
        <v>88</v>
      </c>
      <c r="BP11" s="26"/>
      <c r="BQ11" s="27" t="e">
        <f aca="true">(INDIRECT(TEXT((DAY($A$1)-1),"0")&amp;"!Bq11"))+BL11</f>
        <v>#REF!</v>
      </c>
      <c r="BR11" s="55"/>
      <c r="BS11" s="142"/>
      <c r="BT11" s="143"/>
      <c r="BU11" s="98"/>
      <c r="BV11" s="52"/>
      <c r="BW11" s="176"/>
      <c r="BX11" s="52"/>
      <c r="BY11" s="52"/>
      <c r="BZ11" s="98"/>
      <c r="CA11" s="52"/>
      <c r="CB11" s="176"/>
      <c r="CC11" s="138"/>
      <c r="CD11" s="138"/>
      <c r="CE11" s="145"/>
      <c r="CF11" s="145"/>
      <c r="CG11" s="145"/>
      <c r="CH11" s="7"/>
      <c r="CI11" s="8"/>
      <c r="CJ11" s="7"/>
      <c r="CK11" s="29"/>
      <c r="CL11" s="7"/>
      <c r="CM11" s="7"/>
      <c r="CN11" s="8"/>
      <c r="CO11" s="7"/>
      <c r="CP11" s="29"/>
      <c r="CQ11" s="7"/>
      <c r="CR11" s="7"/>
      <c r="CS11" s="7"/>
      <c r="CT11" s="7"/>
      <c r="CU11" s="7"/>
      <c r="CV11" s="7"/>
      <c r="CW11" s="7"/>
      <c r="CX11" s="7"/>
      <c r="CY11" s="7"/>
    </row>
    <row r="12" customFormat="false" ht="12.75" hidden="false" customHeight="false" outlineLevel="0" collapsed="false">
      <c r="B12" s="75" t="n">
        <v>500</v>
      </c>
      <c r="C12" s="146" t="n">
        <f aca="false">C11</f>
        <v>4</v>
      </c>
      <c r="D12" s="147" t="n">
        <f aca="false">D11</f>
        <v>0</v>
      </c>
      <c r="E12" s="174" t="n">
        <f aca="false">C12-D11</f>
        <v>4</v>
      </c>
      <c r="F12" s="149" t="n">
        <f aca="false">$F$6</f>
        <v>0</v>
      </c>
      <c r="G12" s="175" t="n">
        <f aca="false">$G$6</f>
        <v>0</v>
      </c>
      <c r="H12" s="151" t="n">
        <f aca="false">$H$6</f>
        <v>0</v>
      </c>
      <c r="I12" s="152" t="n">
        <f aca="false">F12+G12+H12</f>
        <v>0</v>
      </c>
      <c r="J12" s="153" t="n">
        <f aca="false">$J$7</f>
        <v>0</v>
      </c>
      <c r="K12" s="154" t="n">
        <f aca="false">$K$6</f>
        <v>0</v>
      </c>
      <c r="L12" s="155" t="n">
        <f aca="false">((I12*J12/1000)+K12)</f>
        <v>0</v>
      </c>
      <c r="M12" s="156" t="n">
        <f aca="false">$M$68</f>
        <v>0</v>
      </c>
      <c r="N12" s="157" t="e">
        <f aca="false">$N$7*AQ11*AR11</f>
        <v>#DIV/0!</v>
      </c>
      <c r="O12" s="156" t="n">
        <f aca="false">$O$68</f>
        <v>0</v>
      </c>
      <c r="P12" s="158" t="n">
        <f aca="false">(AT11*$P$6)*$P$3</f>
        <v>1.7328</v>
      </c>
      <c r="Q12" s="154" t="n">
        <f aca="false">$Q$68</f>
        <v>0</v>
      </c>
      <c r="R12" s="154" t="n">
        <v>0</v>
      </c>
      <c r="S12" s="155" t="n">
        <v>0</v>
      </c>
      <c r="T12" s="156" t="n">
        <f aca="false">$T$6</f>
        <v>0</v>
      </c>
      <c r="U12" s="159" t="e">
        <f aca="false">(N12/E12)+SUM(L12:M12)</f>
        <v>#DIV/0!</v>
      </c>
      <c r="W12" s="116" t="n">
        <v>4</v>
      </c>
      <c r="X12" s="117" t="n">
        <v>2.52</v>
      </c>
      <c r="Y12" s="160"/>
      <c r="Z12" s="63"/>
      <c r="AA12" s="161"/>
      <c r="AB12" s="120"/>
      <c r="AC12" s="162" t="n">
        <f aca="false">(W12*X12)+(Y12*Z12)+(AA12*AB12)</f>
        <v>10.08</v>
      </c>
      <c r="AD12" s="163" t="n">
        <v>600</v>
      </c>
      <c r="AE12" s="164" t="n">
        <v>0</v>
      </c>
      <c r="AF12" s="165" t="n">
        <v>0</v>
      </c>
      <c r="AG12" s="166"/>
      <c r="AH12" s="167"/>
      <c r="AI12" s="168"/>
      <c r="AJ12" s="169"/>
      <c r="AK12" s="170" t="n">
        <v>4</v>
      </c>
      <c r="AL12" s="63" t="n">
        <v>145</v>
      </c>
      <c r="AM12" s="171"/>
      <c r="AN12" s="172"/>
      <c r="AO12" s="173"/>
      <c r="AP12" s="133"/>
      <c r="AQ12" s="133" t="e">
        <f aca="false" t="array" ref="AQ12:AQ12">SUM(IF(AND(AJ12&lt;&gt;"pac",AJ12&lt;&gt;""),AI12),IF(AND(AM12&lt;&gt;"pac",AM12&lt;&gt;""),AL12),IF(AND(AN12&lt;&gt;"pac",AN12&lt;&gt;""),AO12))/SUM(IF(AND(AJ12&lt;&gt;"pac",AJ12&lt;&gt;""),1),IF(AND(AM12&lt;&gt;"pac",AM12&lt;&gt;""),1),IF(AND(AN12&lt;&gt;"pac",AN12&lt;&gt;""),1))</f>
        <v>#DIV/0!</v>
      </c>
      <c r="AR12" s="133" t="n">
        <f aca="false" t="array" ref="AR12:AR12">SUM(IF(AND(AJ12&lt;&gt;"pac",AJ12&lt;&gt;""),AH12),IF(AND(AM12&lt;&gt;"pac",AM12&lt;&gt;""),AK12),IF(AND(AP12&lt;&gt;"pac",AP12&lt;&gt;""),AN12))</f>
        <v>0</v>
      </c>
      <c r="AS12" s="133"/>
      <c r="AT12" s="134" t="n">
        <f aca="false">SUM(AE12,AG12,AH12,AN12,AK12)</f>
        <v>4</v>
      </c>
      <c r="AU12" s="135" t="n">
        <f aca="false">AV12/AT12</f>
        <v>145</v>
      </c>
      <c r="AV12" s="136" t="n">
        <f aca="false">SUM(AE12*AF12)+(AH12*AI12)+(AN12*AO12)+(AK12*AL12)</f>
        <v>580</v>
      </c>
      <c r="AW12" s="137" t="n">
        <f aca="false">AT12*(F13+G13+H13)*J13/1000</f>
        <v>0</v>
      </c>
      <c r="AX12" s="137" t="n">
        <f aca="false">K13*AT12</f>
        <v>0</v>
      </c>
      <c r="AY12" s="137" t="n">
        <f aca="false">L13*(AE13+AG13)</f>
        <v>0</v>
      </c>
      <c r="AZ12" s="136" t="n">
        <f aca="false">P13</f>
        <v>1.7328</v>
      </c>
      <c r="BA12" s="137" t="n">
        <f aca="false">AC12</f>
        <v>10.08</v>
      </c>
      <c r="BB12" s="137" t="n">
        <f aca="false">T13*AT13</f>
        <v>0</v>
      </c>
      <c r="BC12" s="137"/>
      <c r="BD12" s="137" t="n">
        <f aca="false">AV12-SUM(AW12:BC12)</f>
        <v>568.1872</v>
      </c>
      <c r="BE12" s="138"/>
      <c r="BF12" s="139" t="n">
        <f aca="false">BD12</f>
        <v>568.1872</v>
      </c>
      <c r="BG12" s="139" t="n">
        <f aca="false">BF12*$BG$5</f>
        <v>454.54976</v>
      </c>
      <c r="BH12" s="139" t="n">
        <f aca="false">BF12*$BH$5</f>
        <v>113.63744</v>
      </c>
      <c r="BI12" s="52"/>
      <c r="BJ12" s="53" t="s">
        <v>92</v>
      </c>
      <c r="BK12" s="52"/>
      <c r="BL12" s="73"/>
      <c r="BO12" s="53" t="s">
        <v>92</v>
      </c>
      <c r="BP12" s="52"/>
      <c r="BQ12" s="73"/>
      <c r="BR12" s="55"/>
      <c r="BS12" s="142"/>
      <c r="BT12" s="143"/>
      <c r="BU12" s="98"/>
      <c r="BV12" s="52"/>
      <c r="BW12" s="176"/>
      <c r="BX12" s="52"/>
      <c r="BY12" s="52"/>
      <c r="BZ12" s="98"/>
      <c r="CA12" s="52"/>
      <c r="CB12" s="176"/>
      <c r="CC12" s="138"/>
      <c r="CD12" s="138"/>
      <c r="CE12" s="145"/>
      <c r="CF12" s="145"/>
      <c r="CG12" s="145"/>
      <c r="CH12" s="7"/>
      <c r="CI12" s="8"/>
      <c r="CJ12" s="7"/>
      <c r="CK12" s="29"/>
      <c r="CL12" s="7"/>
      <c r="CM12" s="7"/>
      <c r="CN12" s="8"/>
      <c r="CO12" s="7"/>
      <c r="CP12" s="29"/>
      <c r="CQ12" s="7"/>
      <c r="CR12" s="7"/>
      <c r="CS12" s="7"/>
      <c r="CT12" s="7"/>
      <c r="CU12" s="7"/>
      <c r="CV12" s="7"/>
      <c r="CW12" s="7"/>
      <c r="CX12" s="7"/>
      <c r="CY12" s="7"/>
    </row>
    <row r="13" customFormat="false" ht="12.75" hidden="false" customHeight="false" outlineLevel="0" collapsed="false">
      <c r="B13" s="75" t="n">
        <v>600</v>
      </c>
      <c r="C13" s="146" t="n">
        <f aca="false">C12</f>
        <v>4</v>
      </c>
      <c r="D13" s="147" t="n">
        <f aca="false">D12</f>
        <v>0</v>
      </c>
      <c r="E13" s="174" t="n">
        <f aca="false">C13-D12</f>
        <v>4</v>
      </c>
      <c r="F13" s="149" t="n">
        <f aca="false">$F$6</f>
        <v>0</v>
      </c>
      <c r="G13" s="175" t="n">
        <f aca="false">$G$6</f>
        <v>0</v>
      </c>
      <c r="H13" s="151" t="n">
        <f aca="false">$H$6</f>
        <v>0</v>
      </c>
      <c r="I13" s="152" t="n">
        <f aca="false">F13+G13+H13</f>
        <v>0</v>
      </c>
      <c r="J13" s="153" t="n">
        <f aca="false">$J$7</f>
        <v>0</v>
      </c>
      <c r="K13" s="154" t="n">
        <f aca="false">$K$6</f>
        <v>0</v>
      </c>
      <c r="L13" s="155" t="n">
        <f aca="false">((I13*J13/1000)+K13)</f>
        <v>0</v>
      </c>
      <c r="M13" s="156" t="n">
        <f aca="false">$M$68</f>
        <v>0</v>
      </c>
      <c r="N13" s="157" t="e">
        <f aca="false">$N$7*AQ12*AR12</f>
        <v>#DIV/0!</v>
      </c>
      <c r="O13" s="156" t="n">
        <f aca="false">$O$68</f>
        <v>0</v>
      </c>
      <c r="P13" s="158" t="n">
        <f aca="false">(AT12*$P$6)*$P$3</f>
        <v>1.7328</v>
      </c>
      <c r="Q13" s="154" t="n">
        <f aca="false">$Q$68</f>
        <v>0</v>
      </c>
      <c r="R13" s="154" t="n">
        <v>0</v>
      </c>
      <c r="S13" s="155" t="n">
        <v>0</v>
      </c>
      <c r="T13" s="156" t="n">
        <f aca="false">$T$6</f>
        <v>0</v>
      </c>
      <c r="U13" s="159" t="e">
        <f aca="false">(N13/E13)+SUM(L13:M13)</f>
        <v>#DIV/0!</v>
      </c>
      <c r="W13" s="116" t="n">
        <v>4</v>
      </c>
      <c r="X13" s="117" t="n">
        <v>2.52</v>
      </c>
      <c r="Y13" s="160"/>
      <c r="Z13" s="63"/>
      <c r="AA13" s="161"/>
      <c r="AB13" s="120"/>
      <c r="AC13" s="162" t="n">
        <f aca="false">(W13*X13)+(Y13*Z13)+(AA13*AB13)</f>
        <v>10.08</v>
      </c>
      <c r="AD13" s="163" t="n">
        <v>700</v>
      </c>
      <c r="AE13" s="164" t="n">
        <v>0</v>
      </c>
      <c r="AF13" s="165" t="n">
        <v>0</v>
      </c>
      <c r="AG13" s="166"/>
      <c r="AH13" s="167"/>
      <c r="AI13" s="168"/>
      <c r="AJ13" s="169"/>
      <c r="AK13" s="170" t="n">
        <v>4</v>
      </c>
      <c r="AL13" s="63" t="n">
        <v>170</v>
      </c>
      <c r="AM13" s="171"/>
      <c r="AN13" s="172"/>
      <c r="AO13" s="173"/>
      <c r="AP13" s="133"/>
      <c r="AQ13" s="133" t="e">
        <f aca="false" t="array" ref="AQ13:AQ13">SUM(IF(AND(AJ13&lt;&gt;"pac",AJ13&lt;&gt;""),AI13),IF(AND(AM13&lt;&gt;"pac",AM13&lt;&gt;""),AL13),IF(AND(AN13&lt;&gt;"pac",AN13&lt;&gt;""),AO13))/SUM(IF(AND(AJ13&lt;&gt;"pac",AJ13&lt;&gt;""),1),IF(AND(AM13&lt;&gt;"pac",AM13&lt;&gt;""),1),IF(AND(AN13&lt;&gt;"pac",AN13&lt;&gt;""),1))</f>
        <v>#DIV/0!</v>
      </c>
      <c r="AR13" s="133" t="n">
        <f aca="false" t="array" ref="AR13:AR13">SUM(IF(AND(AJ13&lt;&gt;"pac",AJ13&lt;&gt;""),AH13),IF(AND(AM13&lt;&gt;"pac",AM13&lt;&gt;""),AK13),IF(AND(AP13&lt;&gt;"pac",AP13&lt;&gt;""),AN13))</f>
        <v>0</v>
      </c>
      <c r="AS13" s="133"/>
      <c r="AT13" s="134" t="n">
        <f aca="false">SUM(AE13,AG13,AH13,AN13,AK13)</f>
        <v>4</v>
      </c>
      <c r="AU13" s="135" t="n">
        <f aca="false">AV13/AT13</f>
        <v>170</v>
      </c>
      <c r="AV13" s="136" t="n">
        <f aca="false">SUM(AE13*AF13)+(AH13*AI13)+(AN13*AO13)+(AK13*AL13)</f>
        <v>680</v>
      </c>
      <c r="AW13" s="137" t="n">
        <f aca="false">AT13*(F14+G14+H14)*J14/1000</f>
        <v>0</v>
      </c>
      <c r="AX13" s="137" t="n">
        <f aca="false">K14*AT13</f>
        <v>0</v>
      </c>
      <c r="AY13" s="137" t="n">
        <f aca="false">L14*(AE14+AG14)</f>
        <v>0</v>
      </c>
      <c r="AZ13" s="136" t="n">
        <f aca="false">P14</f>
        <v>1.7328</v>
      </c>
      <c r="BA13" s="137" t="n">
        <f aca="false">AC13</f>
        <v>10.08</v>
      </c>
      <c r="BB13" s="137" t="n">
        <f aca="false">T14*AT14</f>
        <v>0</v>
      </c>
      <c r="BC13" s="137"/>
      <c r="BD13" s="137" t="n">
        <f aca="false">AV13-SUM(AW13:BC13)</f>
        <v>668.1872</v>
      </c>
      <c r="BE13" s="138"/>
      <c r="BF13" s="139" t="n">
        <f aca="false">BD13</f>
        <v>668.1872</v>
      </c>
      <c r="BG13" s="139" t="n">
        <f aca="false">BF13*$BG$5</f>
        <v>534.54976</v>
      </c>
      <c r="BH13" s="139" t="n">
        <f aca="false">BF13*$BH$5</f>
        <v>133.63744</v>
      </c>
      <c r="BI13" s="52"/>
      <c r="BJ13" s="53" t="s">
        <v>93</v>
      </c>
      <c r="BK13" s="52"/>
      <c r="BL13" s="73" t="n">
        <f aca="false">AY31+BA31</f>
        <v>241.92</v>
      </c>
      <c r="BO13" s="53" t="s">
        <v>93</v>
      </c>
      <c r="BP13" s="52"/>
      <c r="BQ13" s="73" t="e">
        <f aca="true">(INDIRECT(TEXT((DAY($A$1)-1),"0")&amp;"!Bq13"))+BL13</f>
        <v>#REF!</v>
      </c>
      <c r="BR13" s="55"/>
      <c r="BS13" s="142"/>
      <c r="BT13" s="143"/>
      <c r="BU13" s="98"/>
      <c r="BV13" s="52"/>
      <c r="BW13" s="101"/>
      <c r="BX13" s="98"/>
      <c r="BY13" s="98"/>
      <c r="BZ13" s="98"/>
      <c r="CA13" s="52"/>
      <c r="CB13" s="101"/>
      <c r="CC13" s="138"/>
      <c r="CD13" s="138"/>
      <c r="CE13" s="145"/>
      <c r="CF13" s="145"/>
      <c r="CG13" s="145"/>
      <c r="CH13" s="7"/>
      <c r="CI13" s="8"/>
      <c r="CJ13" s="7"/>
      <c r="CK13" s="29"/>
      <c r="CL13" s="7"/>
      <c r="CM13" s="7"/>
      <c r="CN13" s="8"/>
      <c r="CO13" s="7"/>
      <c r="CP13" s="29"/>
      <c r="CQ13" s="7"/>
      <c r="CR13" s="7"/>
      <c r="CS13" s="7"/>
      <c r="CT13" s="7"/>
      <c r="CU13" s="7"/>
      <c r="CV13" s="7"/>
      <c r="CW13" s="7"/>
      <c r="CX13" s="7"/>
      <c r="CY13" s="7"/>
    </row>
    <row r="14" customFormat="false" ht="12.75" hidden="false" customHeight="false" outlineLevel="0" collapsed="false">
      <c r="B14" s="75" t="n">
        <v>700</v>
      </c>
      <c r="C14" s="146" t="n">
        <f aca="false">C13</f>
        <v>4</v>
      </c>
      <c r="D14" s="147" t="n">
        <f aca="false">D13</f>
        <v>0</v>
      </c>
      <c r="E14" s="174" t="n">
        <f aca="false">C14-D13</f>
        <v>4</v>
      </c>
      <c r="F14" s="149" t="n">
        <f aca="false">$F$6</f>
        <v>0</v>
      </c>
      <c r="G14" s="175" t="n">
        <f aca="false">$G$6</f>
        <v>0</v>
      </c>
      <c r="H14" s="151" t="n">
        <f aca="false">$H$6</f>
        <v>0</v>
      </c>
      <c r="I14" s="152" t="n">
        <f aca="false">F14+G14+H14</f>
        <v>0</v>
      </c>
      <c r="J14" s="153" t="n">
        <f aca="false">$J$7</f>
        <v>0</v>
      </c>
      <c r="K14" s="154" t="n">
        <f aca="false">$K$6</f>
        <v>0</v>
      </c>
      <c r="L14" s="155" t="n">
        <f aca="false">((I14*J14/1000)+K14)</f>
        <v>0</v>
      </c>
      <c r="M14" s="156" t="n">
        <f aca="false">$M$68</f>
        <v>0</v>
      </c>
      <c r="N14" s="157" t="e">
        <f aca="false">$N$7*AQ13*AR13</f>
        <v>#DIV/0!</v>
      </c>
      <c r="O14" s="156" t="n">
        <f aca="false">$O$68</f>
        <v>0</v>
      </c>
      <c r="P14" s="158" t="n">
        <f aca="false">(AT13*$P$6)*$P$3</f>
        <v>1.7328</v>
      </c>
      <c r="Q14" s="154" t="n">
        <f aca="false">$Q$68</f>
        <v>0</v>
      </c>
      <c r="R14" s="154" t="n">
        <v>0</v>
      </c>
      <c r="S14" s="155" t="n">
        <v>0</v>
      </c>
      <c r="T14" s="156" t="n">
        <f aca="false">$T$6</f>
        <v>0</v>
      </c>
      <c r="U14" s="159" t="e">
        <f aca="false">(N14/E14)+SUM(L14:M14)</f>
        <v>#DIV/0!</v>
      </c>
      <c r="W14" s="116" t="n">
        <v>4</v>
      </c>
      <c r="X14" s="117" t="n">
        <v>2.52</v>
      </c>
      <c r="Y14" s="160"/>
      <c r="Z14" s="63"/>
      <c r="AA14" s="161"/>
      <c r="AB14" s="120"/>
      <c r="AC14" s="162" t="n">
        <f aca="false">(W14*X14)+(Y14*Z14)+(AA14*AB14)</f>
        <v>10.08</v>
      </c>
      <c r="AD14" s="163" t="n">
        <v>800</v>
      </c>
      <c r="AE14" s="164" t="n">
        <v>0</v>
      </c>
      <c r="AF14" s="165" t="n">
        <v>0</v>
      </c>
      <c r="AG14" s="166"/>
      <c r="AH14" s="167"/>
      <c r="AI14" s="168"/>
      <c r="AJ14" s="169"/>
      <c r="AK14" s="170" t="n">
        <v>4</v>
      </c>
      <c r="AL14" s="63" t="n">
        <v>170</v>
      </c>
      <c r="AM14" s="171"/>
      <c r="AN14" s="172"/>
      <c r="AO14" s="173"/>
      <c r="AP14" s="133"/>
      <c r="AQ14" s="133" t="e">
        <f aca="false" t="array" ref="AQ14:AQ14">SUM(IF(AND(AJ14&lt;&gt;"pac",AJ14&lt;&gt;""),AI14),IF(AND(AM14&lt;&gt;"pac",AM14&lt;&gt;""),AL14),IF(AND(AN14&lt;&gt;"pac",AN14&lt;&gt;""),AO14))/SUM(IF(AND(AJ14&lt;&gt;"pac",AJ14&lt;&gt;""),1),IF(AND(AM14&lt;&gt;"pac",AM14&lt;&gt;""),1),IF(AND(AN14&lt;&gt;"pac",AN14&lt;&gt;""),1))</f>
        <v>#DIV/0!</v>
      </c>
      <c r="AR14" s="133" t="n">
        <f aca="false" t="array" ref="AR14:AR14">SUM(IF(AND(AJ14&lt;&gt;"pac",AJ14&lt;&gt;""),AH14),IF(AND(AM14&lt;&gt;"pac",AM14&lt;&gt;""),AK14),IF(AND(AP14&lt;&gt;"pac",AP14&lt;&gt;""),AN14))</f>
        <v>0</v>
      </c>
      <c r="AS14" s="133"/>
      <c r="AT14" s="134" t="n">
        <f aca="false">SUM(AE14,AG14,AH14,AN14,AK14)</f>
        <v>4</v>
      </c>
      <c r="AU14" s="135" t="n">
        <f aca="false">AV14/AT14</f>
        <v>170</v>
      </c>
      <c r="AV14" s="136" t="n">
        <f aca="false">SUM(AE14*AF14)+(AH14*AI14)+(AN14*AO14)+(AK14*AL14)</f>
        <v>680</v>
      </c>
      <c r="AW14" s="137" t="n">
        <f aca="false">AT14*(F15+G15+H15)*J15/1000</f>
        <v>0</v>
      </c>
      <c r="AX14" s="137" t="n">
        <f aca="false">K15*AT14</f>
        <v>0</v>
      </c>
      <c r="AY14" s="137" t="n">
        <f aca="false">L15*(AE15+AG15)</f>
        <v>0</v>
      </c>
      <c r="AZ14" s="136" t="n">
        <f aca="false">P15</f>
        <v>1.7328</v>
      </c>
      <c r="BA14" s="137" t="n">
        <f aca="false">AC14</f>
        <v>10.08</v>
      </c>
      <c r="BB14" s="137" t="n">
        <f aca="false">T15*AT15</f>
        <v>0</v>
      </c>
      <c r="BC14" s="137"/>
      <c r="BD14" s="137" t="n">
        <f aca="false">AV14-SUM(AW14:BC14)</f>
        <v>668.1872</v>
      </c>
      <c r="BE14" s="138"/>
      <c r="BF14" s="139" t="n">
        <f aca="false">BD14</f>
        <v>668.1872</v>
      </c>
      <c r="BG14" s="139" t="n">
        <f aca="false">BF14*$BG$5</f>
        <v>534.54976</v>
      </c>
      <c r="BH14" s="139" t="n">
        <f aca="false">BF14*$BH$5</f>
        <v>133.63744</v>
      </c>
      <c r="BI14" s="52"/>
      <c r="BJ14" s="53" t="s">
        <v>67</v>
      </c>
      <c r="BK14" s="52"/>
      <c r="BL14" s="73" t="n">
        <f aca="false">AZ31</f>
        <v>41.5872</v>
      </c>
      <c r="BO14" s="53" t="s">
        <v>67</v>
      </c>
      <c r="BP14" s="52"/>
      <c r="BQ14" s="73" t="e">
        <f aca="true">(INDIRECT(TEXT((DAY($A$1)-1),"0")&amp;"!BQ14"))+BL14</f>
        <v>#REF!</v>
      </c>
      <c r="BR14" s="55"/>
      <c r="BS14" s="142"/>
      <c r="BT14" s="143"/>
      <c r="BU14" s="98"/>
      <c r="BV14" s="52"/>
      <c r="BW14" s="176"/>
      <c r="BX14" s="52"/>
      <c r="BY14" s="52"/>
      <c r="BZ14" s="98"/>
      <c r="CA14" s="52"/>
      <c r="CB14" s="176"/>
      <c r="CC14" s="138"/>
      <c r="CD14" s="138"/>
      <c r="CE14" s="145"/>
      <c r="CF14" s="145"/>
      <c r="CG14" s="145"/>
      <c r="CH14" s="7"/>
      <c r="CI14" s="8"/>
      <c r="CJ14" s="7"/>
      <c r="CK14" s="29"/>
      <c r="CL14" s="7"/>
      <c r="CM14" s="7"/>
      <c r="CN14" s="8"/>
      <c r="CO14" s="7"/>
      <c r="CP14" s="29"/>
      <c r="CQ14" s="7"/>
      <c r="CR14" s="7"/>
      <c r="CS14" s="7"/>
      <c r="CT14" s="7"/>
      <c r="CU14" s="7"/>
      <c r="CV14" s="7"/>
      <c r="CW14" s="7"/>
      <c r="CX14" s="7"/>
      <c r="CY14" s="7"/>
    </row>
    <row r="15" customFormat="false" ht="15" hidden="false" customHeight="false" outlineLevel="0" collapsed="false">
      <c r="B15" s="75" t="n">
        <v>800</v>
      </c>
      <c r="C15" s="146" t="n">
        <f aca="false">C14</f>
        <v>4</v>
      </c>
      <c r="D15" s="147" t="n">
        <f aca="false">D14</f>
        <v>0</v>
      </c>
      <c r="E15" s="174" t="n">
        <f aca="false">C15-D14</f>
        <v>4</v>
      </c>
      <c r="F15" s="149" t="n">
        <f aca="false">$F$6</f>
        <v>0</v>
      </c>
      <c r="G15" s="175" t="n">
        <f aca="false">$G$6</f>
        <v>0</v>
      </c>
      <c r="H15" s="151" t="n">
        <f aca="false">$H$6</f>
        <v>0</v>
      </c>
      <c r="I15" s="152" t="n">
        <f aca="false">F15+G15+H15</f>
        <v>0</v>
      </c>
      <c r="J15" s="153" t="n">
        <f aca="false">$J$7</f>
        <v>0</v>
      </c>
      <c r="K15" s="154" t="n">
        <f aca="false">$K$6</f>
        <v>0</v>
      </c>
      <c r="L15" s="155" t="n">
        <f aca="false">((I15*J15/1000)+K15)</f>
        <v>0</v>
      </c>
      <c r="M15" s="156" t="n">
        <f aca="false">$M$68</f>
        <v>0</v>
      </c>
      <c r="N15" s="157" t="e">
        <f aca="false">$N$7*AQ14*AR14</f>
        <v>#DIV/0!</v>
      </c>
      <c r="O15" s="156" t="n">
        <f aca="false">$O$68</f>
        <v>0</v>
      </c>
      <c r="P15" s="158" t="n">
        <f aca="false">(AT14*$P$6)*$P$3</f>
        <v>1.7328</v>
      </c>
      <c r="Q15" s="154" t="n">
        <f aca="false">$Q$68</f>
        <v>0</v>
      </c>
      <c r="R15" s="154" t="n">
        <v>0</v>
      </c>
      <c r="S15" s="155" t="n">
        <v>0</v>
      </c>
      <c r="T15" s="156" t="n">
        <f aca="false">$T$6</f>
        <v>0</v>
      </c>
      <c r="U15" s="159" t="e">
        <f aca="false">(N15/E15)+SUM(L15:M15)</f>
        <v>#DIV/0!</v>
      </c>
      <c r="W15" s="116" t="n">
        <v>4</v>
      </c>
      <c r="X15" s="117" t="n">
        <v>2.52</v>
      </c>
      <c r="Y15" s="160"/>
      <c r="Z15" s="63"/>
      <c r="AA15" s="161"/>
      <c r="AB15" s="120"/>
      <c r="AC15" s="162" t="n">
        <f aca="false">(W15*X15)+(Y15*Z15)+(AA15*AB15)</f>
        <v>10.08</v>
      </c>
      <c r="AD15" s="163" t="n">
        <v>900</v>
      </c>
      <c r="AE15" s="164" t="n">
        <v>0</v>
      </c>
      <c r="AF15" s="165" t="n">
        <v>0</v>
      </c>
      <c r="AG15" s="166"/>
      <c r="AH15" s="167"/>
      <c r="AI15" s="168"/>
      <c r="AJ15" s="169"/>
      <c r="AK15" s="170" t="n">
        <v>4</v>
      </c>
      <c r="AL15" s="63" t="n">
        <v>170</v>
      </c>
      <c r="AM15" s="171"/>
      <c r="AN15" s="172"/>
      <c r="AO15" s="173"/>
      <c r="AP15" s="133"/>
      <c r="AQ15" s="133" t="e">
        <f aca="false" t="array" ref="AQ15:AQ15">SUM(IF(AND(AJ15&lt;&gt;"pac",AJ15&lt;&gt;""),AI15),IF(AND(AM15&lt;&gt;"pac",AM15&lt;&gt;""),AL15),IF(AND(AN15&lt;&gt;"pac",AN15&lt;&gt;""),AO15))/SUM(IF(AND(AJ15&lt;&gt;"pac",AJ15&lt;&gt;""),1),IF(AND(AM15&lt;&gt;"pac",AM15&lt;&gt;""),1),IF(AND(AN15&lt;&gt;"pac",AN15&lt;&gt;""),1))</f>
        <v>#DIV/0!</v>
      </c>
      <c r="AR15" s="133" t="n">
        <f aca="false" t="array" ref="AR15:AR15">SUM(IF(AND(AJ15&lt;&gt;"pac",AJ15&lt;&gt;""),AH15),IF(AND(AM15&lt;&gt;"pac",AM15&lt;&gt;""),AK15),IF(AND(AP15&lt;&gt;"pac",AP15&lt;&gt;""),AN15))</f>
        <v>0</v>
      </c>
      <c r="AS15" s="133"/>
      <c r="AT15" s="134" t="n">
        <f aca="false">SUM(AE15,AG15,AH15,AN15,AK15)</f>
        <v>4</v>
      </c>
      <c r="AU15" s="135" t="n">
        <f aca="false">AV15/AT15</f>
        <v>170</v>
      </c>
      <c r="AV15" s="136" t="n">
        <f aca="false">SUM(AE15*AF15)+(AH15*AI15)+(AN15*AO15)+(AK15*AL15)</f>
        <v>680</v>
      </c>
      <c r="AW15" s="137" t="n">
        <f aca="false">AT15*(F16+G16+H16)*J16/1000</f>
        <v>0</v>
      </c>
      <c r="AX15" s="137" t="n">
        <f aca="false">K16*AT15</f>
        <v>0</v>
      </c>
      <c r="AY15" s="137" t="n">
        <f aca="false">L16*(AE16+AG16)</f>
        <v>0</v>
      </c>
      <c r="AZ15" s="136" t="n">
        <f aca="false">P16</f>
        <v>1.7328</v>
      </c>
      <c r="BA15" s="137" t="n">
        <f aca="false">AC15</f>
        <v>10.08</v>
      </c>
      <c r="BB15" s="137" t="n">
        <f aca="false">T16*AT16</f>
        <v>0</v>
      </c>
      <c r="BC15" s="137"/>
      <c r="BD15" s="137" t="n">
        <f aca="false">AV15-SUM(AW15:BC15)</f>
        <v>668.1872</v>
      </c>
      <c r="BE15" s="138"/>
      <c r="BF15" s="139" t="n">
        <f aca="false">BD15</f>
        <v>668.1872</v>
      </c>
      <c r="BG15" s="139" t="n">
        <f aca="false">BF15*$BG$5</f>
        <v>534.54976</v>
      </c>
      <c r="BH15" s="139" t="n">
        <f aca="false">BF15*$BH$5</f>
        <v>133.63744</v>
      </c>
      <c r="BI15" s="52"/>
      <c r="BJ15" s="53" t="s">
        <v>96</v>
      </c>
      <c r="BK15" s="52"/>
      <c r="BL15" s="181" t="n">
        <f aca="false">BC31</f>
        <v>0</v>
      </c>
      <c r="BO15" s="53" t="s">
        <v>96</v>
      </c>
      <c r="BP15" s="52"/>
      <c r="BQ15" s="181" t="e">
        <f aca="true">(INDIRECT(TEXT((DAY($A$1)-1),"0")&amp;"!BK15"))+BL15</f>
        <v>#REF!</v>
      </c>
      <c r="BR15" s="55"/>
      <c r="BS15" s="142"/>
      <c r="BT15" s="143"/>
      <c r="BU15" s="52"/>
      <c r="BV15" s="52"/>
      <c r="BW15" s="52"/>
      <c r="BX15" s="52"/>
      <c r="BY15" s="52"/>
      <c r="BZ15" s="52"/>
      <c r="CA15" s="52"/>
      <c r="CB15" s="52"/>
      <c r="CC15" s="138"/>
      <c r="CD15" s="138"/>
      <c r="CE15" s="145"/>
      <c r="CF15" s="145"/>
      <c r="CG15" s="145"/>
      <c r="CH15" s="7"/>
      <c r="CI15" s="8"/>
      <c r="CJ15" s="7"/>
      <c r="CK15" s="182"/>
      <c r="CL15" s="7"/>
      <c r="CM15" s="7"/>
      <c r="CN15" s="8"/>
      <c r="CO15" s="7"/>
      <c r="CP15" s="182"/>
      <c r="CQ15" s="7"/>
      <c r="CR15" s="7"/>
      <c r="CS15" s="7"/>
      <c r="CT15" s="7"/>
      <c r="CU15" s="7"/>
      <c r="CV15" s="7"/>
      <c r="CW15" s="7"/>
      <c r="CX15" s="7"/>
      <c r="CY15" s="7"/>
    </row>
    <row r="16" customFormat="false" ht="12.75" hidden="false" customHeight="false" outlineLevel="0" collapsed="false">
      <c r="B16" s="75" t="n">
        <v>900</v>
      </c>
      <c r="C16" s="146" t="n">
        <f aca="false">C15</f>
        <v>4</v>
      </c>
      <c r="D16" s="147" t="n">
        <f aca="false">D15</f>
        <v>0</v>
      </c>
      <c r="E16" s="174" t="n">
        <f aca="false">C16-D15</f>
        <v>4</v>
      </c>
      <c r="F16" s="149" t="n">
        <f aca="false">$F$6</f>
        <v>0</v>
      </c>
      <c r="G16" s="175" t="n">
        <f aca="false">$G$6</f>
        <v>0</v>
      </c>
      <c r="H16" s="151" t="n">
        <f aca="false">$H$6</f>
        <v>0</v>
      </c>
      <c r="I16" s="152" t="n">
        <f aca="false">F16+G16+H16</f>
        <v>0</v>
      </c>
      <c r="J16" s="153" t="n">
        <f aca="false">$J$7</f>
        <v>0</v>
      </c>
      <c r="K16" s="154" t="n">
        <f aca="false">$K$6</f>
        <v>0</v>
      </c>
      <c r="L16" s="155" t="n">
        <f aca="false">((I16*J16/1000)+K16)</f>
        <v>0</v>
      </c>
      <c r="M16" s="156" t="n">
        <f aca="false">$M$68</f>
        <v>0</v>
      </c>
      <c r="N16" s="157" t="e">
        <f aca="false">$N$7*AQ15*AR15</f>
        <v>#DIV/0!</v>
      </c>
      <c r="O16" s="156" t="n">
        <f aca="false">$O$68</f>
        <v>0</v>
      </c>
      <c r="P16" s="158" t="n">
        <f aca="false">(AT15*$P$6)*$P$3</f>
        <v>1.7328</v>
      </c>
      <c r="Q16" s="154" t="n">
        <f aca="false">$Q$68</f>
        <v>0</v>
      </c>
      <c r="R16" s="154" t="n">
        <v>0</v>
      </c>
      <c r="S16" s="155" t="n">
        <v>0</v>
      </c>
      <c r="T16" s="156" t="n">
        <f aca="false">$T$6</f>
        <v>0</v>
      </c>
      <c r="U16" s="159" t="e">
        <f aca="false">(N16/E16)+SUM(L16:M16)</f>
        <v>#DIV/0!</v>
      </c>
      <c r="W16" s="116" t="n">
        <v>4</v>
      </c>
      <c r="X16" s="117" t="n">
        <v>2.52</v>
      </c>
      <c r="Y16" s="160"/>
      <c r="Z16" s="63"/>
      <c r="AA16" s="161"/>
      <c r="AB16" s="120"/>
      <c r="AC16" s="162" t="n">
        <f aca="false">(W16*X16)+(Y16*Z16)+(AA16*AB16)</f>
        <v>10.08</v>
      </c>
      <c r="AD16" s="163" t="n">
        <v>1000</v>
      </c>
      <c r="AE16" s="164" t="n">
        <v>0</v>
      </c>
      <c r="AF16" s="165" t="n">
        <v>0</v>
      </c>
      <c r="AG16" s="166"/>
      <c r="AH16" s="167"/>
      <c r="AI16" s="168"/>
      <c r="AJ16" s="169"/>
      <c r="AK16" s="170" t="n">
        <v>4</v>
      </c>
      <c r="AL16" s="63" t="n">
        <v>170</v>
      </c>
      <c r="AM16" s="171"/>
      <c r="AN16" s="172"/>
      <c r="AO16" s="173"/>
      <c r="AP16" s="133"/>
      <c r="AQ16" s="133" t="e">
        <f aca="false" t="array" ref="AQ16:AQ16">SUM(IF(AND(AJ16&lt;&gt;"pac",AJ16&lt;&gt;""),AI16),IF(AND(AM16&lt;&gt;"pac",AM16&lt;&gt;""),AL16),IF(AND(AN16&lt;&gt;"pac",AN16&lt;&gt;""),AO16))/SUM(IF(AND(AJ16&lt;&gt;"pac",AJ16&lt;&gt;""),1),IF(AND(AM16&lt;&gt;"pac",AM16&lt;&gt;""),1),IF(AND(AN16&lt;&gt;"pac",AN16&lt;&gt;""),1))</f>
        <v>#DIV/0!</v>
      </c>
      <c r="AR16" s="133" t="n">
        <f aca="false" t="array" ref="AR16:AR16">SUM(IF(AND(AJ16&lt;&gt;"pac",AJ16&lt;&gt;""),AH16),IF(AND(AM16&lt;&gt;"pac",AM16&lt;&gt;""),AK16),IF(AND(AP16&lt;&gt;"pac",AP16&lt;&gt;""),AN16))</f>
        <v>0</v>
      </c>
      <c r="AS16" s="133"/>
      <c r="AT16" s="134" t="n">
        <f aca="false">SUM(AE16,AG16,AH16,AN16,AK16)</f>
        <v>4</v>
      </c>
      <c r="AU16" s="135" t="n">
        <f aca="false">AV16/AT16</f>
        <v>170</v>
      </c>
      <c r="AV16" s="136" t="n">
        <f aca="false">SUM(AE16*AF16)+(AH16*AI16)+(AN16*AO16)+(AK16*AL16)</f>
        <v>680</v>
      </c>
      <c r="AW16" s="137" t="n">
        <f aca="false">AT16*(F17+G17+H17)*J17/1000</f>
        <v>0</v>
      </c>
      <c r="AX16" s="137" t="n">
        <f aca="false">K17*AT16</f>
        <v>0</v>
      </c>
      <c r="AY16" s="137" t="n">
        <f aca="false">L17*(AE17+AG17)</f>
        <v>0</v>
      </c>
      <c r="AZ16" s="136" t="n">
        <f aca="false">P17</f>
        <v>1.7328</v>
      </c>
      <c r="BA16" s="137" t="n">
        <f aca="false">AC16</f>
        <v>10.08</v>
      </c>
      <c r="BB16" s="137" t="n">
        <f aca="false">T17*AT17</f>
        <v>0</v>
      </c>
      <c r="BC16" s="137"/>
      <c r="BD16" s="137" t="n">
        <f aca="false">AV16-SUM(AW16:BC16)</f>
        <v>668.1872</v>
      </c>
      <c r="BE16" s="138"/>
      <c r="BF16" s="139" t="n">
        <f aca="false">BD16</f>
        <v>668.1872</v>
      </c>
      <c r="BG16" s="139" t="n">
        <f aca="false">BF16*$BG$5</f>
        <v>534.54976</v>
      </c>
      <c r="BH16" s="139" t="n">
        <f aca="false">BF16*$BH$5</f>
        <v>133.63744</v>
      </c>
      <c r="BI16" s="52"/>
      <c r="BJ16" s="53" t="s">
        <v>98</v>
      </c>
      <c r="BK16" s="52"/>
      <c r="BL16" s="73" t="n">
        <f aca="false">SUM(BL13:BL15)</f>
        <v>283.5072</v>
      </c>
      <c r="BO16" s="53" t="s">
        <v>98</v>
      </c>
      <c r="BP16" s="52"/>
      <c r="BQ16" s="73" t="e">
        <f aca="true">(INDIRECT(TEXT((DAY($A$1)-1),"0")&amp;"!Bq16"))+BL16</f>
        <v>#REF!</v>
      </c>
      <c r="BR16" s="55"/>
      <c r="BS16" s="142"/>
      <c r="BT16" s="143"/>
      <c r="BU16" s="52"/>
      <c r="BV16" s="52"/>
      <c r="BW16" s="52"/>
      <c r="BX16" s="52"/>
      <c r="BY16" s="52"/>
      <c r="BZ16" s="52"/>
      <c r="CA16" s="52"/>
      <c r="CB16" s="52"/>
      <c r="CC16" s="138"/>
      <c r="CD16" s="138"/>
      <c r="CE16" s="145"/>
      <c r="CF16" s="145"/>
      <c r="CG16" s="145"/>
      <c r="CH16" s="7"/>
      <c r="CI16" s="8"/>
      <c r="CJ16" s="7"/>
      <c r="CK16" s="29"/>
      <c r="CL16" s="7"/>
      <c r="CM16" s="7"/>
      <c r="CN16" s="8"/>
      <c r="CO16" s="7"/>
      <c r="CP16" s="29"/>
      <c r="CQ16" s="7"/>
      <c r="CR16" s="7"/>
      <c r="CS16" s="7"/>
      <c r="CT16" s="7"/>
      <c r="CU16" s="7"/>
      <c r="CV16" s="7"/>
      <c r="CW16" s="7"/>
      <c r="CX16" s="7"/>
      <c r="CY16" s="7"/>
    </row>
    <row r="17" customFormat="false" ht="12.75" hidden="false" customHeight="false" outlineLevel="0" collapsed="false">
      <c r="B17" s="75" t="n">
        <v>1000</v>
      </c>
      <c r="C17" s="146" t="n">
        <f aca="false">C16</f>
        <v>4</v>
      </c>
      <c r="D17" s="147" t="n">
        <f aca="false">D16</f>
        <v>0</v>
      </c>
      <c r="E17" s="174" t="n">
        <f aca="false">C17-D16</f>
        <v>4</v>
      </c>
      <c r="F17" s="149" t="n">
        <f aca="false">$F$6</f>
        <v>0</v>
      </c>
      <c r="G17" s="175" t="n">
        <f aca="false">$G$6</f>
        <v>0</v>
      </c>
      <c r="H17" s="151" t="n">
        <f aca="false">$H$6</f>
        <v>0</v>
      </c>
      <c r="I17" s="152" t="n">
        <f aca="false">F17+G17+H17</f>
        <v>0</v>
      </c>
      <c r="J17" s="153" t="n">
        <f aca="false">$J$7</f>
        <v>0</v>
      </c>
      <c r="K17" s="154" t="n">
        <f aca="false">$K$6</f>
        <v>0</v>
      </c>
      <c r="L17" s="155" t="n">
        <f aca="false">((I17*J17/1000)+K17)</f>
        <v>0</v>
      </c>
      <c r="M17" s="156" t="n">
        <f aca="false">$M$68</f>
        <v>0</v>
      </c>
      <c r="N17" s="157" t="e">
        <f aca="false">$N$7*AQ16*AR16</f>
        <v>#DIV/0!</v>
      </c>
      <c r="O17" s="156" t="n">
        <f aca="false">$O$68</f>
        <v>0</v>
      </c>
      <c r="P17" s="158" t="n">
        <f aca="false">(AT16*$P$6)*$P$3</f>
        <v>1.7328</v>
      </c>
      <c r="Q17" s="154" t="n">
        <f aca="false">$Q$68</f>
        <v>0</v>
      </c>
      <c r="R17" s="154" t="n">
        <v>0</v>
      </c>
      <c r="S17" s="155" t="n">
        <v>0</v>
      </c>
      <c r="T17" s="156" t="n">
        <f aca="false">$T$6</f>
        <v>0</v>
      </c>
      <c r="U17" s="159" t="e">
        <f aca="false">(N17/E17)+SUM(L17:M17)</f>
        <v>#DIV/0!</v>
      </c>
      <c r="W17" s="116" t="n">
        <v>4</v>
      </c>
      <c r="X17" s="117" t="n">
        <v>2.52</v>
      </c>
      <c r="Y17" s="160"/>
      <c r="Z17" s="63"/>
      <c r="AA17" s="161"/>
      <c r="AB17" s="120"/>
      <c r="AC17" s="162" t="n">
        <f aca="false">(W17*X17)+(Y17*Z17)+(AA17*AB17)</f>
        <v>10.08</v>
      </c>
      <c r="AD17" s="163" t="n">
        <v>1100</v>
      </c>
      <c r="AE17" s="164" t="n">
        <v>0</v>
      </c>
      <c r="AF17" s="165" t="n">
        <v>0</v>
      </c>
      <c r="AG17" s="166"/>
      <c r="AH17" s="167"/>
      <c r="AI17" s="168"/>
      <c r="AJ17" s="169"/>
      <c r="AK17" s="170" t="n">
        <v>4</v>
      </c>
      <c r="AL17" s="63" t="n">
        <v>170</v>
      </c>
      <c r="AM17" s="171"/>
      <c r="AN17" s="172"/>
      <c r="AO17" s="173"/>
      <c r="AP17" s="133"/>
      <c r="AQ17" s="133" t="e">
        <f aca="false" t="array" ref="AQ17:AQ17">SUM(IF(AND(AJ17&lt;&gt;"pac",AJ17&lt;&gt;""),AI17),IF(AND(AM17&lt;&gt;"pac",AM17&lt;&gt;""),AL17),IF(AND(AN17&lt;&gt;"pac",AN17&lt;&gt;""),AO17))/SUM(IF(AND(AJ17&lt;&gt;"pac",AJ17&lt;&gt;""),1),IF(AND(AM17&lt;&gt;"pac",AM17&lt;&gt;""),1),IF(AND(AN17&lt;&gt;"pac",AN17&lt;&gt;""),1))</f>
        <v>#DIV/0!</v>
      </c>
      <c r="AR17" s="133" t="n">
        <f aca="false" t="array" ref="AR17:AR17">SUM(IF(AND(AJ17&lt;&gt;"pac",AJ17&lt;&gt;""),AH17),IF(AND(AM17&lt;&gt;"pac",AM17&lt;&gt;""),AK17),IF(AND(AP17&lt;&gt;"pac",AP17&lt;&gt;""),AN17))</f>
        <v>0</v>
      </c>
      <c r="AS17" s="133"/>
      <c r="AT17" s="134" t="n">
        <f aca="false">SUM(AE17,AG17,AH17,AN17,AK17)</f>
        <v>4</v>
      </c>
      <c r="AU17" s="135" t="n">
        <f aca="false">AV17/AT17</f>
        <v>170</v>
      </c>
      <c r="AV17" s="136" t="n">
        <f aca="false">SUM(AE17*AF17)+(AH17*AI17)+(AN17*AO17)+(AK17*AL17)</f>
        <v>680</v>
      </c>
      <c r="AW17" s="137" t="n">
        <f aca="false">AT17*(F18+G18+H18)*J18/1000</f>
        <v>0</v>
      </c>
      <c r="AX17" s="137" t="n">
        <f aca="false">K18*AT17</f>
        <v>0</v>
      </c>
      <c r="AY17" s="137" t="n">
        <f aca="false">L18*(AE18+AG18)</f>
        <v>0</v>
      </c>
      <c r="AZ17" s="136" t="n">
        <f aca="false">P18</f>
        <v>1.7328</v>
      </c>
      <c r="BA17" s="137" t="n">
        <f aca="false">AC17</f>
        <v>10.08</v>
      </c>
      <c r="BB17" s="137" t="n">
        <f aca="false">T18*AT18</f>
        <v>0</v>
      </c>
      <c r="BC17" s="137"/>
      <c r="BD17" s="137" t="n">
        <f aca="false">AV17-SUM(AW17:BC17)</f>
        <v>668.1872</v>
      </c>
      <c r="BE17" s="138"/>
      <c r="BF17" s="139" t="n">
        <f aca="false">BD17</f>
        <v>668.1872</v>
      </c>
      <c r="BG17" s="139" t="n">
        <f aca="false">BF17*$BG$5</f>
        <v>534.54976</v>
      </c>
      <c r="BH17" s="139" t="n">
        <f aca="false">BF17*$BH$5</f>
        <v>133.63744</v>
      </c>
      <c r="BI17" s="52"/>
      <c r="BJ17" s="183"/>
      <c r="BK17" s="52"/>
      <c r="BL17" s="171"/>
      <c r="BO17" s="183"/>
      <c r="BP17" s="52"/>
      <c r="BQ17" s="171"/>
      <c r="BR17" s="55"/>
      <c r="BS17" s="142"/>
      <c r="BT17" s="143"/>
      <c r="BU17" s="98"/>
      <c r="BV17" s="52"/>
      <c r="BW17" s="52"/>
      <c r="BX17" s="52"/>
      <c r="BY17" s="52"/>
      <c r="BZ17" s="98"/>
      <c r="CA17" s="52"/>
      <c r="CB17" s="52"/>
      <c r="CC17" s="138"/>
      <c r="CD17" s="138"/>
      <c r="CE17" s="145"/>
      <c r="CF17" s="145"/>
      <c r="CG17" s="145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</row>
    <row r="18" customFormat="false" ht="12.75" hidden="false" customHeight="false" outlineLevel="0" collapsed="false">
      <c r="B18" s="75" t="n">
        <v>1100</v>
      </c>
      <c r="C18" s="146" t="n">
        <f aca="false">C17</f>
        <v>4</v>
      </c>
      <c r="D18" s="147" t="n">
        <f aca="false">D17</f>
        <v>0</v>
      </c>
      <c r="E18" s="174" t="n">
        <f aca="false">C18-D17</f>
        <v>4</v>
      </c>
      <c r="F18" s="149" t="n">
        <f aca="false">$F$6</f>
        <v>0</v>
      </c>
      <c r="G18" s="175" t="n">
        <f aca="false">$G$6</f>
        <v>0</v>
      </c>
      <c r="H18" s="151" t="n">
        <f aca="false">$H$6</f>
        <v>0</v>
      </c>
      <c r="I18" s="152" t="n">
        <f aca="false">F18+G18+H18</f>
        <v>0</v>
      </c>
      <c r="J18" s="153" t="n">
        <f aca="false">$J$7</f>
        <v>0</v>
      </c>
      <c r="K18" s="154" t="n">
        <f aca="false">$K$6</f>
        <v>0</v>
      </c>
      <c r="L18" s="155" t="n">
        <f aca="false">((I18*J18/1000)+K18)</f>
        <v>0</v>
      </c>
      <c r="M18" s="156" t="n">
        <f aca="false">$M$68</f>
        <v>0</v>
      </c>
      <c r="N18" s="157" t="e">
        <f aca="false">$N$7*AQ17*AR17</f>
        <v>#DIV/0!</v>
      </c>
      <c r="O18" s="156" t="n">
        <f aca="false">$O$68</f>
        <v>0</v>
      </c>
      <c r="P18" s="158" t="n">
        <f aca="false">(AT17*$P$6)*$P$3</f>
        <v>1.7328</v>
      </c>
      <c r="Q18" s="154" t="n">
        <f aca="false">$Q$68</f>
        <v>0</v>
      </c>
      <c r="R18" s="154" t="n">
        <v>0</v>
      </c>
      <c r="S18" s="155" t="n">
        <v>0</v>
      </c>
      <c r="T18" s="156" t="n">
        <f aca="false">$T$6</f>
        <v>0</v>
      </c>
      <c r="U18" s="159" t="e">
        <f aca="false">(N18/E18)+SUM(L18:M18)</f>
        <v>#DIV/0!</v>
      </c>
      <c r="W18" s="116" t="n">
        <v>4</v>
      </c>
      <c r="X18" s="117" t="n">
        <v>2.52</v>
      </c>
      <c r="Y18" s="160"/>
      <c r="Z18" s="63"/>
      <c r="AA18" s="161"/>
      <c r="AB18" s="120"/>
      <c r="AC18" s="162" t="n">
        <f aca="false">(W18*X18)+(Y18*Z18)+(AA18*AB18)</f>
        <v>10.08</v>
      </c>
      <c r="AD18" s="163" t="n">
        <v>1200</v>
      </c>
      <c r="AE18" s="164" t="n">
        <v>0</v>
      </c>
      <c r="AF18" s="165" t="n">
        <v>0</v>
      </c>
      <c r="AG18" s="166"/>
      <c r="AH18" s="167"/>
      <c r="AI18" s="168"/>
      <c r="AJ18" s="169"/>
      <c r="AK18" s="170" t="n">
        <v>4</v>
      </c>
      <c r="AL18" s="63" t="n">
        <v>170</v>
      </c>
      <c r="AM18" s="171"/>
      <c r="AN18" s="172"/>
      <c r="AO18" s="173"/>
      <c r="AP18" s="133"/>
      <c r="AQ18" s="133" t="e">
        <f aca="false" t="array" ref="AQ18:AQ18">SUM(IF(AND(AJ18&lt;&gt;"pac",AJ18&lt;&gt;""),AI18),IF(AND(AM18&lt;&gt;"pac",AM18&lt;&gt;""),AL18),IF(AND(AN18&lt;&gt;"pac",AN18&lt;&gt;""),AO18))/SUM(IF(AND(AJ18&lt;&gt;"pac",AJ18&lt;&gt;""),1),IF(AND(AM18&lt;&gt;"pac",AM18&lt;&gt;""),1),IF(AND(AN18&lt;&gt;"pac",AN18&lt;&gt;""),1))</f>
        <v>#DIV/0!</v>
      </c>
      <c r="AR18" s="133" t="n">
        <f aca="false" t="array" ref="AR18:AR18">SUM(IF(AND(AJ18&lt;&gt;"pac",AJ18&lt;&gt;""),AH18),IF(AND(AM18&lt;&gt;"pac",AM18&lt;&gt;""),AK18),IF(AND(AP18&lt;&gt;"pac",AP18&lt;&gt;""),AN18))</f>
        <v>0</v>
      </c>
      <c r="AS18" s="133"/>
      <c r="AT18" s="134" t="n">
        <f aca="false">SUM(AE18,AG18,AH18,AN18,AK18)</f>
        <v>4</v>
      </c>
      <c r="AU18" s="135" t="n">
        <f aca="false">AV18/AT18</f>
        <v>170</v>
      </c>
      <c r="AV18" s="136" t="n">
        <f aca="false">SUM(AE18*AF18)+(AH18*AI18)+(AN18*AO18)+(AK18*AL18)</f>
        <v>680</v>
      </c>
      <c r="AW18" s="137" t="n">
        <f aca="false">AT18*(F19+G19+H19)*J19/1000</f>
        <v>0</v>
      </c>
      <c r="AX18" s="137" t="n">
        <f aca="false">K19*AT18</f>
        <v>0</v>
      </c>
      <c r="AY18" s="137" t="n">
        <f aca="false">L19*(AE19+AG19)</f>
        <v>0</v>
      </c>
      <c r="AZ18" s="136" t="n">
        <f aca="false">P19</f>
        <v>1.7328</v>
      </c>
      <c r="BA18" s="137" t="n">
        <f aca="false">AC18</f>
        <v>10.08</v>
      </c>
      <c r="BB18" s="137" t="n">
        <f aca="false">T19*AT19</f>
        <v>0</v>
      </c>
      <c r="BC18" s="137"/>
      <c r="BD18" s="137" t="n">
        <f aca="false">AV18-SUM(AW18:BC18)</f>
        <v>668.1872</v>
      </c>
      <c r="BE18" s="138"/>
      <c r="BF18" s="139" t="n">
        <f aca="false">BD18</f>
        <v>668.1872</v>
      </c>
      <c r="BG18" s="139" t="n">
        <f aca="false">BF18*$BG$5</f>
        <v>534.54976</v>
      </c>
      <c r="BH18" s="139" t="n">
        <f aca="false">BF18*$BH$5</f>
        <v>133.63744</v>
      </c>
      <c r="BI18" s="52"/>
      <c r="BJ18" s="53" t="s">
        <v>99</v>
      </c>
      <c r="BK18" s="52"/>
      <c r="BL18" s="73" t="n">
        <f aca="false">BH31</f>
        <v>3047.29856</v>
      </c>
      <c r="BO18" s="53" t="s">
        <v>99</v>
      </c>
      <c r="BP18" s="52"/>
      <c r="BQ18" s="73" t="e">
        <f aca="false">BQ7*$BH$5</f>
        <v>#REF!</v>
      </c>
      <c r="BR18" s="55"/>
      <c r="BS18" s="142"/>
      <c r="BT18" s="143"/>
      <c r="BU18" s="98"/>
      <c r="BV18" s="52"/>
      <c r="BW18" s="176"/>
      <c r="BX18" s="52"/>
      <c r="BY18" s="52"/>
      <c r="BZ18" s="98"/>
      <c r="CA18" s="52"/>
      <c r="CB18" s="176"/>
      <c r="CC18" s="138"/>
      <c r="CD18" s="138"/>
      <c r="CE18" s="145"/>
      <c r="CF18" s="145"/>
      <c r="CG18" s="145"/>
      <c r="CH18" s="7"/>
      <c r="CI18" s="8"/>
      <c r="CJ18" s="7"/>
      <c r="CK18" s="29"/>
      <c r="CL18" s="7"/>
      <c r="CM18" s="7"/>
      <c r="CN18" s="8"/>
      <c r="CO18" s="7"/>
      <c r="CP18" s="29"/>
      <c r="CQ18" s="7"/>
      <c r="CR18" s="7"/>
      <c r="CS18" s="7"/>
      <c r="CT18" s="7"/>
      <c r="CU18" s="7"/>
      <c r="CV18" s="7"/>
      <c r="CW18" s="7"/>
      <c r="CX18" s="7"/>
      <c r="CY18" s="7"/>
    </row>
    <row r="19" customFormat="false" ht="12.75" hidden="false" customHeight="false" outlineLevel="0" collapsed="false">
      <c r="B19" s="75" t="n">
        <v>1200</v>
      </c>
      <c r="C19" s="146" t="n">
        <f aca="false">C18</f>
        <v>4</v>
      </c>
      <c r="D19" s="147" t="n">
        <f aca="false">D18</f>
        <v>0</v>
      </c>
      <c r="E19" s="174" t="n">
        <f aca="false">C19-D18</f>
        <v>4</v>
      </c>
      <c r="F19" s="149" t="n">
        <f aca="false">$F$6</f>
        <v>0</v>
      </c>
      <c r="G19" s="175" t="n">
        <f aca="false">$G$6</f>
        <v>0</v>
      </c>
      <c r="H19" s="151" t="n">
        <f aca="false">$H$6</f>
        <v>0</v>
      </c>
      <c r="I19" s="152" t="n">
        <f aca="false">F19+G19+H19</f>
        <v>0</v>
      </c>
      <c r="J19" s="153" t="n">
        <f aca="false">$J$7</f>
        <v>0</v>
      </c>
      <c r="K19" s="154" t="n">
        <f aca="false">$K$6</f>
        <v>0</v>
      </c>
      <c r="L19" s="155" t="n">
        <f aca="false">((I19*J19/1000)+K19)</f>
        <v>0</v>
      </c>
      <c r="M19" s="156" t="n">
        <f aca="false">$M$68</f>
        <v>0</v>
      </c>
      <c r="N19" s="157" t="e">
        <f aca="false">$N$7*AQ18*AR18</f>
        <v>#DIV/0!</v>
      </c>
      <c r="O19" s="156" t="n">
        <f aca="false">$O$68</f>
        <v>0</v>
      </c>
      <c r="P19" s="158" t="n">
        <f aca="false">(AT18*$P$6)*$P$3</f>
        <v>1.7328</v>
      </c>
      <c r="Q19" s="154" t="n">
        <f aca="false">$Q$68</f>
        <v>0</v>
      </c>
      <c r="R19" s="154" t="n">
        <v>0</v>
      </c>
      <c r="S19" s="155" t="n">
        <v>0</v>
      </c>
      <c r="T19" s="156" t="n">
        <f aca="false">$T$6</f>
        <v>0</v>
      </c>
      <c r="U19" s="159" t="e">
        <f aca="false">(N19/E19)+SUM(L19:M19)</f>
        <v>#DIV/0!</v>
      </c>
      <c r="W19" s="116" t="n">
        <v>4</v>
      </c>
      <c r="X19" s="117" t="n">
        <v>2.52</v>
      </c>
      <c r="Y19" s="160"/>
      <c r="Z19" s="63"/>
      <c r="AA19" s="161"/>
      <c r="AB19" s="120"/>
      <c r="AC19" s="162" t="n">
        <f aca="false">(W19*X19)+(Y19*Z19)+(AA19*AB19)</f>
        <v>10.08</v>
      </c>
      <c r="AD19" s="163" t="n">
        <v>1300</v>
      </c>
      <c r="AE19" s="164" t="n">
        <v>0</v>
      </c>
      <c r="AF19" s="165" t="n">
        <v>0</v>
      </c>
      <c r="AG19" s="166"/>
      <c r="AH19" s="167"/>
      <c r="AI19" s="168"/>
      <c r="AJ19" s="169"/>
      <c r="AK19" s="170" t="n">
        <v>4</v>
      </c>
      <c r="AL19" s="63" t="n">
        <v>170</v>
      </c>
      <c r="AM19" s="171"/>
      <c r="AN19" s="172"/>
      <c r="AO19" s="173"/>
      <c r="AP19" s="133"/>
      <c r="AQ19" s="133" t="e">
        <f aca="false" t="array" ref="AQ19:AQ19">SUM(IF(AND(AJ19&lt;&gt;"pac",AJ19&lt;&gt;""),AI19),IF(AND(AM19&lt;&gt;"pac",AM19&lt;&gt;""),AL19),IF(AND(AN19&lt;&gt;"pac",AN19&lt;&gt;""),AO19))/SUM(IF(AND(AJ19&lt;&gt;"pac",AJ19&lt;&gt;""),1),IF(AND(AM19&lt;&gt;"pac",AM19&lt;&gt;""),1),IF(AND(AN19&lt;&gt;"pac",AN19&lt;&gt;""),1))</f>
        <v>#DIV/0!</v>
      </c>
      <c r="AR19" s="133" t="n">
        <f aca="false" t="array" ref="AR19:AR19">SUM(IF(AND(AJ19&lt;&gt;"pac",AJ19&lt;&gt;""),AH19),IF(AND(AM19&lt;&gt;"pac",AM19&lt;&gt;""),AK19),IF(AND(AP19&lt;&gt;"pac",AP19&lt;&gt;""),AN19))</f>
        <v>0</v>
      </c>
      <c r="AS19" s="133"/>
      <c r="AT19" s="134" t="n">
        <f aca="false">SUM(AE19,AG19,AH19,AN19,AK19)</f>
        <v>4</v>
      </c>
      <c r="AU19" s="135" t="n">
        <f aca="false">AV19/AT19</f>
        <v>170</v>
      </c>
      <c r="AV19" s="136" t="n">
        <f aca="false">SUM(AE19*AF19)+(AH19*AI19)+(AN19*AO19)+(AK19*AL19)</f>
        <v>680</v>
      </c>
      <c r="AW19" s="137" t="n">
        <f aca="false">AT19*(F20+G20+H20)*J20/1000</f>
        <v>0</v>
      </c>
      <c r="AX19" s="137" t="n">
        <f aca="false">K20*AT19</f>
        <v>0</v>
      </c>
      <c r="AY19" s="137" t="n">
        <f aca="false">L20*(AE20+AG20)</f>
        <v>0</v>
      </c>
      <c r="AZ19" s="136" t="n">
        <f aca="false">P20</f>
        <v>1.7328</v>
      </c>
      <c r="BA19" s="137" t="n">
        <f aca="false">AC19</f>
        <v>10.08</v>
      </c>
      <c r="BB19" s="137" t="n">
        <f aca="false">T20*AT20</f>
        <v>0</v>
      </c>
      <c r="BC19" s="137"/>
      <c r="BD19" s="137" t="n">
        <f aca="false">AV19-SUM(AW19:BC19)</f>
        <v>668.1872</v>
      </c>
      <c r="BE19" s="138"/>
      <c r="BF19" s="139" t="n">
        <f aca="false">BD19</f>
        <v>668.1872</v>
      </c>
      <c r="BG19" s="139" t="n">
        <f aca="false">BF19*$BG$5</f>
        <v>534.54976</v>
      </c>
      <c r="BH19" s="139" t="n">
        <f aca="false">BF19*$BH$5</f>
        <v>133.63744</v>
      </c>
      <c r="BI19" s="52"/>
      <c r="BJ19" s="53" t="s">
        <v>101</v>
      </c>
      <c r="BK19" s="52"/>
      <c r="BL19" s="73" t="n">
        <f aca="false">BB31</f>
        <v>0</v>
      </c>
      <c r="BO19" s="53" t="s">
        <v>101</v>
      </c>
      <c r="BP19" s="52"/>
      <c r="BQ19" s="73" t="e">
        <f aca="true">(INDIRECT(TEXT((DAY($A$1)-1),"0")&amp;"!BK19"))+BL19</f>
        <v>#REF!</v>
      </c>
      <c r="BR19" s="55"/>
      <c r="BS19" s="142"/>
      <c r="BT19" s="143"/>
      <c r="BU19" s="98"/>
      <c r="BV19" s="52"/>
      <c r="BW19" s="176"/>
      <c r="BX19" s="52"/>
      <c r="BY19" s="52"/>
      <c r="BZ19" s="98"/>
      <c r="CA19" s="52"/>
      <c r="CB19" s="176"/>
      <c r="CC19" s="138"/>
      <c r="CD19" s="138"/>
      <c r="CE19" s="145"/>
      <c r="CF19" s="145"/>
      <c r="CG19" s="145"/>
      <c r="CH19" s="7"/>
      <c r="CI19" s="8"/>
      <c r="CJ19" s="7"/>
      <c r="CK19" s="29"/>
      <c r="CL19" s="7"/>
      <c r="CM19" s="7"/>
      <c r="CN19" s="8"/>
      <c r="CO19" s="7"/>
      <c r="CP19" s="29"/>
      <c r="CQ19" s="7"/>
      <c r="CR19" s="7"/>
      <c r="CS19" s="7"/>
      <c r="CT19" s="7"/>
      <c r="CU19" s="7"/>
      <c r="CV19" s="7"/>
      <c r="CW19" s="7"/>
      <c r="CX19" s="7"/>
      <c r="CY19" s="7"/>
    </row>
    <row r="20" customFormat="false" ht="12.75" hidden="false" customHeight="false" outlineLevel="0" collapsed="false">
      <c r="B20" s="75" t="n">
        <v>1300</v>
      </c>
      <c r="C20" s="146" t="n">
        <f aca="false">C19</f>
        <v>4</v>
      </c>
      <c r="D20" s="147" t="n">
        <f aca="false">D19</f>
        <v>0</v>
      </c>
      <c r="E20" s="174" t="n">
        <f aca="false">C20-D19</f>
        <v>4</v>
      </c>
      <c r="F20" s="149" t="n">
        <f aca="false">$F$6</f>
        <v>0</v>
      </c>
      <c r="G20" s="175" t="n">
        <f aca="false">$G$6</f>
        <v>0</v>
      </c>
      <c r="H20" s="151" t="n">
        <f aca="false">$H$6</f>
        <v>0</v>
      </c>
      <c r="I20" s="152" t="n">
        <f aca="false">F20+G20+H20</f>
        <v>0</v>
      </c>
      <c r="J20" s="153" t="n">
        <f aca="false">$J$7</f>
        <v>0</v>
      </c>
      <c r="K20" s="154" t="n">
        <f aca="false">$K$6</f>
        <v>0</v>
      </c>
      <c r="L20" s="155" t="n">
        <f aca="false">((I20*J20/1000)+K20)</f>
        <v>0</v>
      </c>
      <c r="M20" s="156" t="n">
        <f aca="false">$M$68</f>
        <v>0</v>
      </c>
      <c r="N20" s="157" t="e">
        <f aca="false">$N$7*AQ19*AR19</f>
        <v>#DIV/0!</v>
      </c>
      <c r="O20" s="156" t="n">
        <f aca="false">$O$68</f>
        <v>0</v>
      </c>
      <c r="P20" s="158" t="n">
        <f aca="false">(AT19*$P$6)*$P$3</f>
        <v>1.7328</v>
      </c>
      <c r="Q20" s="154" t="n">
        <f aca="false">$Q$68</f>
        <v>0</v>
      </c>
      <c r="R20" s="154" t="n">
        <v>0</v>
      </c>
      <c r="S20" s="155" t="n">
        <v>0</v>
      </c>
      <c r="T20" s="156" t="n">
        <f aca="false">$T$6</f>
        <v>0</v>
      </c>
      <c r="U20" s="159" t="e">
        <f aca="false">(N20/E20)+SUM(L20:M20)</f>
        <v>#DIV/0!</v>
      </c>
      <c r="W20" s="116" t="n">
        <v>4</v>
      </c>
      <c r="X20" s="117" t="n">
        <v>2.52</v>
      </c>
      <c r="Y20" s="160"/>
      <c r="Z20" s="63"/>
      <c r="AA20" s="161"/>
      <c r="AB20" s="120"/>
      <c r="AC20" s="162" t="n">
        <f aca="false">(W20*X20)+(Y20*Z20)+(AA20*AB20)</f>
        <v>10.08</v>
      </c>
      <c r="AD20" s="163" t="n">
        <v>1400</v>
      </c>
      <c r="AE20" s="164" t="n">
        <v>0</v>
      </c>
      <c r="AF20" s="165" t="n">
        <v>0</v>
      </c>
      <c r="AG20" s="166"/>
      <c r="AH20" s="167"/>
      <c r="AI20" s="168"/>
      <c r="AJ20" s="169"/>
      <c r="AK20" s="170" t="n">
        <v>4</v>
      </c>
      <c r="AL20" s="63" t="n">
        <v>170</v>
      </c>
      <c r="AM20" s="171"/>
      <c r="AN20" s="172"/>
      <c r="AO20" s="173"/>
      <c r="AP20" s="133"/>
      <c r="AQ20" s="133" t="e">
        <f aca="false" t="array" ref="AQ20:AQ20">SUM(IF(AND(AJ20&lt;&gt;"pac",AJ20&lt;&gt;""),AI20),IF(AND(AM20&lt;&gt;"pac",AM20&lt;&gt;""),AL20),IF(AND(AN20&lt;&gt;"pac",AN20&lt;&gt;""),AO20))/SUM(IF(AND(AJ20&lt;&gt;"pac",AJ20&lt;&gt;""),1),IF(AND(AM20&lt;&gt;"pac",AM20&lt;&gt;""),1),IF(AND(AN20&lt;&gt;"pac",AN20&lt;&gt;""),1))</f>
        <v>#DIV/0!</v>
      </c>
      <c r="AR20" s="133" t="n">
        <f aca="false" t="array" ref="AR20:AR20">SUM(IF(AND(AJ20&lt;&gt;"pac",AJ20&lt;&gt;""),AH20),IF(AND(AM20&lt;&gt;"pac",AM20&lt;&gt;""),AK20),IF(AND(AP20&lt;&gt;"pac",AP20&lt;&gt;""),AN20))</f>
        <v>0</v>
      </c>
      <c r="AS20" s="133"/>
      <c r="AT20" s="134" t="n">
        <f aca="false">SUM(AE20,AG20,AH20,AN20,AK20)</f>
        <v>4</v>
      </c>
      <c r="AU20" s="135" t="n">
        <f aca="false">AV20/AT20</f>
        <v>170</v>
      </c>
      <c r="AV20" s="136" t="n">
        <f aca="false">SUM(AE20*AF20)+(AH20*AI20)+(AN20*AO20)+(AK20*AL20)</f>
        <v>680</v>
      </c>
      <c r="AW20" s="137" t="n">
        <f aca="false">AT20*(F21+G21+H21)*J21/1000</f>
        <v>0</v>
      </c>
      <c r="AX20" s="137" t="n">
        <f aca="false">K21*AT20</f>
        <v>0</v>
      </c>
      <c r="AY20" s="137" t="n">
        <f aca="false">L21*(AE21+AG21)</f>
        <v>0</v>
      </c>
      <c r="AZ20" s="136" t="n">
        <f aca="false">P21</f>
        <v>1.7328</v>
      </c>
      <c r="BA20" s="137" t="n">
        <f aca="false">AC20</f>
        <v>10.08</v>
      </c>
      <c r="BB20" s="137" t="n">
        <f aca="false">T21*AT21</f>
        <v>0</v>
      </c>
      <c r="BC20" s="137"/>
      <c r="BD20" s="137" t="n">
        <f aca="false">AV20-SUM(AW20:BC20)</f>
        <v>668.1872</v>
      </c>
      <c r="BE20" s="138"/>
      <c r="BF20" s="139" t="n">
        <f aca="false">BD20</f>
        <v>668.1872</v>
      </c>
      <c r="BG20" s="139" t="n">
        <f aca="false">BF20*$BG$5</f>
        <v>534.54976</v>
      </c>
      <c r="BH20" s="139" t="n">
        <f aca="false">BF20*$BH$5</f>
        <v>133.63744</v>
      </c>
      <c r="BI20" s="52"/>
      <c r="BJ20" s="53" t="s">
        <v>32</v>
      </c>
      <c r="BK20" s="52"/>
      <c r="BL20" s="73" t="n">
        <f aca="false">BL6</f>
        <v>0</v>
      </c>
      <c r="BO20" s="183"/>
      <c r="BP20" s="52"/>
      <c r="BQ20" s="171"/>
      <c r="BR20" s="55"/>
      <c r="BS20" s="142"/>
      <c r="BT20" s="143"/>
      <c r="BU20" s="98"/>
      <c r="BV20" s="52"/>
      <c r="BW20" s="176"/>
      <c r="BX20" s="52"/>
      <c r="BY20" s="52"/>
      <c r="BZ20" s="98"/>
      <c r="CA20" s="52"/>
      <c r="CB20" s="176"/>
      <c r="CC20" s="138"/>
      <c r="CD20" s="138"/>
      <c r="CE20" s="145"/>
      <c r="CF20" s="145"/>
      <c r="CG20" s="145"/>
      <c r="CH20" s="7"/>
      <c r="CI20" s="8"/>
      <c r="CJ20" s="7"/>
      <c r="CK20" s="29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</row>
    <row r="21" customFormat="false" ht="12.75" hidden="false" customHeight="false" outlineLevel="0" collapsed="false">
      <c r="B21" s="75" t="n">
        <v>1400</v>
      </c>
      <c r="C21" s="146" t="n">
        <f aca="false">C20</f>
        <v>4</v>
      </c>
      <c r="D21" s="147" t="n">
        <f aca="false">D20</f>
        <v>0</v>
      </c>
      <c r="E21" s="174" t="n">
        <f aca="false">C21-D20</f>
        <v>4</v>
      </c>
      <c r="F21" s="149" t="n">
        <f aca="false">$F$6</f>
        <v>0</v>
      </c>
      <c r="G21" s="175" t="n">
        <f aca="false">$G$6</f>
        <v>0</v>
      </c>
      <c r="H21" s="151" t="n">
        <f aca="false">$H$6</f>
        <v>0</v>
      </c>
      <c r="I21" s="152" t="n">
        <f aca="false">F21+G21+H21</f>
        <v>0</v>
      </c>
      <c r="J21" s="153" t="n">
        <f aca="false">$J$7</f>
        <v>0</v>
      </c>
      <c r="K21" s="154" t="n">
        <f aca="false">$K$6</f>
        <v>0</v>
      </c>
      <c r="L21" s="155" t="n">
        <f aca="false">((I21*J21/1000)+K21)</f>
        <v>0</v>
      </c>
      <c r="M21" s="156" t="n">
        <f aca="false">$M$68</f>
        <v>0</v>
      </c>
      <c r="N21" s="157" t="e">
        <f aca="false">$N$7*AQ20*AR20</f>
        <v>#DIV/0!</v>
      </c>
      <c r="O21" s="156" t="n">
        <f aca="false">$O$68</f>
        <v>0</v>
      </c>
      <c r="P21" s="158" t="n">
        <f aca="false">(AT20*$P$6)*$P$3</f>
        <v>1.7328</v>
      </c>
      <c r="Q21" s="154" t="n">
        <f aca="false">$Q$68</f>
        <v>0</v>
      </c>
      <c r="R21" s="154" t="n">
        <v>0</v>
      </c>
      <c r="S21" s="155" t="n">
        <v>0</v>
      </c>
      <c r="T21" s="156" t="n">
        <f aca="false">$T$6</f>
        <v>0</v>
      </c>
      <c r="U21" s="159" t="e">
        <f aca="false">(N21/E21)+SUM(L21:M21)</f>
        <v>#DIV/0!</v>
      </c>
      <c r="W21" s="116" t="n">
        <v>4</v>
      </c>
      <c r="X21" s="117" t="n">
        <v>2.52</v>
      </c>
      <c r="Y21" s="160"/>
      <c r="Z21" s="63"/>
      <c r="AA21" s="161"/>
      <c r="AB21" s="120"/>
      <c r="AC21" s="162" t="n">
        <f aca="false">(W21*X21)+(Y21*Z21)+(AA21*AB21)</f>
        <v>10.08</v>
      </c>
      <c r="AD21" s="163" t="n">
        <v>1500</v>
      </c>
      <c r="AE21" s="164" t="n">
        <v>0</v>
      </c>
      <c r="AF21" s="165" t="n">
        <v>0</v>
      </c>
      <c r="AG21" s="166"/>
      <c r="AH21" s="167"/>
      <c r="AI21" s="168"/>
      <c r="AJ21" s="169"/>
      <c r="AK21" s="170" t="n">
        <v>4</v>
      </c>
      <c r="AL21" s="63" t="n">
        <v>170</v>
      </c>
      <c r="AM21" s="171"/>
      <c r="AN21" s="172"/>
      <c r="AO21" s="173"/>
      <c r="AP21" s="133"/>
      <c r="AQ21" s="133" t="e">
        <f aca="false" t="array" ref="AQ21:AQ21">SUM(IF(AND(AJ21&lt;&gt;"pac",AJ21&lt;&gt;""),AI21),IF(AND(AM21&lt;&gt;"pac",AM21&lt;&gt;""),AL21),IF(AND(AN21&lt;&gt;"pac",AN21&lt;&gt;""),AO21))/SUM(IF(AND(AJ21&lt;&gt;"pac",AJ21&lt;&gt;""),1),IF(AND(AM21&lt;&gt;"pac",AM21&lt;&gt;""),1),IF(AND(AN21&lt;&gt;"pac",AN21&lt;&gt;""),1))</f>
        <v>#DIV/0!</v>
      </c>
      <c r="AR21" s="133" t="n">
        <f aca="false" t="array" ref="AR21:AR21">SUM(IF(AND(AJ21&lt;&gt;"pac",AJ21&lt;&gt;""),AH21),IF(AND(AM21&lt;&gt;"pac",AM21&lt;&gt;""),AK21),IF(AND(AP21&lt;&gt;"pac",AP21&lt;&gt;""),AN21))</f>
        <v>0</v>
      </c>
      <c r="AS21" s="133"/>
      <c r="AT21" s="134" t="n">
        <f aca="false">SUM(AE21,AG21,AH21,AN21,AK21)</f>
        <v>4</v>
      </c>
      <c r="AU21" s="135" t="n">
        <f aca="false">AV21/AT21</f>
        <v>170</v>
      </c>
      <c r="AV21" s="136" t="n">
        <f aca="false">SUM(AE21*AF21)+(AH21*AI21)+(AN21*AO21)+(AK21*AL21)</f>
        <v>680</v>
      </c>
      <c r="AW21" s="137" t="n">
        <f aca="false">AT21*(F22+G22+H22)*J22/1000</f>
        <v>0</v>
      </c>
      <c r="AX21" s="137" t="n">
        <f aca="false">K22*AT21</f>
        <v>0</v>
      </c>
      <c r="AY21" s="137" t="n">
        <f aca="false">L22*(AE22+AG22)</f>
        <v>0</v>
      </c>
      <c r="AZ21" s="136" t="n">
        <f aca="false">P22</f>
        <v>1.7328</v>
      </c>
      <c r="BA21" s="137" t="n">
        <f aca="false">AC21</f>
        <v>10.08</v>
      </c>
      <c r="BB21" s="137" t="n">
        <f aca="false">T22*AT22</f>
        <v>0</v>
      </c>
      <c r="BC21" s="137"/>
      <c r="BD21" s="137" t="n">
        <f aca="false">AV21-SUM(AW21:BC21)</f>
        <v>668.1872</v>
      </c>
      <c r="BE21" s="138"/>
      <c r="BF21" s="139" t="n">
        <f aca="false">BD21</f>
        <v>668.1872</v>
      </c>
      <c r="BG21" s="139" t="n">
        <f aca="false">BF21*$BG$5</f>
        <v>534.54976</v>
      </c>
      <c r="BH21" s="139" t="n">
        <f aca="false">BF21*$BH$5</f>
        <v>133.63744</v>
      </c>
      <c r="BI21" s="52"/>
      <c r="BJ21" s="140" t="s">
        <v>103</v>
      </c>
      <c r="BK21" s="141"/>
      <c r="BL21" s="54" t="n">
        <f aca="false">BL11-BL16-BL18-BL19+BL20</f>
        <v>12189.19424</v>
      </c>
      <c r="BO21" s="140" t="s">
        <v>104</v>
      </c>
      <c r="BP21" s="141"/>
      <c r="BQ21" s="54" t="e">
        <f aca="false">BQ11-BQ16-BQ18-BQ19</f>
        <v>#REF!</v>
      </c>
      <c r="BR21" s="55"/>
      <c r="BS21" s="142"/>
      <c r="BT21" s="143"/>
      <c r="BU21" s="98"/>
      <c r="BV21" s="52"/>
      <c r="BW21" s="176"/>
      <c r="BX21" s="52"/>
      <c r="BY21" s="52"/>
      <c r="BZ21" s="98"/>
      <c r="CA21" s="52"/>
      <c r="CB21" s="176"/>
      <c r="CC21" s="138"/>
      <c r="CD21" s="138"/>
      <c r="CE21" s="145"/>
      <c r="CF21" s="145"/>
      <c r="CG21" s="145"/>
      <c r="CH21" s="7"/>
      <c r="CI21" s="8"/>
      <c r="CJ21" s="7"/>
      <c r="CK21" s="29"/>
      <c r="CL21" s="7"/>
      <c r="CM21" s="7"/>
      <c r="CN21" s="8"/>
      <c r="CO21" s="7"/>
      <c r="CP21" s="29"/>
      <c r="CQ21" s="7"/>
      <c r="CR21" s="7"/>
      <c r="CS21" s="7"/>
      <c r="CT21" s="7"/>
      <c r="CU21" s="7"/>
      <c r="CV21" s="7"/>
      <c r="CW21" s="7"/>
      <c r="CX21" s="7"/>
      <c r="CY21" s="7"/>
    </row>
    <row r="22" customFormat="false" ht="15" hidden="false" customHeight="false" outlineLevel="0" collapsed="false">
      <c r="B22" s="75" t="n">
        <v>1500</v>
      </c>
      <c r="C22" s="146" t="n">
        <f aca="false">C21</f>
        <v>4</v>
      </c>
      <c r="D22" s="147" t="n">
        <f aca="false">D21</f>
        <v>0</v>
      </c>
      <c r="E22" s="174" t="n">
        <f aca="false">C22-D21</f>
        <v>4</v>
      </c>
      <c r="F22" s="149" t="n">
        <f aca="false">$F$6</f>
        <v>0</v>
      </c>
      <c r="G22" s="175" t="n">
        <f aca="false">$G$6</f>
        <v>0</v>
      </c>
      <c r="H22" s="151" t="n">
        <f aca="false">$H$6</f>
        <v>0</v>
      </c>
      <c r="I22" s="152" t="n">
        <f aca="false">F22+G22+H22</f>
        <v>0</v>
      </c>
      <c r="J22" s="153" t="n">
        <f aca="false">$J$7</f>
        <v>0</v>
      </c>
      <c r="K22" s="154" t="n">
        <f aca="false">$K$6</f>
        <v>0</v>
      </c>
      <c r="L22" s="155" t="n">
        <f aca="false">((I22*J22/1000)+K22)</f>
        <v>0</v>
      </c>
      <c r="M22" s="156" t="n">
        <f aca="false">$M$68</f>
        <v>0</v>
      </c>
      <c r="N22" s="157" t="e">
        <f aca="false">$N$7*AQ21*AR21</f>
        <v>#DIV/0!</v>
      </c>
      <c r="O22" s="156" t="n">
        <f aca="false">$O$68</f>
        <v>0</v>
      </c>
      <c r="P22" s="158" t="n">
        <f aca="false">(AT21*$P$6)*$P$3</f>
        <v>1.7328</v>
      </c>
      <c r="Q22" s="154" t="n">
        <f aca="false">$Q$68</f>
        <v>0</v>
      </c>
      <c r="R22" s="154" t="n">
        <v>0</v>
      </c>
      <c r="S22" s="155" t="n">
        <v>0</v>
      </c>
      <c r="T22" s="156" t="n">
        <f aca="false">$T$6</f>
        <v>0</v>
      </c>
      <c r="U22" s="159" t="e">
        <f aca="false">(N22/E22)+SUM(L22:M22)</f>
        <v>#DIV/0!</v>
      </c>
      <c r="W22" s="116" t="n">
        <v>4</v>
      </c>
      <c r="X22" s="117" t="n">
        <v>2.52</v>
      </c>
      <c r="Y22" s="160"/>
      <c r="Z22" s="63"/>
      <c r="AA22" s="161"/>
      <c r="AB22" s="120"/>
      <c r="AC22" s="162" t="n">
        <f aca="false">(W22*X22)+(Y22*Z22)+(AA22*AB22)</f>
        <v>10.08</v>
      </c>
      <c r="AD22" s="163" t="n">
        <v>1600</v>
      </c>
      <c r="AE22" s="164" t="n">
        <v>0</v>
      </c>
      <c r="AF22" s="165" t="n">
        <v>0</v>
      </c>
      <c r="AG22" s="166"/>
      <c r="AH22" s="167"/>
      <c r="AI22" s="168"/>
      <c r="AJ22" s="169"/>
      <c r="AK22" s="170" t="n">
        <v>4</v>
      </c>
      <c r="AL22" s="63" t="n">
        <v>170</v>
      </c>
      <c r="AM22" s="171"/>
      <c r="AN22" s="172"/>
      <c r="AO22" s="173"/>
      <c r="AP22" s="133"/>
      <c r="AQ22" s="133" t="e">
        <f aca="false" t="array" ref="AQ22:AQ22">SUM(IF(AND(AJ22&lt;&gt;"pac",AJ22&lt;&gt;""),AI22),IF(AND(AM22&lt;&gt;"pac",AM22&lt;&gt;""),AL22),IF(AND(AN22&lt;&gt;"pac",AN22&lt;&gt;""),AO22))/SUM(IF(AND(AJ22&lt;&gt;"pac",AJ22&lt;&gt;""),1),IF(AND(AM22&lt;&gt;"pac",AM22&lt;&gt;""),1),IF(AND(AN22&lt;&gt;"pac",AN22&lt;&gt;""),1))</f>
        <v>#DIV/0!</v>
      </c>
      <c r="AR22" s="133" t="n">
        <f aca="false" t="array" ref="AR22:AR22">SUM(IF(AND(AJ22&lt;&gt;"pac",AJ22&lt;&gt;""),AH22),IF(AND(AM22&lt;&gt;"pac",AM22&lt;&gt;""),AK22),IF(AND(AP22&lt;&gt;"pac",AP22&lt;&gt;""),AN22))</f>
        <v>0</v>
      </c>
      <c r="AS22" s="133"/>
      <c r="AT22" s="134" t="n">
        <f aca="false">SUM(AE22,AG22,AH22,AN22,AK22)</f>
        <v>4</v>
      </c>
      <c r="AU22" s="135" t="n">
        <f aca="false">AV22/AT22</f>
        <v>170</v>
      </c>
      <c r="AV22" s="136" t="n">
        <f aca="false">SUM(AE22*AF22)+(AH22*AI22)+(AN22*AO22)+(AK22*AL22)</f>
        <v>680</v>
      </c>
      <c r="AW22" s="137" t="n">
        <f aca="false">AT22*(F23+G23+H23)*J23/1000</f>
        <v>0</v>
      </c>
      <c r="AX22" s="137" t="n">
        <f aca="false">K23*AT22</f>
        <v>0</v>
      </c>
      <c r="AY22" s="137" t="n">
        <f aca="false">L23*(AE23+AG23)</f>
        <v>0</v>
      </c>
      <c r="AZ22" s="136" t="n">
        <f aca="false">P23</f>
        <v>1.7328</v>
      </c>
      <c r="BA22" s="137" t="n">
        <f aca="false">AC22</f>
        <v>10.08</v>
      </c>
      <c r="BB22" s="137" t="n">
        <f aca="false">T23*AT23</f>
        <v>0</v>
      </c>
      <c r="BC22" s="137"/>
      <c r="BD22" s="137" t="n">
        <f aca="false">AV22-SUM(AW22:BC22)</f>
        <v>668.1872</v>
      </c>
      <c r="BE22" s="138"/>
      <c r="BF22" s="139" t="n">
        <f aca="false">BD22</f>
        <v>668.1872</v>
      </c>
      <c r="BG22" s="139" t="n">
        <f aca="false">BF22*$BG$5</f>
        <v>534.54976</v>
      </c>
      <c r="BH22" s="139" t="n">
        <f aca="false">BF22*$BH$5</f>
        <v>133.63744</v>
      </c>
      <c r="BI22" s="52"/>
      <c r="BR22" s="55"/>
      <c r="BS22" s="142"/>
      <c r="BT22" s="143"/>
      <c r="BU22" s="98"/>
      <c r="BV22" s="52"/>
      <c r="BW22" s="185"/>
      <c r="BX22" s="52"/>
      <c r="BY22" s="52"/>
      <c r="BZ22" s="98"/>
      <c r="CA22" s="52"/>
      <c r="CB22" s="185"/>
      <c r="CC22" s="138"/>
      <c r="CD22" s="138"/>
      <c r="CE22" s="145"/>
      <c r="CF22" s="145"/>
      <c r="CG22" s="145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</row>
    <row r="23" customFormat="false" ht="12.75" hidden="false" customHeight="false" outlineLevel="0" collapsed="false">
      <c r="B23" s="75" t="n">
        <v>1600</v>
      </c>
      <c r="C23" s="146" t="n">
        <f aca="false">C22</f>
        <v>4</v>
      </c>
      <c r="D23" s="147" t="n">
        <f aca="false">D22</f>
        <v>0</v>
      </c>
      <c r="E23" s="174" t="n">
        <f aca="false">C23-D22</f>
        <v>4</v>
      </c>
      <c r="F23" s="149" t="n">
        <f aca="false">$F$6</f>
        <v>0</v>
      </c>
      <c r="G23" s="175" t="n">
        <f aca="false">$G$6</f>
        <v>0</v>
      </c>
      <c r="H23" s="151" t="n">
        <f aca="false">$H$6</f>
        <v>0</v>
      </c>
      <c r="I23" s="152" t="n">
        <f aca="false">F23+G23+H23</f>
        <v>0</v>
      </c>
      <c r="J23" s="153" t="n">
        <f aca="false">$J$7</f>
        <v>0</v>
      </c>
      <c r="K23" s="154" t="n">
        <f aca="false">$K$6</f>
        <v>0</v>
      </c>
      <c r="L23" s="155" t="n">
        <f aca="false">((I23*J23/1000)+K23)</f>
        <v>0</v>
      </c>
      <c r="M23" s="156" t="n">
        <f aca="false">$M$68</f>
        <v>0</v>
      </c>
      <c r="N23" s="157" t="e">
        <f aca="false">$N$7*AQ22*AR22</f>
        <v>#DIV/0!</v>
      </c>
      <c r="O23" s="156" t="n">
        <f aca="false">$O$68</f>
        <v>0</v>
      </c>
      <c r="P23" s="158" t="n">
        <f aca="false">(AT22*$P$6)*$P$3</f>
        <v>1.7328</v>
      </c>
      <c r="Q23" s="154" t="n">
        <f aca="false">$Q$68</f>
        <v>0</v>
      </c>
      <c r="R23" s="154" t="n">
        <v>0</v>
      </c>
      <c r="S23" s="155" t="n">
        <v>0</v>
      </c>
      <c r="T23" s="156" t="n">
        <f aca="false">$T$6</f>
        <v>0</v>
      </c>
      <c r="U23" s="159" t="e">
        <f aca="false">(N23/E23)+SUM(L23:M23)</f>
        <v>#DIV/0!</v>
      </c>
      <c r="W23" s="116" t="n">
        <v>4</v>
      </c>
      <c r="X23" s="117" t="n">
        <v>2.52</v>
      </c>
      <c r="Y23" s="160"/>
      <c r="Z23" s="63"/>
      <c r="AA23" s="161"/>
      <c r="AB23" s="120"/>
      <c r="AC23" s="162" t="n">
        <f aca="false">(W23*X23)+(Y23*Z23)+(AA23*AB23)</f>
        <v>10.08</v>
      </c>
      <c r="AD23" s="163" t="n">
        <v>1700</v>
      </c>
      <c r="AE23" s="164" t="n">
        <v>0</v>
      </c>
      <c r="AF23" s="165" t="n">
        <v>0</v>
      </c>
      <c r="AG23" s="166"/>
      <c r="AH23" s="167"/>
      <c r="AI23" s="168"/>
      <c r="AJ23" s="169"/>
      <c r="AK23" s="170" t="n">
        <v>4</v>
      </c>
      <c r="AL23" s="63" t="n">
        <v>170</v>
      </c>
      <c r="AM23" s="171"/>
      <c r="AN23" s="172"/>
      <c r="AO23" s="173"/>
      <c r="AP23" s="133"/>
      <c r="AQ23" s="133" t="e">
        <f aca="false" t="array" ref="AQ23:AQ23">SUM(IF(AND(AJ23&lt;&gt;"pac",AJ23&lt;&gt;""),AI23),IF(AND(AM23&lt;&gt;"pac",AM23&lt;&gt;""),AL23),IF(AND(AN23&lt;&gt;"pac",AN23&lt;&gt;""),AO23))/SUM(IF(AND(AJ23&lt;&gt;"pac",AJ23&lt;&gt;""),1),IF(AND(AM23&lt;&gt;"pac",AM23&lt;&gt;""),1),IF(AND(AN23&lt;&gt;"pac",AN23&lt;&gt;""),1))</f>
        <v>#DIV/0!</v>
      </c>
      <c r="AR23" s="133" t="n">
        <f aca="false" t="array" ref="AR23:AR23">SUM(IF(AND(AJ23&lt;&gt;"pac",AJ23&lt;&gt;""),AH23),IF(AND(AM23&lt;&gt;"pac",AM23&lt;&gt;""),AK23),IF(AND(AP23&lt;&gt;"pac",AP23&lt;&gt;""),AN23))</f>
        <v>0</v>
      </c>
      <c r="AS23" s="133"/>
      <c r="AT23" s="134" t="n">
        <f aca="false">SUM(AE23,AG23,AH23,AN23,AK23)</f>
        <v>4</v>
      </c>
      <c r="AU23" s="135" t="n">
        <f aca="false">AV23/AT23</f>
        <v>170</v>
      </c>
      <c r="AV23" s="136" t="n">
        <f aca="false">SUM(AE23*AF23)+(AH23*AI23)+(AN23*AO23)+(AK23*AL23)</f>
        <v>680</v>
      </c>
      <c r="AW23" s="137" t="n">
        <f aca="false">AT23*(F24+G24+H24)*J24/1000</f>
        <v>0</v>
      </c>
      <c r="AX23" s="137" t="n">
        <f aca="false">K24*AT23</f>
        <v>0</v>
      </c>
      <c r="AY23" s="137" t="n">
        <f aca="false">L24*(AE24+AG24)</f>
        <v>0</v>
      </c>
      <c r="AZ23" s="136" t="n">
        <f aca="false">P24</f>
        <v>1.7328</v>
      </c>
      <c r="BA23" s="137" t="n">
        <f aca="false">AC23</f>
        <v>10.08</v>
      </c>
      <c r="BB23" s="137" t="n">
        <f aca="false">T24*AT24</f>
        <v>0</v>
      </c>
      <c r="BC23" s="137"/>
      <c r="BD23" s="137" t="n">
        <f aca="false">AV23-SUM(AW23:BC23)</f>
        <v>668.1872</v>
      </c>
      <c r="BE23" s="138"/>
      <c r="BF23" s="139" t="n">
        <f aca="false">BD23</f>
        <v>668.1872</v>
      </c>
      <c r="BG23" s="139" t="n">
        <f aca="false">BF23*$BG$5</f>
        <v>534.54976</v>
      </c>
      <c r="BH23" s="139" t="n">
        <f aca="false">BF23*$BH$5</f>
        <v>133.63744</v>
      </c>
      <c r="BI23" s="52"/>
      <c r="BR23" s="55"/>
      <c r="BS23" s="142"/>
      <c r="BT23" s="143"/>
      <c r="BU23" s="98"/>
      <c r="BV23" s="52"/>
      <c r="BW23" s="176"/>
      <c r="BX23" s="52"/>
      <c r="BY23" s="52"/>
      <c r="BZ23" s="98"/>
      <c r="CA23" s="52"/>
      <c r="CB23" s="176"/>
      <c r="CC23" s="138"/>
      <c r="CD23" s="138"/>
      <c r="CE23" s="145"/>
      <c r="CF23" s="145"/>
      <c r="CG23" s="145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</row>
    <row r="24" customFormat="false" ht="12.75" hidden="false" customHeight="false" outlineLevel="0" collapsed="false">
      <c r="B24" s="75" t="n">
        <v>1700</v>
      </c>
      <c r="C24" s="146" t="n">
        <f aca="false">C23</f>
        <v>4</v>
      </c>
      <c r="D24" s="147" t="n">
        <f aca="false">D23</f>
        <v>0</v>
      </c>
      <c r="E24" s="174" t="n">
        <f aca="false">C24-D23</f>
        <v>4</v>
      </c>
      <c r="F24" s="149" t="n">
        <f aca="false">$F$6</f>
        <v>0</v>
      </c>
      <c r="G24" s="175" t="n">
        <f aca="false">$G$6</f>
        <v>0</v>
      </c>
      <c r="H24" s="151" t="n">
        <f aca="false">$H$6</f>
        <v>0</v>
      </c>
      <c r="I24" s="152" t="n">
        <f aca="false">F24+G24+H24</f>
        <v>0</v>
      </c>
      <c r="J24" s="153" t="n">
        <f aca="false">$J$7</f>
        <v>0</v>
      </c>
      <c r="K24" s="154" t="n">
        <f aca="false">$K$6</f>
        <v>0</v>
      </c>
      <c r="L24" s="155" t="n">
        <f aca="false">((I24*J24/1000)+K24)</f>
        <v>0</v>
      </c>
      <c r="M24" s="156" t="n">
        <f aca="false">$M$68</f>
        <v>0</v>
      </c>
      <c r="N24" s="157" t="e">
        <f aca="false">$N$7*AQ23*AR23</f>
        <v>#DIV/0!</v>
      </c>
      <c r="O24" s="156" t="n">
        <f aca="false">$O$68</f>
        <v>0</v>
      </c>
      <c r="P24" s="158" t="n">
        <f aca="false">(AT23*$P$6)*$P$3</f>
        <v>1.7328</v>
      </c>
      <c r="Q24" s="154" t="n">
        <f aca="false">$Q$68</f>
        <v>0</v>
      </c>
      <c r="R24" s="154" t="n">
        <v>0</v>
      </c>
      <c r="S24" s="155" t="n">
        <v>0</v>
      </c>
      <c r="T24" s="156" t="n">
        <f aca="false">$T$6</f>
        <v>0</v>
      </c>
      <c r="U24" s="159" t="e">
        <f aca="false">(N24/E24)+SUM(L24:M24)</f>
        <v>#DIV/0!</v>
      </c>
      <c r="W24" s="116" t="n">
        <v>4</v>
      </c>
      <c r="X24" s="117" t="n">
        <v>2.52</v>
      </c>
      <c r="Y24" s="160"/>
      <c r="Z24" s="63"/>
      <c r="AA24" s="161"/>
      <c r="AB24" s="120"/>
      <c r="AC24" s="162" t="n">
        <f aca="false">(W24*X24)+(Y24*Z24)+(AA24*AB24)</f>
        <v>10.08</v>
      </c>
      <c r="AD24" s="163" t="n">
        <v>1800</v>
      </c>
      <c r="AE24" s="164" t="n">
        <v>0</v>
      </c>
      <c r="AF24" s="165" t="n">
        <v>0</v>
      </c>
      <c r="AG24" s="166"/>
      <c r="AH24" s="167"/>
      <c r="AI24" s="168"/>
      <c r="AJ24" s="169"/>
      <c r="AK24" s="170" t="n">
        <v>4</v>
      </c>
      <c r="AL24" s="63" t="n">
        <v>170</v>
      </c>
      <c r="AM24" s="171"/>
      <c r="AN24" s="172"/>
      <c r="AO24" s="173"/>
      <c r="AP24" s="133"/>
      <c r="AQ24" s="133" t="e">
        <f aca="false" t="array" ref="AQ24:AQ24">SUM(IF(AND(AJ24&lt;&gt;"pac",AJ24&lt;&gt;""),AI24),IF(AND(AM24&lt;&gt;"pac",AM24&lt;&gt;""),AL24),IF(AND(AN24&lt;&gt;"pac",AN24&lt;&gt;""),AO24))/SUM(IF(AND(AJ24&lt;&gt;"pac",AJ24&lt;&gt;""),1),IF(AND(AM24&lt;&gt;"pac",AM24&lt;&gt;""),1),IF(AND(AN24&lt;&gt;"pac",AN24&lt;&gt;""),1))</f>
        <v>#DIV/0!</v>
      </c>
      <c r="AR24" s="133" t="n">
        <f aca="false" t="array" ref="AR24:AR24">SUM(IF(AND(AJ24&lt;&gt;"pac",AJ24&lt;&gt;""),AH24),IF(AND(AM24&lt;&gt;"pac",AM24&lt;&gt;""),AK24),IF(AND(AP24&lt;&gt;"pac",AP24&lt;&gt;""),AN24))</f>
        <v>0</v>
      </c>
      <c r="AS24" s="133"/>
      <c r="AT24" s="134" t="n">
        <f aca="false">SUM(AE24,AG24,AH24,AN24,AK24)</f>
        <v>4</v>
      </c>
      <c r="AU24" s="135" t="n">
        <f aca="false">AV24/AT24</f>
        <v>170</v>
      </c>
      <c r="AV24" s="136" t="n">
        <f aca="false">SUM(AE24*AF24)+(AH24*AI24)+(AN24*AO24)+(AK24*AL24)</f>
        <v>680</v>
      </c>
      <c r="AW24" s="137" t="n">
        <f aca="false">AT24*(F25+G25+H25)*J25/1000</f>
        <v>0</v>
      </c>
      <c r="AX24" s="137" t="n">
        <f aca="false">K25*AT24</f>
        <v>0</v>
      </c>
      <c r="AY24" s="137" t="n">
        <f aca="false">L25*(AE25+AG25)</f>
        <v>0</v>
      </c>
      <c r="AZ24" s="136" t="n">
        <f aca="false">P25</f>
        <v>1.7328</v>
      </c>
      <c r="BA24" s="137" t="n">
        <f aca="false">AC24</f>
        <v>10.08</v>
      </c>
      <c r="BB24" s="137" t="n">
        <f aca="false">T25*AT25</f>
        <v>0</v>
      </c>
      <c r="BC24" s="137"/>
      <c r="BD24" s="137" t="n">
        <f aca="false">AV24-SUM(AW24:BC24)</f>
        <v>668.1872</v>
      </c>
      <c r="BE24" s="138"/>
      <c r="BF24" s="139" t="n">
        <f aca="false">BD24</f>
        <v>668.1872</v>
      </c>
      <c r="BG24" s="139" t="n">
        <f aca="false">BF24*$BG$5</f>
        <v>534.54976</v>
      </c>
      <c r="BH24" s="139" t="n">
        <f aca="false">BF24*$BH$5</f>
        <v>133.63744</v>
      </c>
      <c r="BI24" s="52"/>
      <c r="BJ24" s="6" t="s">
        <v>105</v>
      </c>
      <c r="BO24" s="6" t="s">
        <v>106</v>
      </c>
      <c r="BR24" s="55"/>
      <c r="BS24" s="142"/>
      <c r="BT24" s="143"/>
      <c r="BU24" s="52"/>
      <c r="BV24" s="52"/>
      <c r="BW24" s="52"/>
      <c r="BX24" s="52"/>
      <c r="BY24" s="52"/>
      <c r="BZ24" s="52"/>
      <c r="CA24" s="52"/>
      <c r="CB24" s="52"/>
      <c r="CC24" s="138"/>
      <c r="CD24" s="138"/>
      <c r="CE24" s="145"/>
      <c r="CF24" s="145"/>
      <c r="CG24" s="145"/>
      <c r="CH24" s="7"/>
      <c r="CI24" s="8"/>
      <c r="CJ24" s="7"/>
      <c r="CK24" s="7"/>
      <c r="CL24" s="7"/>
      <c r="CM24" s="7"/>
      <c r="CN24" s="8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</row>
    <row r="25" customFormat="false" ht="12.75" hidden="false" customHeight="false" outlineLevel="0" collapsed="false">
      <c r="B25" s="75" t="n">
        <v>1800</v>
      </c>
      <c r="C25" s="146" t="n">
        <f aca="false">C24</f>
        <v>4</v>
      </c>
      <c r="D25" s="147" t="n">
        <f aca="false">D24</f>
        <v>0</v>
      </c>
      <c r="E25" s="174" t="n">
        <f aca="false">C25-D24</f>
        <v>4</v>
      </c>
      <c r="F25" s="149" t="n">
        <f aca="false">$F$6</f>
        <v>0</v>
      </c>
      <c r="G25" s="175" t="n">
        <f aca="false">$G$6</f>
        <v>0</v>
      </c>
      <c r="H25" s="151" t="n">
        <f aca="false">$H$6</f>
        <v>0</v>
      </c>
      <c r="I25" s="152" t="n">
        <f aca="false">F25+G25+H25</f>
        <v>0</v>
      </c>
      <c r="J25" s="153" t="n">
        <f aca="false">$J$7</f>
        <v>0</v>
      </c>
      <c r="K25" s="154" t="n">
        <f aca="false">$K$6</f>
        <v>0</v>
      </c>
      <c r="L25" s="155" t="n">
        <f aca="false">((I25*J25/1000)+K25)</f>
        <v>0</v>
      </c>
      <c r="M25" s="156" t="n">
        <f aca="false">$M$68</f>
        <v>0</v>
      </c>
      <c r="N25" s="157" t="e">
        <f aca="false">$N$7*AQ24*AR24</f>
        <v>#DIV/0!</v>
      </c>
      <c r="O25" s="156" t="n">
        <f aca="false">$O$68</f>
        <v>0</v>
      </c>
      <c r="P25" s="158" t="n">
        <f aca="false">(AT24*$P$6)*$P$3</f>
        <v>1.7328</v>
      </c>
      <c r="Q25" s="154" t="n">
        <f aca="false">$Q$68</f>
        <v>0</v>
      </c>
      <c r="R25" s="154" t="n">
        <v>0</v>
      </c>
      <c r="S25" s="155" t="n">
        <v>0</v>
      </c>
      <c r="T25" s="156" t="n">
        <f aca="false">$T$6</f>
        <v>0</v>
      </c>
      <c r="U25" s="159" t="e">
        <f aca="false">(N25/E25)+SUM(L25:M25)</f>
        <v>#DIV/0!</v>
      </c>
      <c r="W25" s="116" t="n">
        <v>4</v>
      </c>
      <c r="X25" s="117" t="n">
        <v>2.52</v>
      </c>
      <c r="Y25" s="160"/>
      <c r="Z25" s="63"/>
      <c r="AA25" s="161"/>
      <c r="AB25" s="120"/>
      <c r="AC25" s="162" t="n">
        <f aca="false">(W25*X25)+(Y25*Z25)+(AA25*AB25)</f>
        <v>10.08</v>
      </c>
      <c r="AD25" s="163" t="n">
        <v>1900</v>
      </c>
      <c r="AE25" s="164" t="n">
        <v>0</v>
      </c>
      <c r="AF25" s="165" t="n">
        <v>0</v>
      </c>
      <c r="AG25" s="166"/>
      <c r="AH25" s="167"/>
      <c r="AI25" s="168"/>
      <c r="AJ25" s="169"/>
      <c r="AK25" s="170" t="n">
        <v>4</v>
      </c>
      <c r="AL25" s="63" t="n">
        <v>170</v>
      </c>
      <c r="AM25" s="171"/>
      <c r="AN25" s="172"/>
      <c r="AO25" s="173"/>
      <c r="AP25" s="133"/>
      <c r="AQ25" s="133" t="e">
        <f aca="false" t="array" ref="AQ25:AQ25">SUM(IF(AND(AJ25&lt;&gt;"pac",AJ25&lt;&gt;""),AI25),IF(AND(AM25&lt;&gt;"pac",AM25&lt;&gt;""),AL25),IF(AND(AN25&lt;&gt;"pac",AN25&lt;&gt;""),AO25))/SUM(IF(AND(AJ25&lt;&gt;"pac",AJ25&lt;&gt;""),1),IF(AND(AM25&lt;&gt;"pac",AM25&lt;&gt;""),1),IF(AND(AN25&lt;&gt;"pac",AN25&lt;&gt;""),1))</f>
        <v>#DIV/0!</v>
      </c>
      <c r="AR25" s="133" t="n">
        <f aca="false" t="array" ref="AR25:AR25">SUM(IF(AND(AJ25&lt;&gt;"pac",AJ25&lt;&gt;""),AH25),IF(AND(AM25&lt;&gt;"pac",AM25&lt;&gt;""),AK25),IF(AND(AP25&lt;&gt;"pac",AP25&lt;&gt;""),AN25))</f>
        <v>0</v>
      </c>
      <c r="AS25" s="133"/>
      <c r="AT25" s="134" t="n">
        <f aca="false">SUM(AE25,AG25,AH25,AN25,AK25)</f>
        <v>4</v>
      </c>
      <c r="AU25" s="135" t="n">
        <f aca="false">AV25/AT25</f>
        <v>170</v>
      </c>
      <c r="AV25" s="136" t="n">
        <f aca="false">SUM(AE25*AF25)+(AH25*AI25)+(AN25*AO25)+(AK25*AL25)</f>
        <v>680</v>
      </c>
      <c r="AW25" s="137" t="n">
        <f aca="false">AT25*(F26+G26+H26)*J26/1000</f>
        <v>0</v>
      </c>
      <c r="AX25" s="137" t="n">
        <f aca="false">K26*AT25</f>
        <v>0</v>
      </c>
      <c r="AY25" s="137" t="n">
        <f aca="false">L26*(AE26+AG26)</f>
        <v>0</v>
      </c>
      <c r="AZ25" s="136" t="n">
        <f aca="false">P26</f>
        <v>1.7328</v>
      </c>
      <c r="BA25" s="137" t="n">
        <f aca="false">AC25</f>
        <v>10.08</v>
      </c>
      <c r="BB25" s="137" t="n">
        <f aca="false">T26*AT26</f>
        <v>0</v>
      </c>
      <c r="BC25" s="137"/>
      <c r="BD25" s="137" t="n">
        <f aca="false">AV25-SUM(AW25:BC25)</f>
        <v>668.1872</v>
      </c>
      <c r="BE25" s="138"/>
      <c r="BF25" s="139" t="n">
        <f aca="false">BD25</f>
        <v>668.1872</v>
      </c>
      <c r="BG25" s="139" t="n">
        <f aca="false">BF25*$BG$5</f>
        <v>534.54976</v>
      </c>
      <c r="BH25" s="139" t="n">
        <f aca="false">BF25*$BH$5</f>
        <v>133.63744</v>
      </c>
      <c r="BI25" s="52"/>
      <c r="BJ25" s="25" t="s">
        <v>107</v>
      </c>
      <c r="BK25" s="26"/>
      <c r="BL25" s="27" t="n">
        <f aca="false">BL21</f>
        <v>12189.19424</v>
      </c>
      <c r="BO25" s="25" t="s">
        <v>107</v>
      </c>
      <c r="BP25" s="26"/>
      <c r="BQ25" s="27" t="e">
        <f aca="true">(INDIRECT(TEXT((DAY($A$1)-1),"0")&amp;"!Bq25"))+BL25</f>
        <v>#REF!</v>
      </c>
      <c r="BR25" s="55"/>
      <c r="BS25" s="142"/>
      <c r="BT25" s="143"/>
      <c r="BU25" s="98"/>
      <c r="BV25" s="52"/>
      <c r="BW25" s="176"/>
      <c r="BX25" s="52"/>
      <c r="BY25" s="52"/>
      <c r="BZ25" s="98"/>
      <c r="CA25" s="52"/>
      <c r="CB25" s="176"/>
      <c r="CC25" s="138"/>
      <c r="CD25" s="138"/>
      <c r="CE25" s="145"/>
      <c r="CF25" s="145"/>
      <c r="CG25" s="145"/>
      <c r="CH25" s="7"/>
      <c r="CI25" s="8"/>
      <c r="CJ25" s="7"/>
      <c r="CK25" s="29"/>
      <c r="CL25" s="7"/>
      <c r="CM25" s="7"/>
      <c r="CN25" s="8"/>
      <c r="CO25" s="7"/>
      <c r="CP25" s="29"/>
      <c r="CQ25" s="7"/>
      <c r="CR25" s="7"/>
      <c r="CS25" s="7"/>
      <c r="CT25" s="7"/>
      <c r="CU25" s="7"/>
      <c r="CV25" s="7"/>
      <c r="CW25" s="7"/>
      <c r="CX25" s="7"/>
      <c r="CY25" s="7"/>
    </row>
    <row r="26" customFormat="false" ht="12.75" hidden="false" customHeight="false" outlineLevel="0" collapsed="false">
      <c r="B26" s="75" t="n">
        <v>1900</v>
      </c>
      <c r="C26" s="146" t="n">
        <f aca="false">C25</f>
        <v>4</v>
      </c>
      <c r="D26" s="147" t="n">
        <f aca="false">D25</f>
        <v>0</v>
      </c>
      <c r="E26" s="174" t="n">
        <f aca="false">C26-D25</f>
        <v>4</v>
      </c>
      <c r="F26" s="149" t="n">
        <f aca="false">$F$6</f>
        <v>0</v>
      </c>
      <c r="G26" s="175" t="n">
        <f aca="false">$G$6</f>
        <v>0</v>
      </c>
      <c r="H26" s="151" t="n">
        <f aca="false">$H$6</f>
        <v>0</v>
      </c>
      <c r="I26" s="152" t="n">
        <f aca="false">F26+G26+H26</f>
        <v>0</v>
      </c>
      <c r="J26" s="153" t="n">
        <f aca="false">$J$7</f>
        <v>0</v>
      </c>
      <c r="K26" s="154" t="n">
        <f aca="false">$K$6</f>
        <v>0</v>
      </c>
      <c r="L26" s="155" t="n">
        <f aca="false">((I26*J26/1000)+K26)</f>
        <v>0</v>
      </c>
      <c r="M26" s="156" t="n">
        <f aca="false">$M$68</f>
        <v>0</v>
      </c>
      <c r="N26" s="157" t="e">
        <f aca="false">$N$7*AQ25*AR25</f>
        <v>#DIV/0!</v>
      </c>
      <c r="O26" s="156" t="n">
        <f aca="false">$O$68</f>
        <v>0</v>
      </c>
      <c r="P26" s="158" t="n">
        <f aca="false">(AT25*$P$6)*$P$3</f>
        <v>1.7328</v>
      </c>
      <c r="Q26" s="154" t="n">
        <f aca="false">$Q$68</f>
        <v>0</v>
      </c>
      <c r="R26" s="154" t="n">
        <v>0</v>
      </c>
      <c r="S26" s="155" t="n">
        <v>0</v>
      </c>
      <c r="T26" s="156" t="n">
        <f aca="false">$T$6</f>
        <v>0</v>
      </c>
      <c r="U26" s="159" t="e">
        <f aca="false">(N26/E26)+SUM(L26:M26)</f>
        <v>#DIV/0!</v>
      </c>
      <c r="W26" s="116" t="n">
        <v>4</v>
      </c>
      <c r="X26" s="117" t="n">
        <v>2.52</v>
      </c>
      <c r="Y26" s="160"/>
      <c r="Z26" s="63"/>
      <c r="AA26" s="161"/>
      <c r="AB26" s="120"/>
      <c r="AC26" s="162" t="n">
        <f aca="false">(W26*X26)+(Y26*Z26)+(AA26*AB26)</f>
        <v>10.08</v>
      </c>
      <c r="AD26" s="163" t="n">
        <v>2000</v>
      </c>
      <c r="AE26" s="164" t="n">
        <v>0</v>
      </c>
      <c r="AF26" s="165" t="n">
        <v>0</v>
      </c>
      <c r="AG26" s="166"/>
      <c r="AH26" s="167"/>
      <c r="AI26" s="168"/>
      <c r="AJ26" s="169"/>
      <c r="AK26" s="170" t="n">
        <v>4</v>
      </c>
      <c r="AL26" s="63" t="n">
        <v>170</v>
      </c>
      <c r="AM26" s="171"/>
      <c r="AN26" s="172"/>
      <c r="AO26" s="173"/>
      <c r="AP26" s="133"/>
      <c r="AQ26" s="133" t="e">
        <f aca="false" t="array" ref="AQ26:AQ26">SUM(IF(AND(AJ26&lt;&gt;"pac",AJ26&lt;&gt;""),AI26),IF(AND(AM26&lt;&gt;"pac",AM26&lt;&gt;""),AL26),IF(AND(AN26&lt;&gt;"pac",AN26&lt;&gt;""),AO26))/SUM(IF(AND(AJ26&lt;&gt;"pac",AJ26&lt;&gt;""),1),IF(AND(AM26&lt;&gt;"pac",AM26&lt;&gt;""),1),IF(AND(AN26&lt;&gt;"pac",AN26&lt;&gt;""),1))</f>
        <v>#DIV/0!</v>
      </c>
      <c r="AR26" s="133" t="n">
        <f aca="false" t="array" ref="AR26:AR26">SUM(IF(AND(AJ26&lt;&gt;"pac",AJ26&lt;&gt;""),AH26),IF(AND(AM26&lt;&gt;"pac",AM26&lt;&gt;""),AK26),IF(AND(AP26&lt;&gt;"pac",AP26&lt;&gt;""),AN26))</f>
        <v>0</v>
      </c>
      <c r="AS26" s="133"/>
      <c r="AT26" s="134" t="n">
        <f aca="false">SUM(AE26,AG26,AH26,AN26,AK26)</f>
        <v>4</v>
      </c>
      <c r="AU26" s="135" t="n">
        <f aca="false">AV26/AT26</f>
        <v>170</v>
      </c>
      <c r="AV26" s="136" t="n">
        <f aca="false">SUM(AE26*AF26)+(AH26*AI26)+(AN26*AO26)+(AK26*AL26)</f>
        <v>680</v>
      </c>
      <c r="AW26" s="137" t="n">
        <f aca="false">AT26*(F27+G27+H27)*J27/1000</f>
        <v>0</v>
      </c>
      <c r="AX26" s="137" t="n">
        <f aca="false">K27*AT26</f>
        <v>0</v>
      </c>
      <c r="AY26" s="137" t="n">
        <f aca="false">L27*(AE27+AG27)</f>
        <v>0</v>
      </c>
      <c r="AZ26" s="136" t="n">
        <f aca="false">P27</f>
        <v>1.7328</v>
      </c>
      <c r="BA26" s="137" t="n">
        <f aca="false">AC26</f>
        <v>10.08</v>
      </c>
      <c r="BB26" s="137" t="n">
        <f aca="false">T27*AT27</f>
        <v>0</v>
      </c>
      <c r="BC26" s="137"/>
      <c r="BD26" s="137" t="n">
        <f aca="false">AV26-SUM(AW26:BC26)</f>
        <v>668.1872</v>
      </c>
      <c r="BE26" s="138"/>
      <c r="BF26" s="139" t="n">
        <f aca="false">BD26</f>
        <v>668.1872</v>
      </c>
      <c r="BG26" s="139" t="n">
        <f aca="false">BF26*$BG$5</f>
        <v>534.54976</v>
      </c>
      <c r="BH26" s="139" t="n">
        <f aca="false">BF26*$BH$5</f>
        <v>133.63744</v>
      </c>
      <c r="BI26" s="52"/>
      <c r="BJ26" s="183"/>
      <c r="BK26" s="52"/>
      <c r="BL26" s="171"/>
      <c r="BO26" s="183"/>
      <c r="BP26" s="52"/>
      <c r="BQ26" s="171"/>
      <c r="BR26" s="55"/>
      <c r="BS26" s="142"/>
      <c r="BT26" s="143"/>
      <c r="BU26" s="98"/>
      <c r="BV26" s="52"/>
      <c r="BW26" s="176"/>
      <c r="BX26" s="52"/>
      <c r="BY26" s="52"/>
      <c r="BZ26" s="98"/>
      <c r="CA26" s="52"/>
      <c r="CB26" s="176"/>
      <c r="CC26" s="138"/>
      <c r="CD26" s="138"/>
      <c r="CE26" s="145"/>
      <c r="CF26" s="145"/>
      <c r="CG26" s="145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</row>
    <row r="27" customFormat="false" ht="12.75" hidden="false" customHeight="false" outlineLevel="0" collapsed="false">
      <c r="B27" s="75" t="n">
        <v>2000</v>
      </c>
      <c r="C27" s="146" t="n">
        <f aca="false">C26</f>
        <v>4</v>
      </c>
      <c r="D27" s="147" t="n">
        <f aca="false">D26</f>
        <v>0</v>
      </c>
      <c r="E27" s="174" t="n">
        <f aca="false">C27-D26</f>
        <v>4</v>
      </c>
      <c r="F27" s="149" t="n">
        <f aca="false">$F$6</f>
        <v>0</v>
      </c>
      <c r="G27" s="175" t="n">
        <f aca="false">$G$6</f>
        <v>0</v>
      </c>
      <c r="H27" s="151" t="n">
        <f aca="false">$H$6</f>
        <v>0</v>
      </c>
      <c r="I27" s="152" t="n">
        <f aca="false">F27+G27+H27</f>
        <v>0</v>
      </c>
      <c r="J27" s="153" t="n">
        <f aca="false">$J$7</f>
        <v>0</v>
      </c>
      <c r="K27" s="154" t="n">
        <f aca="false">$K$6</f>
        <v>0</v>
      </c>
      <c r="L27" s="155" t="n">
        <f aca="false">((I27*J27/1000)+K27)</f>
        <v>0</v>
      </c>
      <c r="M27" s="156" t="n">
        <f aca="false">$M$68</f>
        <v>0</v>
      </c>
      <c r="N27" s="157" t="e">
        <f aca="false">$N$7*AQ26*AR26</f>
        <v>#DIV/0!</v>
      </c>
      <c r="O27" s="156" t="n">
        <f aca="false">$O$68</f>
        <v>0</v>
      </c>
      <c r="P27" s="158" t="n">
        <f aca="false">(AT26*$P$6)*$P$3</f>
        <v>1.7328</v>
      </c>
      <c r="Q27" s="154" t="n">
        <f aca="false">$Q$68</f>
        <v>0</v>
      </c>
      <c r="R27" s="154" t="n">
        <v>0</v>
      </c>
      <c r="S27" s="155" t="n">
        <v>0</v>
      </c>
      <c r="T27" s="156" t="n">
        <f aca="false">$T$6</f>
        <v>0</v>
      </c>
      <c r="U27" s="159" t="e">
        <f aca="false">(N27/E27)+SUM(L27:M27)</f>
        <v>#DIV/0!</v>
      </c>
      <c r="W27" s="116" t="n">
        <v>4</v>
      </c>
      <c r="X27" s="117" t="n">
        <v>2.52</v>
      </c>
      <c r="Y27" s="160"/>
      <c r="Z27" s="63"/>
      <c r="AA27" s="161"/>
      <c r="AB27" s="120"/>
      <c r="AC27" s="162" t="n">
        <f aca="false">(W27*X27)+(Y27*Z27)+(AA27*AB27)</f>
        <v>10.08</v>
      </c>
      <c r="AD27" s="163" t="n">
        <v>2100</v>
      </c>
      <c r="AE27" s="164" t="n">
        <v>0</v>
      </c>
      <c r="AF27" s="165" t="n">
        <v>0</v>
      </c>
      <c r="AG27" s="166"/>
      <c r="AH27" s="167"/>
      <c r="AI27" s="168"/>
      <c r="AJ27" s="169"/>
      <c r="AK27" s="170" t="n">
        <v>4</v>
      </c>
      <c r="AL27" s="63" t="n">
        <v>170</v>
      </c>
      <c r="AM27" s="171"/>
      <c r="AN27" s="172"/>
      <c r="AO27" s="173"/>
      <c r="AP27" s="133"/>
      <c r="AQ27" s="133" t="e">
        <f aca="false" t="array" ref="AQ27:AQ27">SUM(IF(AND(AJ27&lt;&gt;"pac",AJ27&lt;&gt;""),AI27),IF(AND(AM27&lt;&gt;"pac",AM27&lt;&gt;""),AL27),IF(AND(AN27&lt;&gt;"pac",AN27&lt;&gt;""),AO27))/SUM(IF(AND(AJ27&lt;&gt;"pac",AJ27&lt;&gt;""),1),IF(AND(AM27&lt;&gt;"pac",AM27&lt;&gt;""),1),IF(AND(AN27&lt;&gt;"pac",AN27&lt;&gt;""),1))</f>
        <v>#DIV/0!</v>
      </c>
      <c r="AR27" s="133" t="n">
        <f aca="false" t="array" ref="AR27:AR27">SUM(IF(AND(AJ27&lt;&gt;"pac",AJ27&lt;&gt;""),AH27),IF(AND(AM27&lt;&gt;"pac",AM27&lt;&gt;""),AK27),IF(AND(AP27&lt;&gt;"pac",AP27&lt;&gt;""),AN27))</f>
        <v>0</v>
      </c>
      <c r="AS27" s="133"/>
      <c r="AT27" s="134" t="n">
        <f aca="false">SUM(AE27,AG27,AH27,AN27,AK27)</f>
        <v>4</v>
      </c>
      <c r="AU27" s="135" t="n">
        <f aca="false">AV27/AT27</f>
        <v>170</v>
      </c>
      <c r="AV27" s="136" t="n">
        <f aca="false">SUM(AE27*AF27)+(AH27*AI27)+(AN27*AO27)+(AK27*AL27)</f>
        <v>680</v>
      </c>
      <c r="AW27" s="137" t="n">
        <f aca="false">AT27*(F28+G28+H28)*J28/1000</f>
        <v>0</v>
      </c>
      <c r="AX27" s="137" t="n">
        <f aca="false">K28*AT27</f>
        <v>0</v>
      </c>
      <c r="AY27" s="137" t="n">
        <f aca="false">L28*(AE28+AG28)</f>
        <v>0</v>
      </c>
      <c r="AZ27" s="136" t="n">
        <f aca="false">P28</f>
        <v>1.7328</v>
      </c>
      <c r="BA27" s="137" t="n">
        <f aca="false">AC27</f>
        <v>10.08</v>
      </c>
      <c r="BB27" s="137" t="n">
        <f aca="false">T28*AT28</f>
        <v>0</v>
      </c>
      <c r="BC27" s="137"/>
      <c r="BD27" s="137" t="n">
        <f aca="false">AV27-SUM(AW27:BC27)</f>
        <v>668.1872</v>
      </c>
      <c r="BE27" s="138"/>
      <c r="BF27" s="139" t="n">
        <f aca="false">BD27</f>
        <v>668.1872</v>
      </c>
      <c r="BG27" s="139" t="n">
        <f aca="false">BF27*$BG$5</f>
        <v>534.54976</v>
      </c>
      <c r="BH27" s="139" t="n">
        <f aca="false">BF27*$BH$5</f>
        <v>133.63744</v>
      </c>
      <c r="BI27" s="52"/>
      <c r="BJ27" s="53" t="s">
        <v>32</v>
      </c>
      <c r="BK27" s="52"/>
      <c r="BL27" s="73" t="n">
        <f aca="false">BL4</f>
        <v>0</v>
      </c>
      <c r="BO27" s="53" t="s">
        <v>32</v>
      </c>
      <c r="BP27" s="52"/>
      <c r="BQ27" s="73" t="e">
        <f aca="true">(INDIRECT(TEXT((DAY($A$1)-1),"0")&amp;"!BK27"))+BL27</f>
        <v>#REF!</v>
      </c>
      <c r="BR27" s="55"/>
      <c r="BS27" s="142"/>
      <c r="BT27" s="143"/>
      <c r="BU27" s="98"/>
      <c r="BV27" s="52"/>
      <c r="BW27" s="176"/>
      <c r="BX27" s="52"/>
      <c r="BY27" s="52"/>
      <c r="BZ27" s="52"/>
      <c r="CA27" s="52"/>
      <c r="CB27" s="52"/>
      <c r="CC27" s="138"/>
      <c r="CD27" s="138"/>
      <c r="CE27" s="145"/>
      <c r="CF27" s="145"/>
      <c r="CG27" s="145"/>
      <c r="CH27" s="7"/>
      <c r="CI27" s="8"/>
      <c r="CJ27" s="7"/>
      <c r="CK27" s="29"/>
      <c r="CL27" s="7"/>
      <c r="CM27" s="7"/>
      <c r="CN27" s="8"/>
      <c r="CO27" s="7"/>
      <c r="CP27" s="29"/>
      <c r="CQ27" s="7"/>
      <c r="CR27" s="7"/>
      <c r="CS27" s="7"/>
      <c r="CT27" s="7"/>
      <c r="CU27" s="7"/>
      <c r="CV27" s="7"/>
      <c r="CW27" s="7"/>
      <c r="CX27" s="7"/>
      <c r="CY27" s="7"/>
    </row>
    <row r="28" customFormat="false" ht="12.75" hidden="false" customHeight="false" outlineLevel="0" collapsed="false">
      <c r="B28" s="75" t="n">
        <v>2100</v>
      </c>
      <c r="C28" s="146" t="n">
        <f aca="false">C27</f>
        <v>4</v>
      </c>
      <c r="D28" s="147" t="n">
        <f aca="false">D27</f>
        <v>0</v>
      </c>
      <c r="E28" s="174" t="n">
        <f aca="false">C28-D27</f>
        <v>4</v>
      </c>
      <c r="F28" s="149" t="n">
        <f aca="false">$F$6</f>
        <v>0</v>
      </c>
      <c r="G28" s="175" t="n">
        <f aca="false">$G$6</f>
        <v>0</v>
      </c>
      <c r="H28" s="151" t="n">
        <f aca="false">$H$6</f>
        <v>0</v>
      </c>
      <c r="I28" s="152" t="n">
        <f aca="false">F28+G28+H28</f>
        <v>0</v>
      </c>
      <c r="J28" s="153" t="n">
        <f aca="false">$J$7</f>
        <v>0</v>
      </c>
      <c r="K28" s="154" t="n">
        <f aca="false">$K$6</f>
        <v>0</v>
      </c>
      <c r="L28" s="155" t="n">
        <f aca="false">((I28*J28/1000)+K28)</f>
        <v>0</v>
      </c>
      <c r="M28" s="156" t="n">
        <f aca="false">$M$68</f>
        <v>0</v>
      </c>
      <c r="N28" s="157" t="e">
        <f aca="false">$N$7*AQ27*AR27</f>
        <v>#DIV/0!</v>
      </c>
      <c r="O28" s="156" t="n">
        <f aca="false">$O$68</f>
        <v>0</v>
      </c>
      <c r="P28" s="158" t="n">
        <f aca="false">(AT27*$P$6)*$P$3</f>
        <v>1.7328</v>
      </c>
      <c r="Q28" s="154" t="n">
        <f aca="false">$Q$68</f>
        <v>0</v>
      </c>
      <c r="R28" s="154" t="n">
        <v>0</v>
      </c>
      <c r="S28" s="155" t="n">
        <v>0</v>
      </c>
      <c r="T28" s="156" t="n">
        <v>0</v>
      </c>
      <c r="U28" s="159" t="e">
        <f aca="false">(N28/E28)+SUM(L28:M28)</f>
        <v>#DIV/0!</v>
      </c>
      <c r="W28" s="116" t="n">
        <v>4</v>
      </c>
      <c r="X28" s="117" t="n">
        <v>2.52</v>
      </c>
      <c r="Y28" s="160"/>
      <c r="Z28" s="63"/>
      <c r="AA28" s="161"/>
      <c r="AB28" s="120"/>
      <c r="AC28" s="162" t="n">
        <f aca="false">(W28*X28)+(Y28*Z28)+(AA28*AB28)</f>
        <v>10.08</v>
      </c>
      <c r="AD28" s="163" t="n">
        <v>2200</v>
      </c>
      <c r="AE28" s="164" t="n">
        <v>0</v>
      </c>
      <c r="AF28" s="165" t="n">
        <v>0</v>
      </c>
      <c r="AG28" s="166"/>
      <c r="AH28" s="167"/>
      <c r="AI28" s="168"/>
      <c r="AJ28" s="169"/>
      <c r="AK28" s="170" t="n">
        <v>4</v>
      </c>
      <c r="AL28" s="63" t="n">
        <v>170</v>
      </c>
      <c r="AM28" s="171"/>
      <c r="AN28" s="172"/>
      <c r="AO28" s="173"/>
      <c r="AP28" s="133"/>
      <c r="AQ28" s="133" t="e">
        <f aca="false" t="array" ref="AQ28:AQ28">SUM(IF(AND(AJ28&lt;&gt;"pac",AJ28&lt;&gt;""),AI28),IF(AND(AM28&lt;&gt;"pac",AM28&lt;&gt;""),AL28),IF(AND(AN28&lt;&gt;"pac",AN28&lt;&gt;""),AO28))/SUM(IF(AND(AJ28&lt;&gt;"pac",AJ28&lt;&gt;""),1),IF(AND(AM28&lt;&gt;"pac",AM28&lt;&gt;""),1),IF(AND(AN28&lt;&gt;"pac",AN28&lt;&gt;""),1))</f>
        <v>#DIV/0!</v>
      </c>
      <c r="AR28" s="133" t="n">
        <f aca="false" t="array" ref="AR28:AR28">SUM(IF(AND(AJ28&lt;&gt;"pac",AJ28&lt;&gt;""),AH28),IF(AND(AM28&lt;&gt;"pac",AM28&lt;&gt;""),AK28),IF(AND(AP28&lt;&gt;"pac",AP28&lt;&gt;""),AN28))</f>
        <v>0</v>
      </c>
      <c r="AS28" s="133"/>
      <c r="AT28" s="134" t="n">
        <f aca="false">SUM(AE28,AG28,AH28,AN28,AK28)</f>
        <v>4</v>
      </c>
      <c r="AU28" s="135" t="n">
        <f aca="false">AV28/AT28</f>
        <v>170</v>
      </c>
      <c r="AV28" s="136" t="n">
        <f aca="false">SUM(AE28*AF28)+(AH28*AI28)+(AN28*AO28)+(AK28*AL28)</f>
        <v>680</v>
      </c>
      <c r="AW28" s="137" t="n">
        <f aca="false">AT28*(F29+G29+H29)*J29/1000</f>
        <v>0</v>
      </c>
      <c r="AX28" s="137" t="n">
        <f aca="false">K29*AT28</f>
        <v>0</v>
      </c>
      <c r="AY28" s="137" t="n">
        <f aca="false">L29*(AE29+AG29)</f>
        <v>0</v>
      </c>
      <c r="AZ28" s="136" t="n">
        <f aca="false">P29</f>
        <v>1.7328</v>
      </c>
      <c r="BA28" s="137" t="n">
        <f aca="false">AC28</f>
        <v>10.08</v>
      </c>
      <c r="BB28" s="137" t="n">
        <f aca="false">T29*AT29</f>
        <v>0</v>
      </c>
      <c r="BC28" s="137"/>
      <c r="BD28" s="137" t="n">
        <f aca="false">AV28-SUM(AW28:BC28)</f>
        <v>668.1872</v>
      </c>
      <c r="BE28" s="138"/>
      <c r="BF28" s="139" t="n">
        <f aca="false">BD28</f>
        <v>668.1872</v>
      </c>
      <c r="BG28" s="139" t="n">
        <f aca="false">BF28*$BG$5</f>
        <v>534.54976</v>
      </c>
      <c r="BH28" s="139" t="n">
        <f aca="false">BF28*$BH$5</f>
        <v>133.63744</v>
      </c>
      <c r="BI28" s="52"/>
      <c r="BJ28" s="53"/>
      <c r="BK28" s="52"/>
      <c r="BL28" s="73"/>
      <c r="BO28" s="53"/>
      <c r="BP28" s="52"/>
      <c r="BQ28" s="73"/>
      <c r="BR28" s="55"/>
      <c r="BS28" s="142"/>
      <c r="BT28" s="143"/>
      <c r="BU28" s="98"/>
      <c r="BV28" s="52"/>
      <c r="BW28" s="176"/>
      <c r="BX28" s="52"/>
      <c r="BY28" s="52"/>
      <c r="BZ28" s="98"/>
      <c r="CA28" s="52"/>
      <c r="CB28" s="176"/>
      <c r="CC28" s="138"/>
      <c r="CD28" s="138"/>
      <c r="CE28" s="145"/>
      <c r="CF28" s="145"/>
      <c r="CG28" s="145"/>
      <c r="CH28" s="7"/>
      <c r="CI28" s="8"/>
      <c r="CJ28" s="7"/>
      <c r="CK28" s="29"/>
      <c r="CL28" s="7"/>
      <c r="CM28" s="7"/>
      <c r="CN28" s="8"/>
      <c r="CO28" s="7"/>
      <c r="CP28" s="29"/>
      <c r="CQ28" s="7"/>
      <c r="CR28" s="7"/>
      <c r="CS28" s="7"/>
      <c r="CT28" s="7"/>
      <c r="CU28" s="7"/>
      <c r="CV28" s="7"/>
      <c r="CW28" s="7"/>
      <c r="CX28" s="7"/>
      <c r="CY28" s="7"/>
    </row>
    <row r="29" customFormat="false" ht="12.75" hidden="false" customHeight="false" outlineLevel="0" collapsed="false">
      <c r="B29" s="75" t="n">
        <v>2200</v>
      </c>
      <c r="C29" s="146" t="n">
        <f aca="false">C28</f>
        <v>4</v>
      </c>
      <c r="D29" s="147" t="n">
        <f aca="false">D28</f>
        <v>0</v>
      </c>
      <c r="E29" s="174" t="n">
        <f aca="false">C29-D28</f>
        <v>4</v>
      </c>
      <c r="F29" s="149" t="n">
        <f aca="false">$F$6</f>
        <v>0</v>
      </c>
      <c r="G29" s="175" t="n">
        <f aca="false">$G$6</f>
        <v>0</v>
      </c>
      <c r="H29" s="151" t="n">
        <f aca="false">$H$6</f>
        <v>0</v>
      </c>
      <c r="I29" s="152" t="n">
        <f aca="false">F29+G29+H29</f>
        <v>0</v>
      </c>
      <c r="J29" s="153" t="n">
        <f aca="false">$J$7</f>
        <v>0</v>
      </c>
      <c r="K29" s="154" t="n">
        <f aca="false">$K$6</f>
        <v>0</v>
      </c>
      <c r="L29" s="155" t="n">
        <f aca="false">((I29*J29/1000)+K29)</f>
        <v>0</v>
      </c>
      <c r="M29" s="156" t="n">
        <f aca="false">$M$68</f>
        <v>0</v>
      </c>
      <c r="N29" s="157" t="e">
        <f aca="false">$N$7*AQ28*AR28</f>
        <v>#DIV/0!</v>
      </c>
      <c r="O29" s="156" t="n">
        <f aca="false">$O$68</f>
        <v>0</v>
      </c>
      <c r="P29" s="158" t="n">
        <f aca="false">(AT28*$P$6)*$P$3</f>
        <v>1.7328</v>
      </c>
      <c r="Q29" s="154" t="n">
        <f aca="false">$Q$68</f>
        <v>0</v>
      </c>
      <c r="R29" s="154" t="n">
        <v>0</v>
      </c>
      <c r="S29" s="155" t="n">
        <v>0</v>
      </c>
      <c r="T29" s="156" t="n">
        <v>0</v>
      </c>
      <c r="U29" s="159" t="e">
        <f aca="false">(N29/E29)+SUM(L29:M29)</f>
        <v>#DIV/0!</v>
      </c>
      <c r="W29" s="116" t="n">
        <v>4</v>
      </c>
      <c r="X29" s="117" t="n">
        <v>2.52</v>
      </c>
      <c r="Y29" s="160"/>
      <c r="Z29" s="63"/>
      <c r="AA29" s="161"/>
      <c r="AB29" s="120"/>
      <c r="AC29" s="162" t="n">
        <f aca="false">(W29*X29)+(Y29*Z29)+(AA29*AB29)</f>
        <v>10.08</v>
      </c>
      <c r="AD29" s="163" t="n">
        <v>2300</v>
      </c>
      <c r="AE29" s="164" t="n">
        <v>0</v>
      </c>
      <c r="AF29" s="165" t="n">
        <v>0</v>
      </c>
      <c r="AG29" s="166"/>
      <c r="AH29" s="167"/>
      <c r="AI29" s="168"/>
      <c r="AJ29" s="169"/>
      <c r="AK29" s="170" t="n">
        <v>4</v>
      </c>
      <c r="AL29" s="63" t="n">
        <v>145</v>
      </c>
      <c r="AM29" s="171"/>
      <c r="AN29" s="172"/>
      <c r="AO29" s="173"/>
      <c r="AP29" s="133"/>
      <c r="AQ29" s="133" t="e">
        <f aca="false" t="array" ref="AQ29:AQ29">SUM(IF(AND(AJ29&lt;&gt;"pac",AJ29&lt;&gt;""),AI29),IF(AND(AM29&lt;&gt;"pac",AM29&lt;&gt;""),AL29),IF(AND(AN29&lt;&gt;"pac",AN29&lt;&gt;""),AO29))/SUM(IF(AND(AJ29&lt;&gt;"pac",AJ29&lt;&gt;""),1),IF(AND(AM29&lt;&gt;"pac",AM29&lt;&gt;""),1),IF(AND(AN29&lt;&gt;"pac",AN29&lt;&gt;""),1))</f>
        <v>#DIV/0!</v>
      </c>
      <c r="AR29" s="133" t="n">
        <f aca="false" t="array" ref="AR29:AR29">SUM(IF(AND(AJ29&lt;&gt;"pac",AJ29&lt;&gt;""),AH29),IF(AND(AM29&lt;&gt;"pac",AM29&lt;&gt;""),AK29),IF(AND(AP29&lt;&gt;"pac",AP29&lt;&gt;""),AN29))</f>
        <v>0</v>
      </c>
      <c r="AS29" s="133"/>
      <c r="AT29" s="134" t="n">
        <f aca="false">SUM(AE29,AG29,AH29,AN29,AK29)</f>
        <v>4</v>
      </c>
      <c r="AU29" s="135" t="n">
        <f aca="false">AV29/AT29</f>
        <v>145</v>
      </c>
      <c r="AV29" s="136" t="n">
        <f aca="false">SUM(AE29*AF29)+(AH29*AI29)+(AN29*AO29)+(AK29*AL29)</f>
        <v>580</v>
      </c>
      <c r="AW29" s="137" t="n">
        <f aca="false">AT29*(F30+G30+H30)*J30/1000</f>
        <v>0</v>
      </c>
      <c r="AX29" s="137" t="n">
        <f aca="false">K30*AT29</f>
        <v>0</v>
      </c>
      <c r="AY29" s="137" t="n">
        <f aca="false">L30*(AE30+AG30)</f>
        <v>0</v>
      </c>
      <c r="AZ29" s="136" t="n">
        <f aca="false">P30</f>
        <v>1.7328</v>
      </c>
      <c r="BA29" s="137" t="n">
        <f aca="false">AC29</f>
        <v>10.08</v>
      </c>
      <c r="BB29" s="137" t="n">
        <f aca="false">T30*AT30</f>
        <v>0</v>
      </c>
      <c r="BC29" s="137"/>
      <c r="BD29" s="137" t="n">
        <f aca="false">AV29-SUM(AW29:BC29)</f>
        <v>568.1872</v>
      </c>
      <c r="BE29" s="138"/>
      <c r="BF29" s="139" t="n">
        <f aca="false">BD29</f>
        <v>568.1872</v>
      </c>
      <c r="BG29" s="139" t="n">
        <f aca="false">BF29*$BG$5</f>
        <v>454.54976</v>
      </c>
      <c r="BH29" s="139" t="n">
        <f aca="false">BF29*$BH$5</f>
        <v>113.63744</v>
      </c>
      <c r="BI29" s="52"/>
      <c r="BJ29" s="53" t="s">
        <v>109</v>
      </c>
      <c r="BK29" s="52"/>
      <c r="BL29" s="73" t="n">
        <f aca="false">BL25-BL27</f>
        <v>12189.19424</v>
      </c>
      <c r="BO29" s="53" t="s">
        <v>109</v>
      </c>
      <c r="BP29" s="52"/>
      <c r="BQ29" s="73" t="e">
        <f aca="false">BQ25-BQ27</f>
        <v>#REF!</v>
      </c>
      <c r="BR29" s="55"/>
      <c r="BS29" s="142"/>
      <c r="BT29" s="143"/>
      <c r="BU29" s="52"/>
      <c r="BV29" s="52"/>
      <c r="BW29" s="52"/>
      <c r="BX29" s="52"/>
      <c r="BY29" s="52"/>
      <c r="BZ29" s="52"/>
      <c r="CA29" s="52"/>
      <c r="CB29" s="52"/>
      <c r="CC29" s="138"/>
      <c r="CD29" s="138"/>
      <c r="CE29" s="145"/>
      <c r="CF29" s="145"/>
      <c r="CG29" s="145"/>
      <c r="CH29" s="7"/>
      <c r="CI29" s="8"/>
      <c r="CJ29" s="7"/>
      <c r="CK29" s="29"/>
      <c r="CL29" s="7"/>
      <c r="CM29" s="7"/>
      <c r="CN29" s="8"/>
      <c r="CO29" s="7"/>
      <c r="CP29" s="29"/>
      <c r="CQ29" s="7"/>
      <c r="CR29" s="7"/>
      <c r="CS29" s="7"/>
      <c r="CT29" s="7"/>
      <c r="CU29" s="7"/>
      <c r="CV29" s="7"/>
      <c r="CW29" s="7"/>
      <c r="CX29" s="7"/>
      <c r="CY29" s="7"/>
    </row>
    <row r="30" customFormat="false" ht="12.75" hidden="false" customHeight="false" outlineLevel="0" collapsed="false">
      <c r="B30" s="75" t="n">
        <v>2300</v>
      </c>
      <c r="C30" s="146" t="n">
        <f aca="false">C29</f>
        <v>4</v>
      </c>
      <c r="D30" s="147" t="n">
        <f aca="false">D29</f>
        <v>0</v>
      </c>
      <c r="E30" s="174" t="n">
        <f aca="false">C30-D29</f>
        <v>4</v>
      </c>
      <c r="F30" s="149" t="n">
        <f aca="false">$F$6</f>
        <v>0</v>
      </c>
      <c r="G30" s="175" t="n">
        <f aca="false">$G$6</f>
        <v>0</v>
      </c>
      <c r="H30" s="151" t="n">
        <f aca="false">$H$6</f>
        <v>0</v>
      </c>
      <c r="I30" s="152" t="n">
        <f aca="false">F30+G30+H30</f>
        <v>0</v>
      </c>
      <c r="J30" s="153" t="n">
        <f aca="false">$J$7</f>
        <v>0</v>
      </c>
      <c r="K30" s="154" t="n">
        <f aca="false">$K$6</f>
        <v>0</v>
      </c>
      <c r="L30" s="155" t="n">
        <f aca="false">((I30*J30/1000)+K30)</f>
        <v>0</v>
      </c>
      <c r="M30" s="156" t="n">
        <f aca="false">$M$68</f>
        <v>0</v>
      </c>
      <c r="N30" s="157" t="e">
        <f aca="false">$N$7*AQ29*AR29</f>
        <v>#DIV/0!</v>
      </c>
      <c r="O30" s="156" t="n">
        <f aca="false">$O$68</f>
        <v>0</v>
      </c>
      <c r="P30" s="158" t="n">
        <f aca="false">(AT29*$P$6)*$P$3</f>
        <v>1.7328</v>
      </c>
      <c r="Q30" s="154" t="n">
        <f aca="false">$Q$68</f>
        <v>0</v>
      </c>
      <c r="R30" s="154" t="n">
        <v>0</v>
      </c>
      <c r="S30" s="155" t="n">
        <v>0</v>
      </c>
      <c r="T30" s="156" t="n">
        <f aca="false">$T$6</f>
        <v>0</v>
      </c>
      <c r="U30" s="159" t="e">
        <f aca="false">(N30/E30)+SUM(L30:M30)</f>
        <v>#DIV/0!</v>
      </c>
      <c r="W30" s="116" t="n">
        <v>4</v>
      </c>
      <c r="X30" s="117" t="n">
        <v>2.52</v>
      </c>
      <c r="Y30" s="160"/>
      <c r="Z30" s="90"/>
      <c r="AA30" s="186"/>
      <c r="AB30" s="187"/>
      <c r="AC30" s="188" t="n">
        <f aca="false">(W30*X30)+(Y30*Z30)+(AA30*AB30)</f>
        <v>10.08</v>
      </c>
      <c r="AD30" s="189" t="n">
        <v>2400</v>
      </c>
      <c r="AE30" s="190" t="n">
        <v>0</v>
      </c>
      <c r="AF30" s="191" t="n">
        <v>0</v>
      </c>
      <c r="AG30" s="192"/>
      <c r="AH30" s="167"/>
      <c r="AI30" s="168"/>
      <c r="AJ30" s="169"/>
      <c r="AK30" s="170" t="n">
        <v>4</v>
      </c>
      <c r="AL30" s="90" t="n">
        <v>145</v>
      </c>
      <c r="AM30" s="194"/>
      <c r="AN30" s="172"/>
      <c r="AO30" s="173"/>
      <c r="AP30" s="195"/>
      <c r="AQ30" s="195" t="e">
        <f aca="false" t="array" ref="AQ30:AQ30">SUM(IF(AND(AJ30&lt;&gt;"pac",AJ30&lt;&gt;""),AI30),IF(AND(AM30&lt;&gt;"pac",AM30&lt;&gt;""),AL30),IF(AND(AN30&lt;&gt;"pac",AN30&lt;&gt;""),AO30))/SUM(IF(AND(AJ30&lt;&gt;"pac",AJ30&lt;&gt;""),1),IF(AND(AM30&lt;&gt;"pac",AM30&lt;&gt;""),1),IF(AND(AN30&lt;&gt;"pac",AN30&lt;&gt;""),1))</f>
        <v>#DIV/0!</v>
      </c>
      <c r="AR30" s="195" t="n">
        <f aca="false" t="array" ref="AR30:AR30">SUM(IF(AND(AJ30&lt;&gt;"pac",AJ30&lt;&gt;""),AH30),IF(AND(AM30&lt;&gt;"pac",AM30&lt;&gt;""),AK30),IF(AND(AP30&lt;&gt;"pac",AP30&lt;&gt;""),AN30))</f>
        <v>0</v>
      </c>
      <c r="AS30" s="55"/>
      <c r="AT30" s="134" t="n">
        <f aca="false">SUM(AE30,AG30,AH30,AN30,AK30)</f>
        <v>4</v>
      </c>
      <c r="AU30" s="135" t="n">
        <f aca="false">AV30/AT30</f>
        <v>145</v>
      </c>
      <c r="AV30" s="136" t="n">
        <f aca="false">SUM(AE30*AF30)+(AH30*AI30)+(AN30*AO30)+(AK30*AL30)</f>
        <v>580</v>
      </c>
      <c r="AW30" s="137" t="n">
        <f aca="false">AT30*(F31+G31+H31)*J31/1000</f>
        <v>0</v>
      </c>
      <c r="AX30" s="137" t="n">
        <f aca="false">K31*AT30</f>
        <v>0</v>
      </c>
      <c r="AY30" s="137" t="n">
        <f aca="false">L31*(AE31+AG31)</f>
        <v>0</v>
      </c>
      <c r="AZ30" s="136" t="n">
        <f aca="false">P31</f>
        <v>1.7328</v>
      </c>
      <c r="BA30" s="137" t="n">
        <f aca="false">AC30</f>
        <v>10.08</v>
      </c>
      <c r="BB30" s="137" t="n">
        <f aca="false">T31*AT31</f>
        <v>0</v>
      </c>
      <c r="BC30" s="137"/>
      <c r="BD30" s="137" t="n">
        <f aca="false">AV30-SUM(AW30:BC30)</f>
        <v>568.1872</v>
      </c>
      <c r="BE30" s="138"/>
      <c r="BF30" s="139" t="n">
        <f aca="false">BD30</f>
        <v>568.1872</v>
      </c>
      <c r="BG30" s="139" t="n">
        <f aca="false">BF30*$BG$5</f>
        <v>454.54976</v>
      </c>
      <c r="BH30" s="139" t="n">
        <f aca="false">BF30*$BH$5</f>
        <v>113.63744</v>
      </c>
      <c r="BI30" s="52"/>
      <c r="BJ30" s="53"/>
      <c r="BK30" s="52"/>
      <c r="BL30" s="73"/>
      <c r="BO30" s="53"/>
      <c r="BP30" s="52"/>
      <c r="BQ30" s="73"/>
      <c r="BR30" s="55"/>
      <c r="BS30" s="142"/>
      <c r="BT30" s="143"/>
      <c r="BU30" s="52"/>
      <c r="BV30" s="52"/>
      <c r="BW30" s="52"/>
      <c r="BX30" s="52"/>
      <c r="BY30" s="52"/>
      <c r="BZ30" s="52"/>
      <c r="CA30" s="52"/>
      <c r="CB30" s="52"/>
      <c r="CC30" s="138"/>
      <c r="CD30" s="138"/>
      <c r="CE30" s="145"/>
      <c r="CF30" s="145"/>
      <c r="CG30" s="145"/>
      <c r="CH30" s="7"/>
      <c r="CI30" s="8"/>
      <c r="CJ30" s="7"/>
      <c r="CK30" s="29"/>
      <c r="CL30" s="7"/>
      <c r="CM30" s="7"/>
      <c r="CN30" s="8"/>
      <c r="CO30" s="7"/>
      <c r="CP30" s="29"/>
      <c r="CQ30" s="7"/>
      <c r="CR30" s="7"/>
      <c r="CS30" s="7"/>
      <c r="CT30" s="7"/>
      <c r="CU30" s="7"/>
      <c r="CV30" s="7"/>
      <c r="CW30" s="7"/>
      <c r="CX30" s="7"/>
      <c r="CY30" s="7"/>
    </row>
    <row r="31" customFormat="false" ht="13.5" hidden="false" customHeight="false" outlineLevel="0" collapsed="false">
      <c r="B31" s="75" t="n">
        <v>2400</v>
      </c>
      <c r="C31" s="146" t="n">
        <f aca="false">C30</f>
        <v>4</v>
      </c>
      <c r="D31" s="147" t="n">
        <f aca="false">D30</f>
        <v>0</v>
      </c>
      <c r="E31" s="174" t="n">
        <f aca="false">C31-D30</f>
        <v>4</v>
      </c>
      <c r="F31" s="149" t="n">
        <f aca="false">$F$6</f>
        <v>0</v>
      </c>
      <c r="G31" s="196" t="n">
        <f aca="false">$G$6</f>
        <v>0</v>
      </c>
      <c r="H31" s="151" t="n">
        <f aca="false">$H$6</f>
        <v>0</v>
      </c>
      <c r="I31" s="152" t="n">
        <f aca="false">F31+G31+H31</f>
        <v>0</v>
      </c>
      <c r="J31" s="153" t="n">
        <f aca="false">$J$7</f>
        <v>0</v>
      </c>
      <c r="K31" s="154" t="n">
        <f aca="false">$K$6</f>
        <v>0</v>
      </c>
      <c r="L31" s="155" t="n">
        <f aca="false">((I31*J31/1000)+K31)</f>
        <v>0</v>
      </c>
      <c r="M31" s="156" t="n">
        <f aca="false">$M$68</f>
        <v>0</v>
      </c>
      <c r="N31" s="157" t="e">
        <f aca="false">$N$7*AQ30*AR30</f>
        <v>#DIV/0!</v>
      </c>
      <c r="O31" s="156" t="n">
        <f aca="false">$O$68</f>
        <v>0</v>
      </c>
      <c r="P31" s="158" t="n">
        <f aca="false">(AT30*$P$6)*$P$3</f>
        <v>1.7328</v>
      </c>
      <c r="Q31" s="154" t="n">
        <f aca="false">$Q$68</f>
        <v>0</v>
      </c>
      <c r="R31" s="154" t="n">
        <v>0</v>
      </c>
      <c r="S31" s="155" t="n">
        <v>0</v>
      </c>
      <c r="T31" s="156" t="n">
        <f aca="false">$T$6</f>
        <v>0</v>
      </c>
      <c r="U31" s="159" t="e">
        <f aca="false">(N31/E31)+SUM(L31:M31)</f>
        <v>#DIV/0!</v>
      </c>
      <c r="W31" s="197" t="n">
        <f aca="false">SUM(W7:W30)</f>
        <v>96</v>
      </c>
      <c r="X31" s="26"/>
      <c r="Y31" s="197" t="n">
        <f aca="false">SUM(Y7:Y30)</f>
        <v>0</v>
      </c>
      <c r="AA31" s="195" t="n">
        <f aca="false">SUM(AA7:AA30)</f>
        <v>0</v>
      </c>
      <c r="AB31" s="176"/>
      <c r="AD31" s="51"/>
      <c r="AE31" s="198" t="n">
        <f aca="false">SUM(AE7:AE30)</f>
        <v>0</v>
      </c>
      <c r="AF31" s="51"/>
      <c r="AG31" s="199"/>
      <c r="AH31" s="200" t="n">
        <f aca="false">SUM(AH7:AH30)</f>
        <v>0</v>
      </c>
      <c r="AI31" s="199"/>
      <c r="AJ31" s="51"/>
      <c r="AK31" s="201" t="n">
        <f aca="false">SUM(AK7:AK30)</f>
        <v>96</v>
      </c>
      <c r="AL31" s="52"/>
      <c r="AM31" s="51"/>
      <c r="AN31" s="201" t="n">
        <f aca="false">SUM(AN7:AN30)</f>
        <v>0</v>
      </c>
      <c r="AO31" s="52"/>
      <c r="AP31" s="52"/>
      <c r="AT31" s="202" t="n">
        <f aca="false">SUM(AT7:AT30)</f>
        <v>96</v>
      </c>
      <c r="AU31" s="203" t="n">
        <f aca="false">AV31/AT31</f>
        <v>161.666666666667</v>
      </c>
      <c r="AV31" s="203" t="n">
        <f aca="false">SUM(AV7:AV30)</f>
        <v>15520</v>
      </c>
      <c r="AW31" s="203" t="n">
        <f aca="false">SUM(AW7:AW30)</f>
        <v>0</v>
      </c>
      <c r="AX31" s="203" t="n">
        <f aca="false">SUM(AX7:AX30)</f>
        <v>0</v>
      </c>
      <c r="AY31" s="203" t="n">
        <f aca="false">SUM(AY7:AY30)</f>
        <v>0</v>
      </c>
      <c r="AZ31" s="203" t="n">
        <f aca="false">SUM(AZ7:AZ30)</f>
        <v>41.5872</v>
      </c>
      <c r="BA31" s="204" t="n">
        <f aca="false">SUM(BA7:BA30)</f>
        <v>241.92</v>
      </c>
      <c r="BB31" s="204" t="n">
        <f aca="false">SUM(BB7:BB30)</f>
        <v>0</v>
      </c>
      <c r="BC31" s="204" t="n">
        <f aca="false">SUM(BC7:BC30)</f>
        <v>0</v>
      </c>
      <c r="BD31" s="204" t="n">
        <f aca="false">SUM(BD7:BD30)</f>
        <v>15236.4928</v>
      </c>
      <c r="BF31" s="205" t="n">
        <f aca="false">SUM(BF7:BF30)</f>
        <v>15236.4928</v>
      </c>
      <c r="BG31" s="205" t="n">
        <f aca="false">SUM(BG7:BG30)</f>
        <v>12189.19424</v>
      </c>
      <c r="BH31" s="205" t="n">
        <f aca="false">SUM(BH7:BH30)</f>
        <v>3047.29856</v>
      </c>
      <c r="BJ31" s="53" t="s">
        <v>110</v>
      </c>
      <c r="BK31" s="52"/>
      <c r="BL31" s="171"/>
      <c r="BO31" s="53" t="s">
        <v>110</v>
      </c>
      <c r="BP31" s="52"/>
      <c r="BQ31" s="171"/>
      <c r="BR31" s="7"/>
      <c r="BS31" s="28"/>
      <c r="BT31" s="206"/>
      <c r="BU31" s="98"/>
      <c r="BV31" s="52"/>
      <c r="BW31" s="52"/>
      <c r="BX31" s="52"/>
      <c r="BY31" s="52"/>
      <c r="BZ31" s="98"/>
      <c r="CA31" s="52"/>
      <c r="CB31" s="52"/>
      <c r="CC31" s="101"/>
      <c r="CD31" s="7"/>
      <c r="CE31" s="29"/>
      <c r="CF31" s="29"/>
      <c r="CG31" s="29"/>
      <c r="CH31" s="7"/>
      <c r="CI31" s="8"/>
      <c r="CJ31" s="7"/>
      <c r="CK31" s="7"/>
      <c r="CL31" s="7"/>
      <c r="CM31" s="7"/>
      <c r="CN31" s="8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</row>
    <row r="32" customFormat="false" ht="13.5" hidden="false" customHeight="false" outlineLevel="0" collapsed="false">
      <c r="B32" s="207"/>
      <c r="C32" s="208"/>
      <c r="D32" s="208"/>
      <c r="E32" s="209" t="n">
        <f aca="false">SUM(E8:E31)</f>
        <v>96</v>
      </c>
      <c r="F32" s="210"/>
      <c r="G32" s="211"/>
      <c r="H32" s="210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BJ32" s="53" t="s">
        <v>111</v>
      </c>
      <c r="BK32" s="52"/>
      <c r="BL32" s="212" t="n">
        <f aca="false">AW31</f>
        <v>0</v>
      </c>
      <c r="BO32" s="53" t="s">
        <v>111</v>
      </c>
      <c r="BP32" s="52"/>
      <c r="BQ32" s="213" t="e">
        <f aca="true">(INDIRECT(TEXT((DAY($A$1)-1),"0")&amp;"!BQ32"))+BL32</f>
        <v>#REF!</v>
      </c>
      <c r="BR32" s="7"/>
      <c r="BS32" s="7"/>
      <c r="BT32" s="7"/>
      <c r="BU32" s="98"/>
      <c r="BV32" s="52"/>
      <c r="BW32" s="176"/>
      <c r="BX32" s="52"/>
      <c r="BY32" s="52"/>
      <c r="BZ32" s="98"/>
      <c r="CA32" s="52"/>
      <c r="CB32" s="176"/>
      <c r="CC32" s="7"/>
      <c r="CD32" s="7"/>
      <c r="CE32" s="7"/>
      <c r="CF32" s="7"/>
      <c r="CG32" s="7"/>
      <c r="CH32" s="7"/>
      <c r="CI32" s="8"/>
      <c r="CJ32" s="7"/>
      <c r="CK32" s="214"/>
      <c r="CL32" s="7"/>
      <c r="CM32" s="7"/>
      <c r="CN32" s="8"/>
      <c r="CO32" s="7"/>
      <c r="CP32" s="215"/>
      <c r="CQ32" s="7"/>
      <c r="CR32" s="7"/>
      <c r="CS32" s="7"/>
      <c r="CT32" s="7"/>
      <c r="CU32" s="7"/>
      <c r="CV32" s="7"/>
      <c r="CW32" s="7"/>
      <c r="CX32" s="7"/>
      <c r="CY32" s="7"/>
    </row>
    <row r="33" customFormat="false" ht="12.75" hidden="false" customHeight="false" outlineLevel="0" collapsed="false">
      <c r="P33" s="52"/>
      <c r="V33" s="52"/>
      <c r="AI33" s="216"/>
      <c r="AJ33" s="216"/>
      <c r="AK33" s="216"/>
      <c r="AL33" s="6"/>
      <c r="BJ33" s="53" t="s">
        <v>112</v>
      </c>
      <c r="BK33" s="52"/>
      <c r="BL33" s="213" t="n">
        <f aca="false">AX31</f>
        <v>0</v>
      </c>
      <c r="BO33" s="53" t="s">
        <v>112</v>
      </c>
      <c r="BP33" s="52"/>
      <c r="BQ33" s="213" t="e">
        <f aca="true">(INDIRECT(TEXT((DAY($A$1)-1),"0")&amp;"!BQ33"))+BL33</f>
        <v>#REF!</v>
      </c>
      <c r="BR33" s="7"/>
      <c r="BS33" s="7"/>
      <c r="BT33" s="7"/>
      <c r="BU33" s="52"/>
      <c r="BV33" s="52"/>
      <c r="BW33" s="52"/>
      <c r="BX33" s="52"/>
      <c r="BY33" s="52"/>
      <c r="BZ33" s="52"/>
      <c r="CA33" s="52"/>
      <c r="CB33" s="52"/>
      <c r="CC33" s="7"/>
      <c r="CD33" s="7"/>
      <c r="CE33" s="7"/>
      <c r="CF33" s="7"/>
      <c r="CG33" s="7"/>
      <c r="CH33" s="7"/>
      <c r="CI33" s="8"/>
      <c r="CJ33" s="7"/>
      <c r="CK33" s="215"/>
      <c r="CL33" s="7"/>
      <c r="CM33" s="7"/>
      <c r="CN33" s="8"/>
      <c r="CO33" s="7"/>
      <c r="CP33" s="215"/>
      <c r="CQ33" s="7"/>
      <c r="CR33" s="7"/>
      <c r="CS33" s="7"/>
      <c r="CT33" s="7"/>
      <c r="CU33" s="7"/>
      <c r="CV33" s="7"/>
      <c r="CW33" s="7"/>
      <c r="CX33" s="7"/>
      <c r="CY33" s="7"/>
    </row>
    <row r="34" customFormat="false" ht="13.5" hidden="false" customHeight="false" outlineLevel="0" collapsed="false">
      <c r="P34" s="52"/>
      <c r="AC34" s="217"/>
      <c r="AI34" s="218"/>
      <c r="AJ34" s="218"/>
      <c r="AK34" s="218"/>
      <c r="BJ34" s="53"/>
      <c r="BK34" s="52"/>
      <c r="BL34" s="171"/>
      <c r="BO34" s="183"/>
      <c r="BP34" s="52"/>
      <c r="BQ34" s="219"/>
      <c r="BR34" s="7"/>
      <c r="BS34" s="7"/>
      <c r="BT34" s="7"/>
      <c r="BU34" s="98"/>
      <c r="BV34" s="52"/>
      <c r="BW34" s="176"/>
      <c r="BX34" s="52"/>
      <c r="BY34" s="52"/>
      <c r="BZ34" s="98"/>
      <c r="CA34" s="52"/>
      <c r="CB34" s="176"/>
      <c r="CC34" s="7"/>
      <c r="CD34" s="7"/>
      <c r="CE34" s="7"/>
      <c r="CF34" s="7"/>
      <c r="CG34" s="7"/>
      <c r="CH34" s="7"/>
      <c r="CI34" s="8"/>
      <c r="CJ34" s="7"/>
      <c r="CK34" s="7"/>
      <c r="CL34" s="7"/>
      <c r="CM34" s="7"/>
      <c r="CN34" s="7"/>
      <c r="CO34" s="7"/>
      <c r="CP34" s="8"/>
      <c r="CQ34" s="7"/>
      <c r="CR34" s="7"/>
      <c r="CS34" s="7"/>
      <c r="CT34" s="7"/>
      <c r="CU34" s="7"/>
      <c r="CV34" s="7"/>
      <c r="CW34" s="7"/>
      <c r="CX34" s="7"/>
      <c r="CY34" s="7"/>
    </row>
    <row r="35" customFormat="false" ht="12.75" hidden="false" customHeight="false" outlineLevel="0" collapsed="false">
      <c r="P35" s="52"/>
      <c r="AE35" s="220" t="s">
        <v>113</v>
      </c>
      <c r="AF35" s="221" t="s">
        <v>114</v>
      </c>
      <c r="AG35" s="221"/>
      <c r="AH35" s="222"/>
      <c r="AJ35" s="220" t="s">
        <v>113</v>
      </c>
      <c r="AK35" s="221" t="s">
        <v>115</v>
      </c>
      <c r="AL35" s="221"/>
      <c r="AM35" s="222"/>
      <c r="BJ35" s="140" t="s">
        <v>116</v>
      </c>
      <c r="BK35" s="141"/>
      <c r="BL35" s="223" t="n">
        <f aca="false">BL25-BL27-BL32-BL33</f>
        <v>12189.19424</v>
      </c>
      <c r="BO35" s="140" t="s">
        <v>117</v>
      </c>
      <c r="BP35" s="141"/>
      <c r="BQ35" s="223" t="e">
        <f aca="false">BQ29-SUM(BQ32:BQ33)</f>
        <v>#REF!</v>
      </c>
      <c r="BR35" s="7"/>
      <c r="BS35" s="7"/>
      <c r="BT35" s="7"/>
      <c r="BU35" s="98"/>
      <c r="BV35" s="52"/>
      <c r="BW35" s="176"/>
      <c r="BX35" s="52"/>
      <c r="BY35" s="52"/>
      <c r="BZ35" s="98"/>
      <c r="CA35" s="52"/>
      <c r="CB35" s="176"/>
      <c r="CC35" s="7"/>
      <c r="CD35" s="7"/>
      <c r="CE35" s="7"/>
      <c r="CF35" s="7"/>
      <c r="CG35" s="7"/>
      <c r="CH35" s="7"/>
      <c r="CI35" s="8"/>
      <c r="CJ35" s="7"/>
      <c r="CK35" s="215"/>
      <c r="CL35" s="7"/>
      <c r="CM35" s="7"/>
      <c r="CN35" s="8"/>
      <c r="CO35" s="7"/>
      <c r="CP35" s="215"/>
      <c r="CQ35" s="7"/>
      <c r="CR35" s="7"/>
      <c r="CS35" s="7"/>
      <c r="CT35" s="7"/>
      <c r="CU35" s="7"/>
      <c r="CV35" s="7"/>
      <c r="CW35" s="7"/>
      <c r="CX35" s="7"/>
      <c r="CY35" s="7"/>
    </row>
    <row r="36" customFormat="false" ht="12.75" hidden="false" customHeight="false" outlineLevel="0" collapsed="false">
      <c r="P36" s="52"/>
      <c r="AE36" s="224"/>
      <c r="AF36" s="52"/>
      <c r="AG36" s="52" t="s">
        <v>118</v>
      </c>
      <c r="AH36" s="225" t="s">
        <v>119</v>
      </c>
      <c r="AJ36" s="224"/>
      <c r="AK36" s="52"/>
      <c r="AL36" s="52" t="s">
        <v>118</v>
      </c>
      <c r="AM36" s="225" t="s">
        <v>119</v>
      </c>
      <c r="AV36" s="226" t="s">
        <v>120</v>
      </c>
      <c r="AW36" s="226" t="s">
        <v>121</v>
      </c>
      <c r="AX36" s="226" t="s">
        <v>122</v>
      </c>
      <c r="AY36" s="226" t="s">
        <v>123</v>
      </c>
      <c r="AZ36" s="226" t="s">
        <v>124</v>
      </c>
      <c r="BA36" s="226" t="s">
        <v>46</v>
      </c>
      <c r="BF36" s="98"/>
      <c r="BG36" s="52"/>
      <c r="BH36" s="176"/>
      <c r="BJ36" s="98"/>
      <c r="BK36" s="52"/>
      <c r="BL36" s="176"/>
      <c r="BO36" s="98"/>
      <c r="BP36" s="52"/>
      <c r="BQ36" s="176"/>
      <c r="BR36" s="7"/>
      <c r="BS36" s="7"/>
      <c r="BT36" s="7"/>
      <c r="BU36" s="98"/>
      <c r="BV36" s="52"/>
      <c r="BW36" s="176"/>
      <c r="BX36" s="52"/>
      <c r="BY36" s="52"/>
      <c r="BZ36" s="98"/>
      <c r="CA36" s="52"/>
      <c r="CB36" s="176"/>
      <c r="CC36" s="7"/>
      <c r="CD36" s="7"/>
      <c r="CE36" s="8"/>
      <c r="CF36" s="7"/>
      <c r="CG36" s="29"/>
      <c r="CH36" s="7"/>
      <c r="CI36" s="8"/>
      <c r="CJ36" s="7"/>
      <c r="CK36" s="29"/>
      <c r="CL36" s="7"/>
      <c r="CM36" s="7"/>
      <c r="CN36" s="8"/>
      <c r="CO36" s="7"/>
      <c r="CP36" s="29"/>
      <c r="CQ36" s="7"/>
      <c r="CR36" s="7"/>
      <c r="CS36" s="7"/>
      <c r="CT36" s="7"/>
      <c r="CU36" s="7"/>
      <c r="CV36" s="7"/>
      <c r="CW36" s="7"/>
      <c r="CX36" s="7"/>
      <c r="CY36" s="7"/>
    </row>
    <row r="37" customFormat="false" ht="16.5" hidden="false" customHeight="false" outlineLevel="0" collapsed="false">
      <c r="A37" s="7"/>
      <c r="B37" s="7"/>
      <c r="C37" s="7"/>
      <c r="D37" s="7"/>
      <c r="E37" s="7"/>
      <c r="F37" s="7"/>
      <c r="G37" s="7"/>
      <c r="H37" s="227"/>
      <c r="I37" s="227"/>
      <c r="J37" s="227"/>
      <c r="K37" s="227"/>
      <c r="L37" s="7"/>
      <c r="M37" s="7"/>
      <c r="N37" s="7"/>
      <c r="O37" s="7"/>
      <c r="P37" s="100"/>
      <c r="Q37" s="7"/>
      <c r="R37" s="7"/>
      <c r="S37" s="7"/>
      <c r="T37" s="7"/>
      <c r="U37" s="7"/>
      <c r="V37" s="7"/>
      <c r="W37" s="7"/>
      <c r="X37" s="7"/>
      <c r="Y37" s="7"/>
      <c r="AE37" s="224" t="s">
        <v>125</v>
      </c>
      <c r="AF37" s="52"/>
      <c r="AG37" s="52" t="s">
        <v>126</v>
      </c>
      <c r="AH37" s="225" t="s">
        <v>127</v>
      </c>
      <c r="AJ37" s="224" t="s">
        <v>125</v>
      </c>
      <c r="AK37" s="52"/>
      <c r="AL37" s="52" t="s">
        <v>128</v>
      </c>
      <c r="AM37" s="225" t="s">
        <v>129</v>
      </c>
      <c r="AS37" s="226" t="s">
        <v>130</v>
      </c>
      <c r="AT37" s="226" t="s">
        <v>131</v>
      </c>
      <c r="AU37" s="226" t="s">
        <v>132</v>
      </c>
      <c r="AV37" s="226" t="s">
        <v>133</v>
      </c>
      <c r="AW37" s="226" t="s">
        <v>133</v>
      </c>
      <c r="AX37" s="226" t="s">
        <v>134</v>
      </c>
      <c r="AY37" s="226" t="s">
        <v>134</v>
      </c>
      <c r="AZ37" s="226" t="s">
        <v>135</v>
      </c>
      <c r="BA37" s="0" t="s">
        <v>136</v>
      </c>
      <c r="BR37" s="55"/>
      <c r="BS37" s="55"/>
      <c r="BT37" s="55"/>
      <c r="BU37" s="98"/>
      <c r="BV37" s="52"/>
      <c r="BW37" s="176"/>
      <c r="BX37" s="52"/>
      <c r="BY37" s="52"/>
      <c r="BZ37" s="98"/>
      <c r="CA37" s="52"/>
      <c r="CB37" s="176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</row>
    <row r="38" customFormat="false" ht="12.75" hidden="false" customHeight="false" outlineLevel="0" collapsed="false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AE38" s="224" t="s">
        <v>137</v>
      </c>
      <c r="AF38" s="52"/>
      <c r="AG38" s="52" t="s">
        <v>138</v>
      </c>
      <c r="AH38" s="225" t="s">
        <v>138</v>
      </c>
      <c r="AJ38" s="224" t="s">
        <v>137</v>
      </c>
      <c r="AK38" s="52"/>
      <c r="AL38" s="52" t="s">
        <v>83</v>
      </c>
      <c r="AM38" s="225" t="s">
        <v>82</v>
      </c>
      <c r="AS38" s="228"/>
      <c r="AT38" s="229" t="n">
        <f aca="false">AT7</f>
        <v>4</v>
      </c>
      <c r="AU38" s="229" t="n">
        <f aca="false">AS38-AT38</f>
        <v>-4</v>
      </c>
      <c r="AV38" s="230" t="n">
        <f aca="false">IF(AND(AU38&lt;=0,AU38&gt;=-2),AU38,IF(AU38&lt;-2,-2,0))</f>
        <v>-2</v>
      </c>
      <c r="AW38" s="231" t="n">
        <f aca="false">IF(AND(AU38&gt;=0,AU38&lt;=2),AU38,IF(AU38&gt;2,2,0))</f>
        <v>0</v>
      </c>
      <c r="AX38" s="232" t="n">
        <f aca="false">IF(AU38&gt;2,(AU38-2)*13.66,0)</f>
        <v>0</v>
      </c>
      <c r="AY38" s="232" t="n">
        <f aca="false">IF(AU38&lt;-2,(ABS(AU38)-2)*100,0)</f>
        <v>200</v>
      </c>
      <c r="AZ38" s="233" t="n">
        <f aca="false">AV38+AW38</f>
        <v>-2</v>
      </c>
      <c r="BA38" s="234" t="n">
        <f aca="false">AX38+AY38</f>
        <v>200</v>
      </c>
      <c r="BB38" s="142"/>
      <c r="BJ38" s="6" t="s">
        <v>139</v>
      </c>
      <c r="BP38" s="6" t="s">
        <v>140</v>
      </c>
      <c r="BR38" s="235"/>
      <c r="BS38" s="142"/>
      <c r="BT38" s="142"/>
      <c r="BU38" s="98"/>
      <c r="BV38" s="52"/>
      <c r="BW38" s="52"/>
      <c r="BX38" s="52"/>
      <c r="BY38" s="52"/>
      <c r="BZ38" s="98"/>
      <c r="CA38" s="52"/>
      <c r="CB38" s="52"/>
      <c r="CC38" s="7"/>
      <c r="CD38" s="7"/>
      <c r="CE38" s="7"/>
      <c r="CF38" s="7"/>
      <c r="CG38" s="7"/>
      <c r="CH38" s="7"/>
      <c r="CI38" s="7"/>
      <c r="CJ38" s="8"/>
      <c r="CK38" s="7"/>
      <c r="CL38" s="7"/>
      <c r="CM38" s="7"/>
      <c r="CN38" s="7"/>
      <c r="CO38" s="8"/>
      <c r="CP38" s="7"/>
      <c r="CQ38" s="7"/>
      <c r="CR38" s="7"/>
      <c r="CS38" s="7"/>
      <c r="CT38" s="7"/>
      <c r="CU38" s="7"/>
      <c r="CV38" s="7"/>
      <c r="CW38" s="7"/>
      <c r="CX38" s="7"/>
      <c r="CY38" s="7"/>
    </row>
    <row r="39" customFormat="false" ht="13.5" hidden="false" customHeight="false" outlineLevel="0" collapsed="false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AE39" s="236" t="n">
        <f aca="false">AE31</f>
        <v>0</v>
      </c>
      <c r="AF39" s="237" t="n">
        <f aca="false">AG31</f>
        <v>0</v>
      </c>
      <c r="AG39" s="237" t="n">
        <f aca="false">AH31+AK31</f>
        <v>96</v>
      </c>
      <c r="AH39" s="238" t="n">
        <f aca="false">AN31</f>
        <v>0</v>
      </c>
      <c r="AJ39" s="236" t="n">
        <f aca="false">AJ31</f>
        <v>0</v>
      </c>
      <c r="AK39" s="237" t="n">
        <f aca="false">AL31</f>
        <v>0</v>
      </c>
      <c r="AL39" s="239" t="n">
        <f aca="false">AVERAGE(AL7:AL30,AI7:AI30)</f>
        <v>161.666666666667</v>
      </c>
      <c r="AM39" s="240" t="e">
        <f aca="false">AVERAGE(AO7:AO30)</f>
        <v>#DIV/0!</v>
      </c>
      <c r="AS39" s="241"/>
      <c r="AT39" s="242" t="n">
        <f aca="false">AT8</f>
        <v>4</v>
      </c>
      <c r="AU39" s="242" t="n">
        <f aca="false">AS39-AT39</f>
        <v>-4</v>
      </c>
      <c r="AV39" s="243" t="n">
        <f aca="false">IF(AND(AU39&lt;=0,AU39&gt;=-2),AU39,IF(AU39&lt;-2,-2,0))</f>
        <v>-2</v>
      </c>
      <c r="AW39" s="244" t="n">
        <f aca="false">IF(AND(AU39&gt;=0,AU39&lt;=2),AU39,IF(AU39&gt;2,2,0))</f>
        <v>0</v>
      </c>
      <c r="AX39" s="245" t="n">
        <f aca="false">IF(AU39&gt;2,(AU39-2)*13.66,0)</f>
        <v>0</v>
      </c>
      <c r="AY39" s="245" t="n">
        <f aca="false">IF(AU39&lt;-2,(ABS(AU39)-2)*100,0)</f>
        <v>200</v>
      </c>
      <c r="AZ39" s="246" t="n">
        <f aca="false">AV39+AW39</f>
        <v>-2</v>
      </c>
      <c r="BA39" s="247" t="n">
        <f aca="false">AX39+AY39</f>
        <v>200</v>
      </c>
      <c r="BJ39" s="25" t="s">
        <v>141</v>
      </c>
      <c r="BK39" s="26"/>
      <c r="BL39" s="248" t="n">
        <v>0</v>
      </c>
      <c r="BM39" s="249"/>
      <c r="BR39" s="235"/>
      <c r="BS39" s="142"/>
      <c r="BT39" s="142"/>
      <c r="BU39" s="98"/>
      <c r="BV39" s="52"/>
      <c r="BW39" s="214"/>
      <c r="BX39" s="52"/>
      <c r="BY39" s="52"/>
      <c r="BZ39" s="98"/>
      <c r="CA39" s="52"/>
      <c r="CB39" s="250"/>
      <c r="CC39" s="7"/>
      <c r="CD39" s="7"/>
      <c r="CE39" s="7"/>
      <c r="CF39" s="7"/>
      <c r="CG39" s="7"/>
      <c r="CH39" s="7"/>
      <c r="CI39" s="7"/>
      <c r="CJ39" s="8"/>
      <c r="CK39" s="7"/>
      <c r="CL39" s="249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</row>
    <row r="40" customFormat="false" ht="15.75" hidden="false" customHeight="false" outlineLevel="0" collapsed="false">
      <c r="A40" s="7"/>
      <c r="B40" s="7"/>
      <c r="C40" s="7"/>
      <c r="D40" s="7"/>
      <c r="E40" s="227"/>
      <c r="F40" s="227"/>
      <c r="G40" s="227"/>
      <c r="H40" s="227"/>
      <c r="I40" s="227"/>
      <c r="J40" s="227"/>
      <c r="K40" s="227"/>
      <c r="L40" s="227"/>
      <c r="M40" s="227"/>
      <c r="N40" s="227"/>
      <c r="O40" s="227"/>
      <c r="P40" s="7"/>
      <c r="Q40" s="7"/>
      <c r="R40" s="7"/>
      <c r="S40" s="7"/>
      <c r="T40" s="7"/>
      <c r="U40" s="7"/>
      <c r="V40" s="7"/>
      <c r="W40" s="7"/>
      <c r="X40" s="7"/>
      <c r="Y40" s="7"/>
      <c r="AS40" s="241"/>
      <c r="AT40" s="242" t="n">
        <f aca="false">AT9</f>
        <v>4</v>
      </c>
      <c r="AU40" s="242" t="n">
        <f aca="false">AS40-AT40</f>
        <v>-4</v>
      </c>
      <c r="AV40" s="243" t="n">
        <f aca="false">IF(AND(AU40&lt;=0,AU40&gt;=-2),AU40,IF(AU40&lt;-2,-2,0))</f>
        <v>-2</v>
      </c>
      <c r="AW40" s="244" t="n">
        <f aca="false">IF(AND(AU40&gt;=0,AU40&lt;=2),AU40,IF(AU40&gt;2,2,0))</f>
        <v>0</v>
      </c>
      <c r="AX40" s="245" t="n">
        <f aca="false">IF(AU40&gt;2,(AU40-2)*13.66,0)</f>
        <v>0</v>
      </c>
      <c r="AY40" s="245" t="n">
        <f aca="false">IF(AU40&lt;-2,(ABS(AU40)-2)*100,0)</f>
        <v>200</v>
      </c>
      <c r="AZ40" s="246" t="n">
        <f aca="false">AV40+AW40</f>
        <v>-2</v>
      </c>
      <c r="BA40" s="247" t="n">
        <f aca="false">AX40+AY40</f>
        <v>200</v>
      </c>
      <c r="BJ40" s="183"/>
      <c r="BK40" s="52"/>
      <c r="BL40" s="251"/>
      <c r="BM40" s="252"/>
      <c r="BR40" s="235"/>
      <c r="BS40" s="142"/>
      <c r="BT40" s="142"/>
      <c r="BU40" s="98"/>
      <c r="BV40" s="52"/>
      <c r="BW40" s="250"/>
      <c r="BX40" s="52"/>
      <c r="BY40" s="52"/>
      <c r="BZ40" s="98"/>
      <c r="CA40" s="52"/>
      <c r="CB40" s="250"/>
      <c r="CC40" s="7"/>
      <c r="CD40" s="7"/>
      <c r="CE40" s="7"/>
      <c r="CF40" s="7"/>
      <c r="CG40" s="7"/>
      <c r="CH40" s="7"/>
      <c r="CI40" s="7"/>
      <c r="CJ40" s="7"/>
      <c r="CK40" s="7"/>
      <c r="CL40" s="252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</row>
    <row r="41" customFormat="false" ht="15.75" hidden="false" customHeight="false" outlineLevel="0" collapsed="false">
      <c r="A41" s="7"/>
      <c r="B41" s="7"/>
      <c r="C41" s="7"/>
      <c r="D41" s="7"/>
      <c r="E41" s="253"/>
      <c r="F41" s="253"/>
      <c r="G41" s="254"/>
      <c r="H41" s="253"/>
      <c r="I41" s="254"/>
      <c r="J41" s="253"/>
      <c r="K41" s="254"/>
      <c r="L41" s="253"/>
      <c r="M41" s="254"/>
      <c r="N41" s="253"/>
      <c r="O41" s="253"/>
      <c r="P41" s="7"/>
      <c r="Q41" s="7"/>
      <c r="R41" s="7"/>
      <c r="S41" s="7"/>
      <c r="T41" s="7"/>
      <c r="U41" s="7"/>
      <c r="V41" s="7"/>
      <c r="W41" s="7"/>
      <c r="X41" s="7"/>
      <c r="Y41" s="7"/>
      <c r="AS41" s="241"/>
      <c r="AT41" s="242" t="n">
        <f aca="false">AT10</f>
        <v>4</v>
      </c>
      <c r="AU41" s="242" t="n">
        <f aca="false">AS41-AT41</f>
        <v>-4</v>
      </c>
      <c r="AV41" s="243" t="n">
        <f aca="false">IF(AND(AU41&lt;=0,AU41&gt;=-2),AU41,IF(AU41&lt;-2,-2,0))</f>
        <v>-2</v>
      </c>
      <c r="AW41" s="244" t="n">
        <f aca="false">IF(AND(AU41&gt;=0,AU41&lt;=2),AU41,IF(AU41&gt;2,2,0))</f>
        <v>0</v>
      </c>
      <c r="AX41" s="245" t="n">
        <f aca="false">IF(AU41&gt;2,(AU41-2)*13.66,0)</f>
        <v>0</v>
      </c>
      <c r="AY41" s="245" t="n">
        <f aca="false">IF(AU41&lt;-2,(ABS(AU41)-2)*100,0)</f>
        <v>200</v>
      </c>
      <c r="AZ41" s="246" t="n">
        <f aca="false">AV41+AW41</f>
        <v>-2</v>
      </c>
      <c r="BA41" s="247" t="n">
        <f aca="false">AX41+AY41</f>
        <v>200</v>
      </c>
      <c r="BJ41" s="53" t="s">
        <v>142</v>
      </c>
      <c r="BK41" s="98"/>
      <c r="BL41" s="255" t="n">
        <v>0</v>
      </c>
      <c r="BM41" s="249"/>
      <c r="BR41" s="235"/>
      <c r="BS41" s="142"/>
      <c r="BT41" s="142"/>
      <c r="BU41" s="98"/>
      <c r="BV41" s="52"/>
      <c r="BW41" s="52"/>
      <c r="BX41" s="52"/>
      <c r="BY41" s="52"/>
      <c r="BZ41" s="52"/>
      <c r="CA41" s="52"/>
      <c r="CB41" s="98"/>
      <c r="CC41" s="7"/>
      <c r="CD41" s="7"/>
      <c r="CE41" s="7"/>
      <c r="CF41" s="7"/>
      <c r="CG41" s="7"/>
      <c r="CH41" s="7"/>
      <c r="CI41" s="7"/>
      <c r="CJ41" s="8"/>
      <c r="CK41" s="8"/>
      <c r="CL41" s="249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</row>
    <row r="42" customFormat="false" ht="15" hidden="false" customHeight="false" outlineLevel="0" collapsed="false">
      <c r="A42" s="7"/>
      <c r="B42" s="7"/>
      <c r="C42" s="7"/>
      <c r="D42" s="7"/>
      <c r="E42" s="253"/>
      <c r="F42" s="253"/>
      <c r="G42" s="254"/>
      <c r="H42" s="253"/>
      <c r="I42" s="254"/>
      <c r="J42" s="253"/>
      <c r="K42" s="254"/>
      <c r="L42" s="253"/>
      <c r="M42" s="254"/>
      <c r="N42" s="253"/>
      <c r="O42" s="253"/>
      <c r="P42" s="7"/>
      <c r="Q42" s="7"/>
      <c r="R42" s="7"/>
      <c r="S42" s="7"/>
      <c r="T42" s="7"/>
      <c r="U42" s="7"/>
      <c r="V42" s="7"/>
      <c r="W42" s="7"/>
      <c r="X42" s="7"/>
      <c r="Y42" s="7"/>
      <c r="AE42" s="220" t="s">
        <v>143</v>
      </c>
      <c r="AF42" s="221" t="s">
        <v>114</v>
      </c>
      <c r="AG42" s="221"/>
      <c r="AH42" s="222"/>
      <c r="AJ42" s="220" t="s">
        <v>143</v>
      </c>
      <c r="AK42" s="221" t="s">
        <v>115</v>
      </c>
      <c r="AL42" s="221"/>
      <c r="AM42" s="222"/>
      <c r="AS42" s="241"/>
      <c r="AT42" s="242" t="n">
        <f aca="false">AT11</f>
        <v>4</v>
      </c>
      <c r="AU42" s="242" t="n">
        <f aca="false">AS42-AT42</f>
        <v>-4</v>
      </c>
      <c r="AV42" s="243" t="n">
        <f aca="false">IF(AND(AU42&lt;=0,AU42&gt;=-2),AU42,IF(AU42&lt;-2,-2,0))</f>
        <v>-2</v>
      </c>
      <c r="AW42" s="244" t="n">
        <f aca="false">IF(AND(AU42&gt;=0,AU42&lt;=2),AU42,IF(AU42&gt;2,2,0))</f>
        <v>0</v>
      </c>
      <c r="AX42" s="245" t="n">
        <f aca="false">IF(AU42&gt;2,(AU42-2)*13.66,0)</f>
        <v>0</v>
      </c>
      <c r="AY42" s="245" t="n">
        <f aca="false">IF(AU42&lt;-2,(ABS(AU42)-2)*100,0)</f>
        <v>200</v>
      </c>
      <c r="AZ42" s="246" t="n">
        <f aca="false">AV42+AW42</f>
        <v>-2</v>
      </c>
      <c r="BA42" s="247" t="n">
        <f aca="false">AX42+AY42</f>
        <v>200</v>
      </c>
      <c r="BJ42" s="53" t="s">
        <v>144</v>
      </c>
      <c r="BK42" s="256" t="n">
        <f aca="false">A1</f>
        <v>36978</v>
      </c>
      <c r="BL42" s="255" t="n">
        <v>0</v>
      </c>
      <c r="BM42" s="249"/>
      <c r="BR42" s="235"/>
      <c r="BS42" s="142"/>
      <c r="BT42" s="142"/>
      <c r="BU42" s="98"/>
      <c r="BV42" s="52"/>
      <c r="BW42" s="250"/>
      <c r="BX42" s="52"/>
      <c r="BY42" s="52"/>
      <c r="BZ42" s="98"/>
      <c r="CA42" s="52"/>
      <c r="CB42" s="250"/>
      <c r="CC42" s="7"/>
      <c r="CD42" s="7"/>
      <c r="CE42" s="7"/>
      <c r="CF42" s="7"/>
      <c r="CG42" s="7"/>
      <c r="CH42" s="7"/>
      <c r="CI42" s="7"/>
      <c r="CJ42" s="8"/>
      <c r="CK42" s="257"/>
      <c r="CL42" s="249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</row>
    <row r="43" customFormat="false" ht="15" hidden="false" customHeight="false" outlineLevel="0" collapsed="false">
      <c r="A43" s="7"/>
      <c r="B43" s="7"/>
      <c r="C43" s="7"/>
      <c r="D43" s="7"/>
      <c r="E43" s="253"/>
      <c r="F43" s="253"/>
      <c r="G43" s="254"/>
      <c r="H43" s="253"/>
      <c r="I43" s="253"/>
      <c r="J43" s="253"/>
      <c r="K43" s="254"/>
      <c r="L43" s="253"/>
      <c r="M43" s="253"/>
      <c r="N43" s="253"/>
      <c r="O43" s="253"/>
      <c r="P43" s="7"/>
      <c r="Q43" s="7"/>
      <c r="R43" s="7"/>
      <c r="S43" s="7"/>
      <c r="T43" s="7"/>
      <c r="U43" s="7"/>
      <c r="V43" s="7"/>
      <c r="W43" s="7"/>
      <c r="X43" s="7"/>
      <c r="Y43" s="7"/>
      <c r="AE43" s="224"/>
      <c r="AF43" s="52"/>
      <c r="AG43" s="52" t="s">
        <v>118</v>
      </c>
      <c r="AH43" s="225"/>
      <c r="AJ43" s="224"/>
      <c r="AK43" s="52"/>
      <c r="AL43" s="52" t="s">
        <v>118</v>
      </c>
      <c r="AM43" s="225"/>
      <c r="AS43" s="241"/>
      <c r="AT43" s="242" t="n">
        <f aca="false">AT12</f>
        <v>4</v>
      </c>
      <c r="AU43" s="242" t="n">
        <f aca="false">AS43-AT43</f>
        <v>-4</v>
      </c>
      <c r="AV43" s="243" t="n">
        <f aca="false">IF(AND(AU43&lt;=0,AU43&gt;=-2),AU43,IF(AU43&lt;-2,-2,0))</f>
        <v>-2</v>
      </c>
      <c r="AW43" s="244" t="n">
        <f aca="false">IF(AND(AU43&gt;=0,AU43&lt;=2),AU43,IF(AU43&gt;2,2,0))</f>
        <v>0</v>
      </c>
      <c r="AX43" s="245" t="n">
        <f aca="false">IF(AU43&gt;2,(AU43-2)*13.66,0)</f>
        <v>0</v>
      </c>
      <c r="AY43" s="245" t="n">
        <f aca="false">IF(AU43&lt;-2,(ABS(AU43)-2)*100,0)</f>
        <v>200</v>
      </c>
      <c r="AZ43" s="246" t="n">
        <f aca="false">AV43+AW43</f>
        <v>-2</v>
      </c>
      <c r="BA43" s="247" t="n">
        <f aca="false">AX43+AY43</f>
        <v>200</v>
      </c>
      <c r="BJ43" s="53" t="s">
        <v>145</v>
      </c>
      <c r="BK43" s="52"/>
      <c r="BL43" s="255" t="n">
        <f aca="false">SUM(BL39:BL42)</f>
        <v>0</v>
      </c>
      <c r="BM43" s="249"/>
      <c r="BR43" s="235"/>
      <c r="BS43" s="142"/>
      <c r="BT43" s="142"/>
      <c r="BU43" s="98"/>
      <c r="BV43" s="52"/>
      <c r="BW43" s="176"/>
      <c r="BX43" s="52"/>
      <c r="BY43" s="52"/>
      <c r="BZ43" s="98"/>
      <c r="CA43" s="52"/>
      <c r="CB43" s="176"/>
      <c r="CC43" s="7"/>
      <c r="CD43" s="7"/>
      <c r="CE43" s="7"/>
      <c r="CF43" s="7"/>
      <c r="CG43" s="7"/>
      <c r="CH43" s="7"/>
      <c r="CI43" s="7"/>
      <c r="CJ43" s="8"/>
      <c r="CK43" s="7"/>
      <c r="CL43" s="249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</row>
    <row r="44" customFormat="false" ht="15" hidden="false" customHeight="false" outlineLevel="0" collapsed="false">
      <c r="A44" s="7"/>
      <c r="B44" s="7"/>
      <c r="C44" s="7"/>
      <c r="D44" s="7"/>
      <c r="E44" s="253"/>
      <c r="F44" s="253"/>
      <c r="G44" s="254"/>
      <c r="H44" s="253"/>
      <c r="I44" s="254"/>
      <c r="J44" s="253"/>
      <c r="K44" s="254"/>
      <c r="L44" s="253"/>
      <c r="M44" s="254"/>
      <c r="N44" s="254"/>
      <c r="O44" s="254"/>
      <c r="P44" s="7"/>
      <c r="Q44" s="7"/>
      <c r="R44" s="7"/>
      <c r="S44" s="7"/>
      <c r="T44" s="7"/>
      <c r="U44" s="7"/>
      <c r="V44" s="7"/>
      <c r="W44" s="7"/>
      <c r="X44" s="7"/>
      <c r="Y44" s="7"/>
      <c r="AE44" s="224" t="s">
        <v>125</v>
      </c>
      <c r="AF44" s="52" t="s">
        <v>146</v>
      </c>
      <c r="AG44" s="52" t="s">
        <v>126</v>
      </c>
      <c r="AH44" s="225" t="s">
        <v>119</v>
      </c>
      <c r="AJ44" s="224" t="s">
        <v>125</v>
      </c>
      <c r="AK44" s="52" t="s">
        <v>146</v>
      </c>
      <c r="AL44" s="52" t="s">
        <v>126</v>
      </c>
      <c r="AM44" s="225" t="s">
        <v>119</v>
      </c>
      <c r="AS44" s="241"/>
      <c r="AT44" s="242" t="n">
        <f aca="false">AT13</f>
        <v>4</v>
      </c>
      <c r="AU44" s="242" t="n">
        <f aca="false">AS44-AT44</f>
        <v>-4</v>
      </c>
      <c r="AV44" s="243" t="n">
        <f aca="false">IF(AND(AU44&lt;=0,AU44&gt;=-2),AU44,IF(AU44&lt;-2,-2,0))</f>
        <v>-2</v>
      </c>
      <c r="AW44" s="244" t="n">
        <f aca="false">IF(AND(AU44&gt;=0,AU44&lt;=2),AU44,IF(AU44&gt;2,2,0))</f>
        <v>0</v>
      </c>
      <c r="AX44" s="245" t="n">
        <f aca="false">IF(AU44&gt;2,(AU44-2)*13.66,0)</f>
        <v>0</v>
      </c>
      <c r="AY44" s="245" t="n">
        <f aca="false">IF(AU44&lt;-2,(ABS(AU44)-2)*100,0)</f>
        <v>200</v>
      </c>
      <c r="AZ44" s="246" t="n">
        <f aca="false">AV44+AW44</f>
        <v>-2</v>
      </c>
      <c r="BA44" s="247" t="n">
        <f aca="false">AX44+AY44</f>
        <v>200</v>
      </c>
      <c r="BJ44" s="183"/>
      <c r="BK44" s="52"/>
      <c r="BL44" s="251"/>
      <c r="BM44" s="252"/>
      <c r="BR44" s="235"/>
      <c r="BS44" s="142"/>
      <c r="BT44" s="142"/>
      <c r="BU44" s="52"/>
      <c r="BV44" s="52"/>
      <c r="BW44" s="52"/>
      <c r="BX44" s="52"/>
      <c r="BY44" s="52"/>
      <c r="BZ44" s="52"/>
      <c r="CA44" s="52"/>
      <c r="CB44" s="52"/>
      <c r="CC44" s="7"/>
      <c r="CD44" s="7"/>
      <c r="CE44" s="7"/>
      <c r="CF44" s="7"/>
      <c r="CG44" s="7"/>
      <c r="CH44" s="7"/>
      <c r="CI44" s="7"/>
      <c r="CJ44" s="7"/>
      <c r="CK44" s="7"/>
      <c r="CL44" s="252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</row>
    <row r="45" customFormat="false" ht="15.75" hidden="false" customHeight="false" outlineLevel="0" collapsed="false">
      <c r="A45" s="7"/>
      <c r="B45" s="7"/>
      <c r="C45" s="7"/>
      <c r="D45" s="7"/>
      <c r="E45" s="253"/>
      <c r="F45" s="253"/>
      <c r="G45" s="253"/>
      <c r="H45" s="253"/>
      <c r="I45" s="253"/>
      <c r="J45" s="253"/>
      <c r="K45" s="253"/>
      <c r="L45" s="253"/>
      <c r="M45" s="253"/>
      <c r="N45" s="253"/>
      <c r="O45" s="253"/>
      <c r="P45" s="7"/>
      <c r="Q45" s="7"/>
      <c r="R45" s="7"/>
      <c r="S45" s="7"/>
      <c r="T45" s="7"/>
      <c r="U45" s="7"/>
      <c r="V45" s="7"/>
      <c r="W45" s="7"/>
      <c r="X45" s="7"/>
      <c r="Y45" s="7"/>
      <c r="AE45" s="258" t="s">
        <v>137</v>
      </c>
      <c r="AF45" s="259" t="s">
        <v>137</v>
      </c>
      <c r="AG45" s="259" t="s">
        <v>138</v>
      </c>
      <c r="AH45" s="260" t="s">
        <v>138</v>
      </c>
      <c r="AJ45" s="224" t="s">
        <v>137</v>
      </c>
      <c r="AK45" s="52" t="s">
        <v>137</v>
      </c>
      <c r="AL45" s="52" t="s">
        <v>138</v>
      </c>
      <c r="AM45" s="225" t="s">
        <v>138</v>
      </c>
      <c r="AS45" s="241"/>
      <c r="AT45" s="242" t="n">
        <f aca="false">AT14</f>
        <v>4</v>
      </c>
      <c r="AU45" s="242" t="n">
        <f aca="false">AS45-AT45</f>
        <v>-4</v>
      </c>
      <c r="AV45" s="243" t="n">
        <f aca="false">IF(AND(AU45&lt;=0,AU45&gt;=-2),AU45,IF(AU45&lt;-2,-2,0))</f>
        <v>-2</v>
      </c>
      <c r="AW45" s="244" t="n">
        <f aca="false">IF(AND(AU45&gt;=0,AU45&lt;=2),AU45,IF(AU45&gt;2,2,0))</f>
        <v>0</v>
      </c>
      <c r="AX45" s="245" t="n">
        <f aca="false">IF(AU45&gt;2,(AU45-2)*13.66,0)</f>
        <v>0</v>
      </c>
      <c r="AY45" s="245" t="n">
        <f aca="false">IF(AU45&lt;-2,(ABS(AU45)-2)*100,0)</f>
        <v>200</v>
      </c>
      <c r="AZ45" s="246" t="n">
        <f aca="false">AV45+AW45</f>
        <v>-2</v>
      </c>
      <c r="BA45" s="247" t="n">
        <f aca="false">AX45+AY45</f>
        <v>200</v>
      </c>
      <c r="BJ45" s="53" t="s">
        <v>147</v>
      </c>
      <c r="BK45" s="98"/>
      <c r="BL45" s="255" t="n">
        <v>0</v>
      </c>
      <c r="BM45" s="249"/>
      <c r="BR45" s="235"/>
      <c r="BS45" s="142"/>
      <c r="BT45" s="142"/>
      <c r="BU45" s="98"/>
      <c r="BV45" s="52"/>
      <c r="BW45" s="52"/>
      <c r="BX45" s="52"/>
      <c r="BY45" s="52"/>
      <c r="BZ45" s="52"/>
      <c r="CA45" s="98"/>
      <c r="CB45" s="52"/>
      <c r="CC45" s="7"/>
      <c r="CD45" s="7"/>
      <c r="CE45" s="7"/>
      <c r="CF45" s="7"/>
      <c r="CG45" s="7"/>
      <c r="CH45" s="7"/>
      <c r="CI45" s="7"/>
      <c r="CJ45" s="8"/>
      <c r="CK45" s="8"/>
      <c r="CL45" s="249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</row>
    <row r="46" customFormat="false" ht="15.75" hidden="false" customHeight="false" outlineLevel="0" collapsed="false">
      <c r="A46" s="7"/>
      <c r="B46" s="7"/>
      <c r="C46" s="7"/>
      <c r="D46" s="7"/>
      <c r="E46" s="253"/>
      <c r="F46" s="253"/>
      <c r="G46" s="253"/>
      <c r="H46" s="253"/>
      <c r="I46" s="253"/>
      <c r="J46" s="253"/>
      <c r="K46" s="253"/>
      <c r="L46" s="253"/>
      <c r="M46" s="253"/>
      <c r="N46" s="253"/>
      <c r="O46" s="253"/>
      <c r="P46" s="7"/>
      <c r="Q46" s="7"/>
      <c r="R46" s="7"/>
      <c r="S46" s="7"/>
      <c r="T46" s="7"/>
      <c r="U46" s="7"/>
      <c r="V46" s="7"/>
      <c r="W46" s="7"/>
      <c r="X46" s="7"/>
      <c r="Y46" s="7"/>
      <c r="AE46" s="261" t="n">
        <f aca="false">AE39</f>
        <v>0</v>
      </c>
      <c r="AF46" s="262" t="n">
        <f aca="false">AF39</f>
        <v>0</v>
      </c>
      <c r="AG46" s="263" t="e">
        <f aca="true">(INDIRECT(TEXT((DAY($A$1)-1),"0")&amp;"!AG46"))+AG39</f>
        <v>#REF!</v>
      </c>
      <c r="AH46" s="263" t="e">
        <f aca="true">(INDIRECT(TEXT((DAY($A$1)-1),"0")&amp;"!AH46"))+AH39</f>
        <v>#REF!</v>
      </c>
      <c r="AJ46" s="261" t="n">
        <f aca="false">AJ39</f>
        <v>0</v>
      </c>
      <c r="AK46" s="262" t="n">
        <f aca="false">AK39</f>
        <v>0</v>
      </c>
      <c r="AL46" s="264" t="e">
        <f aca="true">(INDIRECT(TEXT((DAY($A$1)-1),"0")&amp;"!AH46"))+AL39</f>
        <v>#REF!</v>
      </c>
      <c r="AM46" s="265" t="e">
        <f aca="true">(INDIRECT(TEXT((DAY($A$1)-1),"0")&amp;"!Am46"))+AM39</f>
        <v>#REF!</v>
      </c>
      <c r="AS46" s="241"/>
      <c r="AT46" s="242" t="n">
        <f aca="false">AT15</f>
        <v>4</v>
      </c>
      <c r="AU46" s="242" t="n">
        <f aca="false">AS46-AT46</f>
        <v>-4</v>
      </c>
      <c r="AV46" s="243" t="n">
        <f aca="false">IF(AND(AU46&lt;=0,AU46&gt;=-2),AU46,IF(AU46&lt;-2,-2,0))</f>
        <v>-2</v>
      </c>
      <c r="AW46" s="244" t="n">
        <f aca="false">IF(AND(AU46&gt;=0,AU46&lt;=2),AU46,IF(AU46&gt;2,2,0))</f>
        <v>0</v>
      </c>
      <c r="AX46" s="245" t="n">
        <f aca="false">IF(AU46&gt;2,(AU46-2)*13.66,0)</f>
        <v>0</v>
      </c>
      <c r="AY46" s="245" t="n">
        <f aca="false">IF(AU46&lt;-2,(ABS(AU46)-2)*100,0)</f>
        <v>200</v>
      </c>
      <c r="AZ46" s="246" t="n">
        <f aca="false">AV46+AW46</f>
        <v>-2</v>
      </c>
      <c r="BA46" s="247" t="n">
        <f aca="false">AX46+AY46</f>
        <v>200</v>
      </c>
      <c r="BJ46" s="53" t="s">
        <v>148</v>
      </c>
      <c r="BK46" s="256" t="n">
        <f aca="false">BK42</f>
        <v>36978</v>
      </c>
      <c r="BL46" s="266" t="n">
        <f aca="false">AT31*J7/1000</f>
        <v>0</v>
      </c>
      <c r="BM46" s="249"/>
      <c r="BR46" s="235"/>
      <c r="BS46" s="142"/>
      <c r="BT46" s="142"/>
      <c r="BU46" s="98"/>
      <c r="BV46" s="52"/>
      <c r="BW46" s="249"/>
      <c r="BX46" s="249"/>
      <c r="BY46" s="52"/>
      <c r="BZ46" s="52"/>
      <c r="CA46" s="52"/>
      <c r="CB46" s="52"/>
      <c r="CC46" s="7"/>
      <c r="CD46" s="7"/>
      <c r="CE46" s="7"/>
      <c r="CF46" s="7"/>
      <c r="CG46" s="7"/>
      <c r="CH46" s="7"/>
      <c r="CI46" s="7"/>
      <c r="CJ46" s="8"/>
      <c r="CK46" s="257"/>
      <c r="CL46" s="249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</row>
    <row r="47" customFormat="false" ht="15" hidden="false" customHeight="false" outlineLevel="0" collapsed="false">
      <c r="A47" s="7"/>
      <c r="B47" s="7"/>
      <c r="C47" s="7"/>
      <c r="D47" s="7"/>
      <c r="E47" s="253"/>
      <c r="F47" s="253"/>
      <c r="G47" s="253"/>
      <c r="H47" s="253"/>
      <c r="I47" s="253"/>
      <c r="J47" s="253"/>
      <c r="K47" s="253"/>
      <c r="L47" s="253"/>
      <c r="M47" s="253"/>
      <c r="N47" s="253"/>
      <c r="O47" s="253"/>
      <c r="P47" s="7"/>
      <c r="Q47" s="7"/>
      <c r="R47" s="7"/>
      <c r="S47" s="7"/>
      <c r="T47" s="7"/>
      <c r="U47" s="7"/>
      <c r="V47" s="7"/>
      <c r="W47" s="7"/>
      <c r="X47" s="7"/>
      <c r="Y47" s="7"/>
      <c r="AS47" s="241"/>
      <c r="AT47" s="242" t="n">
        <f aca="false">AT16</f>
        <v>4</v>
      </c>
      <c r="AU47" s="242" t="n">
        <f aca="false">AS47-AT47</f>
        <v>-4</v>
      </c>
      <c r="AV47" s="243" t="n">
        <f aca="false">IF(AND(AU47&lt;=0,AU47&gt;=-2),AU47,IF(AU47&lt;-2,-2,0))</f>
        <v>-2</v>
      </c>
      <c r="AW47" s="244" t="n">
        <f aca="false">IF(AND(AU47&gt;=0,AU47&lt;=2),AU47,IF(AU47&gt;2,2,0))</f>
        <v>0</v>
      </c>
      <c r="AX47" s="245" t="n">
        <f aca="false">IF(AU47&gt;2,(AU47-2)*13.66,0)</f>
        <v>0</v>
      </c>
      <c r="AY47" s="245" t="n">
        <f aca="false">IF(AU47&lt;-2,(ABS(AU47)-2)*100,0)</f>
        <v>200</v>
      </c>
      <c r="AZ47" s="246" t="n">
        <f aca="false">AV47+AW47</f>
        <v>-2</v>
      </c>
      <c r="BA47" s="247" t="n">
        <f aca="false">AX47+AY47</f>
        <v>200</v>
      </c>
      <c r="BJ47" s="53" t="s">
        <v>149</v>
      </c>
      <c r="BK47" s="98"/>
      <c r="BL47" s="255" t="n">
        <f aca="false">SUM(BL45:BL46)</f>
        <v>0</v>
      </c>
      <c r="BM47" s="249"/>
      <c r="BR47" s="235"/>
      <c r="BS47" s="142"/>
      <c r="BT47" s="142"/>
      <c r="BU47" s="52"/>
      <c r="BV47" s="52"/>
      <c r="BW47" s="252"/>
      <c r="BX47" s="252"/>
      <c r="BY47" s="52"/>
      <c r="BZ47" s="52"/>
      <c r="CA47" s="52"/>
      <c r="CB47" s="52"/>
      <c r="CC47" s="7"/>
      <c r="CD47" s="7"/>
      <c r="CE47" s="7"/>
      <c r="CF47" s="7"/>
      <c r="CG47" s="7"/>
      <c r="CH47" s="7"/>
      <c r="CI47" s="7"/>
      <c r="CJ47" s="8"/>
      <c r="CK47" s="8"/>
      <c r="CL47" s="249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</row>
    <row r="48" customFormat="false" ht="15" hidden="false" customHeight="false" outlineLevel="0" collapsed="false">
      <c r="A48" s="7"/>
      <c r="B48" s="7"/>
      <c r="C48" s="7"/>
      <c r="D48" s="7"/>
      <c r="E48" s="253"/>
      <c r="F48" s="253"/>
      <c r="G48" s="254"/>
      <c r="H48" s="253"/>
      <c r="I48" s="254"/>
      <c r="J48" s="253"/>
      <c r="K48" s="254"/>
      <c r="L48" s="253"/>
      <c r="M48" s="254"/>
      <c r="N48" s="253"/>
      <c r="O48" s="253"/>
      <c r="P48" s="7"/>
      <c r="Q48" s="7"/>
      <c r="R48" s="7"/>
      <c r="S48" s="7"/>
      <c r="T48" s="7"/>
      <c r="U48" s="7"/>
      <c r="V48" s="7"/>
      <c r="W48" s="7"/>
      <c r="X48" s="7"/>
      <c r="Y48" s="7"/>
      <c r="AS48" s="241"/>
      <c r="AT48" s="242" t="n">
        <f aca="false">AT17</f>
        <v>4</v>
      </c>
      <c r="AU48" s="242" t="n">
        <f aca="false">AS48-AT48</f>
        <v>-4</v>
      </c>
      <c r="AV48" s="243" t="n">
        <f aca="false">IF(AND(AU48&lt;=0,AU48&gt;=-2),AU48,IF(AU48&lt;-2,-2,0))</f>
        <v>-2</v>
      </c>
      <c r="AW48" s="244" t="n">
        <f aca="false">IF(AND(AU48&gt;=0,AU48&lt;=2),AU48,IF(AU48&gt;2,2,0))</f>
        <v>0</v>
      </c>
      <c r="AX48" s="245" t="n">
        <f aca="false">IF(AU48&gt;2,(AU48-2)*13.66,0)</f>
        <v>0</v>
      </c>
      <c r="AY48" s="245" t="n">
        <f aca="false">IF(AU48&lt;-2,(ABS(AU48)-2)*100,0)</f>
        <v>200</v>
      </c>
      <c r="AZ48" s="246" t="n">
        <f aca="false">AV48+AW48</f>
        <v>-2</v>
      </c>
      <c r="BA48" s="247" t="n">
        <f aca="false">AX48+AY48</f>
        <v>200</v>
      </c>
      <c r="BJ48" s="183"/>
      <c r="BK48" s="52"/>
      <c r="BL48" s="251"/>
      <c r="BM48" s="252"/>
      <c r="BR48" s="235"/>
      <c r="BS48" s="142"/>
      <c r="BT48" s="142"/>
      <c r="BU48" s="98"/>
      <c r="BV48" s="98"/>
      <c r="BW48" s="249"/>
      <c r="BX48" s="249"/>
      <c r="BY48" s="52"/>
      <c r="BZ48" s="52"/>
      <c r="CA48" s="52"/>
      <c r="CB48" s="52"/>
      <c r="CC48" s="7"/>
      <c r="CD48" s="7"/>
      <c r="CE48" s="7"/>
      <c r="CF48" s="7"/>
      <c r="CG48" s="7"/>
      <c r="CH48" s="7"/>
      <c r="CI48" s="7"/>
      <c r="CJ48" s="7"/>
      <c r="CK48" s="7"/>
      <c r="CL48" s="252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</row>
    <row r="49" customFormat="false" ht="15" hidden="false" customHeight="false" outlineLevel="0" collapsed="false">
      <c r="A49" s="7"/>
      <c r="B49" s="7"/>
      <c r="C49" s="7"/>
      <c r="D49" s="7"/>
      <c r="E49" s="253"/>
      <c r="F49" s="253"/>
      <c r="G49" s="254"/>
      <c r="H49" s="253"/>
      <c r="I49" s="254"/>
      <c r="J49" s="253"/>
      <c r="K49" s="254"/>
      <c r="L49" s="253"/>
      <c r="M49" s="254"/>
      <c r="N49" s="253"/>
      <c r="O49" s="253"/>
      <c r="P49" s="7"/>
      <c r="Q49" s="7"/>
      <c r="R49" s="7"/>
      <c r="S49" s="7"/>
      <c r="T49" s="7"/>
      <c r="U49" s="7"/>
      <c r="V49" s="7"/>
      <c r="W49" s="7"/>
      <c r="X49" s="7"/>
      <c r="Y49" s="7"/>
      <c r="AS49" s="241"/>
      <c r="AT49" s="242" t="n">
        <f aca="false">AT18</f>
        <v>4</v>
      </c>
      <c r="AU49" s="242" t="n">
        <f aca="false">AS49-AT49</f>
        <v>-4</v>
      </c>
      <c r="AV49" s="243" t="n">
        <f aca="false">IF(AND(AU49&lt;=0,AU49&gt;=-2),AU49,IF(AU49&lt;-2,-2,0))</f>
        <v>-2</v>
      </c>
      <c r="AW49" s="244" t="n">
        <f aca="false">IF(AND(AU49&gt;=0,AU49&lt;=2),AU49,IF(AU49&gt;2,2,0))</f>
        <v>0</v>
      </c>
      <c r="AX49" s="245" t="n">
        <f aca="false">IF(AU49&gt;2,(AU49-2)*13.66,0)</f>
        <v>0</v>
      </c>
      <c r="AY49" s="245" t="n">
        <f aca="false">IF(AU49&lt;-2,(ABS(AU49)-2)*100,0)</f>
        <v>200</v>
      </c>
      <c r="AZ49" s="246" t="n">
        <f aca="false">AV49+AW49</f>
        <v>-2</v>
      </c>
      <c r="BA49" s="247" t="n">
        <f aca="false">AX49+AY49</f>
        <v>200</v>
      </c>
      <c r="BJ49" s="140" t="s">
        <v>150</v>
      </c>
      <c r="BK49" s="141"/>
      <c r="BL49" s="267" t="n">
        <f aca="false">BL43-BL47</f>
        <v>0</v>
      </c>
      <c r="BM49" s="249"/>
      <c r="BR49" s="235"/>
      <c r="BS49" s="142"/>
      <c r="BT49" s="142"/>
      <c r="BU49" s="98"/>
      <c r="BV49" s="256"/>
      <c r="BW49" s="249"/>
      <c r="BX49" s="249"/>
      <c r="BY49" s="52"/>
      <c r="BZ49" s="52"/>
      <c r="CA49" s="52"/>
      <c r="CB49" s="52"/>
      <c r="CC49" s="7"/>
      <c r="CD49" s="7"/>
      <c r="CE49" s="7"/>
      <c r="CF49" s="7"/>
      <c r="CG49" s="7"/>
      <c r="CH49" s="7"/>
      <c r="CI49" s="7"/>
      <c r="CJ49" s="8"/>
      <c r="CK49" s="7"/>
      <c r="CL49" s="249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</row>
    <row r="50" customFormat="false" ht="15" hidden="false" customHeight="false" outlineLevel="0" collapsed="false">
      <c r="A50" s="7"/>
      <c r="B50" s="7"/>
      <c r="C50" s="7"/>
      <c r="D50" s="7"/>
      <c r="E50" s="253"/>
      <c r="F50" s="253"/>
      <c r="G50" s="253"/>
      <c r="H50" s="253"/>
      <c r="I50" s="253"/>
      <c r="J50" s="253"/>
      <c r="K50" s="254"/>
      <c r="L50" s="253"/>
      <c r="M50" s="253"/>
      <c r="N50" s="253"/>
      <c r="O50" s="253"/>
      <c r="P50" s="7"/>
      <c r="Q50" s="7"/>
      <c r="R50" s="7"/>
      <c r="S50" s="7"/>
      <c r="T50" s="7"/>
      <c r="U50" s="7"/>
      <c r="V50" s="7"/>
      <c r="W50" s="7"/>
      <c r="X50" s="7"/>
      <c r="Y50" s="7"/>
      <c r="AS50" s="241"/>
      <c r="AT50" s="242" t="n">
        <f aca="false">AT19</f>
        <v>4</v>
      </c>
      <c r="AU50" s="242" t="n">
        <f aca="false">AS50-AT50</f>
        <v>-4</v>
      </c>
      <c r="AV50" s="243" t="n">
        <f aca="false">IF(AND(AU50&lt;=0,AU50&gt;=-2),AU50,IF(AU50&lt;-2,-2,0))</f>
        <v>-2</v>
      </c>
      <c r="AW50" s="244" t="n">
        <f aca="false">IF(AND(AU50&gt;=0,AU50&lt;=2),AU50,IF(AU50&gt;2,2,0))</f>
        <v>0</v>
      </c>
      <c r="AX50" s="245" t="n">
        <f aca="false">IF(AU50&gt;2,(AU50-2)*13.66,0)</f>
        <v>0</v>
      </c>
      <c r="AY50" s="245" t="n">
        <f aca="false">IF(AU50&lt;-2,(ABS(AU50)-2)*100,0)</f>
        <v>200</v>
      </c>
      <c r="AZ50" s="246" t="n">
        <f aca="false">AV50+AW50</f>
        <v>-2</v>
      </c>
      <c r="BA50" s="247" t="n">
        <f aca="false">AX50+AY50</f>
        <v>200</v>
      </c>
      <c r="BJ50" s="140"/>
      <c r="BK50" s="141"/>
      <c r="BL50" s="267"/>
      <c r="BM50" s="249"/>
      <c r="BR50" s="235"/>
      <c r="BS50" s="142"/>
      <c r="BT50" s="142"/>
      <c r="BU50" s="98"/>
      <c r="BV50" s="52"/>
      <c r="BW50" s="249"/>
      <c r="BX50" s="249"/>
      <c r="BY50" s="52"/>
      <c r="BZ50" s="52"/>
      <c r="CA50" s="52"/>
      <c r="CB50" s="52"/>
      <c r="CC50" s="7"/>
      <c r="CD50" s="7"/>
      <c r="CE50" s="7"/>
      <c r="CF50" s="7"/>
      <c r="CG50" s="7"/>
      <c r="CH50" s="7"/>
      <c r="CI50" s="7"/>
      <c r="CJ50" s="8"/>
      <c r="CK50" s="7"/>
      <c r="CL50" s="249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</row>
    <row r="51" customFormat="false" ht="15" hidden="false" customHeight="false" outlineLevel="0" collapsed="false">
      <c r="A51" s="7"/>
      <c r="B51" s="7"/>
      <c r="C51" s="7"/>
      <c r="D51" s="7"/>
      <c r="E51" s="253"/>
      <c r="F51" s="253"/>
      <c r="G51" s="253"/>
      <c r="H51" s="253"/>
      <c r="I51" s="254"/>
      <c r="J51" s="253"/>
      <c r="K51" s="254"/>
      <c r="L51" s="253"/>
      <c r="M51" s="254"/>
      <c r="N51" s="254"/>
      <c r="O51" s="254"/>
      <c r="P51" s="7"/>
      <c r="Q51" s="7"/>
      <c r="R51" s="7"/>
      <c r="S51" s="7"/>
      <c r="T51" s="7"/>
      <c r="U51" s="7"/>
      <c r="V51" s="7"/>
      <c r="W51" s="7"/>
      <c r="X51" s="7"/>
      <c r="Y51" s="7"/>
      <c r="AS51" s="241"/>
      <c r="AT51" s="242" t="n">
        <f aca="false">AT20</f>
        <v>4</v>
      </c>
      <c r="AU51" s="242" t="n">
        <f aca="false">AS51-AT51</f>
        <v>-4</v>
      </c>
      <c r="AV51" s="243" t="n">
        <f aca="false">IF(AND(AU51&lt;=0,AU51&gt;=-2),AU51,IF(AU51&lt;-2,-2,0))</f>
        <v>-2</v>
      </c>
      <c r="AW51" s="244" t="n">
        <f aca="false">IF(AND(AU51&gt;=0,AU51&lt;=2),AU51,IF(AU51&gt;2,2,0))</f>
        <v>0</v>
      </c>
      <c r="AX51" s="245" t="n">
        <f aca="false">IF(AU51&gt;2,(AU51-2)*13.66,0)</f>
        <v>0</v>
      </c>
      <c r="AY51" s="245" t="n">
        <f aca="false">IF(AU51&lt;-2,(ABS(AU51)-2)*100,0)</f>
        <v>200</v>
      </c>
      <c r="AZ51" s="246" t="n">
        <f aca="false">AV51+AW51</f>
        <v>-2</v>
      </c>
      <c r="BA51" s="247" t="n">
        <f aca="false">AX51+AY51</f>
        <v>200</v>
      </c>
      <c r="BR51" s="235"/>
      <c r="BS51" s="142"/>
      <c r="BT51" s="142"/>
      <c r="BU51" s="52"/>
      <c r="BV51" s="52"/>
      <c r="BW51" s="252"/>
      <c r="BX51" s="252"/>
      <c r="BY51" s="52"/>
      <c r="BZ51" s="52"/>
      <c r="CA51" s="52"/>
      <c r="CB51" s="52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</row>
    <row r="52" customFormat="false" ht="12.75" hidden="false" customHeight="false" outlineLevel="0" collapsed="false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AS52" s="241"/>
      <c r="AT52" s="242" t="n">
        <f aca="false">AT21</f>
        <v>4</v>
      </c>
      <c r="AU52" s="242" t="n">
        <f aca="false">AS52-AT52</f>
        <v>-4</v>
      </c>
      <c r="AV52" s="243" t="n">
        <f aca="false">IF(AND(AU52&lt;=0,AU52&gt;=-2),AU52,IF(AU52&lt;-2,-2,0))</f>
        <v>-2</v>
      </c>
      <c r="AW52" s="244" t="n">
        <f aca="false">IF(AND(AU52&gt;=0,AU52&lt;=2),AU52,IF(AU52&gt;2,2,0))</f>
        <v>0</v>
      </c>
      <c r="AX52" s="245" t="n">
        <f aca="false">IF(AU52&gt;2,(AU52-2)*13.66,0)</f>
        <v>0</v>
      </c>
      <c r="AY52" s="245" t="n">
        <f aca="false">IF(AU52&lt;-2,(ABS(AU52)-2)*100,0)</f>
        <v>200</v>
      </c>
      <c r="AZ52" s="246" t="n">
        <f aca="false">AV52+AW52</f>
        <v>-2</v>
      </c>
      <c r="BA52" s="247" t="n">
        <f aca="false">AX52+AY52</f>
        <v>200</v>
      </c>
      <c r="BR52" s="235"/>
      <c r="BS52" s="142"/>
      <c r="BT52" s="142"/>
      <c r="BU52" s="98"/>
      <c r="BV52" s="98"/>
      <c r="BW52" s="249"/>
      <c r="BX52" s="249"/>
      <c r="BY52" s="52"/>
      <c r="BZ52" s="52"/>
      <c r="CA52" s="52"/>
      <c r="CB52" s="52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</row>
    <row r="53" customFormat="false" ht="15.75" hidden="false" customHeight="false" outlineLevel="0" collapsed="false">
      <c r="A53" s="7"/>
      <c r="B53" s="7"/>
      <c r="C53" s="7"/>
      <c r="D53" s="7"/>
      <c r="E53" s="7"/>
      <c r="F53" s="7"/>
      <c r="G53" s="7"/>
      <c r="H53" s="22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AS53" s="241"/>
      <c r="AT53" s="242" t="n">
        <f aca="false">AT22</f>
        <v>4</v>
      </c>
      <c r="AU53" s="242" t="n">
        <f aca="false">AS53-AT53</f>
        <v>-4</v>
      </c>
      <c r="AV53" s="243" t="n">
        <f aca="false">IF(AND(AU53&lt;=0,AU53&gt;=-2),AU53,IF(AU53&lt;-2,-2,0))</f>
        <v>-2</v>
      </c>
      <c r="AW53" s="244" t="n">
        <f aca="false">IF(AND(AU53&gt;=0,AU53&lt;=2),AU53,IF(AU53&gt;2,2,0))</f>
        <v>0</v>
      </c>
      <c r="AX53" s="245" t="n">
        <f aca="false">IF(AU53&gt;2,(AU53-2)*13.66,0)</f>
        <v>0</v>
      </c>
      <c r="AY53" s="245" t="n">
        <f aca="false">IF(AU53&lt;-2,(ABS(AU53)-2)*100,0)</f>
        <v>200</v>
      </c>
      <c r="AZ53" s="246" t="n">
        <f aca="false">AV53+AW53</f>
        <v>-2</v>
      </c>
      <c r="BA53" s="247" t="n">
        <f aca="false">AX53+AY53</f>
        <v>200</v>
      </c>
      <c r="BR53" s="235"/>
      <c r="BS53" s="142"/>
      <c r="BT53" s="142"/>
      <c r="BU53" s="98"/>
      <c r="BV53" s="256"/>
      <c r="BW53" s="268"/>
      <c r="BX53" s="249"/>
      <c r="BY53" s="52"/>
      <c r="BZ53" s="52"/>
      <c r="CA53" s="52"/>
      <c r="CB53" s="52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</row>
    <row r="54" customFormat="false" ht="15.75" hidden="false" customHeight="false" outlineLevel="0" collapsed="false">
      <c r="A54" s="7"/>
      <c r="B54" s="7"/>
      <c r="C54" s="7"/>
      <c r="D54" s="7"/>
      <c r="E54" s="7"/>
      <c r="F54" s="7"/>
      <c r="G54" s="7"/>
      <c r="H54" s="227"/>
      <c r="I54" s="227"/>
      <c r="J54" s="227"/>
      <c r="K54" s="22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AS54" s="241"/>
      <c r="AT54" s="242" t="n">
        <f aca="false">AT23</f>
        <v>4</v>
      </c>
      <c r="AU54" s="242" t="n">
        <f aca="false">AS54-AT54</f>
        <v>-4</v>
      </c>
      <c r="AV54" s="243" t="n">
        <f aca="false">IF(AND(AU54&lt;=0,AU54&gt;=-2),AU54,IF(AU54&lt;-2,-2,0))</f>
        <v>-2</v>
      </c>
      <c r="AW54" s="244" t="n">
        <f aca="false">IF(AND(AU54&gt;=0,AU54&lt;=2),AU54,IF(AU54&gt;2,2,0))</f>
        <v>0</v>
      </c>
      <c r="AX54" s="245" t="n">
        <f aca="false">IF(AU54&gt;2,(AU54-2)*13.66,0)</f>
        <v>0</v>
      </c>
      <c r="AY54" s="245" t="n">
        <f aca="false">IF(AU54&lt;-2,(ABS(AU54)-2)*100,0)</f>
        <v>200</v>
      </c>
      <c r="AZ54" s="246" t="n">
        <f aca="false">AV54+AW54</f>
        <v>-2</v>
      </c>
      <c r="BA54" s="247" t="n">
        <f aca="false">AX54+AY54</f>
        <v>200</v>
      </c>
      <c r="BR54" s="235"/>
      <c r="BS54" s="142"/>
      <c r="BT54" s="142"/>
      <c r="BU54" s="98"/>
      <c r="BV54" s="98"/>
      <c r="BW54" s="249"/>
      <c r="BX54" s="249"/>
      <c r="BY54" s="52"/>
      <c r="BZ54" s="52"/>
      <c r="CA54" s="52"/>
      <c r="CB54" s="52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</row>
    <row r="55" customFormat="false" ht="15.75" hidden="false" customHeight="false" outlineLevel="0" collapsed="false">
      <c r="A55" s="7"/>
      <c r="B55" s="7"/>
      <c r="C55" s="7"/>
      <c r="D55" s="7"/>
      <c r="E55" s="227"/>
      <c r="F55" s="227"/>
      <c r="G55" s="7"/>
      <c r="H55" s="227"/>
      <c r="I55" s="227"/>
      <c r="J55" s="7"/>
      <c r="K55" s="227"/>
      <c r="L55" s="7"/>
      <c r="M55" s="7"/>
      <c r="N55" s="22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AS55" s="241"/>
      <c r="AT55" s="242" t="n">
        <f aca="false">AT24</f>
        <v>4</v>
      </c>
      <c r="AU55" s="242" t="n">
        <f aca="false">AS55-AT55</f>
        <v>-4</v>
      </c>
      <c r="AV55" s="243" t="n">
        <f aca="false">IF(AND(AU55&lt;=0,AU55&gt;=-2),AU55,IF(AU55&lt;-2,-2,0))</f>
        <v>-2</v>
      </c>
      <c r="AW55" s="244" t="n">
        <f aca="false">IF(AND(AU55&gt;=0,AU55&lt;=2),AU55,IF(AU55&gt;2,2,0))</f>
        <v>0</v>
      </c>
      <c r="AX55" s="245" t="n">
        <f aca="false">IF(AU55&gt;2,(AU55-2)*13.66,0)</f>
        <v>0</v>
      </c>
      <c r="AY55" s="245" t="n">
        <f aca="false">IF(AU55&lt;-2,(ABS(AU55)-2)*100,0)</f>
        <v>200</v>
      </c>
      <c r="AZ55" s="246" t="n">
        <f aca="false">AV55+AW55</f>
        <v>-2</v>
      </c>
      <c r="BA55" s="247" t="n">
        <f aca="false">AX55+AY55</f>
        <v>200</v>
      </c>
      <c r="BR55" s="235"/>
      <c r="BS55" s="142"/>
      <c r="BT55" s="142"/>
      <c r="BU55" s="52"/>
      <c r="BV55" s="52"/>
      <c r="BW55" s="252"/>
      <c r="BX55" s="252"/>
      <c r="BY55" s="52"/>
      <c r="BZ55" s="52"/>
      <c r="CA55" s="52"/>
      <c r="CB55" s="52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</row>
    <row r="56" customFormat="false" ht="15.75" hidden="false" customHeight="false" outlineLevel="0" collapsed="false">
      <c r="A56" s="7"/>
      <c r="B56" s="7"/>
      <c r="C56" s="7"/>
      <c r="D56" s="7"/>
      <c r="E56" s="227"/>
      <c r="F56" s="7"/>
      <c r="G56" s="7"/>
      <c r="H56" s="7"/>
      <c r="I56" s="7"/>
      <c r="J56" s="7"/>
      <c r="K56" s="269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AS56" s="241"/>
      <c r="AT56" s="242" t="n">
        <f aca="false">AT25</f>
        <v>4</v>
      </c>
      <c r="AU56" s="242" t="n">
        <f aca="false">AS56-AT56</f>
        <v>-4</v>
      </c>
      <c r="AV56" s="243" t="n">
        <f aca="false">IF(AND(AU56&lt;=0,AU56&gt;=-2),AU56,IF(AU56&lt;-2,-2,0))</f>
        <v>-2</v>
      </c>
      <c r="AW56" s="244" t="n">
        <f aca="false">IF(AND(AU56&gt;=0,AU56&lt;=2),AU56,IF(AU56&gt;2,2,0))</f>
        <v>0</v>
      </c>
      <c r="AX56" s="245" t="n">
        <f aca="false">IF(AU56&gt;2,(AU56-2)*13.66,0)</f>
        <v>0</v>
      </c>
      <c r="AY56" s="245" t="n">
        <f aca="false">IF(AU56&lt;-2,(ABS(AU56)-2)*100,0)</f>
        <v>200</v>
      </c>
      <c r="AZ56" s="246" t="n">
        <f aca="false">AV56+AW56</f>
        <v>-2</v>
      </c>
      <c r="BA56" s="247" t="n">
        <f aca="false">AX56+AY56</f>
        <v>200</v>
      </c>
      <c r="BR56" s="235"/>
      <c r="BS56" s="142"/>
      <c r="BT56" s="142"/>
      <c r="BU56" s="98"/>
      <c r="BV56" s="52"/>
      <c r="BW56" s="249"/>
      <c r="BX56" s="249"/>
      <c r="BY56" s="52"/>
      <c r="BZ56" s="52"/>
      <c r="CA56" s="52"/>
      <c r="CB56" s="52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</row>
    <row r="57" customFormat="false" ht="15" hidden="false" customHeight="false" outlineLevel="0" collapsed="false">
      <c r="A57" s="7"/>
      <c r="B57" s="7"/>
      <c r="C57" s="7"/>
      <c r="D57" s="7"/>
      <c r="E57" s="253"/>
      <c r="F57" s="253"/>
      <c r="G57" s="7"/>
      <c r="H57" s="254"/>
      <c r="I57" s="7"/>
      <c r="J57" s="253"/>
      <c r="K57" s="270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AS57" s="241"/>
      <c r="AT57" s="242" t="n">
        <f aca="false">AT26</f>
        <v>4</v>
      </c>
      <c r="AU57" s="242" t="n">
        <f aca="false">AS57-AT57</f>
        <v>-4</v>
      </c>
      <c r="AV57" s="243" t="n">
        <f aca="false">IF(AND(AU57&lt;=0,AU57&gt;=-2),AU57,IF(AU57&lt;-2,-2,0))</f>
        <v>-2</v>
      </c>
      <c r="AW57" s="244" t="n">
        <f aca="false">IF(AND(AU57&gt;=0,AU57&lt;=2),AU57,IF(AU57&gt;2,2,0))</f>
        <v>0</v>
      </c>
      <c r="AX57" s="245" t="n">
        <f aca="false">IF(AU57&gt;2,(AU57-2)*13.66,0)</f>
        <v>0</v>
      </c>
      <c r="AY57" s="245" t="n">
        <f aca="false">IF(AU57&lt;-2,(ABS(AU57)-2)*100,0)</f>
        <v>200</v>
      </c>
      <c r="AZ57" s="246" t="n">
        <f aca="false">AV57+AW57</f>
        <v>-2</v>
      </c>
      <c r="BA57" s="247" t="n">
        <f aca="false">AX57+AY57</f>
        <v>200</v>
      </c>
      <c r="BR57" s="235"/>
      <c r="BS57" s="142"/>
      <c r="BT57" s="142"/>
      <c r="BU57" s="98"/>
      <c r="BV57" s="52"/>
      <c r="BW57" s="249"/>
      <c r="BX57" s="249"/>
      <c r="BY57" s="52"/>
      <c r="BZ57" s="52"/>
      <c r="CA57" s="52"/>
      <c r="CB57" s="52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</row>
    <row r="58" customFormat="false" ht="15.75" hidden="false" customHeight="false" outlineLevel="0" collapsed="false">
      <c r="A58" s="7"/>
      <c r="B58" s="7"/>
      <c r="C58" s="7"/>
      <c r="D58" s="7"/>
      <c r="E58" s="253"/>
      <c r="F58" s="253"/>
      <c r="G58" s="7"/>
      <c r="H58" s="254"/>
      <c r="I58" s="7"/>
      <c r="J58" s="7"/>
      <c r="K58" s="269"/>
      <c r="L58" s="7"/>
      <c r="M58" s="7"/>
      <c r="N58" s="271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AS58" s="241"/>
      <c r="AT58" s="242" t="n">
        <f aca="false">AT27</f>
        <v>4</v>
      </c>
      <c r="AU58" s="242" t="n">
        <f aca="false">AS58-AT58</f>
        <v>-4</v>
      </c>
      <c r="AV58" s="243" t="n">
        <f aca="false">IF(AND(AU58&lt;=0,AU58&gt;=-2),AU58,IF(AU58&lt;-2,-2,0))</f>
        <v>-2</v>
      </c>
      <c r="AW58" s="244" t="n">
        <f aca="false">IF(AND(AU58&gt;=0,AU58&lt;=2),AU58,IF(AU58&gt;2,2,0))</f>
        <v>0</v>
      </c>
      <c r="AX58" s="245" t="n">
        <f aca="false">IF(AU58&gt;2,(AU58-2)*13.66,0)</f>
        <v>0</v>
      </c>
      <c r="AY58" s="245" t="n">
        <f aca="false">IF(AU58&lt;-2,(ABS(AU58)-2)*100,0)</f>
        <v>200</v>
      </c>
      <c r="AZ58" s="246" t="n">
        <f aca="false">AV58+AW58</f>
        <v>-2</v>
      </c>
      <c r="BA58" s="247" t="n">
        <f aca="false">AX58+AY58</f>
        <v>200</v>
      </c>
      <c r="BR58" s="235"/>
      <c r="BS58" s="142"/>
      <c r="BT58" s="142"/>
      <c r="BU58" s="272"/>
      <c r="BV58" s="272"/>
      <c r="BW58" s="270"/>
      <c r="BX58" s="270"/>
      <c r="BY58" s="273"/>
      <c r="BZ58" s="269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</row>
    <row r="59" customFormat="false" ht="15" hidden="false" customHeight="false" outlineLevel="0" collapsed="false">
      <c r="A59" s="7"/>
      <c r="B59" s="7"/>
      <c r="C59" s="7"/>
      <c r="D59" s="7"/>
      <c r="E59" s="253"/>
      <c r="F59" s="7"/>
      <c r="G59" s="7"/>
      <c r="H59" s="254"/>
      <c r="I59" s="7"/>
      <c r="J59" s="7"/>
      <c r="K59" s="274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AS59" s="241"/>
      <c r="AT59" s="242" t="n">
        <f aca="false">AT28</f>
        <v>4</v>
      </c>
      <c r="AU59" s="242" t="n">
        <f aca="false">AS59-AT59</f>
        <v>-4</v>
      </c>
      <c r="AV59" s="243" t="n">
        <f aca="false">IF(AND(AU59&lt;=0,AU59&gt;=-2),AU59,IF(AU59&lt;-2,-2,0))</f>
        <v>-2</v>
      </c>
      <c r="AW59" s="244" t="n">
        <f aca="false">IF(AND(AU59&gt;=0,AU59&lt;=2),AU59,IF(AU59&gt;2,2,0))</f>
        <v>0</v>
      </c>
      <c r="AX59" s="245" t="n">
        <f aca="false">IF(AU59&gt;2,(AU59-2)*13.66,0)</f>
        <v>0</v>
      </c>
      <c r="AY59" s="245" t="n">
        <f aca="false">IF(AU59&lt;-2,(ABS(AU59)-2)*100,0)</f>
        <v>200</v>
      </c>
      <c r="AZ59" s="246" t="n">
        <f aca="false">AV59+AW59</f>
        <v>-2</v>
      </c>
      <c r="BA59" s="247" t="n">
        <f aca="false">AX59+AY59</f>
        <v>200</v>
      </c>
      <c r="BR59" s="235"/>
      <c r="BS59" s="142"/>
      <c r="BT59" s="142"/>
      <c r="BU59" s="272"/>
      <c r="BV59" s="272"/>
      <c r="BW59" s="270"/>
      <c r="BX59" s="270"/>
      <c r="BY59" s="273"/>
      <c r="BZ59" s="269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</row>
    <row r="60" customFormat="false" ht="15" hidden="false" customHeight="false" outlineLevel="0" collapsed="false">
      <c r="A60" s="7"/>
      <c r="B60" s="7"/>
      <c r="C60" s="7"/>
      <c r="D60" s="7"/>
      <c r="E60" s="253"/>
      <c r="F60" s="7"/>
      <c r="G60" s="7"/>
      <c r="H60" s="274"/>
      <c r="I60" s="7"/>
      <c r="J60" s="7"/>
      <c r="K60" s="269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AS60" s="241"/>
      <c r="AT60" s="242" t="n">
        <f aca="false">AT29</f>
        <v>4</v>
      </c>
      <c r="AU60" s="242" t="n">
        <f aca="false">AS60-AT60</f>
        <v>-4</v>
      </c>
      <c r="AV60" s="243" t="n">
        <f aca="false">IF(AND(AU60&lt;=0,AU60&gt;=-2),AU60,IF(AU60&lt;-2,-2,0))</f>
        <v>-2</v>
      </c>
      <c r="AW60" s="244" t="n">
        <f aca="false">IF(AND(AU60&gt;=0,AU60&lt;=2),AU60,IF(AU60&gt;2,2,0))</f>
        <v>0</v>
      </c>
      <c r="AX60" s="245" t="n">
        <f aca="false">IF(AU60&gt;2,(AU60-2)*13.66,0)</f>
        <v>0</v>
      </c>
      <c r="AY60" s="245" t="n">
        <f aca="false">IF(AU60&lt;-2,(ABS(AU60)-2)*100,0)</f>
        <v>200</v>
      </c>
      <c r="AZ60" s="246" t="n">
        <f aca="false">AV60+AW60</f>
        <v>-2</v>
      </c>
      <c r="BA60" s="247" t="n">
        <f aca="false">AX60+AY60</f>
        <v>200</v>
      </c>
      <c r="BR60" s="235"/>
      <c r="BS60" s="142"/>
      <c r="BT60" s="142"/>
      <c r="BU60" s="272"/>
      <c r="BV60" s="272"/>
      <c r="BW60" s="270"/>
      <c r="BX60" s="270"/>
      <c r="BY60" s="273"/>
      <c r="BZ60" s="269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</row>
    <row r="61" customFormat="false" ht="15.75" hidden="false" customHeight="false" outlineLevel="0" collapsed="false">
      <c r="A61" s="7"/>
      <c r="B61" s="7"/>
      <c r="C61" s="7"/>
      <c r="D61" s="7"/>
      <c r="E61" s="254"/>
      <c r="F61" s="7"/>
      <c r="G61" s="7"/>
      <c r="H61" s="274"/>
      <c r="I61" s="7"/>
      <c r="J61" s="7"/>
      <c r="K61" s="274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AS61" s="275"/>
      <c r="AT61" s="276" t="n">
        <f aca="false">AT30</f>
        <v>4</v>
      </c>
      <c r="AU61" s="276" t="n">
        <f aca="false">AS61-AT61</f>
        <v>-4</v>
      </c>
      <c r="AV61" s="277" t="n">
        <f aca="false">IF(AND(AU61&lt;=0,AU61&gt;=-2),AU61,IF(AU61&lt;-2,-2,0))</f>
        <v>-2</v>
      </c>
      <c r="AW61" s="278" t="n">
        <f aca="false">IF(AND(AU61&gt;=0,AU61&lt;=2),AU61,IF(AU61&gt;2,2,0))</f>
        <v>0</v>
      </c>
      <c r="AX61" s="279" t="n">
        <f aca="false">IF(AU61&gt;2,(AU61-2)*13.66,0)</f>
        <v>0</v>
      </c>
      <c r="AY61" s="279" t="n">
        <f aca="false">IF(AU61&lt;-2,(ABS(AU61)-2)*100,0)</f>
        <v>200</v>
      </c>
      <c r="AZ61" s="280" t="n">
        <f aca="false">AV61+AW61</f>
        <v>-2</v>
      </c>
      <c r="BA61" s="281" t="n">
        <f aca="false">AX61+AY61</f>
        <v>200</v>
      </c>
      <c r="BR61" s="235"/>
      <c r="BS61" s="142"/>
      <c r="BT61" s="142"/>
      <c r="BU61" s="272"/>
      <c r="BV61" s="272"/>
      <c r="BW61" s="270"/>
      <c r="BX61" s="270"/>
      <c r="BY61" s="273"/>
      <c r="BZ61" s="269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</row>
    <row r="62" customFormat="false" ht="15.75" hidden="false" customHeight="false" outlineLevel="0" collapsed="false">
      <c r="A62" s="7"/>
      <c r="B62" s="7"/>
      <c r="C62" s="7"/>
      <c r="D62" s="7"/>
      <c r="E62" s="254"/>
      <c r="F62" s="7"/>
      <c r="G62" s="7"/>
      <c r="H62" s="282"/>
      <c r="I62" s="7"/>
      <c r="J62" s="7"/>
      <c r="K62" s="269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AT62" s="283" t="n">
        <f aca="false">AT31</f>
        <v>96</v>
      </c>
      <c r="BR62" s="7"/>
      <c r="BS62" s="142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</row>
    <row r="63" customFormat="false" ht="15.75" hidden="false" customHeight="false" outlineLevel="0" collapsed="false">
      <c r="A63" s="7"/>
      <c r="B63" s="7"/>
      <c r="C63" s="7"/>
      <c r="D63" s="7"/>
      <c r="E63" s="254"/>
      <c r="F63" s="7"/>
      <c r="G63" s="7"/>
      <c r="H63" s="7"/>
      <c r="I63" s="7"/>
      <c r="J63" s="7"/>
      <c r="K63" s="274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AX63" s="0" t="s">
        <v>151</v>
      </c>
      <c r="AZ63" s="284" t="n">
        <f aca="false">SUM(AZ38:AZ62)</f>
        <v>-48</v>
      </c>
      <c r="BA63" s="285" t="n">
        <f aca="false">SUM(BA38:BA62)</f>
        <v>4800</v>
      </c>
      <c r="BR63" s="7"/>
      <c r="BS63" s="7"/>
      <c r="BT63" s="7"/>
      <c r="BU63" s="7"/>
      <c r="BV63" s="7"/>
      <c r="BW63" s="7"/>
      <c r="BX63" s="7"/>
      <c r="BY63" s="273"/>
      <c r="BZ63" s="269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</row>
    <row r="64" customFormat="false" ht="12.75" hidden="false" customHeight="false" outlineLevel="0" collapsed="false">
      <c r="A64" s="7"/>
      <c r="B64" s="7"/>
      <c r="C64" s="7"/>
      <c r="D64" s="7"/>
      <c r="E64" s="7"/>
      <c r="F64" s="7"/>
      <c r="G64" s="7"/>
      <c r="H64" s="7"/>
      <c r="I64" s="7"/>
      <c r="J64" s="7"/>
      <c r="K64" s="269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</row>
    <row r="65" customFormat="false" ht="12.75" hidden="false" customHeight="false" outlineLevel="0" collapsed="false">
      <c r="A65" s="7"/>
      <c r="B65" s="7"/>
      <c r="C65" s="7"/>
      <c r="D65" s="7"/>
      <c r="E65" s="7"/>
      <c r="F65" s="7"/>
      <c r="G65" s="7"/>
      <c r="H65" s="7"/>
      <c r="I65" s="7"/>
      <c r="J65" s="7"/>
      <c r="K65" s="274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</row>
    <row r="66" customFormat="false" ht="12.75" hidden="false" customHeight="false" outlineLevel="0" collapsed="false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</row>
    <row r="67" customFormat="false" ht="12.75" hidden="false" customHeight="false" outlineLevel="0" collapsed="false">
      <c r="A67" s="286"/>
      <c r="B67" s="287"/>
      <c r="C67" s="287"/>
      <c r="D67" s="287"/>
      <c r="E67" s="287"/>
      <c r="F67" s="287"/>
      <c r="G67" s="287"/>
      <c r="H67" s="287"/>
      <c r="I67" s="287"/>
      <c r="J67" s="287"/>
      <c r="K67" s="287"/>
      <c r="L67" s="287"/>
      <c r="M67" s="287"/>
      <c r="N67" s="287"/>
      <c r="O67" s="287"/>
      <c r="P67" s="287"/>
      <c r="Q67" s="287"/>
      <c r="R67" s="287"/>
      <c r="S67" s="287"/>
      <c r="T67" s="287"/>
      <c r="U67" s="287"/>
      <c r="V67" s="7"/>
      <c r="W67" s="7"/>
      <c r="X67" s="7"/>
      <c r="Y67" s="7"/>
    </row>
    <row r="68" customFormat="false" ht="12.75" hidden="false" customHeight="false" outlineLevel="0" collapsed="false">
      <c r="A68" s="288"/>
      <c r="B68" s="9"/>
      <c r="C68" s="10"/>
      <c r="D68" s="10"/>
      <c r="E68" s="10"/>
      <c r="F68" s="288"/>
      <c r="G68" s="288"/>
      <c r="H68" s="12"/>
      <c r="I68" s="12"/>
      <c r="J68" s="288"/>
      <c r="K68" s="288"/>
      <c r="L68" s="288"/>
      <c r="M68" s="289"/>
      <c r="N68" s="288"/>
      <c r="O68" s="289"/>
      <c r="P68" s="287"/>
      <c r="Q68" s="289"/>
      <c r="R68" s="289"/>
      <c r="S68" s="289"/>
      <c r="T68" s="289"/>
      <c r="U68" s="287"/>
      <c r="V68" s="7"/>
      <c r="W68" s="7"/>
      <c r="X68" s="7"/>
      <c r="Y68" s="7"/>
    </row>
    <row r="69" customFormat="false" ht="12.75" hidden="false" customHeight="false" outlineLevel="0" collapsed="false">
      <c r="A69" s="287"/>
      <c r="B69" s="9"/>
      <c r="C69" s="290"/>
      <c r="D69" s="291"/>
      <c r="E69" s="290"/>
      <c r="F69" s="289"/>
      <c r="G69" s="289"/>
      <c r="H69" s="289"/>
      <c r="I69" s="289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7"/>
      <c r="W69" s="7"/>
      <c r="X69" s="7"/>
      <c r="Y69" s="7"/>
    </row>
    <row r="70" customFormat="false" ht="12.75" hidden="false" customHeight="false" outlineLevel="0" collapsed="false">
      <c r="A70" s="293"/>
      <c r="B70" s="9"/>
      <c r="C70" s="291"/>
      <c r="D70" s="291"/>
      <c r="E70" s="290"/>
      <c r="F70" s="289"/>
      <c r="G70" s="289"/>
      <c r="H70" s="289"/>
      <c r="I70" s="289"/>
      <c r="J70" s="289"/>
      <c r="K70" s="289"/>
      <c r="L70" s="289"/>
      <c r="M70" s="289"/>
      <c r="N70" s="289"/>
      <c r="O70" s="289"/>
      <c r="P70" s="289"/>
      <c r="Q70" s="289"/>
      <c r="R70" s="289"/>
      <c r="S70" s="289"/>
      <c r="T70" s="289"/>
      <c r="U70" s="289"/>
      <c r="V70" s="7"/>
      <c r="W70" s="7"/>
      <c r="X70" s="7"/>
      <c r="Y70" s="7"/>
    </row>
    <row r="71" customFormat="false" ht="12.75" hidden="false" customHeight="false" outlineLevel="0" collapsed="false">
      <c r="A71" s="287"/>
      <c r="B71" s="9"/>
      <c r="C71" s="291"/>
      <c r="D71" s="291"/>
      <c r="E71" s="10"/>
      <c r="F71" s="206"/>
      <c r="G71" s="294"/>
      <c r="H71" s="294"/>
      <c r="I71" s="289"/>
      <c r="J71" s="289"/>
      <c r="K71" s="294"/>
      <c r="L71" s="294"/>
      <c r="M71" s="294"/>
      <c r="N71" s="295"/>
      <c r="O71" s="294"/>
      <c r="P71" s="296"/>
      <c r="Q71" s="294"/>
      <c r="R71" s="294"/>
      <c r="S71" s="294"/>
      <c r="T71" s="294"/>
      <c r="U71" s="289"/>
      <c r="V71" s="7"/>
      <c r="W71" s="7"/>
      <c r="X71" s="7"/>
      <c r="Y71" s="7"/>
    </row>
    <row r="72" customFormat="false" ht="12.75" hidden="false" customHeight="false" outlineLevel="0" collapsed="false">
      <c r="A72" s="287"/>
      <c r="B72" s="297"/>
      <c r="C72" s="298"/>
      <c r="D72" s="298"/>
      <c r="E72" s="298"/>
      <c r="F72" s="299"/>
      <c r="G72" s="299"/>
      <c r="H72" s="299"/>
      <c r="I72" s="299"/>
      <c r="J72" s="298"/>
      <c r="K72" s="299"/>
      <c r="L72" s="299"/>
      <c r="M72" s="299"/>
      <c r="N72" s="300"/>
      <c r="O72" s="299"/>
      <c r="P72" s="300"/>
      <c r="Q72" s="299"/>
      <c r="R72" s="300"/>
      <c r="S72" s="301"/>
      <c r="T72" s="299"/>
      <c r="U72" s="299"/>
      <c r="V72" s="7"/>
      <c r="W72" s="7"/>
      <c r="X72" s="7"/>
      <c r="Y72" s="7"/>
    </row>
    <row r="73" customFormat="false" ht="12.75" hidden="false" customHeight="false" outlineLevel="0" collapsed="false">
      <c r="A73" s="287"/>
      <c r="B73" s="9"/>
      <c r="C73" s="290"/>
      <c r="D73" s="290"/>
      <c r="E73" s="290"/>
      <c r="F73" s="302"/>
      <c r="G73" s="302"/>
      <c r="H73" s="302"/>
      <c r="I73" s="302"/>
      <c r="J73" s="290"/>
      <c r="K73" s="303"/>
      <c r="L73" s="303"/>
      <c r="M73" s="303"/>
      <c r="N73" s="303"/>
      <c r="O73" s="303"/>
      <c r="P73" s="303"/>
      <c r="Q73" s="303"/>
      <c r="R73" s="303"/>
      <c r="S73" s="303"/>
      <c r="T73" s="303"/>
      <c r="U73" s="304"/>
      <c r="V73" s="7"/>
      <c r="W73" s="7"/>
      <c r="X73" s="7"/>
      <c r="Y73" s="7"/>
    </row>
    <row r="74" customFormat="false" ht="12.75" hidden="false" customHeight="false" outlineLevel="0" collapsed="false">
      <c r="A74" s="287"/>
      <c r="B74" s="9"/>
      <c r="C74" s="290"/>
      <c r="D74" s="290"/>
      <c r="E74" s="290"/>
      <c r="F74" s="302"/>
      <c r="G74" s="302"/>
      <c r="H74" s="302"/>
      <c r="I74" s="302"/>
      <c r="J74" s="290"/>
      <c r="K74" s="303"/>
      <c r="L74" s="303"/>
      <c r="M74" s="303"/>
      <c r="N74" s="303"/>
      <c r="O74" s="303"/>
      <c r="P74" s="303"/>
      <c r="Q74" s="303"/>
      <c r="R74" s="303"/>
      <c r="S74" s="303"/>
      <c r="T74" s="303"/>
      <c r="U74" s="304"/>
      <c r="V74" s="7"/>
      <c r="W74" s="7"/>
      <c r="X74" s="7"/>
      <c r="Y74" s="7"/>
    </row>
    <row r="75" customFormat="false" ht="12.75" hidden="false" customHeight="false" outlineLevel="0" collapsed="false">
      <c r="A75" s="305"/>
      <c r="B75" s="9"/>
      <c r="C75" s="290"/>
      <c r="D75" s="290"/>
      <c r="E75" s="290"/>
      <c r="F75" s="302"/>
      <c r="G75" s="302"/>
      <c r="H75" s="302"/>
      <c r="I75" s="302"/>
      <c r="J75" s="290"/>
      <c r="K75" s="303"/>
      <c r="L75" s="303"/>
      <c r="M75" s="303"/>
      <c r="N75" s="303"/>
      <c r="O75" s="303"/>
      <c r="P75" s="303"/>
      <c r="Q75" s="303"/>
      <c r="R75" s="303"/>
      <c r="S75" s="303"/>
      <c r="T75" s="303"/>
      <c r="U75" s="304"/>
      <c r="V75" s="7"/>
      <c r="W75" s="7"/>
      <c r="X75" s="7"/>
      <c r="Y75" s="7"/>
    </row>
    <row r="76" customFormat="false" ht="12.75" hidden="false" customHeight="false" outlineLevel="0" collapsed="false">
      <c r="A76" s="287"/>
      <c r="B76" s="9"/>
      <c r="C76" s="290"/>
      <c r="D76" s="290"/>
      <c r="E76" s="290"/>
      <c r="F76" s="302"/>
      <c r="G76" s="302"/>
      <c r="H76" s="302"/>
      <c r="I76" s="302"/>
      <c r="J76" s="290"/>
      <c r="K76" s="303"/>
      <c r="L76" s="303"/>
      <c r="M76" s="303"/>
      <c r="N76" s="303"/>
      <c r="O76" s="303"/>
      <c r="P76" s="303"/>
      <c r="Q76" s="303"/>
      <c r="R76" s="303"/>
      <c r="S76" s="303"/>
      <c r="T76" s="303"/>
      <c r="U76" s="304"/>
      <c r="V76" s="7"/>
      <c r="W76" s="7"/>
      <c r="X76" s="7"/>
      <c r="Y76" s="7"/>
    </row>
    <row r="77" customFormat="false" ht="12.75" hidden="false" customHeight="false" outlineLevel="0" collapsed="false">
      <c r="A77" s="287"/>
      <c r="B77" s="9"/>
      <c r="C77" s="290"/>
      <c r="D77" s="290"/>
      <c r="E77" s="290"/>
      <c r="F77" s="302"/>
      <c r="G77" s="302"/>
      <c r="H77" s="302"/>
      <c r="I77" s="302"/>
      <c r="J77" s="290"/>
      <c r="K77" s="303"/>
      <c r="L77" s="303"/>
      <c r="M77" s="303"/>
      <c r="N77" s="303"/>
      <c r="O77" s="303"/>
      <c r="P77" s="303"/>
      <c r="Q77" s="303"/>
      <c r="R77" s="303"/>
      <c r="S77" s="303"/>
      <c r="T77" s="303"/>
      <c r="U77" s="304"/>
      <c r="V77" s="7"/>
      <c r="W77" s="7"/>
      <c r="X77" s="7"/>
      <c r="Y77" s="7"/>
    </row>
    <row r="78" customFormat="false" ht="12.75" hidden="false" customHeight="false" outlineLevel="0" collapsed="false">
      <c r="A78" s="287"/>
      <c r="B78" s="9"/>
      <c r="C78" s="290"/>
      <c r="D78" s="290"/>
      <c r="E78" s="290"/>
      <c r="F78" s="302"/>
      <c r="G78" s="302"/>
      <c r="H78" s="302"/>
      <c r="I78" s="302"/>
      <c r="J78" s="290"/>
      <c r="K78" s="303"/>
      <c r="L78" s="303"/>
      <c r="M78" s="303"/>
      <c r="N78" s="303"/>
      <c r="O78" s="303"/>
      <c r="P78" s="303"/>
      <c r="Q78" s="303"/>
      <c r="R78" s="303"/>
      <c r="S78" s="303"/>
      <c r="T78" s="303"/>
      <c r="U78" s="304"/>
      <c r="V78" s="7"/>
      <c r="W78" s="7"/>
      <c r="X78" s="7"/>
      <c r="Y78" s="7"/>
    </row>
    <row r="79" customFormat="false" ht="12.75" hidden="false" customHeight="false" outlineLevel="0" collapsed="false">
      <c r="A79" s="287"/>
      <c r="B79" s="9"/>
      <c r="C79" s="290"/>
      <c r="D79" s="290"/>
      <c r="E79" s="290"/>
      <c r="F79" s="302"/>
      <c r="G79" s="302"/>
      <c r="H79" s="302"/>
      <c r="I79" s="302"/>
      <c r="J79" s="290"/>
      <c r="K79" s="303"/>
      <c r="L79" s="303"/>
      <c r="M79" s="303"/>
      <c r="N79" s="303"/>
      <c r="O79" s="303"/>
      <c r="P79" s="303"/>
      <c r="Q79" s="303"/>
      <c r="R79" s="303"/>
      <c r="S79" s="303"/>
      <c r="T79" s="303"/>
      <c r="U79" s="304"/>
      <c r="V79" s="7"/>
      <c r="W79" s="7"/>
      <c r="X79" s="7"/>
      <c r="Y79" s="7"/>
    </row>
    <row r="80" customFormat="false" ht="12.75" hidden="false" customHeight="false" outlineLevel="0" collapsed="false">
      <c r="A80" s="287"/>
      <c r="B80" s="9"/>
      <c r="C80" s="290"/>
      <c r="D80" s="290"/>
      <c r="E80" s="290"/>
      <c r="F80" s="302"/>
      <c r="G80" s="302"/>
      <c r="H80" s="302"/>
      <c r="I80" s="302"/>
      <c r="J80" s="290"/>
      <c r="K80" s="303"/>
      <c r="L80" s="303"/>
      <c r="M80" s="303"/>
      <c r="N80" s="303"/>
      <c r="O80" s="303"/>
      <c r="P80" s="303"/>
      <c r="Q80" s="303"/>
      <c r="R80" s="303"/>
      <c r="S80" s="303"/>
      <c r="T80" s="303"/>
      <c r="U80" s="304"/>
      <c r="V80" s="7"/>
      <c r="W80" s="7"/>
      <c r="X80" s="7"/>
      <c r="Y80" s="7"/>
    </row>
    <row r="81" customFormat="false" ht="12.75" hidden="false" customHeight="false" outlineLevel="0" collapsed="false">
      <c r="A81" s="287"/>
      <c r="B81" s="9"/>
      <c r="C81" s="290"/>
      <c r="D81" s="290"/>
      <c r="E81" s="290"/>
      <c r="F81" s="302"/>
      <c r="G81" s="302"/>
      <c r="H81" s="302"/>
      <c r="I81" s="302"/>
      <c r="J81" s="290"/>
      <c r="K81" s="303"/>
      <c r="L81" s="303"/>
      <c r="M81" s="303"/>
      <c r="N81" s="303"/>
      <c r="O81" s="303"/>
      <c r="P81" s="303"/>
      <c r="Q81" s="303"/>
      <c r="R81" s="303"/>
      <c r="S81" s="303"/>
      <c r="T81" s="303"/>
      <c r="U81" s="304"/>
      <c r="V81" s="7"/>
      <c r="W81" s="7"/>
      <c r="X81" s="7"/>
      <c r="Y81" s="7"/>
    </row>
    <row r="82" customFormat="false" ht="12.75" hidden="false" customHeight="false" outlineLevel="0" collapsed="false">
      <c r="A82" s="287"/>
      <c r="B82" s="9"/>
      <c r="C82" s="290"/>
      <c r="D82" s="290"/>
      <c r="E82" s="290"/>
      <c r="F82" s="302"/>
      <c r="G82" s="302"/>
      <c r="H82" s="302"/>
      <c r="I82" s="302"/>
      <c r="J82" s="290"/>
      <c r="K82" s="303"/>
      <c r="L82" s="303"/>
      <c r="M82" s="303"/>
      <c r="N82" s="303"/>
      <c r="O82" s="303"/>
      <c r="P82" s="303"/>
      <c r="Q82" s="303"/>
      <c r="R82" s="303"/>
      <c r="S82" s="303"/>
      <c r="T82" s="303"/>
      <c r="U82" s="304"/>
      <c r="V82" s="7"/>
      <c r="W82" s="8"/>
      <c r="X82" s="7"/>
      <c r="Y82" s="8"/>
    </row>
    <row r="83" customFormat="false" ht="12.75" hidden="false" customHeight="false" outlineLevel="0" collapsed="false">
      <c r="A83" s="287"/>
      <c r="B83" s="9"/>
      <c r="C83" s="290"/>
      <c r="D83" s="290"/>
      <c r="E83" s="290"/>
      <c r="F83" s="302"/>
      <c r="G83" s="302"/>
      <c r="H83" s="302"/>
      <c r="I83" s="302"/>
      <c r="J83" s="290"/>
      <c r="K83" s="303"/>
      <c r="L83" s="303"/>
      <c r="M83" s="303"/>
      <c r="N83" s="303"/>
      <c r="O83" s="303"/>
      <c r="P83" s="303"/>
      <c r="Q83" s="303"/>
      <c r="R83" s="303"/>
      <c r="S83" s="303"/>
      <c r="T83" s="303"/>
      <c r="U83" s="304"/>
      <c r="V83" s="7"/>
      <c r="W83" s="7"/>
      <c r="X83" s="7"/>
      <c r="Y83" s="7"/>
    </row>
    <row r="84" customFormat="false" ht="12.75" hidden="false" customHeight="false" outlineLevel="0" collapsed="false">
      <c r="A84" s="287"/>
      <c r="B84" s="9"/>
      <c r="C84" s="290"/>
      <c r="D84" s="290"/>
      <c r="E84" s="290"/>
      <c r="F84" s="302"/>
      <c r="G84" s="302"/>
      <c r="H84" s="302"/>
      <c r="I84" s="302"/>
      <c r="J84" s="290"/>
      <c r="K84" s="303"/>
      <c r="L84" s="303"/>
      <c r="M84" s="303"/>
      <c r="N84" s="303"/>
      <c r="O84" s="303"/>
      <c r="P84" s="303"/>
      <c r="Q84" s="303"/>
      <c r="R84" s="303"/>
      <c r="S84" s="303"/>
      <c r="T84" s="303"/>
      <c r="U84" s="304"/>
      <c r="V84" s="7"/>
      <c r="W84" s="7"/>
      <c r="X84" s="7"/>
      <c r="Y84" s="7"/>
    </row>
    <row r="85" customFormat="false" ht="12.75" hidden="false" customHeight="false" outlineLevel="0" collapsed="false">
      <c r="A85" s="287"/>
      <c r="B85" s="9"/>
      <c r="C85" s="290"/>
      <c r="D85" s="290"/>
      <c r="E85" s="290"/>
      <c r="F85" s="302"/>
      <c r="G85" s="302"/>
      <c r="H85" s="302"/>
      <c r="I85" s="302"/>
      <c r="J85" s="290"/>
      <c r="K85" s="303"/>
      <c r="L85" s="303"/>
      <c r="M85" s="303"/>
      <c r="N85" s="303"/>
      <c r="O85" s="303"/>
      <c r="P85" s="303"/>
      <c r="Q85" s="303"/>
      <c r="R85" s="303"/>
      <c r="S85" s="303"/>
      <c r="T85" s="303"/>
      <c r="U85" s="304"/>
      <c r="V85" s="7"/>
      <c r="W85" s="7"/>
      <c r="X85" s="7"/>
      <c r="Y85" s="7"/>
    </row>
    <row r="86" customFormat="false" ht="12.75" hidden="false" customHeight="false" outlineLevel="0" collapsed="false">
      <c r="A86" s="287"/>
      <c r="B86" s="9"/>
      <c r="C86" s="290"/>
      <c r="D86" s="290"/>
      <c r="E86" s="290"/>
      <c r="F86" s="302"/>
      <c r="G86" s="302"/>
      <c r="H86" s="302"/>
      <c r="I86" s="302"/>
      <c r="J86" s="290"/>
      <c r="K86" s="303"/>
      <c r="L86" s="303"/>
      <c r="M86" s="303"/>
      <c r="N86" s="303"/>
      <c r="O86" s="303"/>
      <c r="P86" s="303"/>
      <c r="Q86" s="303"/>
      <c r="R86" s="303"/>
      <c r="S86" s="303"/>
      <c r="T86" s="303"/>
      <c r="U86" s="304"/>
      <c r="V86" s="7"/>
      <c r="W86" s="7"/>
      <c r="X86" s="7"/>
      <c r="Y86" s="7"/>
    </row>
    <row r="87" customFormat="false" ht="12.75" hidden="false" customHeight="false" outlineLevel="0" collapsed="false">
      <c r="A87" s="287"/>
      <c r="B87" s="9"/>
      <c r="C87" s="290"/>
      <c r="D87" s="290"/>
      <c r="E87" s="290"/>
      <c r="F87" s="302"/>
      <c r="G87" s="302"/>
      <c r="H87" s="302"/>
      <c r="I87" s="302"/>
      <c r="J87" s="290"/>
      <c r="K87" s="303"/>
      <c r="L87" s="303"/>
      <c r="M87" s="303"/>
      <c r="N87" s="303"/>
      <c r="O87" s="303"/>
      <c r="P87" s="303"/>
      <c r="Q87" s="303"/>
      <c r="R87" s="303"/>
      <c r="S87" s="303"/>
      <c r="T87" s="303"/>
      <c r="U87" s="304"/>
      <c r="V87" s="7"/>
      <c r="W87" s="7"/>
      <c r="X87" s="7"/>
      <c r="Y87" s="7"/>
      <c r="AH87" s="6"/>
    </row>
    <row r="88" customFormat="false" ht="12.75" hidden="false" customHeight="false" outlineLevel="0" collapsed="false">
      <c r="A88" s="287"/>
      <c r="B88" s="9"/>
      <c r="C88" s="290"/>
      <c r="D88" s="290"/>
      <c r="E88" s="290"/>
      <c r="F88" s="302"/>
      <c r="G88" s="302"/>
      <c r="H88" s="302"/>
      <c r="I88" s="302"/>
      <c r="J88" s="290"/>
      <c r="K88" s="303"/>
      <c r="L88" s="303"/>
      <c r="M88" s="303"/>
      <c r="N88" s="303"/>
      <c r="O88" s="303"/>
      <c r="P88" s="303"/>
      <c r="Q88" s="303"/>
      <c r="R88" s="303"/>
      <c r="S88" s="303"/>
      <c r="T88" s="303"/>
      <c r="U88" s="304"/>
      <c r="V88" s="7"/>
      <c r="W88" s="7"/>
      <c r="X88" s="7"/>
      <c r="Y88" s="7"/>
    </row>
    <row r="89" customFormat="false" ht="12.75" hidden="false" customHeight="false" outlineLevel="0" collapsed="false">
      <c r="A89" s="287"/>
      <c r="B89" s="9"/>
      <c r="C89" s="290"/>
      <c r="D89" s="290"/>
      <c r="E89" s="290"/>
      <c r="F89" s="302"/>
      <c r="G89" s="302"/>
      <c r="H89" s="302"/>
      <c r="I89" s="302"/>
      <c r="J89" s="290"/>
      <c r="K89" s="303"/>
      <c r="L89" s="303"/>
      <c r="M89" s="303"/>
      <c r="N89" s="303"/>
      <c r="O89" s="303"/>
      <c r="P89" s="303"/>
      <c r="Q89" s="303"/>
      <c r="R89" s="303"/>
      <c r="S89" s="303"/>
      <c r="T89" s="303"/>
      <c r="U89" s="304"/>
      <c r="V89" s="7"/>
      <c r="W89" s="7"/>
      <c r="X89" s="7"/>
      <c r="Y89" s="7"/>
    </row>
    <row r="90" customFormat="false" ht="12.75" hidden="false" customHeight="false" outlineLevel="0" collapsed="false">
      <c r="A90" s="287"/>
      <c r="B90" s="9"/>
      <c r="C90" s="290"/>
      <c r="D90" s="290"/>
      <c r="E90" s="290"/>
      <c r="F90" s="302"/>
      <c r="G90" s="302"/>
      <c r="H90" s="302"/>
      <c r="I90" s="302"/>
      <c r="J90" s="290"/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4"/>
      <c r="V90" s="7"/>
      <c r="W90" s="7"/>
      <c r="X90" s="7"/>
      <c r="Y90" s="7"/>
    </row>
    <row r="91" customFormat="false" ht="12.75" hidden="false" customHeight="false" outlineLevel="0" collapsed="false">
      <c r="A91" s="287"/>
      <c r="B91" s="9"/>
      <c r="C91" s="290"/>
      <c r="D91" s="290"/>
      <c r="E91" s="290"/>
      <c r="F91" s="302"/>
      <c r="G91" s="302"/>
      <c r="H91" s="302"/>
      <c r="I91" s="302"/>
      <c r="J91" s="290"/>
      <c r="K91" s="303"/>
      <c r="L91" s="303"/>
      <c r="M91" s="303"/>
      <c r="N91" s="303"/>
      <c r="O91" s="303"/>
      <c r="P91" s="303"/>
      <c r="Q91" s="303"/>
      <c r="R91" s="303"/>
      <c r="S91" s="303"/>
      <c r="T91" s="303"/>
      <c r="U91" s="304"/>
      <c r="V91" s="7"/>
      <c r="W91" s="7"/>
      <c r="X91" s="7"/>
      <c r="Y91" s="7"/>
    </row>
    <row r="92" customFormat="false" ht="12.75" hidden="false" customHeight="false" outlineLevel="0" collapsed="false">
      <c r="A92" s="287"/>
      <c r="B92" s="9"/>
      <c r="C92" s="290"/>
      <c r="D92" s="290"/>
      <c r="E92" s="290"/>
      <c r="F92" s="302"/>
      <c r="G92" s="302"/>
      <c r="H92" s="302"/>
      <c r="I92" s="302"/>
      <c r="J92" s="290"/>
      <c r="K92" s="303"/>
      <c r="L92" s="303"/>
      <c r="M92" s="303"/>
      <c r="N92" s="303"/>
      <c r="O92" s="303"/>
      <c r="P92" s="303"/>
      <c r="Q92" s="303"/>
      <c r="R92" s="303"/>
      <c r="S92" s="303"/>
      <c r="T92" s="303"/>
      <c r="U92" s="304"/>
      <c r="V92" s="7"/>
      <c r="W92" s="7"/>
      <c r="X92" s="7"/>
      <c r="Y92" s="7"/>
    </row>
    <row r="93" customFormat="false" ht="12.75" hidden="false" customHeight="false" outlineLevel="0" collapsed="false">
      <c r="A93" s="287"/>
      <c r="B93" s="9"/>
      <c r="C93" s="290"/>
      <c r="D93" s="290"/>
      <c r="E93" s="290"/>
      <c r="F93" s="302"/>
      <c r="G93" s="302"/>
      <c r="H93" s="302"/>
      <c r="I93" s="302"/>
      <c r="J93" s="290"/>
      <c r="K93" s="303"/>
      <c r="L93" s="303"/>
      <c r="M93" s="303"/>
      <c r="N93" s="303"/>
      <c r="O93" s="303"/>
      <c r="P93" s="303"/>
      <c r="Q93" s="303"/>
      <c r="R93" s="303"/>
      <c r="S93" s="303"/>
      <c r="T93" s="303"/>
      <c r="U93" s="304"/>
      <c r="V93" s="7"/>
      <c r="W93" s="7"/>
      <c r="X93" s="7"/>
      <c r="Y93" s="7"/>
    </row>
    <row r="94" customFormat="false" ht="12.75" hidden="false" customHeight="false" outlineLevel="0" collapsed="false">
      <c r="A94" s="287"/>
      <c r="B94" s="9"/>
      <c r="C94" s="290"/>
      <c r="D94" s="290"/>
      <c r="E94" s="290"/>
      <c r="F94" s="302"/>
      <c r="G94" s="302"/>
      <c r="H94" s="302"/>
      <c r="I94" s="302"/>
      <c r="J94" s="290"/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304"/>
      <c r="V94" s="7"/>
      <c r="W94" s="7"/>
      <c r="X94" s="7"/>
      <c r="Y94" s="7"/>
    </row>
    <row r="95" customFormat="false" ht="12.75" hidden="false" customHeight="false" outlineLevel="0" collapsed="false">
      <c r="A95" s="287"/>
      <c r="B95" s="9"/>
      <c r="C95" s="290"/>
      <c r="D95" s="290"/>
      <c r="E95" s="290"/>
      <c r="F95" s="302"/>
      <c r="G95" s="302"/>
      <c r="H95" s="302"/>
      <c r="I95" s="302"/>
      <c r="J95" s="290"/>
      <c r="K95" s="303"/>
      <c r="L95" s="303"/>
      <c r="M95" s="303"/>
      <c r="N95" s="303"/>
      <c r="O95" s="303"/>
      <c r="P95" s="303"/>
      <c r="Q95" s="303"/>
      <c r="R95" s="303"/>
      <c r="S95" s="303"/>
      <c r="T95" s="303"/>
      <c r="U95" s="304"/>
      <c r="V95" s="7"/>
      <c r="W95" s="7"/>
      <c r="X95" s="7"/>
      <c r="Y95" s="7"/>
    </row>
    <row r="96" customFormat="false" ht="12.75" hidden="false" customHeight="false" outlineLevel="0" collapsed="false">
      <c r="A96" s="287"/>
      <c r="B96" s="9"/>
      <c r="C96" s="290"/>
      <c r="D96" s="290"/>
      <c r="E96" s="290"/>
      <c r="F96" s="302"/>
      <c r="G96" s="302"/>
      <c r="H96" s="302"/>
      <c r="I96" s="302"/>
      <c r="J96" s="290"/>
      <c r="K96" s="303"/>
      <c r="L96" s="303"/>
      <c r="M96" s="303"/>
      <c r="N96" s="303"/>
      <c r="O96" s="303"/>
      <c r="P96" s="303"/>
      <c r="Q96" s="303"/>
      <c r="R96" s="303"/>
      <c r="S96" s="303"/>
      <c r="T96" s="303"/>
      <c r="U96" s="304"/>
      <c r="V96" s="7"/>
      <c r="W96" s="7"/>
      <c r="X96" s="7"/>
      <c r="Y96" s="7"/>
    </row>
    <row r="97" customFormat="false" ht="12.75" hidden="false" customHeight="false" outlineLevel="0" collapsed="false">
      <c r="A97" s="287"/>
      <c r="B97" s="9"/>
      <c r="C97" s="290"/>
      <c r="D97" s="290"/>
      <c r="E97" s="291"/>
      <c r="F97" s="287"/>
      <c r="G97" s="287"/>
      <c r="H97" s="287"/>
      <c r="I97" s="287"/>
      <c r="J97" s="287"/>
      <c r="K97" s="287"/>
      <c r="L97" s="287"/>
      <c r="M97" s="287"/>
      <c r="N97" s="287"/>
      <c r="O97" s="287"/>
      <c r="P97" s="287"/>
      <c r="Q97" s="287"/>
      <c r="R97" s="287"/>
      <c r="S97" s="287"/>
      <c r="T97" s="287"/>
      <c r="U97" s="287"/>
      <c r="V97" s="7"/>
      <c r="W97" s="7"/>
      <c r="X97" s="7"/>
      <c r="Y97" s="7"/>
    </row>
    <row r="98" customFormat="false" ht="12.75" hidden="false" customHeight="false" outlineLevel="0" collapsed="false">
      <c r="A98" s="287"/>
      <c r="B98" s="287"/>
      <c r="C98" s="287"/>
      <c r="D98" s="287"/>
      <c r="E98" s="287"/>
      <c r="F98" s="287"/>
      <c r="G98" s="287"/>
      <c r="H98" s="287"/>
      <c r="I98" s="287"/>
      <c r="J98" s="287"/>
      <c r="K98" s="287"/>
      <c r="L98" s="287"/>
      <c r="M98" s="287"/>
      <c r="N98" s="287"/>
      <c r="O98" s="287"/>
      <c r="P98" s="287"/>
      <c r="Q98" s="287"/>
      <c r="R98" s="287"/>
      <c r="S98" s="287"/>
      <c r="T98" s="287"/>
      <c r="U98" s="287"/>
      <c r="V98" s="7"/>
      <c r="W98" s="7"/>
      <c r="X98" s="7"/>
      <c r="Y98" s="7"/>
    </row>
    <row r="99" customFormat="false" ht="12.75" hidden="false" customHeight="false" outlineLevel="0" collapsed="false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customFormat="false" ht="12.75" hidden="false" customHeight="false" outlineLevel="0" collapsed="false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customFormat="false" ht="12.75" hidden="false" customHeight="false" outlineLevel="0" collapsed="false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customFormat="false" ht="12.75" hidden="false" customHeight="false" outlineLevel="0" collapsed="false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customFormat="false" ht="12.75" hidden="false" customHeight="false" outlineLevel="0" collapsed="false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customFormat="false" ht="12.75" hidden="false" customHeight="false" outlineLevel="0" collapsed="false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customFormat="false" ht="12.75" hidden="false" customHeight="false" outlineLevel="0" collapsed="false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customFormat="false" ht="12.75" hidden="false" customHeight="false" outlineLevel="0" collapsed="false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customFormat="false" ht="12.75" hidden="false" customHeight="false" outlineLevel="0" collapsed="false">
      <c r="A107" s="7"/>
      <c r="B107" s="7"/>
      <c r="C107" s="7"/>
      <c r="D107" s="7"/>
      <c r="E107" s="287"/>
      <c r="F107" s="287"/>
      <c r="G107" s="287"/>
      <c r="H107" s="287"/>
      <c r="I107" s="287"/>
      <c r="J107" s="287"/>
      <c r="K107" s="287"/>
      <c r="L107" s="287"/>
      <c r="M107" s="287"/>
      <c r="N107" s="287"/>
      <c r="O107" s="287"/>
      <c r="P107" s="287"/>
      <c r="Q107" s="287"/>
      <c r="R107" s="287"/>
      <c r="S107" s="287"/>
      <c r="T107" s="287"/>
      <c r="U107" s="287"/>
      <c r="V107" s="287"/>
      <c r="W107" s="287"/>
      <c r="X107" s="287"/>
      <c r="Y107" s="7"/>
    </row>
    <row r="108" customFormat="false" ht="12.75" hidden="false" customHeight="false" outlineLevel="0" collapsed="false">
      <c r="A108" s="7"/>
      <c r="B108" s="7"/>
      <c r="C108" s="7"/>
      <c r="D108" s="7"/>
      <c r="E108" s="9"/>
      <c r="F108" s="10"/>
      <c r="G108" s="10"/>
      <c r="H108" s="10"/>
      <c r="I108" s="288"/>
      <c r="J108" s="288"/>
      <c r="K108" s="12"/>
      <c r="L108" s="12"/>
      <c r="M108" s="288"/>
      <c r="N108" s="288"/>
      <c r="O108" s="288"/>
      <c r="P108" s="289"/>
      <c r="Q108" s="288"/>
      <c r="R108" s="289"/>
      <c r="S108" s="287"/>
      <c r="T108" s="289"/>
      <c r="U108" s="289"/>
      <c r="V108" s="289"/>
      <c r="W108" s="289"/>
      <c r="X108" s="287"/>
      <c r="Y108" s="7"/>
    </row>
    <row r="109" customFormat="false" ht="12.75" hidden="false" customHeight="false" outlineLevel="0" collapsed="false">
      <c r="A109" s="7"/>
      <c r="B109" s="7"/>
      <c r="C109" s="7"/>
      <c r="D109" s="7"/>
      <c r="E109" s="9"/>
      <c r="F109" s="290"/>
      <c r="G109" s="291"/>
      <c r="H109" s="290"/>
      <c r="I109" s="289"/>
      <c r="J109" s="289"/>
      <c r="K109" s="289"/>
      <c r="L109" s="289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7"/>
    </row>
    <row r="110" customFormat="false" ht="12.75" hidden="false" customHeight="false" outlineLevel="0" collapsed="false">
      <c r="A110" s="7"/>
      <c r="B110" s="7"/>
      <c r="C110" s="7"/>
      <c r="D110" s="7"/>
      <c r="E110" s="9"/>
      <c r="F110" s="291"/>
      <c r="G110" s="291"/>
      <c r="H110" s="290"/>
      <c r="I110" s="289"/>
      <c r="J110" s="289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89"/>
      <c r="Y110" s="7"/>
    </row>
    <row r="111" customFormat="false" ht="12.75" hidden="false" customHeight="false" outlineLevel="0" collapsed="false">
      <c r="A111" s="7"/>
      <c r="B111" s="7"/>
      <c r="C111" s="7"/>
      <c r="D111" s="7"/>
      <c r="E111" s="9"/>
      <c r="F111" s="291"/>
      <c r="G111" s="291"/>
      <c r="H111" s="10"/>
      <c r="I111" s="206"/>
      <c r="J111" s="294"/>
      <c r="K111" s="294"/>
      <c r="L111" s="289"/>
      <c r="M111" s="289"/>
      <c r="N111" s="294"/>
      <c r="O111" s="294"/>
      <c r="P111" s="294"/>
      <c r="Q111" s="295"/>
      <c r="R111" s="294"/>
      <c r="S111" s="296"/>
      <c r="T111" s="294"/>
      <c r="U111" s="294"/>
      <c r="V111" s="294"/>
      <c r="W111" s="294"/>
      <c r="X111" s="289"/>
      <c r="Y111" s="7"/>
    </row>
    <row r="112" customFormat="false" ht="12.75" hidden="false" customHeight="false" outlineLevel="0" collapsed="false">
      <c r="A112" s="7"/>
      <c r="B112" s="7"/>
      <c r="C112" s="7"/>
      <c r="D112" s="7"/>
      <c r="E112" s="297"/>
      <c r="F112" s="298"/>
      <c r="G112" s="298"/>
      <c r="H112" s="298"/>
      <c r="I112" s="299"/>
      <c r="J112" s="299"/>
      <c r="K112" s="299"/>
      <c r="L112" s="299"/>
      <c r="M112" s="298"/>
      <c r="N112" s="299"/>
      <c r="O112" s="299"/>
      <c r="P112" s="299"/>
      <c r="Q112" s="300"/>
      <c r="R112" s="299"/>
      <c r="S112" s="300"/>
      <c r="T112" s="299"/>
      <c r="U112" s="300"/>
      <c r="V112" s="301"/>
      <c r="W112" s="299"/>
      <c r="X112" s="299"/>
      <c r="Y112" s="7"/>
    </row>
    <row r="113" customFormat="false" ht="12.75" hidden="false" customHeight="false" outlineLevel="0" collapsed="false">
      <c r="A113" s="7"/>
      <c r="B113" s="7"/>
      <c r="C113" s="7"/>
      <c r="D113" s="7"/>
      <c r="E113" s="9"/>
      <c r="F113" s="290"/>
      <c r="G113" s="290"/>
      <c r="H113" s="290"/>
      <c r="I113" s="302"/>
      <c r="J113" s="302"/>
      <c r="K113" s="302"/>
      <c r="L113" s="302"/>
      <c r="M113" s="290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  <c r="X113" s="304"/>
      <c r="Y113" s="7"/>
    </row>
    <row r="114" customFormat="false" ht="12.75" hidden="false" customHeight="false" outlineLevel="0" collapsed="false">
      <c r="A114" s="7"/>
      <c r="B114" s="7"/>
      <c r="C114" s="7"/>
      <c r="D114" s="7"/>
      <c r="E114" s="9"/>
      <c r="F114" s="290"/>
      <c r="G114" s="290"/>
      <c r="H114" s="290"/>
      <c r="I114" s="302"/>
      <c r="J114" s="302"/>
      <c r="K114" s="302"/>
      <c r="L114" s="302"/>
      <c r="M114" s="290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  <c r="X114" s="304"/>
      <c r="Y114" s="7"/>
    </row>
    <row r="115" customFormat="false" ht="12.75" hidden="false" customHeight="false" outlineLevel="0" collapsed="false">
      <c r="A115" s="7"/>
      <c r="B115" s="7"/>
      <c r="C115" s="7"/>
      <c r="D115" s="7"/>
      <c r="E115" s="9"/>
      <c r="F115" s="290"/>
      <c r="G115" s="290"/>
      <c r="H115" s="290"/>
      <c r="I115" s="302"/>
      <c r="J115" s="302"/>
      <c r="K115" s="302"/>
      <c r="L115" s="302"/>
      <c r="M115" s="290"/>
      <c r="N115" s="303"/>
      <c r="O115" s="303"/>
      <c r="P115" s="303"/>
      <c r="Q115" s="303"/>
      <c r="R115" s="303"/>
      <c r="S115" s="303"/>
      <c r="T115" s="303"/>
      <c r="U115" s="303"/>
      <c r="V115" s="303"/>
      <c r="W115" s="303"/>
      <c r="X115" s="304"/>
      <c r="Y115" s="7"/>
    </row>
    <row r="116" customFormat="false" ht="12.75" hidden="false" customHeight="false" outlineLevel="0" collapsed="false">
      <c r="A116" s="7"/>
      <c r="B116" s="7"/>
      <c r="C116" s="7"/>
      <c r="D116" s="7"/>
      <c r="E116" s="9"/>
      <c r="F116" s="290"/>
      <c r="G116" s="290"/>
      <c r="H116" s="290"/>
      <c r="I116" s="302"/>
      <c r="J116" s="302"/>
      <c r="K116" s="302"/>
      <c r="L116" s="302"/>
      <c r="M116" s="290"/>
      <c r="N116" s="303"/>
      <c r="O116" s="303"/>
      <c r="P116" s="303"/>
      <c r="Q116" s="303"/>
      <c r="R116" s="303"/>
      <c r="S116" s="303"/>
      <c r="T116" s="303"/>
      <c r="U116" s="303"/>
      <c r="V116" s="303"/>
      <c r="W116" s="303"/>
      <c r="X116" s="304"/>
      <c r="Y116" s="7"/>
    </row>
    <row r="117" customFormat="false" ht="12.75" hidden="false" customHeight="false" outlineLevel="0" collapsed="false">
      <c r="A117" s="7"/>
      <c r="B117" s="7"/>
      <c r="C117" s="7"/>
      <c r="D117" s="7"/>
      <c r="E117" s="9"/>
      <c r="F117" s="290"/>
      <c r="G117" s="290"/>
      <c r="H117" s="290"/>
      <c r="I117" s="302"/>
      <c r="J117" s="302"/>
      <c r="K117" s="302"/>
      <c r="L117" s="302"/>
      <c r="M117" s="290"/>
      <c r="N117" s="303"/>
      <c r="O117" s="303"/>
      <c r="P117" s="303"/>
      <c r="Q117" s="303"/>
      <c r="R117" s="303"/>
      <c r="S117" s="303"/>
      <c r="T117" s="303"/>
      <c r="U117" s="303"/>
      <c r="V117" s="303"/>
      <c r="W117" s="303"/>
      <c r="X117" s="304"/>
      <c r="Y117" s="7"/>
    </row>
    <row r="118" customFormat="false" ht="12.75" hidden="false" customHeight="false" outlineLevel="0" collapsed="false">
      <c r="A118" s="7"/>
      <c r="B118" s="7"/>
      <c r="C118" s="7"/>
      <c r="D118" s="7"/>
      <c r="E118" s="9"/>
      <c r="F118" s="290"/>
      <c r="G118" s="290"/>
      <c r="H118" s="290"/>
      <c r="I118" s="302"/>
      <c r="J118" s="302"/>
      <c r="K118" s="302"/>
      <c r="L118" s="302"/>
      <c r="M118" s="290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  <c r="X118" s="304"/>
      <c r="Y118" s="7"/>
    </row>
    <row r="119" customFormat="false" ht="12.75" hidden="false" customHeight="false" outlineLevel="0" collapsed="false">
      <c r="A119" s="7"/>
      <c r="B119" s="7"/>
      <c r="C119" s="7"/>
      <c r="D119" s="7"/>
      <c r="E119" s="9"/>
      <c r="F119" s="290"/>
      <c r="G119" s="290"/>
      <c r="H119" s="290"/>
      <c r="I119" s="302"/>
      <c r="J119" s="302"/>
      <c r="K119" s="302"/>
      <c r="L119" s="302"/>
      <c r="M119" s="290"/>
      <c r="N119" s="303"/>
      <c r="O119" s="303"/>
      <c r="P119" s="303"/>
      <c r="Q119" s="303"/>
      <c r="R119" s="303"/>
      <c r="S119" s="303"/>
      <c r="T119" s="303"/>
      <c r="U119" s="303"/>
      <c r="V119" s="303"/>
      <c r="W119" s="303"/>
      <c r="X119" s="304"/>
      <c r="Y119" s="7"/>
    </row>
    <row r="120" customFormat="false" ht="12.75" hidden="false" customHeight="false" outlineLevel="0" collapsed="false">
      <c r="A120" s="7"/>
      <c r="B120" s="7"/>
      <c r="C120" s="7"/>
      <c r="D120" s="7"/>
      <c r="E120" s="9"/>
      <c r="F120" s="290"/>
      <c r="G120" s="290"/>
      <c r="H120" s="290"/>
      <c r="I120" s="302"/>
      <c r="J120" s="302"/>
      <c r="K120" s="302"/>
      <c r="L120" s="302"/>
      <c r="M120" s="290"/>
      <c r="N120" s="303"/>
      <c r="O120" s="303"/>
      <c r="P120" s="303"/>
      <c r="Q120" s="303"/>
      <c r="R120" s="303"/>
      <c r="S120" s="303"/>
      <c r="T120" s="303"/>
      <c r="U120" s="303"/>
      <c r="V120" s="303"/>
      <c r="W120" s="303"/>
      <c r="X120" s="304"/>
      <c r="Y120" s="7"/>
    </row>
    <row r="121" customFormat="false" ht="12.75" hidden="false" customHeight="false" outlineLevel="0" collapsed="false">
      <c r="A121" s="7"/>
      <c r="B121" s="7"/>
      <c r="C121" s="7"/>
      <c r="D121" s="7"/>
      <c r="E121" s="9"/>
      <c r="F121" s="290"/>
      <c r="G121" s="290"/>
      <c r="H121" s="290"/>
      <c r="I121" s="302"/>
      <c r="J121" s="302"/>
      <c r="K121" s="302"/>
      <c r="L121" s="302"/>
      <c r="M121" s="290"/>
      <c r="N121" s="303"/>
      <c r="O121" s="303"/>
      <c r="P121" s="303"/>
      <c r="Q121" s="303"/>
      <c r="R121" s="303"/>
      <c r="S121" s="303"/>
      <c r="T121" s="303"/>
      <c r="U121" s="303"/>
      <c r="V121" s="303"/>
      <c r="W121" s="303"/>
      <c r="X121" s="304"/>
      <c r="Y121" s="7"/>
    </row>
    <row r="122" customFormat="false" ht="12.75" hidden="false" customHeight="false" outlineLevel="0" collapsed="false">
      <c r="A122" s="7"/>
      <c r="B122" s="7"/>
      <c r="C122" s="7"/>
      <c r="D122" s="7"/>
      <c r="E122" s="9"/>
      <c r="F122" s="290"/>
      <c r="G122" s="290"/>
      <c r="H122" s="290"/>
      <c r="I122" s="302"/>
      <c r="J122" s="302"/>
      <c r="K122" s="302"/>
      <c r="L122" s="302"/>
      <c r="M122" s="290"/>
      <c r="N122" s="303"/>
      <c r="O122" s="303"/>
      <c r="P122" s="303"/>
      <c r="Q122" s="303"/>
      <c r="R122" s="303"/>
      <c r="S122" s="303"/>
      <c r="T122" s="303"/>
      <c r="U122" s="303"/>
      <c r="V122" s="303"/>
      <c r="W122" s="303"/>
      <c r="X122" s="304"/>
      <c r="Y122" s="7"/>
    </row>
    <row r="123" customFormat="false" ht="12.75" hidden="false" customHeight="false" outlineLevel="0" collapsed="false">
      <c r="A123" s="7"/>
      <c r="B123" s="7"/>
      <c r="C123" s="7"/>
      <c r="D123" s="7"/>
      <c r="E123" s="9"/>
      <c r="F123" s="290"/>
      <c r="G123" s="290"/>
      <c r="H123" s="290"/>
      <c r="I123" s="302"/>
      <c r="J123" s="302"/>
      <c r="K123" s="302"/>
      <c r="L123" s="302"/>
      <c r="M123" s="290"/>
      <c r="N123" s="303"/>
      <c r="O123" s="303"/>
      <c r="P123" s="303"/>
      <c r="Q123" s="303"/>
      <c r="R123" s="303"/>
      <c r="S123" s="303"/>
      <c r="T123" s="303"/>
      <c r="U123" s="303"/>
      <c r="V123" s="303"/>
      <c r="W123" s="303"/>
      <c r="X123" s="304"/>
      <c r="Y123" s="7"/>
    </row>
    <row r="124" customFormat="false" ht="12.75" hidden="false" customHeight="false" outlineLevel="0" collapsed="false">
      <c r="A124" s="7"/>
      <c r="B124" s="7"/>
      <c r="C124" s="7"/>
      <c r="D124" s="7"/>
      <c r="E124" s="9"/>
      <c r="F124" s="290"/>
      <c r="G124" s="290"/>
      <c r="H124" s="290"/>
      <c r="I124" s="302"/>
      <c r="J124" s="302"/>
      <c r="K124" s="302"/>
      <c r="L124" s="302"/>
      <c r="M124" s="290"/>
      <c r="N124" s="303"/>
      <c r="O124" s="303"/>
      <c r="P124" s="303"/>
      <c r="Q124" s="303"/>
      <c r="R124" s="303"/>
      <c r="S124" s="303"/>
      <c r="T124" s="303"/>
      <c r="U124" s="303"/>
      <c r="V124" s="303"/>
      <c r="W124" s="303"/>
      <c r="X124" s="304"/>
      <c r="Y124" s="7"/>
    </row>
    <row r="125" customFormat="false" ht="12.75" hidden="false" customHeight="false" outlineLevel="0" collapsed="false">
      <c r="A125" s="7"/>
      <c r="B125" s="7"/>
      <c r="C125" s="7"/>
      <c r="D125" s="7"/>
      <c r="E125" s="9"/>
      <c r="F125" s="290"/>
      <c r="G125" s="290"/>
      <c r="H125" s="290"/>
      <c r="I125" s="302"/>
      <c r="J125" s="302"/>
      <c r="K125" s="302"/>
      <c r="L125" s="302"/>
      <c r="M125" s="290"/>
      <c r="N125" s="303"/>
      <c r="O125" s="303"/>
      <c r="P125" s="303"/>
      <c r="Q125" s="303"/>
      <c r="R125" s="303"/>
      <c r="S125" s="303"/>
      <c r="T125" s="303"/>
      <c r="U125" s="303"/>
      <c r="V125" s="303"/>
      <c r="W125" s="303"/>
      <c r="X125" s="304"/>
      <c r="Y125" s="7"/>
    </row>
    <row r="126" customFormat="false" ht="12.75" hidden="false" customHeight="false" outlineLevel="0" collapsed="false">
      <c r="A126" s="7"/>
      <c r="B126" s="7"/>
      <c r="C126" s="7"/>
      <c r="D126" s="7"/>
      <c r="E126" s="9"/>
      <c r="F126" s="290"/>
      <c r="G126" s="290"/>
      <c r="H126" s="290"/>
      <c r="I126" s="302"/>
      <c r="J126" s="302"/>
      <c r="K126" s="302"/>
      <c r="L126" s="302"/>
      <c r="M126" s="290"/>
      <c r="N126" s="303"/>
      <c r="O126" s="303"/>
      <c r="P126" s="303"/>
      <c r="Q126" s="303"/>
      <c r="R126" s="303"/>
      <c r="S126" s="303"/>
      <c r="T126" s="303"/>
      <c r="U126" s="303"/>
      <c r="V126" s="303"/>
      <c r="W126" s="303"/>
      <c r="X126" s="304"/>
      <c r="Y126" s="7"/>
    </row>
    <row r="127" customFormat="false" ht="12.75" hidden="false" customHeight="false" outlineLevel="0" collapsed="false">
      <c r="A127" s="7"/>
      <c r="B127" s="7"/>
      <c r="C127" s="7"/>
      <c r="D127" s="7"/>
      <c r="E127" s="9"/>
      <c r="F127" s="290"/>
      <c r="G127" s="290"/>
      <c r="H127" s="290"/>
      <c r="I127" s="302"/>
      <c r="J127" s="302"/>
      <c r="K127" s="302"/>
      <c r="L127" s="302"/>
      <c r="M127" s="290"/>
      <c r="N127" s="303"/>
      <c r="O127" s="303"/>
      <c r="P127" s="303"/>
      <c r="Q127" s="303"/>
      <c r="R127" s="303"/>
      <c r="S127" s="303"/>
      <c r="T127" s="303"/>
      <c r="U127" s="303"/>
      <c r="V127" s="303"/>
      <c r="W127" s="303"/>
      <c r="X127" s="304"/>
      <c r="Y127" s="7"/>
    </row>
    <row r="128" customFormat="false" ht="12.75" hidden="false" customHeight="false" outlineLevel="0" collapsed="false">
      <c r="A128" s="7"/>
      <c r="B128" s="7"/>
      <c r="C128" s="7"/>
      <c r="D128" s="7"/>
      <c r="E128" s="9"/>
      <c r="F128" s="290"/>
      <c r="G128" s="290"/>
      <c r="H128" s="290"/>
      <c r="I128" s="302"/>
      <c r="J128" s="302"/>
      <c r="K128" s="302"/>
      <c r="L128" s="302"/>
      <c r="M128" s="290"/>
      <c r="N128" s="303"/>
      <c r="O128" s="303"/>
      <c r="P128" s="303"/>
      <c r="Q128" s="303"/>
      <c r="R128" s="303"/>
      <c r="S128" s="303"/>
      <c r="T128" s="303"/>
      <c r="U128" s="303"/>
      <c r="V128" s="303"/>
      <c r="W128" s="303"/>
      <c r="X128" s="304"/>
      <c r="Y128" s="7"/>
    </row>
    <row r="129" customFormat="false" ht="12.75" hidden="false" customHeight="false" outlineLevel="0" collapsed="false">
      <c r="A129" s="7"/>
      <c r="B129" s="7"/>
      <c r="C129" s="7"/>
      <c r="D129" s="7"/>
      <c r="E129" s="9"/>
      <c r="F129" s="290"/>
      <c r="G129" s="290"/>
      <c r="H129" s="290"/>
      <c r="I129" s="302"/>
      <c r="J129" s="302"/>
      <c r="K129" s="302"/>
      <c r="L129" s="302"/>
      <c r="M129" s="290"/>
      <c r="N129" s="303"/>
      <c r="O129" s="303"/>
      <c r="P129" s="303"/>
      <c r="Q129" s="303"/>
      <c r="R129" s="303"/>
      <c r="S129" s="303"/>
      <c r="T129" s="303"/>
      <c r="U129" s="303"/>
      <c r="V129" s="303"/>
      <c r="W129" s="303"/>
      <c r="X129" s="304"/>
      <c r="Y129" s="7"/>
    </row>
    <row r="130" customFormat="false" ht="12.75" hidden="false" customHeight="false" outlineLevel="0" collapsed="false">
      <c r="A130" s="7"/>
      <c r="B130" s="7"/>
      <c r="C130" s="7"/>
      <c r="D130" s="7"/>
      <c r="E130" s="9"/>
      <c r="F130" s="290"/>
      <c r="G130" s="290"/>
      <c r="H130" s="290"/>
      <c r="I130" s="302"/>
      <c r="J130" s="302"/>
      <c r="K130" s="302"/>
      <c r="L130" s="302"/>
      <c r="M130" s="290"/>
      <c r="N130" s="303"/>
      <c r="O130" s="303"/>
      <c r="P130" s="303"/>
      <c r="Q130" s="303"/>
      <c r="R130" s="303"/>
      <c r="S130" s="303"/>
      <c r="T130" s="303"/>
      <c r="U130" s="303"/>
      <c r="V130" s="303"/>
      <c r="W130" s="303"/>
      <c r="X130" s="304"/>
      <c r="Y130" s="7"/>
    </row>
    <row r="131" customFormat="false" ht="12.75" hidden="false" customHeight="false" outlineLevel="0" collapsed="false">
      <c r="A131" s="7"/>
      <c r="B131" s="7"/>
      <c r="C131" s="7"/>
      <c r="D131" s="7"/>
      <c r="E131" s="9"/>
      <c r="F131" s="290"/>
      <c r="G131" s="290"/>
      <c r="H131" s="290"/>
      <c r="I131" s="302"/>
      <c r="J131" s="302"/>
      <c r="K131" s="302"/>
      <c r="L131" s="302"/>
      <c r="M131" s="290"/>
      <c r="N131" s="303"/>
      <c r="O131" s="303"/>
      <c r="P131" s="303"/>
      <c r="Q131" s="303"/>
      <c r="R131" s="303"/>
      <c r="S131" s="303"/>
      <c r="T131" s="303"/>
      <c r="U131" s="303"/>
      <c r="V131" s="303"/>
      <c r="W131" s="303"/>
      <c r="X131" s="304"/>
      <c r="Y131" s="7"/>
    </row>
    <row r="132" customFormat="false" ht="12.75" hidden="false" customHeight="false" outlineLevel="0" collapsed="false">
      <c r="A132" s="7"/>
      <c r="B132" s="7"/>
      <c r="C132" s="7"/>
      <c r="D132" s="7"/>
      <c r="E132" s="9"/>
      <c r="F132" s="290"/>
      <c r="G132" s="290"/>
      <c r="H132" s="290"/>
      <c r="I132" s="302"/>
      <c r="J132" s="302"/>
      <c r="K132" s="302"/>
      <c r="L132" s="302"/>
      <c r="M132" s="290"/>
      <c r="N132" s="303"/>
      <c r="O132" s="303"/>
      <c r="P132" s="303"/>
      <c r="Q132" s="303"/>
      <c r="R132" s="303"/>
      <c r="S132" s="303"/>
      <c r="T132" s="303"/>
      <c r="U132" s="303"/>
      <c r="V132" s="303"/>
      <c r="W132" s="303"/>
      <c r="X132" s="304"/>
      <c r="Y132" s="7"/>
    </row>
    <row r="133" customFormat="false" ht="12.75" hidden="false" customHeight="false" outlineLevel="0" collapsed="false">
      <c r="A133" s="7"/>
      <c r="B133" s="7"/>
      <c r="C133" s="7"/>
      <c r="D133" s="7"/>
      <c r="E133" s="9"/>
      <c r="F133" s="290"/>
      <c r="G133" s="290"/>
      <c r="H133" s="290"/>
      <c r="I133" s="302"/>
      <c r="J133" s="302"/>
      <c r="K133" s="302"/>
      <c r="L133" s="302"/>
      <c r="M133" s="290"/>
      <c r="N133" s="303"/>
      <c r="O133" s="303"/>
      <c r="P133" s="303"/>
      <c r="Q133" s="303"/>
      <c r="R133" s="303"/>
      <c r="S133" s="303"/>
      <c r="T133" s="303"/>
      <c r="U133" s="303"/>
      <c r="V133" s="303"/>
      <c r="W133" s="303"/>
      <c r="X133" s="304"/>
      <c r="Y133" s="7"/>
    </row>
    <row r="134" customFormat="false" ht="12.75" hidden="false" customHeight="false" outlineLevel="0" collapsed="false">
      <c r="A134" s="7"/>
      <c r="B134" s="7"/>
      <c r="C134" s="7"/>
      <c r="D134" s="7"/>
      <c r="E134" s="9"/>
      <c r="F134" s="290"/>
      <c r="G134" s="290"/>
      <c r="H134" s="290"/>
      <c r="I134" s="302"/>
      <c r="J134" s="302"/>
      <c r="K134" s="302"/>
      <c r="L134" s="302"/>
      <c r="M134" s="290"/>
      <c r="N134" s="303"/>
      <c r="O134" s="303"/>
      <c r="P134" s="303"/>
      <c r="Q134" s="303"/>
      <c r="R134" s="303"/>
      <c r="S134" s="303"/>
      <c r="T134" s="303"/>
      <c r="U134" s="303"/>
      <c r="V134" s="303"/>
      <c r="W134" s="303"/>
      <c r="X134" s="304"/>
      <c r="Y134" s="7"/>
    </row>
    <row r="135" customFormat="false" ht="12.75" hidden="false" customHeight="false" outlineLevel="0" collapsed="false">
      <c r="A135" s="7"/>
      <c r="B135" s="7"/>
      <c r="C135" s="7"/>
      <c r="D135" s="7"/>
      <c r="E135" s="9"/>
      <c r="F135" s="290"/>
      <c r="G135" s="290"/>
      <c r="H135" s="290"/>
      <c r="I135" s="302"/>
      <c r="J135" s="302"/>
      <c r="K135" s="302"/>
      <c r="L135" s="302"/>
      <c r="M135" s="290"/>
      <c r="N135" s="303"/>
      <c r="O135" s="303"/>
      <c r="P135" s="303"/>
      <c r="Q135" s="303"/>
      <c r="R135" s="303"/>
      <c r="S135" s="303"/>
      <c r="T135" s="303"/>
      <c r="U135" s="303"/>
      <c r="V135" s="303"/>
      <c r="W135" s="303"/>
      <c r="X135" s="304"/>
      <c r="Y135" s="7"/>
    </row>
    <row r="136" customFormat="false" ht="12.75" hidden="false" customHeight="false" outlineLevel="0" collapsed="false">
      <c r="A136" s="7"/>
      <c r="B136" s="7"/>
      <c r="C136" s="7"/>
      <c r="D136" s="7"/>
      <c r="E136" s="9"/>
      <c r="F136" s="290"/>
      <c r="G136" s="290"/>
      <c r="H136" s="290"/>
      <c r="I136" s="302"/>
      <c r="J136" s="302"/>
      <c r="K136" s="302"/>
      <c r="L136" s="302"/>
      <c r="M136" s="290"/>
      <c r="N136" s="303"/>
      <c r="O136" s="303"/>
      <c r="P136" s="303"/>
      <c r="Q136" s="303"/>
      <c r="R136" s="303"/>
      <c r="S136" s="303"/>
      <c r="T136" s="303"/>
      <c r="U136" s="303"/>
      <c r="V136" s="303"/>
      <c r="W136" s="303"/>
      <c r="X136" s="304"/>
      <c r="Y136" s="7"/>
    </row>
    <row r="137" customFormat="false" ht="12.75" hidden="false" customHeight="false" outlineLevel="0" collapsed="false">
      <c r="A137" s="7"/>
      <c r="B137" s="7"/>
      <c r="C137" s="7"/>
      <c r="D137" s="7"/>
      <c r="E137" s="9"/>
      <c r="F137" s="290"/>
      <c r="G137" s="290"/>
      <c r="H137" s="291"/>
      <c r="I137" s="287"/>
      <c r="J137" s="287"/>
      <c r="K137" s="287"/>
      <c r="L137" s="287"/>
      <c r="M137" s="287"/>
      <c r="N137" s="287"/>
      <c r="O137" s="287"/>
      <c r="P137" s="287"/>
      <c r="Q137" s="287"/>
      <c r="R137" s="287"/>
      <c r="S137" s="287"/>
      <c r="T137" s="287"/>
      <c r="U137" s="287"/>
      <c r="V137" s="287"/>
      <c r="W137" s="287"/>
      <c r="X137" s="287"/>
      <c r="Y137" s="7"/>
    </row>
    <row r="138" customFormat="false" ht="12.75" hidden="false" customHeight="false" outlineLevel="0" collapsed="false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customFormat="false" ht="12.75" hidden="false" customHeight="false" outlineLevel="0" collapsed="false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customFormat="false" ht="12.75" hidden="false" customHeight="false" outlineLevel="0" collapsed="false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customFormat="false" ht="12.75" hidden="false" customHeight="false" outlineLevel="0" collapsed="false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customFormat="false" ht="12.75" hidden="false" customHeight="false" outlineLevel="0" collapsed="false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customFormat="false" ht="12.75" hidden="false" customHeight="false" outlineLevel="0" collapsed="false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customFormat="false" ht="12.75" hidden="false" customHeight="false" outlineLevel="0" collapsed="false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customFormat="false" ht="12.75" hidden="false" customHeight="false" outlineLevel="0" collapsed="false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</sheetData>
  <mergeCells count="13">
    <mergeCell ref="AQ1:AR1"/>
    <mergeCell ref="BC1:BD1"/>
    <mergeCell ref="W3:AB3"/>
    <mergeCell ref="AD3:AL3"/>
    <mergeCell ref="BF3:BH3"/>
    <mergeCell ref="CE3:CG3"/>
    <mergeCell ref="F4:I4"/>
    <mergeCell ref="AK4:AM4"/>
    <mergeCell ref="AN4:AP4"/>
    <mergeCell ref="AK5:AM5"/>
    <mergeCell ref="AN5:AP5"/>
    <mergeCell ref="F69:I69"/>
    <mergeCell ref="I109:L109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Q145"/>
  <sheetViews>
    <sheetView showFormulas="false" showGridLines="true" showRowColHeaders="true" showZeros="true" rightToLeft="false" tabSelected="false" showOutlineSymbols="true" defaultGridColor="true" view="normal" topLeftCell="M1" colorId="64" zoomScale="75" zoomScaleNormal="75" zoomScalePageLayoutView="100" workbookViewId="0">
      <selection pane="topLeft" activeCell="X7" activeCellId="0" sqref="X7:X3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9.99"/>
    <col collapsed="false" customWidth="true" hidden="false" outlineLevel="0" max="4" min="4" style="0" width="10.56"/>
    <col collapsed="false" customWidth="true" hidden="false" outlineLevel="0" max="5" min="5" style="0" width="12.56"/>
    <col collapsed="false" customWidth="true" hidden="false" outlineLevel="0" max="6" min="6" style="0" width="13.41"/>
    <col collapsed="false" customWidth="true" hidden="false" outlineLevel="0" max="7" min="7" style="0" width="11.99"/>
    <col collapsed="false" customWidth="true" hidden="false" outlineLevel="0" max="8" min="8" style="0" width="14.28"/>
    <col collapsed="false" customWidth="true" hidden="false" outlineLevel="0" max="9" min="9" style="0" width="15.85"/>
    <col collapsed="false" customWidth="true" hidden="false" outlineLevel="0" max="10" min="10" style="0" width="11.56"/>
    <col collapsed="false" customWidth="true" hidden="false" outlineLevel="0" max="11" min="11" style="0" width="19.56"/>
    <col collapsed="false" customWidth="true" hidden="false" outlineLevel="0" max="12" min="12" style="0" width="16.56"/>
    <col collapsed="false" customWidth="true" hidden="false" outlineLevel="0" max="13" min="13" style="0" width="18.41"/>
    <col collapsed="false" customWidth="true" hidden="false" outlineLevel="0" max="14" min="14" style="0" width="19.99"/>
    <col collapsed="false" customWidth="true" hidden="false" outlineLevel="0" max="15" min="15" style="0" width="14.56"/>
    <col collapsed="false" customWidth="true" hidden="false" outlineLevel="0" max="16" min="16" style="0" width="11.56"/>
    <col collapsed="false" customWidth="true" hidden="false" outlineLevel="0" max="17" min="17" style="0" width="12.14"/>
    <col collapsed="false" customWidth="true" hidden="false" outlineLevel="0" max="19" min="18" style="0" width="12.85"/>
    <col collapsed="false" customWidth="true" hidden="false" outlineLevel="0" max="20" min="20" style="0" width="13.56"/>
    <col collapsed="false" customWidth="true" hidden="false" outlineLevel="0" max="21" min="21" style="0" width="15.13"/>
    <col collapsed="false" customWidth="true" hidden="false" outlineLevel="0" max="22" min="22" style="0" width="13.14"/>
    <col collapsed="false" customWidth="true" hidden="false" outlineLevel="0" max="23" min="23" style="0" width="12.56"/>
    <col collapsed="false" customWidth="true" hidden="false" outlineLevel="0" max="24" min="24" style="0" width="12.28"/>
    <col collapsed="false" customWidth="true" hidden="false" outlineLevel="0" max="25" min="25" style="0" width="13.85"/>
    <col collapsed="false" customWidth="true" hidden="false" outlineLevel="0" max="26" min="26" style="0" width="12.56"/>
    <col collapsed="false" customWidth="true" hidden="false" outlineLevel="0" max="27" min="27" style="0" width="13.99"/>
    <col collapsed="false" customWidth="true" hidden="false" outlineLevel="0" max="28" min="28" style="0" width="14.14"/>
    <col collapsed="false" customWidth="true" hidden="false" outlineLevel="0" max="29" min="29" style="0" width="14.28"/>
    <col collapsed="false" customWidth="true" hidden="false" outlineLevel="0" max="30" min="30" style="0" width="15.13"/>
    <col collapsed="false" customWidth="true" hidden="false" outlineLevel="0" max="31" min="31" style="0" width="13.14"/>
    <col collapsed="false" customWidth="true" hidden="false" outlineLevel="0" max="32" min="32" style="0" width="12.56"/>
    <col collapsed="false" customWidth="true" hidden="false" outlineLevel="0" max="33" min="33" style="0" width="12.28"/>
    <col collapsed="false" customWidth="true" hidden="false" outlineLevel="0" max="34" min="34" style="0" width="12.7"/>
    <col collapsed="false" customWidth="true" hidden="false" outlineLevel="0" max="35" min="35" style="0" width="10.99"/>
    <col collapsed="false" customWidth="true" hidden="false" outlineLevel="0" max="36" min="36" style="0" width="15.41"/>
    <col collapsed="false" customWidth="true" hidden="false" outlineLevel="0" max="37" min="37" style="0" width="13.14"/>
    <col collapsed="false" customWidth="true" hidden="false" outlineLevel="0" max="38" min="38" style="0" width="14.56"/>
    <col collapsed="false" customWidth="true" hidden="false" outlineLevel="0" max="39" min="39" style="0" width="11.42"/>
    <col collapsed="false" customWidth="true" hidden="false" outlineLevel="0" max="40" min="40" style="0" width="11.13"/>
    <col collapsed="false" customWidth="true" hidden="false" outlineLevel="0" max="41" min="41" style="0" width="14.28"/>
    <col collapsed="false" customWidth="true" hidden="false" outlineLevel="0" max="42" min="42" style="0" width="14.41"/>
    <col collapsed="false" customWidth="true" hidden="false" outlineLevel="0" max="43" min="43" style="0" width="13.99"/>
    <col collapsed="false" customWidth="true" hidden="false" outlineLevel="0" max="44" min="44" style="0" width="14.28"/>
    <col collapsed="false" customWidth="true" hidden="false" outlineLevel="0" max="45" min="45" style="0" width="16.84"/>
    <col collapsed="false" customWidth="true" hidden="false" outlineLevel="0" max="46" min="46" style="0" width="17.28"/>
    <col collapsed="false" customWidth="true" hidden="false" outlineLevel="0" max="47" min="47" style="0" width="16.56"/>
    <col collapsed="false" customWidth="true" hidden="false" outlineLevel="0" max="48" min="48" style="0" width="17.14"/>
    <col collapsed="false" customWidth="true" hidden="false" outlineLevel="0" max="49" min="49" style="0" width="14.28"/>
    <col collapsed="false" customWidth="true" hidden="false" outlineLevel="0" max="50" min="50" style="0" width="14.85"/>
    <col collapsed="false" customWidth="true" hidden="false" outlineLevel="0" max="51" min="51" style="0" width="15.41"/>
    <col collapsed="false" customWidth="true" hidden="false" outlineLevel="0" max="52" min="52" style="0" width="13.99"/>
    <col collapsed="false" customWidth="true" hidden="false" outlineLevel="0" max="53" min="53" style="0" width="15.13"/>
    <col collapsed="false" customWidth="true" hidden="false" outlineLevel="0" max="54" min="54" style="0" width="14.99"/>
    <col collapsed="false" customWidth="true" hidden="false" outlineLevel="0" max="55" min="55" style="0" width="15.7"/>
    <col collapsed="false" customWidth="true" hidden="false" outlineLevel="0" max="56" min="56" style="0" width="15.85"/>
    <col collapsed="false" customWidth="true" hidden="false" outlineLevel="0" max="58" min="57" style="0" width="14.99"/>
    <col collapsed="false" customWidth="true" hidden="false" outlineLevel="0" max="59" min="59" style="0" width="13.85"/>
    <col collapsed="false" customWidth="true" hidden="false" outlineLevel="0" max="60" min="60" style="0" width="15.28"/>
    <col collapsed="false" customWidth="true" hidden="false" outlineLevel="0" max="61" min="61" style="0" width="16.84"/>
    <col collapsed="false" customWidth="true" hidden="false" outlineLevel="0" max="62" min="62" style="0" width="16.42"/>
    <col collapsed="false" customWidth="true" hidden="false" outlineLevel="0" max="63" min="63" style="0" width="16.7"/>
    <col collapsed="false" customWidth="true" hidden="false" outlineLevel="0" max="64" min="64" style="0" width="16.13"/>
    <col collapsed="false" customWidth="true" hidden="false" outlineLevel="0" max="66" min="66" style="0" width="10.99"/>
    <col collapsed="false" customWidth="true" hidden="false" outlineLevel="0" max="67" min="67" style="0" width="16.99"/>
    <col collapsed="false" customWidth="true" hidden="false" outlineLevel="0" max="69" min="69" style="0" width="16.99"/>
  </cols>
  <sheetData>
    <row r="1" customFormat="false" ht="20.25" hidden="false" customHeight="false" outlineLevel="0" collapsed="false">
      <c r="A1" s="1" t="n">
        <f aca="true">DATE(YEAR($A$4),MONTH($A$4),DAY(RIGHT(CELL("filename",A2),1)))</f>
        <v>36951</v>
      </c>
      <c r="K1" s="2" t="s">
        <v>0</v>
      </c>
      <c r="L1" s="2"/>
      <c r="N1" s="2"/>
      <c r="AQ1" s="3" t="n">
        <f aca="false">A1</f>
        <v>36951</v>
      </c>
      <c r="AR1" s="3"/>
      <c r="BC1" s="3" t="n">
        <f aca="false">A1</f>
        <v>36951</v>
      </c>
      <c r="BD1" s="3"/>
    </row>
    <row r="2" customFormat="false" ht="13.5" hidden="false" customHeight="false" outlineLevel="0" collapsed="false"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 t="s">
        <v>1</v>
      </c>
      <c r="N2" s="4"/>
      <c r="O2" s="4" t="s">
        <v>1</v>
      </c>
      <c r="P2" s="4"/>
      <c r="Q2" s="4" t="s">
        <v>1</v>
      </c>
      <c r="R2" s="4" t="s">
        <v>1</v>
      </c>
      <c r="S2" s="4" t="s">
        <v>1</v>
      </c>
      <c r="T2" s="4" t="s">
        <v>1</v>
      </c>
      <c r="U2" s="4"/>
      <c r="AB2" s="5"/>
      <c r="BJ2" s="6" t="s">
        <v>2</v>
      </c>
      <c r="BO2" s="6" t="s">
        <v>3</v>
      </c>
    </row>
    <row r="3" customFormat="false" ht="13.5" hidden="false" customHeight="false" outlineLevel="0" collapsed="false">
      <c r="B3" s="9" t="s">
        <v>4</v>
      </c>
      <c r="C3" s="10"/>
      <c r="D3" s="10"/>
      <c r="E3" s="10"/>
      <c r="F3" s="11"/>
      <c r="G3" s="11"/>
      <c r="H3" s="12"/>
      <c r="I3" s="12"/>
      <c r="J3" s="11"/>
      <c r="K3" s="11"/>
      <c r="L3" s="11"/>
      <c r="M3" s="13" t="n">
        <v>2.52</v>
      </c>
      <c r="N3" s="11"/>
      <c r="O3" s="13" t="n">
        <v>0</v>
      </c>
      <c r="P3" s="14" t="n">
        <v>22.8</v>
      </c>
      <c r="Q3" s="13" t="n">
        <v>0</v>
      </c>
      <c r="R3" s="13" t="n">
        <v>0</v>
      </c>
      <c r="S3" s="13" t="n">
        <v>0</v>
      </c>
      <c r="T3" s="13" t="n">
        <v>0</v>
      </c>
      <c r="U3" s="4"/>
      <c r="W3" s="15" t="s">
        <v>5</v>
      </c>
      <c r="X3" s="15"/>
      <c r="Y3" s="15"/>
      <c r="Z3" s="15"/>
      <c r="AA3" s="15"/>
      <c r="AB3" s="15"/>
      <c r="AD3" s="16" t="s">
        <v>6</v>
      </c>
      <c r="AE3" s="16"/>
      <c r="AF3" s="16"/>
      <c r="AG3" s="16"/>
      <c r="AH3" s="16"/>
      <c r="AI3" s="16"/>
      <c r="AJ3" s="16"/>
      <c r="AK3" s="16"/>
      <c r="AL3" s="16"/>
      <c r="AM3" s="17"/>
      <c r="AN3" s="17"/>
      <c r="AO3" s="17"/>
      <c r="AP3" s="18"/>
      <c r="AQ3" s="19"/>
      <c r="AR3" s="20"/>
      <c r="AS3" s="21" t="s">
        <v>7</v>
      </c>
      <c r="AT3" s="22"/>
      <c r="AU3" s="22"/>
      <c r="AV3" s="22"/>
      <c r="AW3" s="22"/>
      <c r="AX3" s="22"/>
      <c r="AY3" s="22"/>
      <c r="AZ3" s="22"/>
      <c r="BA3" s="22"/>
      <c r="BB3" s="22"/>
      <c r="BC3" s="23"/>
      <c r="BF3" s="24" t="s">
        <v>8</v>
      </c>
      <c r="BG3" s="24"/>
      <c r="BH3" s="24"/>
      <c r="BJ3" s="25" t="s">
        <v>9</v>
      </c>
      <c r="BK3" s="26"/>
      <c r="BL3" s="27" t="n">
        <f aca="false">BD31</f>
        <v>0</v>
      </c>
      <c r="BM3" s="6"/>
      <c r="BO3" s="25" t="s">
        <v>9</v>
      </c>
      <c r="BP3" s="26"/>
      <c r="BQ3" s="27" t="e">
        <f aca="true">(INDIRECT(TEXT((DAY($A$1)-1),"0")&amp;"!Bq3"))+BL3</f>
        <v>#REF!</v>
      </c>
    </row>
    <row r="4" customFormat="false" ht="13.5" hidden="false" customHeight="false" outlineLevel="0" collapsed="false">
      <c r="A4" s="30" t="n">
        <f aca="false">'1'!A4</f>
        <v>36951</v>
      </c>
      <c r="B4" s="31"/>
      <c r="C4" s="32"/>
      <c r="D4" s="33" t="s">
        <v>10</v>
      </c>
      <c r="E4" s="34"/>
      <c r="F4" s="35" t="s">
        <v>11</v>
      </c>
      <c r="G4" s="35"/>
      <c r="H4" s="35"/>
      <c r="I4" s="35"/>
      <c r="J4" s="36" t="s">
        <v>12</v>
      </c>
      <c r="K4" s="37"/>
      <c r="L4" s="38"/>
      <c r="M4" s="36" t="s">
        <v>13</v>
      </c>
      <c r="N4" s="37"/>
      <c r="O4" s="37"/>
      <c r="P4" s="39"/>
      <c r="Q4" s="37"/>
      <c r="R4" s="37"/>
      <c r="S4" s="38"/>
      <c r="T4" s="36"/>
      <c r="U4" s="38"/>
      <c r="W4" s="40" t="s">
        <v>14</v>
      </c>
      <c r="X4" s="40"/>
      <c r="Y4" s="40" t="s">
        <v>14</v>
      </c>
      <c r="Z4" s="41"/>
      <c r="AA4" s="42" t="s">
        <v>15</v>
      </c>
      <c r="AB4" s="40"/>
      <c r="AC4" s="43" t="s">
        <v>16</v>
      </c>
      <c r="AE4" s="44" t="s">
        <v>17</v>
      </c>
      <c r="AF4" s="44" t="s">
        <v>17</v>
      </c>
      <c r="AG4" s="44"/>
      <c r="AH4" s="45"/>
      <c r="AI4" s="26" t="s">
        <v>18</v>
      </c>
      <c r="AJ4" s="46"/>
      <c r="AK4" s="47" t="s">
        <v>18</v>
      </c>
      <c r="AL4" s="47"/>
      <c r="AM4" s="47"/>
      <c r="AN4" s="47" t="s">
        <v>19</v>
      </c>
      <c r="AO4" s="47"/>
      <c r="AP4" s="47"/>
      <c r="AQ4" s="48" t="s">
        <v>20</v>
      </c>
      <c r="AR4" s="48" t="s">
        <v>21</v>
      </c>
      <c r="AS4" s="49"/>
      <c r="AT4" s="50" t="s">
        <v>21</v>
      </c>
      <c r="AU4" s="50" t="s">
        <v>22</v>
      </c>
      <c r="AV4" s="50" t="s">
        <v>21</v>
      </c>
      <c r="AW4" s="50" t="s">
        <v>11</v>
      </c>
      <c r="AX4" s="50" t="s">
        <v>23</v>
      </c>
      <c r="AY4" s="50" t="s">
        <v>24</v>
      </c>
      <c r="AZ4" s="50" t="s">
        <v>25</v>
      </c>
      <c r="BA4" s="50" t="s">
        <v>16</v>
      </c>
      <c r="BB4" s="50" t="s">
        <v>26</v>
      </c>
      <c r="BC4" s="50" t="s">
        <v>27</v>
      </c>
      <c r="BD4" s="50" t="s">
        <v>28</v>
      </c>
      <c r="BE4" s="51"/>
      <c r="BF4" s="40" t="s">
        <v>29</v>
      </c>
      <c r="BG4" s="40" t="s">
        <v>30</v>
      </c>
      <c r="BH4" s="40" t="s">
        <v>31</v>
      </c>
      <c r="BI4" s="52"/>
      <c r="BJ4" s="53" t="s">
        <v>32</v>
      </c>
      <c r="BK4" s="52"/>
      <c r="BL4" s="54"/>
      <c r="BO4" s="53" t="s">
        <v>32</v>
      </c>
      <c r="BP4" s="52"/>
      <c r="BQ4" s="54" t="e">
        <f aca="true">(INDIRECT(TEXT((DAY($A$1)-1),"0")&amp;"!BK4"))+BL4</f>
        <v>#REF!</v>
      </c>
    </row>
    <row r="5" customFormat="false" ht="12.75" hidden="false" customHeight="false" outlineLevel="0" collapsed="false">
      <c r="B5" s="56"/>
      <c r="C5" s="57" t="s">
        <v>33</v>
      </c>
      <c r="D5" s="57" t="s">
        <v>34</v>
      </c>
      <c r="E5" s="58"/>
      <c r="F5" s="59" t="s">
        <v>35</v>
      </c>
      <c r="G5" s="60" t="s">
        <v>36</v>
      </c>
      <c r="H5" s="60" t="s">
        <v>37</v>
      </c>
      <c r="I5" s="61" t="s">
        <v>38</v>
      </c>
      <c r="J5" s="59" t="s">
        <v>39</v>
      </c>
      <c r="K5" s="60" t="s">
        <v>23</v>
      </c>
      <c r="L5" s="61" t="s">
        <v>40</v>
      </c>
      <c r="M5" s="59" t="s">
        <v>25</v>
      </c>
      <c r="N5" s="60" t="s">
        <v>25</v>
      </c>
      <c r="O5" s="60" t="s">
        <v>41</v>
      </c>
      <c r="P5" s="60" t="s">
        <v>42</v>
      </c>
      <c r="Q5" s="60" t="s">
        <v>43</v>
      </c>
      <c r="R5" s="60" t="s">
        <v>43</v>
      </c>
      <c r="S5" s="61" t="s">
        <v>44</v>
      </c>
      <c r="T5" s="59" t="s">
        <v>45</v>
      </c>
      <c r="U5" s="62" t="s">
        <v>46</v>
      </c>
      <c r="W5" s="50" t="s">
        <v>24</v>
      </c>
      <c r="X5" s="50"/>
      <c r="Y5" s="50" t="s">
        <v>24</v>
      </c>
      <c r="Z5" s="63"/>
      <c r="AA5" s="64" t="s">
        <v>24</v>
      </c>
      <c r="AB5" s="65"/>
      <c r="AC5" s="66" t="s">
        <v>47</v>
      </c>
      <c r="AE5" s="67" t="s">
        <v>48</v>
      </c>
      <c r="AF5" s="67" t="s">
        <v>48</v>
      </c>
      <c r="AG5" s="67"/>
      <c r="AH5" s="68"/>
      <c r="AI5" s="52" t="s">
        <v>49</v>
      </c>
      <c r="AJ5" s="69"/>
      <c r="AK5" s="70" t="s">
        <v>49</v>
      </c>
      <c r="AL5" s="70"/>
      <c r="AM5" s="70"/>
      <c r="AN5" s="70" t="s">
        <v>49</v>
      </c>
      <c r="AO5" s="70"/>
      <c r="AP5" s="70"/>
      <c r="AQ5" s="71" t="s">
        <v>50</v>
      </c>
      <c r="AR5" s="71" t="s">
        <v>51</v>
      </c>
      <c r="AS5" s="49"/>
      <c r="AT5" s="50" t="s">
        <v>52</v>
      </c>
      <c r="AU5" s="50" t="s">
        <v>53</v>
      </c>
      <c r="AV5" s="50" t="s">
        <v>54</v>
      </c>
      <c r="AW5" s="50" t="s">
        <v>55</v>
      </c>
      <c r="AX5" s="50"/>
      <c r="AY5" s="50" t="s">
        <v>56</v>
      </c>
      <c r="AZ5" s="50" t="s">
        <v>57</v>
      </c>
      <c r="BA5" s="50" t="s">
        <v>47</v>
      </c>
      <c r="BB5" s="50" t="s">
        <v>58</v>
      </c>
      <c r="BC5" s="50"/>
      <c r="BD5" s="50" t="s">
        <v>59</v>
      </c>
      <c r="BE5" s="51"/>
      <c r="BF5" s="72" t="s">
        <v>60</v>
      </c>
      <c r="BG5" s="72" t="n">
        <v>0.8</v>
      </c>
      <c r="BH5" s="72" t="n">
        <v>0.2</v>
      </c>
      <c r="BI5" s="52"/>
      <c r="BJ5" s="53" t="s">
        <v>61</v>
      </c>
      <c r="BK5" s="52"/>
      <c r="BL5" s="73" t="n">
        <f aca="false">BL3-BL4</f>
        <v>0</v>
      </c>
      <c r="BO5" s="53" t="s">
        <v>61</v>
      </c>
      <c r="BP5" s="52"/>
      <c r="BQ5" s="73" t="e">
        <f aca="false">BQ3-BQ4</f>
        <v>#REF!</v>
      </c>
    </row>
    <row r="6" customFormat="false" ht="17.25" hidden="false" customHeight="true" outlineLevel="0" collapsed="false">
      <c r="B6" s="75"/>
      <c r="C6" s="76" t="s">
        <v>62</v>
      </c>
      <c r="D6" s="76" t="s">
        <v>63</v>
      </c>
      <c r="E6" s="77" t="s">
        <v>64</v>
      </c>
      <c r="F6" s="78" t="n">
        <f aca="false">Variables!C2</f>
        <v>0</v>
      </c>
      <c r="G6" s="79" t="n">
        <v>0</v>
      </c>
      <c r="H6" s="79" t="n">
        <v>0</v>
      </c>
      <c r="I6" s="80" t="s">
        <v>65</v>
      </c>
      <c r="J6" s="81" t="s">
        <v>66</v>
      </c>
      <c r="K6" s="79" t="n">
        <v>0</v>
      </c>
      <c r="L6" s="82" t="s">
        <v>65</v>
      </c>
      <c r="M6" s="83" t="n">
        <v>0</v>
      </c>
      <c r="N6" s="84" t="s">
        <v>67</v>
      </c>
      <c r="O6" s="85" t="n">
        <v>0</v>
      </c>
      <c r="P6" s="84" t="n">
        <v>0.019</v>
      </c>
      <c r="Q6" s="85" t="n">
        <v>0</v>
      </c>
      <c r="R6" s="85" t="s">
        <v>67</v>
      </c>
      <c r="S6" s="82" t="s">
        <v>68</v>
      </c>
      <c r="T6" s="86" t="n">
        <v>0</v>
      </c>
      <c r="U6" s="87" t="s">
        <v>69</v>
      </c>
      <c r="W6" s="88" t="s">
        <v>62</v>
      </c>
      <c r="X6" s="89"/>
      <c r="Y6" s="88" t="s">
        <v>62</v>
      </c>
      <c r="Z6" s="90"/>
      <c r="AA6" s="91" t="s">
        <v>62</v>
      </c>
      <c r="AB6" s="92"/>
      <c r="AC6" s="93" t="s">
        <v>70</v>
      </c>
      <c r="AD6" s="94" t="s">
        <v>71</v>
      </c>
      <c r="AE6" s="67" t="s">
        <v>72</v>
      </c>
      <c r="AF6" s="67" t="s">
        <v>73</v>
      </c>
      <c r="AG6" s="67"/>
      <c r="AH6" s="95" t="s">
        <v>72</v>
      </c>
      <c r="AI6" s="309" t="s">
        <v>50</v>
      </c>
      <c r="AJ6" s="310" t="s">
        <v>74</v>
      </c>
      <c r="AK6" s="67" t="s">
        <v>72</v>
      </c>
      <c r="AL6" s="51" t="s">
        <v>50</v>
      </c>
      <c r="AM6" s="49" t="s">
        <v>74</v>
      </c>
      <c r="AN6" s="311" t="s">
        <v>72</v>
      </c>
      <c r="AO6" s="312" t="s">
        <v>50</v>
      </c>
      <c r="AP6" s="49" t="s">
        <v>74</v>
      </c>
      <c r="AQ6" s="96" t="s">
        <v>75</v>
      </c>
      <c r="AR6" s="96" t="s">
        <v>76</v>
      </c>
      <c r="AS6" s="49"/>
      <c r="AT6" s="97" t="s">
        <v>76</v>
      </c>
      <c r="AU6" s="97" t="s">
        <v>77</v>
      </c>
      <c r="AV6" s="97" t="s">
        <v>70</v>
      </c>
      <c r="AW6" s="97" t="s">
        <v>78</v>
      </c>
      <c r="AX6" s="97" t="s">
        <v>70</v>
      </c>
      <c r="AY6" s="97" t="s">
        <v>70</v>
      </c>
      <c r="AZ6" s="97" t="s">
        <v>70</v>
      </c>
      <c r="BA6" s="97" t="s">
        <v>70</v>
      </c>
      <c r="BB6" s="97" t="s">
        <v>70</v>
      </c>
      <c r="BC6" s="97" t="s">
        <v>70</v>
      </c>
      <c r="BD6" s="97" t="s">
        <v>79</v>
      </c>
      <c r="BE6" s="52"/>
      <c r="BF6" s="92" t="s">
        <v>70</v>
      </c>
      <c r="BG6" s="92" t="s">
        <v>80</v>
      </c>
      <c r="BH6" s="92" t="s">
        <v>80</v>
      </c>
      <c r="BI6" s="98"/>
      <c r="BJ6" s="53" t="s">
        <v>32</v>
      </c>
      <c r="BK6" s="52"/>
      <c r="BL6" s="99"/>
      <c r="BM6" s="6"/>
      <c r="BN6" s="6"/>
      <c r="BO6" s="53" t="s">
        <v>32</v>
      </c>
      <c r="BP6" s="52"/>
      <c r="BQ6" s="99" t="e">
        <f aca="true">-ABS(INDIRECT(TEXT((DAY($A$1)-1),"0")&amp;"!BK6"))+BL6</f>
        <v>#REF!</v>
      </c>
    </row>
    <row r="7" customFormat="false" ht="13.5" hidden="false" customHeight="false" outlineLevel="0" collapsed="false">
      <c r="B7" s="102" t="s">
        <v>71</v>
      </c>
      <c r="C7" s="103" t="n">
        <v>4</v>
      </c>
      <c r="D7" s="104" t="n">
        <v>0</v>
      </c>
      <c r="E7" s="105" t="s">
        <v>62</v>
      </c>
      <c r="F7" s="106" t="s">
        <v>81</v>
      </c>
      <c r="G7" s="107" t="s">
        <v>81</v>
      </c>
      <c r="H7" s="107" t="s">
        <v>81</v>
      </c>
      <c r="I7" s="108" t="s">
        <v>81</v>
      </c>
      <c r="J7" s="109" t="n">
        <v>0</v>
      </c>
      <c r="K7" s="110" t="s">
        <v>82</v>
      </c>
      <c r="L7" s="111" t="s">
        <v>83</v>
      </c>
      <c r="M7" s="112" t="s">
        <v>82</v>
      </c>
      <c r="N7" s="113" t="n">
        <v>0.03</v>
      </c>
      <c r="O7" s="114" t="s">
        <v>83</v>
      </c>
      <c r="P7" s="113" t="s">
        <v>83</v>
      </c>
      <c r="Q7" s="114" t="s">
        <v>83</v>
      </c>
      <c r="R7" s="113" t="n">
        <v>0</v>
      </c>
      <c r="S7" s="115" t="n">
        <v>0</v>
      </c>
      <c r="T7" s="106" t="s">
        <v>82</v>
      </c>
      <c r="U7" s="111" t="s">
        <v>82</v>
      </c>
      <c r="W7" s="116" t="n">
        <v>4</v>
      </c>
      <c r="X7" s="117"/>
      <c r="Y7" s="118"/>
      <c r="Z7" s="41"/>
      <c r="AA7" s="119"/>
      <c r="AB7" s="120"/>
      <c r="AC7" s="121" t="n">
        <f aca="false">(W7*X7)+(Y7*Z7)+(AA7*AB7)</f>
        <v>0</v>
      </c>
      <c r="AD7" s="122" t="n">
        <v>100</v>
      </c>
      <c r="AE7" s="123" t="n">
        <v>0</v>
      </c>
      <c r="AF7" s="124" t="n">
        <v>0</v>
      </c>
      <c r="AG7" s="125"/>
      <c r="AH7" s="126"/>
      <c r="AI7" s="127"/>
      <c r="AJ7" s="128"/>
      <c r="AK7" s="129"/>
      <c r="AL7" s="41"/>
      <c r="AM7" s="46"/>
      <c r="AN7" s="130"/>
      <c r="AO7" s="131"/>
      <c r="AP7" s="132"/>
      <c r="AQ7" s="132" t="e">
        <f aca="false" t="array" ref="AQ7:AQ7">SUM(IF(AND(AJ7&lt;&gt;"pac",AJ7&lt;&gt;""),AI7),IF(AND(AM7&lt;&gt;"pac",AM7&lt;&gt;""),AL7),IF(AND(AN7&lt;&gt;"pac",AN7&lt;&gt;""),AO7))/SUM(IF(AND(AJ7&lt;&gt;"pac",AJ7&lt;&gt;""),1),IF(AND(AM7&lt;&gt;"pac",AM7&lt;&gt;""),1),IF(AND(AN7&lt;&gt;"pac",AN7&lt;&gt;""),1))</f>
        <v>#DIV/0!</v>
      </c>
      <c r="AR7" s="132" t="n">
        <f aca="false" t="array" ref="AR7:AR7">SUM(IF(AND(AJ7&lt;&gt;"pac",AJ7&lt;&gt;""),AH7),IF(AND(AM7&lt;&gt;"pac",AM7&lt;&gt;""),AK7),IF(AND(AP7&lt;&gt;"pac",AP7&lt;&gt;""),AN7))</f>
        <v>0</v>
      </c>
      <c r="AS7" s="133"/>
      <c r="AT7" s="134" t="n">
        <f aca="false">SUM(AE7,AG7,AH7,AN7,AK7)</f>
        <v>0</v>
      </c>
      <c r="AU7" s="135" t="e">
        <f aca="false">AV7/AT7</f>
        <v>#DIV/0!</v>
      </c>
      <c r="AV7" s="136" t="n">
        <f aca="false">SUM(AE7*AF7)+(AH7*AI7)+(AN7*AO7)+(AK7*AL7)</f>
        <v>0</v>
      </c>
      <c r="AW7" s="137" t="n">
        <f aca="false">AT7*(F8+G8+H8)*J8/1000</f>
        <v>0</v>
      </c>
      <c r="AX7" s="137" t="n">
        <f aca="false">K8*AT7</f>
        <v>0</v>
      </c>
      <c r="AY7" s="137" t="n">
        <f aca="false">L8*(AE8+AG8)</f>
        <v>0</v>
      </c>
      <c r="AZ7" s="136" t="n">
        <f aca="false">P8</f>
        <v>0</v>
      </c>
      <c r="BA7" s="137" t="n">
        <f aca="false">AC7</f>
        <v>0</v>
      </c>
      <c r="BB7" s="137" t="n">
        <f aca="false">T8*AT8</f>
        <v>0</v>
      </c>
      <c r="BC7" s="137"/>
      <c r="BD7" s="137" t="n">
        <f aca="false">AV7-SUM(AW7:BC7)</f>
        <v>0</v>
      </c>
      <c r="BE7" s="138"/>
      <c r="BF7" s="139" t="n">
        <f aca="false">BD7</f>
        <v>0</v>
      </c>
      <c r="BG7" s="139" t="n">
        <f aca="false">BF7*$BG$5</f>
        <v>0</v>
      </c>
      <c r="BH7" s="139" t="n">
        <f aca="false">BF7*$BH$5</f>
        <v>0</v>
      </c>
      <c r="BI7" s="52"/>
      <c r="BJ7" s="140" t="s">
        <v>84</v>
      </c>
      <c r="BK7" s="141"/>
      <c r="BL7" s="54" t="n">
        <f aca="false">BL5+BL6</f>
        <v>0</v>
      </c>
      <c r="BO7" s="140" t="s">
        <v>84</v>
      </c>
      <c r="BP7" s="141"/>
      <c r="BQ7" s="54" t="e">
        <f aca="false">BQ5+BQ6</f>
        <v>#REF!</v>
      </c>
    </row>
    <row r="8" customFormat="false" ht="12.75" hidden="false" customHeight="false" outlineLevel="0" collapsed="false">
      <c r="B8" s="75" t="n">
        <v>100</v>
      </c>
      <c r="C8" s="146" t="n">
        <f aca="false">C7</f>
        <v>4</v>
      </c>
      <c r="D8" s="147" t="n">
        <f aca="false">D7</f>
        <v>0</v>
      </c>
      <c r="E8" s="148" t="n">
        <f aca="false">C8-D7</f>
        <v>4</v>
      </c>
      <c r="F8" s="149" t="n">
        <f aca="false">$F$6</f>
        <v>0</v>
      </c>
      <c r="G8" s="150" t="n">
        <f aca="false">$G$6</f>
        <v>0</v>
      </c>
      <c r="H8" s="151" t="n">
        <f aca="false">$H$6</f>
        <v>0</v>
      </c>
      <c r="I8" s="152" t="n">
        <f aca="false">F8+G8+H8</f>
        <v>0</v>
      </c>
      <c r="J8" s="153" t="n">
        <f aca="false">$J$7</f>
        <v>0</v>
      </c>
      <c r="K8" s="154" t="n">
        <f aca="false">$K$6</f>
        <v>0</v>
      </c>
      <c r="L8" s="155" t="n">
        <f aca="false">((I8*J8/1000)+K8)</f>
        <v>0</v>
      </c>
      <c r="M8" s="156" t="n">
        <f aca="false">$M$68</f>
        <v>0</v>
      </c>
      <c r="N8" s="157" t="e">
        <f aca="false">$N$7*AQ7*AR7</f>
        <v>#DIV/0!</v>
      </c>
      <c r="O8" s="156" t="n">
        <f aca="false">$O$68</f>
        <v>0</v>
      </c>
      <c r="P8" s="158" t="n">
        <f aca="false">(AT7*$P$6)*$P$3</f>
        <v>0</v>
      </c>
      <c r="Q8" s="154" t="n">
        <f aca="false">$Q$68</f>
        <v>0</v>
      </c>
      <c r="R8" s="154" t="n">
        <v>0</v>
      </c>
      <c r="S8" s="155" t="n">
        <v>0</v>
      </c>
      <c r="T8" s="156" t="n">
        <f aca="false">$T$6</f>
        <v>0</v>
      </c>
      <c r="U8" s="159" t="e">
        <f aca="false">(N8/E8)+SUM(L8:M8)</f>
        <v>#DIV/0!</v>
      </c>
      <c r="W8" s="116" t="n">
        <v>4</v>
      </c>
      <c r="X8" s="117"/>
      <c r="Y8" s="160"/>
      <c r="Z8" s="63"/>
      <c r="AA8" s="161"/>
      <c r="AB8" s="120"/>
      <c r="AC8" s="162" t="n">
        <f aca="false">(W8*X8)+(Y8*Z8)+(AA8*AB8)</f>
        <v>0</v>
      </c>
      <c r="AD8" s="163" t="n">
        <v>200</v>
      </c>
      <c r="AE8" s="164" t="n">
        <v>0</v>
      </c>
      <c r="AF8" s="165" t="n">
        <v>0</v>
      </c>
      <c r="AG8" s="166"/>
      <c r="AH8" s="167"/>
      <c r="AI8" s="168"/>
      <c r="AJ8" s="169"/>
      <c r="AK8" s="170"/>
      <c r="AL8" s="63"/>
      <c r="AM8" s="171"/>
      <c r="AN8" s="172"/>
      <c r="AO8" s="173"/>
      <c r="AP8" s="133"/>
      <c r="AQ8" s="133" t="e">
        <f aca="false" t="array" ref="AQ8:AQ8">SUM(IF(AND(AJ8&lt;&gt;"pac",AJ8&lt;&gt;""),AI8),IF(AND(AM8&lt;&gt;"pac",AM8&lt;&gt;""),AL8),IF(AND(AN8&lt;&gt;"pac",AN8&lt;&gt;""),AO8))/SUM(IF(AND(AJ8&lt;&gt;"pac",AJ8&lt;&gt;""),1),IF(AND(AM8&lt;&gt;"pac",AM8&lt;&gt;""),1),IF(AND(AN8&lt;&gt;"pac",AN8&lt;&gt;""),1))</f>
        <v>#DIV/0!</v>
      </c>
      <c r="AR8" s="133" t="n">
        <f aca="false" t="array" ref="AR8:AR8">SUM(IF(AND(AJ8&lt;&gt;"pac",AJ8&lt;&gt;""),AH8),IF(AND(AM8&lt;&gt;"pac",AM8&lt;&gt;""),AK8),IF(AND(AP8&lt;&gt;"pac",AP8&lt;&gt;""),AN8))</f>
        <v>0</v>
      </c>
      <c r="AS8" s="133"/>
      <c r="AT8" s="134" t="n">
        <f aca="false">SUM(AE8,AG8,AH8,AN8,AK8)</f>
        <v>0</v>
      </c>
      <c r="AU8" s="135" t="e">
        <f aca="false">AV8/AT8</f>
        <v>#DIV/0!</v>
      </c>
      <c r="AV8" s="136" t="n">
        <f aca="false">SUM(AE8*AF8)+(AH8*AI8)+(AN8*AO8)+(AK8*AL8)</f>
        <v>0</v>
      </c>
      <c r="AW8" s="137" t="n">
        <f aca="false">AT8*(F9+G9+H9)*J9/1000</f>
        <v>0</v>
      </c>
      <c r="AX8" s="137" t="n">
        <f aca="false">K9*AT8</f>
        <v>0</v>
      </c>
      <c r="AY8" s="137" t="n">
        <f aca="false">L9*(AE9+AG9)</f>
        <v>0</v>
      </c>
      <c r="AZ8" s="136" t="n">
        <f aca="false">P9</f>
        <v>0</v>
      </c>
      <c r="BA8" s="137" t="n">
        <f aca="false">AC8</f>
        <v>0</v>
      </c>
      <c r="BB8" s="137" t="n">
        <f aca="false">T9*AT9</f>
        <v>0</v>
      </c>
      <c r="BC8" s="137"/>
      <c r="BD8" s="137" t="n">
        <f aca="false">AV8-SUM(AW8:BC8)</f>
        <v>0</v>
      </c>
      <c r="BE8" s="138"/>
      <c r="BF8" s="139" t="n">
        <f aca="false">BD8</f>
        <v>0</v>
      </c>
      <c r="BG8" s="139" t="n">
        <f aca="false">BF8*$BG$5</f>
        <v>0</v>
      </c>
      <c r="BH8" s="139" t="n">
        <f aca="false">BF8*$BH$5</f>
        <v>0</v>
      </c>
      <c r="BI8" s="52"/>
    </row>
    <row r="9" customFormat="false" ht="12.75" hidden="false" customHeight="false" outlineLevel="0" collapsed="false">
      <c r="B9" s="75" t="n">
        <v>200</v>
      </c>
      <c r="C9" s="146" t="n">
        <f aca="false">C8</f>
        <v>4</v>
      </c>
      <c r="D9" s="147" t="n">
        <f aca="false">D8</f>
        <v>0</v>
      </c>
      <c r="E9" s="174" t="n">
        <f aca="false">C9-D8</f>
        <v>4</v>
      </c>
      <c r="F9" s="149" t="n">
        <f aca="false">$F$6</f>
        <v>0</v>
      </c>
      <c r="G9" s="175" t="n">
        <f aca="false">$G$6</f>
        <v>0</v>
      </c>
      <c r="H9" s="151" t="n">
        <f aca="false">$H$6</f>
        <v>0</v>
      </c>
      <c r="I9" s="152" t="n">
        <f aca="false">F9+G9+H9</f>
        <v>0</v>
      </c>
      <c r="J9" s="153" t="n">
        <f aca="false">$J$7</f>
        <v>0</v>
      </c>
      <c r="K9" s="154" t="n">
        <f aca="false">$K$6</f>
        <v>0</v>
      </c>
      <c r="L9" s="155" t="n">
        <f aca="false">((I9*J9/1000)+K9)</f>
        <v>0</v>
      </c>
      <c r="M9" s="156" t="n">
        <f aca="false">$M$68</f>
        <v>0</v>
      </c>
      <c r="N9" s="157" t="e">
        <f aca="false">$N$7*AQ8*AR8</f>
        <v>#DIV/0!</v>
      </c>
      <c r="O9" s="156" t="n">
        <f aca="false">$O$68</f>
        <v>0</v>
      </c>
      <c r="P9" s="158" t="n">
        <f aca="false">(AT8*$P$6)*$P$3</f>
        <v>0</v>
      </c>
      <c r="Q9" s="154" t="n">
        <f aca="false">$Q$68</f>
        <v>0</v>
      </c>
      <c r="R9" s="154" t="n">
        <v>0</v>
      </c>
      <c r="S9" s="155" t="n">
        <v>0</v>
      </c>
      <c r="T9" s="156" t="n">
        <f aca="false">$T$6</f>
        <v>0</v>
      </c>
      <c r="U9" s="159" t="e">
        <f aca="false">(N9/E9)+SUM(L9:M9)</f>
        <v>#DIV/0!</v>
      </c>
      <c r="W9" s="116" t="n">
        <v>4</v>
      </c>
      <c r="X9" s="117"/>
      <c r="Y9" s="160"/>
      <c r="Z9" s="63"/>
      <c r="AA9" s="161"/>
      <c r="AB9" s="120"/>
      <c r="AC9" s="162" t="n">
        <f aca="false">(W9*X9)+(Y9*Z9)+(AA9*AB9)</f>
        <v>0</v>
      </c>
      <c r="AD9" s="163" t="n">
        <v>300</v>
      </c>
      <c r="AE9" s="164" t="n">
        <v>0</v>
      </c>
      <c r="AF9" s="165" t="n">
        <v>0</v>
      </c>
      <c r="AG9" s="166"/>
      <c r="AH9" s="167"/>
      <c r="AI9" s="168"/>
      <c r="AJ9" s="169"/>
      <c r="AK9" s="170"/>
      <c r="AL9" s="63"/>
      <c r="AM9" s="171"/>
      <c r="AN9" s="172"/>
      <c r="AO9" s="173"/>
      <c r="AP9" s="133"/>
      <c r="AQ9" s="133" t="e">
        <f aca="false" t="array" ref="AQ9:AQ9">SUM(IF(AND(AJ9&lt;&gt;"pac",AJ9&lt;&gt;""),AI9),IF(AND(AM9&lt;&gt;"pac",AM9&lt;&gt;""),AL9),IF(AND(AN9&lt;&gt;"pac",AN9&lt;&gt;""),AO9))/SUM(IF(AND(AJ9&lt;&gt;"pac",AJ9&lt;&gt;""),1),IF(AND(AM9&lt;&gt;"pac",AM9&lt;&gt;""),1),IF(AND(AN9&lt;&gt;"pac",AN9&lt;&gt;""),1))</f>
        <v>#DIV/0!</v>
      </c>
      <c r="AR9" s="133" t="n">
        <f aca="false" t="array" ref="AR9:AR9">SUM(IF(AND(AJ9&lt;&gt;"pac",AJ9&lt;&gt;""),AH9),IF(AND(AM9&lt;&gt;"pac",AM9&lt;&gt;""),AK9),IF(AND(AP9&lt;&gt;"pac",AP9&lt;&gt;""),AN9))</f>
        <v>0</v>
      </c>
      <c r="AS9" s="133"/>
      <c r="AT9" s="134" t="n">
        <f aca="false">SUM(AE9,AG9,AH9,AN9,AK9)</f>
        <v>0</v>
      </c>
      <c r="AU9" s="135" t="e">
        <f aca="false">AV9/AT9</f>
        <v>#DIV/0!</v>
      </c>
      <c r="AV9" s="136" t="n">
        <f aca="false">SUM(AE9*AF9)+(AH9*AI9)+(AN9*AO9)+(AK9*AL9)</f>
        <v>0</v>
      </c>
      <c r="AW9" s="137" t="n">
        <f aca="false">AT9*(F10+G10+H10)*J10/1000</f>
        <v>0</v>
      </c>
      <c r="AX9" s="137" t="n">
        <f aca="false">K10*AT9</f>
        <v>0</v>
      </c>
      <c r="AY9" s="137" t="n">
        <f aca="false">L10*(AE10+AG10)</f>
        <v>0</v>
      </c>
      <c r="AZ9" s="136" t="n">
        <f aca="false">P10</f>
        <v>0</v>
      </c>
      <c r="BA9" s="137" t="n">
        <f aca="false">AC9</f>
        <v>0</v>
      </c>
      <c r="BB9" s="137" t="n">
        <f aca="false">T10*AT10</f>
        <v>0</v>
      </c>
      <c r="BC9" s="137"/>
      <c r="BD9" s="137" t="n">
        <f aca="false">AV9-SUM(AW9:BC9)</f>
        <v>0</v>
      </c>
      <c r="BE9" s="138"/>
      <c r="BF9" s="139" t="n">
        <f aca="false">BD9</f>
        <v>0</v>
      </c>
      <c r="BG9" s="139" t="n">
        <f aca="false">BF9*$BG$5</f>
        <v>0</v>
      </c>
      <c r="BH9" s="139" t="n">
        <f aca="false">BF9*$BH$5</f>
        <v>0</v>
      </c>
      <c r="BI9" s="52"/>
    </row>
    <row r="10" customFormat="false" ht="12.75" hidden="false" customHeight="false" outlineLevel="0" collapsed="false">
      <c r="B10" s="75" t="n">
        <v>300</v>
      </c>
      <c r="C10" s="146" t="n">
        <f aca="false">C9</f>
        <v>4</v>
      </c>
      <c r="D10" s="147" t="n">
        <f aca="false">D9</f>
        <v>0</v>
      </c>
      <c r="E10" s="174" t="n">
        <f aca="false">C10-D9</f>
        <v>4</v>
      </c>
      <c r="F10" s="149" t="n">
        <f aca="false">$F$6</f>
        <v>0</v>
      </c>
      <c r="G10" s="175" t="n">
        <f aca="false">$G$6</f>
        <v>0</v>
      </c>
      <c r="H10" s="151" t="n">
        <f aca="false">$H$6</f>
        <v>0</v>
      </c>
      <c r="I10" s="152" t="n">
        <f aca="false">F10+G10+H10</f>
        <v>0</v>
      </c>
      <c r="J10" s="153" t="n">
        <f aca="false">$J$7</f>
        <v>0</v>
      </c>
      <c r="K10" s="154" t="n">
        <f aca="false">$K$6</f>
        <v>0</v>
      </c>
      <c r="L10" s="155" t="n">
        <f aca="false">((I10*J10/1000)+K10)</f>
        <v>0</v>
      </c>
      <c r="M10" s="156" t="n">
        <f aca="false">$M$68</f>
        <v>0</v>
      </c>
      <c r="N10" s="157" t="e">
        <f aca="false">$N$7*AQ9*AR9</f>
        <v>#DIV/0!</v>
      </c>
      <c r="O10" s="156" t="n">
        <f aca="false">$O$68</f>
        <v>0</v>
      </c>
      <c r="P10" s="158" t="n">
        <f aca="false">(AT9*$P$6)*$P$3</f>
        <v>0</v>
      </c>
      <c r="Q10" s="154" t="n">
        <f aca="false">$Q$68</f>
        <v>0</v>
      </c>
      <c r="R10" s="154" t="n">
        <v>0</v>
      </c>
      <c r="S10" s="155" t="n">
        <v>0</v>
      </c>
      <c r="T10" s="156" t="n">
        <f aca="false">$T$6</f>
        <v>0</v>
      </c>
      <c r="U10" s="159" t="e">
        <f aca="false">(N10/E10)+SUM(L10:M10)</f>
        <v>#DIV/0!</v>
      </c>
      <c r="W10" s="116" t="n">
        <v>4</v>
      </c>
      <c r="X10" s="117"/>
      <c r="Y10" s="160"/>
      <c r="Z10" s="63"/>
      <c r="AA10" s="161"/>
      <c r="AB10" s="120"/>
      <c r="AC10" s="162" t="n">
        <f aca="false">(W10*X10)+(Y10*Z10)+(AA10*AB10)</f>
        <v>0</v>
      </c>
      <c r="AD10" s="163" t="n">
        <v>400</v>
      </c>
      <c r="AE10" s="164" t="n">
        <v>0</v>
      </c>
      <c r="AF10" s="165" t="n">
        <v>0</v>
      </c>
      <c r="AG10" s="166"/>
      <c r="AH10" s="167"/>
      <c r="AI10" s="168"/>
      <c r="AJ10" s="169"/>
      <c r="AK10" s="170"/>
      <c r="AL10" s="63"/>
      <c r="AM10" s="171"/>
      <c r="AN10" s="172"/>
      <c r="AO10" s="173"/>
      <c r="AP10" s="133"/>
      <c r="AQ10" s="133" t="e">
        <f aca="false" t="array" ref="AQ10:AQ10">SUM(IF(AND(AJ10&lt;&gt;"pac",AJ10&lt;&gt;""),AI10),IF(AND(AM10&lt;&gt;"pac",AM10&lt;&gt;""),AL10),IF(AND(AN10&lt;&gt;"pac",AN10&lt;&gt;""),AO10))/SUM(IF(AND(AJ10&lt;&gt;"pac",AJ10&lt;&gt;""),1),IF(AND(AM10&lt;&gt;"pac",AM10&lt;&gt;""),1),IF(AND(AN10&lt;&gt;"pac",AN10&lt;&gt;""),1))</f>
        <v>#DIV/0!</v>
      </c>
      <c r="AR10" s="133" t="n">
        <f aca="false" t="array" ref="AR10:AR10">SUM(IF(AND(AJ10&lt;&gt;"pac",AJ10&lt;&gt;""),AH10),IF(AND(AM10&lt;&gt;"pac",AM10&lt;&gt;""),AK10),IF(AND(AP10&lt;&gt;"pac",AP10&lt;&gt;""),AN10))</f>
        <v>0</v>
      </c>
      <c r="AS10" s="133"/>
      <c r="AT10" s="134" t="n">
        <f aca="false">SUM(AE10,AG10,AH10,AN10,AK10)</f>
        <v>0</v>
      </c>
      <c r="AU10" s="135" t="e">
        <f aca="false">AV10/AT10</f>
        <v>#DIV/0!</v>
      </c>
      <c r="AV10" s="136" t="n">
        <f aca="false">SUM(AE10*AF10)+(AH10*AI10)+(AN10*AO10)+(AK10*AL10)</f>
        <v>0</v>
      </c>
      <c r="AW10" s="137" t="n">
        <f aca="false">AT10*(F11+G11+H11)*J11/1000</f>
        <v>0</v>
      </c>
      <c r="AX10" s="137" t="n">
        <f aca="false">K11*AT10</f>
        <v>0</v>
      </c>
      <c r="AY10" s="137" t="n">
        <f aca="false">L11*(AE11+AG11)</f>
        <v>0</v>
      </c>
      <c r="AZ10" s="136" t="n">
        <f aca="false">P11</f>
        <v>0</v>
      </c>
      <c r="BA10" s="137" t="n">
        <f aca="false">AC10</f>
        <v>0</v>
      </c>
      <c r="BB10" s="137" t="n">
        <f aca="false">T11*AT11</f>
        <v>0</v>
      </c>
      <c r="BC10" s="137"/>
      <c r="BD10" s="137" t="n">
        <f aca="false">AV10-SUM(AW10:BC10)</f>
        <v>0</v>
      </c>
      <c r="BE10" s="138"/>
      <c r="BF10" s="139" t="n">
        <f aca="false">BD10</f>
        <v>0</v>
      </c>
      <c r="BG10" s="139" t="n">
        <f aca="false">BF10*$BG$5</f>
        <v>0</v>
      </c>
      <c r="BH10" s="139" t="n">
        <f aca="false">BF10*$BH$5</f>
        <v>0</v>
      </c>
      <c r="BI10" s="52"/>
      <c r="BJ10" s="6" t="s">
        <v>86</v>
      </c>
      <c r="BO10" s="6" t="s">
        <v>87</v>
      </c>
    </row>
    <row r="11" customFormat="false" ht="12.75" hidden="false" customHeight="false" outlineLevel="0" collapsed="false">
      <c r="B11" s="75" t="n">
        <v>400</v>
      </c>
      <c r="C11" s="146" t="n">
        <f aca="false">C10</f>
        <v>4</v>
      </c>
      <c r="D11" s="147" t="n">
        <f aca="false">D10</f>
        <v>0</v>
      </c>
      <c r="E11" s="174" t="n">
        <f aca="false">C11-D10</f>
        <v>4</v>
      </c>
      <c r="F11" s="149" t="n">
        <f aca="false">$F$6</f>
        <v>0</v>
      </c>
      <c r="G11" s="175" t="n">
        <f aca="false">$G$6</f>
        <v>0</v>
      </c>
      <c r="H11" s="151" t="n">
        <f aca="false">$H$6</f>
        <v>0</v>
      </c>
      <c r="I11" s="152" t="n">
        <f aca="false">F11+G11+H11</f>
        <v>0</v>
      </c>
      <c r="J11" s="153" t="n">
        <f aca="false">$J$7</f>
        <v>0</v>
      </c>
      <c r="K11" s="154" t="n">
        <f aca="false">$K$6</f>
        <v>0</v>
      </c>
      <c r="L11" s="155" t="n">
        <f aca="false">((I11*J11/1000)+K11)</f>
        <v>0</v>
      </c>
      <c r="M11" s="156" t="n">
        <f aca="false">$M$68</f>
        <v>0</v>
      </c>
      <c r="N11" s="157" t="e">
        <f aca="false">$N$7*AQ10*AR10</f>
        <v>#DIV/0!</v>
      </c>
      <c r="O11" s="156" t="n">
        <f aca="false">$O$68</f>
        <v>0</v>
      </c>
      <c r="P11" s="158" t="n">
        <f aca="false">(AT10*$P$6)*$P$3</f>
        <v>0</v>
      </c>
      <c r="Q11" s="154" t="n">
        <f aca="false">$Q$68</f>
        <v>0</v>
      </c>
      <c r="R11" s="154" t="n">
        <v>0</v>
      </c>
      <c r="S11" s="155" t="n">
        <v>0</v>
      </c>
      <c r="T11" s="156" t="n">
        <f aca="false">$T$6</f>
        <v>0</v>
      </c>
      <c r="U11" s="159" t="e">
        <f aca="false">(N11/E11)+SUM(L11:M11)</f>
        <v>#DIV/0!</v>
      </c>
      <c r="W11" s="116" t="n">
        <v>4</v>
      </c>
      <c r="X11" s="117"/>
      <c r="Y11" s="160"/>
      <c r="Z11" s="63"/>
      <c r="AA11" s="161"/>
      <c r="AB11" s="120"/>
      <c r="AC11" s="162" t="n">
        <f aca="false">(W11*X11)+(Y11*Z11)+(AA11*AB11)</f>
        <v>0</v>
      </c>
      <c r="AD11" s="163" t="n">
        <v>500</v>
      </c>
      <c r="AE11" s="164" t="n">
        <v>0</v>
      </c>
      <c r="AF11" s="165" t="n">
        <v>0</v>
      </c>
      <c r="AG11" s="166"/>
      <c r="AH11" s="167"/>
      <c r="AI11" s="168"/>
      <c r="AJ11" s="169"/>
      <c r="AK11" s="170"/>
      <c r="AL11" s="63"/>
      <c r="AM11" s="171"/>
      <c r="AN11" s="172"/>
      <c r="AO11" s="173"/>
      <c r="AP11" s="133"/>
      <c r="AQ11" s="133" t="e">
        <f aca="false" t="array" ref="AQ11:AQ11">SUM(IF(AND(AJ11&lt;&gt;"pac",AJ11&lt;&gt;""),AI11),IF(AND(AM11&lt;&gt;"pac",AM11&lt;&gt;""),AL11),IF(AND(AN11&lt;&gt;"pac",AN11&lt;&gt;""),AO11))/SUM(IF(AND(AJ11&lt;&gt;"pac",AJ11&lt;&gt;""),1),IF(AND(AM11&lt;&gt;"pac",AM11&lt;&gt;""),1),IF(AND(AN11&lt;&gt;"pac",AN11&lt;&gt;""),1))</f>
        <v>#DIV/0!</v>
      </c>
      <c r="AR11" s="133" t="n">
        <f aca="false" t="array" ref="AR11:AR11">SUM(IF(AND(AJ11&lt;&gt;"pac",AJ11&lt;&gt;""),AH11),IF(AND(AM11&lt;&gt;"pac",AM11&lt;&gt;""),AK11),IF(AND(AP11&lt;&gt;"pac",AP11&lt;&gt;""),AN11))</f>
        <v>0</v>
      </c>
      <c r="AS11" s="133"/>
      <c r="AT11" s="134" t="n">
        <f aca="false">SUM(AE11,AG11,AH11,AN11,AK11)</f>
        <v>0</v>
      </c>
      <c r="AU11" s="135" t="e">
        <f aca="false">AV11/AT11</f>
        <v>#DIV/0!</v>
      </c>
      <c r="AV11" s="136" t="n">
        <f aca="false">SUM(AE11*AF11)+(AH11*AI11)+(AN11*AO11)+(AK11*AL11)</f>
        <v>0</v>
      </c>
      <c r="AW11" s="137" t="n">
        <f aca="false">AT11*(F12+G12+H12)*J12/1000</f>
        <v>0</v>
      </c>
      <c r="AX11" s="137" t="n">
        <f aca="false">K12*AT11</f>
        <v>0</v>
      </c>
      <c r="AY11" s="137" t="n">
        <f aca="false">L12*(AE12+AG12)</f>
        <v>0</v>
      </c>
      <c r="AZ11" s="136" t="n">
        <f aca="false">P12</f>
        <v>0</v>
      </c>
      <c r="BA11" s="137" t="n">
        <f aca="false">AC11</f>
        <v>0</v>
      </c>
      <c r="BB11" s="137" t="n">
        <f aca="false">T12*AT12</f>
        <v>0</v>
      </c>
      <c r="BC11" s="137"/>
      <c r="BD11" s="137" t="n">
        <f aca="false">AV11-SUM(AW11:BC11)</f>
        <v>0</v>
      </c>
      <c r="BE11" s="138"/>
      <c r="BF11" s="139" t="n">
        <f aca="false">BD11</f>
        <v>0</v>
      </c>
      <c r="BG11" s="139" t="n">
        <f aca="false">BF11*$BG$5</f>
        <v>0</v>
      </c>
      <c r="BH11" s="139" t="n">
        <f aca="false">BF11*$BH$5</f>
        <v>0</v>
      </c>
      <c r="BI11" s="52"/>
      <c r="BJ11" s="25" t="s">
        <v>88</v>
      </c>
      <c r="BK11" s="26"/>
      <c r="BL11" s="27" t="n">
        <f aca="false">AV31</f>
        <v>0</v>
      </c>
      <c r="BO11" s="25" t="s">
        <v>88</v>
      </c>
      <c r="BP11" s="26"/>
      <c r="BQ11" s="27" t="e">
        <f aca="true">(INDIRECT(TEXT((DAY($A$1)-1),"0")&amp;"!Bq11"))+BL11</f>
        <v>#REF!</v>
      </c>
    </row>
    <row r="12" customFormat="false" ht="12.75" hidden="false" customHeight="false" outlineLevel="0" collapsed="false">
      <c r="B12" s="75" t="n">
        <v>500</v>
      </c>
      <c r="C12" s="146" t="n">
        <f aca="false">C11</f>
        <v>4</v>
      </c>
      <c r="D12" s="147" t="n">
        <f aca="false">D11</f>
        <v>0</v>
      </c>
      <c r="E12" s="174" t="n">
        <f aca="false">C12-D11</f>
        <v>4</v>
      </c>
      <c r="F12" s="149" t="n">
        <f aca="false">$F$6</f>
        <v>0</v>
      </c>
      <c r="G12" s="175" t="n">
        <f aca="false">$G$6</f>
        <v>0</v>
      </c>
      <c r="H12" s="151" t="n">
        <f aca="false">$H$6</f>
        <v>0</v>
      </c>
      <c r="I12" s="152" t="n">
        <f aca="false">F12+G12+H12</f>
        <v>0</v>
      </c>
      <c r="J12" s="153" t="n">
        <f aca="false">$J$7</f>
        <v>0</v>
      </c>
      <c r="K12" s="154" t="n">
        <f aca="false">$K$6</f>
        <v>0</v>
      </c>
      <c r="L12" s="155" t="n">
        <f aca="false">((I12*J12/1000)+K12)</f>
        <v>0</v>
      </c>
      <c r="M12" s="156" t="n">
        <f aca="false">$M$68</f>
        <v>0</v>
      </c>
      <c r="N12" s="157" t="e">
        <f aca="false">$N$7*AQ11*AR11</f>
        <v>#DIV/0!</v>
      </c>
      <c r="O12" s="156" t="n">
        <f aca="false">$O$68</f>
        <v>0</v>
      </c>
      <c r="P12" s="158" t="n">
        <f aca="false">(AT11*$P$6)*$P$3</f>
        <v>0</v>
      </c>
      <c r="Q12" s="154" t="n">
        <f aca="false">$Q$68</f>
        <v>0</v>
      </c>
      <c r="R12" s="154" t="n">
        <v>0</v>
      </c>
      <c r="S12" s="155" t="n">
        <v>0</v>
      </c>
      <c r="T12" s="156" t="n">
        <f aca="false">$T$6</f>
        <v>0</v>
      </c>
      <c r="U12" s="159" t="e">
        <f aca="false">(N12/E12)+SUM(L12:M12)</f>
        <v>#DIV/0!</v>
      </c>
      <c r="W12" s="116" t="n">
        <v>4</v>
      </c>
      <c r="X12" s="117"/>
      <c r="Y12" s="160"/>
      <c r="Z12" s="63"/>
      <c r="AA12" s="161"/>
      <c r="AB12" s="120"/>
      <c r="AC12" s="162" t="n">
        <f aca="false">(W12*X12)+(Y12*Z12)+(AA12*AB12)</f>
        <v>0</v>
      </c>
      <c r="AD12" s="163" t="n">
        <v>600</v>
      </c>
      <c r="AE12" s="164" t="n">
        <v>0</v>
      </c>
      <c r="AF12" s="165" t="n">
        <v>0</v>
      </c>
      <c r="AG12" s="166"/>
      <c r="AH12" s="167"/>
      <c r="AI12" s="168"/>
      <c r="AJ12" s="169"/>
      <c r="AK12" s="170"/>
      <c r="AL12" s="63"/>
      <c r="AM12" s="171"/>
      <c r="AN12" s="172"/>
      <c r="AO12" s="173"/>
      <c r="AP12" s="133"/>
      <c r="AQ12" s="133" t="e">
        <f aca="false" t="array" ref="AQ12:AQ12">SUM(IF(AND(AJ12&lt;&gt;"pac",AJ12&lt;&gt;""),AI12),IF(AND(AM12&lt;&gt;"pac",AM12&lt;&gt;""),AL12),IF(AND(AN12&lt;&gt;"pac",AN12&lt;&gt;""),AO12))/SUM(IF(AND(AJ12&lt;&gt;"pac",AJ12&lt;&gt;""),1),IF(AND(AM12&lt;&gt;"pac",AM12&lt;&gt;""),1),IF(AND(AN12&lt;&gt;"pac",AN12&lt;&gt;""),1))</f>
        <v>#DIV/0!</v>
      </c>
      <c r="AR12" s="133" t="n">
        <f aca="false" t="array" ref="AR12:AR12">SUM(IF(AND(AJ12&lt;&gt;"pac",AJ12&lt;&gt;""),AH12),IF(AND(AM12&lt;&gt;"pac",AM12&lt;&gt;""),AK12),IF(AND(AP12&lt;&gt;"pac",AP12&lt;&gt;""),AN12))</f>
        <v>0</v>
      </c>
      <c r="AS12" s="133"/>
      <c r="AT12" s="134" t="n">
        <f aca="false">SUM(AE12,AG12,AH12,AN12,AK12)</f>
        <v>0</v>
      </c>
      <c r="AU12" s="135" t="e">
        <f aca="false">AV12/AT12</f>
        <v>#DIV/0!</v>
      </c>
      <c r="AV12" s="136" t="n">
        <f aca="false">SUM(AE12*AF12)+(AH12*AI12)+(AN12*AO12)+(AK12*AL12)</f>
        <v>0</v>
      </c>
      <c r="AW12" s="137" t="n">
        <f aca="false">AT12*(F13+G13+H13)*J13/1000</f>
        <v>0</v>
      </c>
      <c r="AX12" s="137" t="n">
        <f aca="false">K13*AT12</f>
        <v>0</v>
      </c>
      <c r="AY12" s="137" t="n">
        <f aca="false">L13*(AE13+AG13)</f>
        <v>0</v>
      </c>
      <c r="AZ12" s="136" t="n">
        <f aca="false">P13</f>
        <v>0</v>
      </c>
      <c r="BA12" s="137" t="n">
        <f aca="false">AC12</f>
        <v>0</v>
      </c>
      <c r="BB12" s="137" t="n">
        <f aca="false">T13*AT13</f>
        <v>0</v>
      </c>
      <c r="BC12" s="137"/>
      <c r="BD12" s="137" t="n">
        <f aca="false">AV12-SUM(AW12:BC12)</f>
        <v>0</v>
      </c>
      <c r="BE12" s="138"/>
      <c r="BF12" s="139" t="n">
        <f aca="false">BD12</f>
        <v>0</v>
      </c>
      <c r="BG12" s="139" t="n">
        <f aca="false">BF12*$BG$5</f>
        <v>0</v>
      </c>
      <c r="BH12" s="139" t="n">
        <f aca="false">BF12*$BH$5</f>
        <v>0</v>
      </c>
      <c r="BI12" s="52"/>
      <c r="BJ12" s="53" t="s">
        <v>92</v>
      </c>
      <c r="BK12" s="52"/>
      <c r="BL12" s="73"/>
      <c r="BO12" s="53" t="s">
        <v>92</v>
      </c>
      <c r="BP12" s="52"/>
      <c r="BQ12" s="73"/>
    </row>
    <row r="13" customFormat="false" ht="12.75" hidden="false" customHeight="false" outlineLevel="0" collapsed="false">
      <c r="B13" s="75" t="n">
        <v>600</v>
      </c>
      <c r="C13" s="146" t="n">
        <f aca="false">C12</f>
        <v>4</v>
      </c>
      <c r="D13" s="147" t="n">
        <f aca="false">D12</f>
        <v>0</v>
      </c>
      <c r="E13" s="174" t="n">
        <f aca="false">C13-D12</f>
        <v>4</v>
      </c>
      <c r="F13" s="149" t="n">
        <f aca="false">$F$6</f>
        <v>0</v>
      </c>
      <c r="G13" s="175" t="n">
        <f aca="false">$G$6</f>
        <v>0</v>
      </c>
      <c r="H13" s="151" t="n">
        <f aca="false">$H$6</f>
        <v>0</v>
      </c>
      <c r="I13" s="152" t="n">
        <f aca="false">F13+G13+H13</f>
        <v>0</v>
      </c>
      <c r="J13" s="153" t="n">
        <f aca="false">$J$7</f>
        <v>0</v>
      </c>
      <c r="K13" s="154" t="n">
        <f aca="false">$K$6</f>
        <v>0</v>
      </c>
      <c r="L13" s="155" t="n">
        <f aca="false">((I13*J13/1000)+K13)</f>
        <v>0</v>
      </c>
      <c r="M13" s="156" t="n">
        <f aca="false">$M$68</f>
        <v>0</v>
      </c>
      <c r="N13" s="157" t="e">
        <f aca="false">$N$7*AQ12*AR12</f>
        <v>#DIV/0!</v>
      </c>
      <c r="O13" s="156" t="n">
        <f aca="false">$O$68</f>
        <v>0</v>
      </c>
      <c r="P13" s="158" t="n">
        <f aca="false">(AT12*$P$6)*$P$3</f>
        <v>0</v>
      </c>
      <c r="Q13" s="154" t="n">
        <f aca="false">$Q$68</f>
        <v>0</v>
      </c>
      <c r="R13" s="154" t="n">
        <v>0</v>
      </c>
      <c r="S13" s="155" t="n">
        <v>0</v>
      </c>
      <c r="T13" s="156" t="n">
        <f aca="false">$T$6</f>
        <v>0</v>
      </c>
      <c r="U13" s="159" t="e">
        <f aca="false">(N13/E13)+SUM(L13:M13)</f>
        <v>#DIV/0!</v>
      </c>
      <c r="W13" s="116" t="n">
        <v>4</v>
      </c>
      <c r="X13" s="117"/>
      <c r="Y13" s="160"/>
      <c r="Z13" s="63"/>
      <c r="AA13" s="161"/>
      <c r="AB13" s="120"/>
      <c r="AC13" s="162" t="n">
        <f aca="false">(W13*X13)+(Y13*Z13)+(AA13*AB13)</f>
        <v>0</v>
      </c>
      <c r="AD13" s="163" t="n">
        <v>700</v>
      </c>
      <c r="AE13" s="164" t="n">
        <v>0</v>
      </c>
      <c r="AF13" s="165" t="n">
        <v>0</v>
      </c>
      <c r="AG13" s="166"/>
      <c r="AH13" s="167"/>
      <c r="AI13" s="168"/>
      <c r="AJ13" s="169"/>
      <c r="AK13" s="170"/>
      <c r="AL13" s="63"/>
      <c r="AM13" s="171"/>
      <c r="AN13" s="172"/>
      <c r="AO13" s="173"/>
      <c r="AP13" s="133"/>
      <c r="AQ13" s="133" t="e">
        <f aca="false" t="array" ref="AQ13:AQ13">SUM(IF(AND(AJ13&lt;&gt;"pac",AJ13&lt;&gt;""),AI13),IF(AND(AM13&lt;&gt;"pac",AM13&lt;&gt;""),AL13),IF(AND(AN13&lt;&gt;"pac",AN13&lt;&gt;""),AO13))/SUM(IF(AND(AJ13&lt;&gt;"pac",AJ13&lt;&gt;""),1),IF(AND(AM13&lt;&gt;"pac",AM13&lt;&gt;""),1),IF(AND(AN13&lt;&gt;"pac",AN13&lt;&gt;""),1))</f>
        <v>#DIV/0!</v>
      </c>
      <c r="AR13" s="133" t="n">
        <f aca="false" t="array" ref="AR13:AR13">SUM(IF(AND(AJ13&lt;&gt;"pac",AJ13&lt;&gt;""),AH13),IF(AND(AM13&lt;&gt;"pac",AM13&lt;&gt;""),AK13),IF(AND(AP13&lt;&gt;"pac",AP13&lt;&gt;""),AN13))</f>
        <v>0</v>
      </c>
      <c r="AS13" s="133"/>
      <c r="AT13" s="134" t="n">
        <f aca="false">SUM(AE13,AG13,AH13,AN13,AK13)</f>
        <v>0</v>
      </c>
      <c r="AU13" s="135" t="e">
        <f aca="false">AV13/AT13</f>
        <v>#DIV/0!</v>
      </c>
      <c r="AV13" s="136" t="n">
        <f aca="false">SUM(AE13*AF13)+(AH13*AI13)+(AN13*AO13)+(AK13*AL13)</f>
        <v>0</v>
      </c>
      <c r="AW13" s="137" t="n">
        <f aca="false">AT13*(F14+G14+H14)*J14/1000</f>
        <v>0</v>
      </c>
      <c r="AX13" s="137" t="n">
        <f aca="false">K14*AT13</f>
        <v>0</v>
      </c>
      <c r="AY13" s="137" t="n">
        <f aca="false">L14*(AE14+AG14)</f>
        <v>0</v>
      </c>
      <c r="AZ13" s="136" t="n">
        <f aca="false">P14</f>
        <v>0</v>
      </c>
      <c r="BA13" s="137" t="n">
        <f aca="false">AC13</f>
        <v>0</v>
      </c>
      <c r="BB13" s="137" t="n">
        <f aca="false">T14*AT14</f>
        <v>0</v>
      </c>
      <c r="BC13" s="137"/>
      <c r="BD13" s="137" t="n">
        <f aca="false">AV13-SUM(AW13:BC13)</f>
        <v>0</v>
      </c>
      <c r="BE13" s="138"/>
      <c r="BF13" s="139" t="n">
        <f aca="false">BD13</f>
        <v>0</v>
      </c>
      <c r="BG13" s="139" t="n">
        <f aca="false">BF13*$BG$5</f>
        <v>0</v>
      </c>
      <c r="BH13" s="139" t="n">
        <f aca="false">BF13*$BH$5</f>
        <v>0</v>
      </c>
      <c r="BI13" s="52"/>
      <c r="BJ13" s="53" t="s">
        <v>93</v>
      </c>
      <c r="BK13" s="52"/>
      <c r="BL13" s="73" t="n">
        <f aca="false">AY31+BA31</f>
        <v>0</v>
      </c>
      <c r="BO13" s="53" t="s">
        <v>93</v>
      </c>
      <c r="BP13" s="52"/>
      <c r="BQ13" s="73" t="e">
        <f aca="true">(INDIRECT(TEXT((DAY($A$1)-1),"0")&amp;"!Bq13"))+BL13</f>
        <v>#REF!</v>
      </c>
    </row>
    <row r="14" customFormat="false" ht="12.75" hidden="false" customHeight="false" outlineLevel="0" collapsed="false">
      <c r="B14" s="75" t="n">
        <v>700</v>
      </c>
      <c r="C14" s="146" t="n">
        <f aca="false">C13</f>
        <v>4</v>
      </c>
      <c r="D14" s="147" t="n">
        <f aca="false">D13</f>
        <v>0</v>
      </c>
      <c r="E14" s="174" t="n">
        <f aca="false">C14-D13</f>
        <v>4</v>
      </c>
      <c r="F14" s="149" t="n">
        <f aca="false">$F$6</f>
        <v>0</v>
      </c>
      <c r="G14" s="175" t="n">
        <f aca="false">$G$6</f>
        <v>0</v>
      </c>
      <c r="H14" s="151" t="n">
        <f aca="false">$H$6</f>
        <v>0</v>
      </c>
      <c r="I14" s="152" t="n">
        <f aca="false">F14+G14+H14</f>
        <v>0</v>
      </c>
      <c r="J14" s="153" t="n">
        <f aca="false">$J$7</f>
        <v>0</v>
      </c>
      <c r="K14" s="154" t="n">
        <f aca="false">$K$6</f>
        <v>0</v>
      </c>
      <c r="L14" s="155" t="n">
        <f aca="false">((I14*J14/1000)+K14)</f>
        <v>0</v>
      </c>
      <c r="M14" s="156" t="n">
        <f aca="false">$M$68</f>
        <v>0</v>
      </c>
      <c r="N14" s="157" t="e">
        <f aca="false">$N$7*AQ13*AR13</f>
        <v>#DIV/0!</v>
      </c>
      <c r="O14" s="156" t="n">
        <f aca="false">$O$68</f>
        <v>0</v>
      </c>
      <c r="P14" s="158" t="n">
        <f aca="false">(AT13*$P$6)*$P$3</f>
        <v>0</v>
      </c>
      <c r="Q14" s="154" t="n">
        <f aca="false">$Q$68</f>
        <v>0</v>
      </c>
      <c r="R14" s="154" t="n">
        <v>0</v>
      </c>
      <c r="S14" s="155" t="n">
        <v>0</v>
      </c>
      <c r="T14" s="156" t="n">
        <f aca="false">$T$6</f>
        <v>0</v>
      </c>
      <c r="U14" s="159" t="e">
        <f aca="false">(N14/E14)+SUM(L14:M14)</f>
        <v>#DIV/0!</v>
      </c>
      <c r="W14" s="116" t="n">
        <v>4</v>
      </c>
      <c r="X14" s="117"/>
      <c r="Y14" s="160"/>
      <c r="Z14" s="63"/>
      <c r="AA14" s="161"/>
      <c r="AB14" s="120"/>
      <c r="AC14" s="162" t="n">
        <f aca="false">(W14*X14)+(Y14*Z14)+(AA14*AB14)</f>
        <v>0</v>
      </c>
      <c r="AD14" s="163" t="n">
        <v>800</v>
      </c>
      <c r="AE14" s="164" t="n">
        <v>0</v>
      </c>
      <c r="AF14" s="165" t="n">
        <v>0</v>
      </c>
      <c r="AG14" s="166"/>
      <c r="AH14" s="167"/>
      <c r="AI14" s="168"/>
      <c r="AJ14" s="169"/>
      <c r="AK14" s="170"/>
      <c r="AL14" s="63"/>
      <c r="AM14" s="171"/>
      <c r="AN14" s="172"/>
      <c r="AO14" s="173"/>
      <c r="AP14" s="133"/>
      <c r="AQ14" s="133" t="e">
        <f aca="false" t="array" ref="AQ14:AQ14">SUM(IF(AND(AJ14&lt;&gt;"pac",AJ14&lt;&gt;""),AI14),IF(AND(AM14&lt;&gt;"pac",AM14&lt;&gt;""),AL14),IF(AND(AN14&lt;&gt;"pac",AN14&lt;&gt;""),AO14))/SUM(IF(AND(AJ14&lt;&gt;"pac",AJ14&lt;&gt;""),1),IF(AND(AM14&lt;&gt;"pac",AM14&lt;&gt;""),1),IF(AND(AN14&lt;&gt;"pac",AN14&lt;&gt;""),1))</f>
        <v>#DIV/0!</v>
      </c>
      <c r="AR14" s="133" t="n">
        <f aca="false" t="array" ref="AR14:AR14">SUM(IF(AND(AJ14&lt;&gt;"pac",AJ14&lt;&gt;""),AH14),IF(AND(AM14&lt;&gt;"pac",AM14&lt;&gt;""),AK14),IF(AND(AP14&lt;&gt;"pac",AP14&lt;&gt;""),AN14))</f>
        <v>0</v>
      </c>
      <c r="AS14" s="133"/>
      <c r="AT14" s="134" t="n">
        <f aca="false">SUM(AE14,AG14,AH14,AN14,AK14)</f>
        <v>0</v>
      </c>
      <c r="AU14" s="135" t="e">
        <f aca="false">AV14/AT14</f>
        <v>#DIV/0!</v>
      </c>
      <c r="AV14" s="136" t="n">
        <f aca="false">SUM(AE14*AF14)+(AH14*AI14)+(AN14*AO14)+(AK14*AL14)</f>
        <v>0</v>
      </c>
      <c r="AW14" s="137" t="n">
        <f aca="false">AT14*(F15+G15+H15)*J15/1000</f>
        <v>0</v>
      </c>
      <c r="AX14" s="137" t="n">
        <f aca="false">K15*AT14</f>
        <v>0</v>
      </c>
      <c r="AY14" s="137" t="n">
        <f aca="false">L15*(AE15+AG15)</f>
        <v>0</v>
      </c>
      <c r="AZ14" s="136" t="n">
        <f aca="false">P15</f>
        <v>0</v>
      </c>
      <c r="BA14" s="137" t="n">
        <f aca="false">AC14</f>
        <v>0</v>
      </c>
      <c r="BB14" s="137" t="n">
        <f aca="false">T15*AT15</f>
        <v>0</v>
      </c>
      <c r="BC14" s="137"/>
      <c r="BD14" s="137" t="n">
        <f aca="false">AV14-SUM(AW14:BC14)</f>
        <v>0</v>
      </c>
      <c r="BE14" s="138"/>
      <c r="BF14" s="139" t="n">
        <f aca="false">BD14</f>
        <v>0</v>
      </c>
      <c r="BG14" s="139" t="n">
        <f aca="false">BF14*$BG$5</f>
        <v>0</v>
      </c>
      <c r="BH14" s="139" t="n">
        <f aca="false">BF14*$BH$5</f>
        <v>0</v>
      </c>
      <c r="BI14" s="52"/>
      <c r="BJ14" s="53" t="s">
        <v>67</v>
      </c>
      <c r="BK14" s="52"/>
      <c r="BL14" s="73" t="n">
        <f aca="false">AZ31</f>
        <v>0</v>
      </c>
      <c r="BO14" s="53" t="s">
        <v>67</v>
      </c>
      <c r="BP14" s="52"/>
      <c r="BQ14" s="73" t="e">
        <f aca="true">(INDIRECT(TEXT((DAY($A$1)-1),"0")&amp;"!BQ14"))+BL14</f>
        <v>#REF!</v>
      </c>
    </row>
    <row r="15" customFormat="false" ht="15" hidden="false" customHeight="false" outlineLevel="0" collapsed="false">
      <c r="B15" s="75" t="n">
        <v>800</v>
      </c>
      <c r="C15" s="146" t="n">
        <f aca="false">C14</f>
        <v>4</v>
      </c>
      <c r="D15" s="147" t="n">
        <f aca="false">D14</f>
        <v>0</v>
      </c>
      <c r="E15" s="174" t="n">
        <f aca="false">C15-D14</f>
        <v>4</v>
      </c>
      <c r="F15" s="149" t="n">
        <f aca="false">$F$6</f>
        <v>0</v>
      </c>
      <c r="G15" s="175" t="n">
        <f aca="false">$G$6</f>
        <v>0</v>
      </c>
      <c r="H15" s="151" t="n">
        <f aca="false">$H$6</f>
        <v>0</v>
      </c>
      <c r="I15" s="152" t="n">
        <f aca="false">F15+G15+H15</f>
        <v>0</v>
      </c>
      <c r="J15" s="153" t="n">
        <f aca="false">$J$7</f>
        <v>0</v>
      </c>
      <c r="K15" s="154" t="n">
        <f aca="false">$K$6</f>
        <v>0</v>
      </c>
      <c r="L15" s="155" t="n">
        <f aca="false">((I15*J15/1000)+K15)</f>
        <v>0</v>
      </c>
      <c r="M15" s="156" t="n">
        <f aca="false">$M$68</f>
        <v>0</v>
      </c>
      <c r="N15" s="157" t="e">
        <f aca="false">$N$7*AQ14*AR14</f>
        <v>#DIV/0!</v>
      </c>
      <c r="O15" s="156" t="n">
        <f aca="false">$O$68</f>
        <v>0</v>
      </c>
      <c r="P15" s="158" t="n">
        <f aca="false">(AT14*$P$6)*$P$3</f>
        <v>0</v>
      </c>
      <c r="Q15" s="154" t="n">
        <f aca="false">$Q$68</f>
        <v>0</v>
      </c>
      <c r="R15" s="154" t="n">
        <v>0</v>
      </c>
      <c r="S15" s="155" t="n">
        <v>0</v>
      </c>
      <c r="T15" s="156" t="n">
        <f aca="false">$T$6</f>
        <v>0</v>
      </c>
      <c r="U15" s="159" t="e">
        <f aca="false">(N15/E15)+SUM(L15:M15)</f>
        <v>#DIV/0!</v>
      </c>
      <c r="W15" s="116" t="n">
        <v>4</v>
      </c>
      <c r="X15" s="117"/>
      <c r="Y15" s="160"/>
      <c r="Z15" s="63"/>
      <c r="AA15" s="161"/>
      <c r="AB15" s="120"/>
      <c r="AC15" s="162" t="n">
        <f aca="false">(W15*X15)+(Y15*Z15)+(AA15*AB15)</f>
        <v>0</v>
      </c>
      <c r="AD15" s="163" t="n">
        <v>900</v>
      </c>
      <c r="AE15" s="164" t="n">
        <v>0</v>
      </c>
      <c r="AF15" s="165" t="n">
        <v>0</v>
      </c>
      <c r="AG15" s="166"/>
      <c r="AH15" s="167"/>
      <c r="AI15" s="168"/>
      <c r="AJ15" s="169"/>
      <c r="AK15" s="170"/>
      <c r="AL15" s="63"/>
      <c r="AM15" s="171"/>
      <c r="AN15" s="172"/>
      <c r="AO15" s="173"/>
      <c r="AP15" s="133"/>
      <c r="AQ15" s="133" t="e">
        <f aca="false" t="array" ref="AQ15:AQ15">SUM(IF(AND(AJ15&lt;&gt;"pac",AJ15&lt;&gt;""),AI15),IF(AND(AM15&lt;&gt;"pac",AM15&lt;&gt;""),AL15),IF(AND(AN15&lt;&gt;"pac",AN15&lt;&gt;""),AO15))/SUM(IF(AND(AJ15&lt;&gt;"pac",AJ15&lt;&gt;""),1),IF(AND(AM15&lt;&gt;"pac",AM15&lt;&gt;""),1),IF(AND(AN15&lt;&gt;"pac",AN15&lt;&gt;""),1))</f>
        <v>#DIV/0!</v>
      </c>
      <c r="AR15" s="133" t="n">
        <f aca="false" t="array" ref="AR15:AR15">SUM(IF(AND(AJ15&lt;&gt;"pac",AJ15&lt;&gt;""),AH15),IF(AND(AM15&lt;&gt;"pac",AM15&lt;&gt;""),AK15),IF(AND(AP15&lt;&gt;"pac",AP15&lt;&gt;""),AN15))</f>
        <v>0</v>
      </c>
      <c r="AS15" s="133"/>
      <c r="AT15" s="134" t="n">
        <f aca="false">SUM(AE15,AG15,AH15,AN15,AK15)</f>
        <v>0</v>
      </c>
      <c r="AU15" s="135" t="e">
        <f aca="false">AV15/AT15</f>
        <v>#DIV/0!</v>
      </c>
      <c r="AV15" s="136" t="n">
        <f aca="false">SUM(AE15*AF15)+(AH15*AI15)+(AN15*AO15)+(AK15*AL15)</f>
        <v>0</v>
      </c>
      <c r="AW15" s="137" t="n">
        <f aca="false">AT15*(F16+G16+H16)*J16/1000</f>
        <v>0</v>
      </c>
      <c r="AX15" s="137" t="n">
        <f aca="false">K16*AT15</f>
        <v>0</v>
      </c>
      <c r="AY15" s="137" t="n">
        <f aca="false">L16*(AE16+AG16)</f>
        <v>0</v>
      </c>
      <c r="AZ15" s="136" t="n">
        <f aca="false">P16</f>
        <v>0</v>
      </c>
      <c r="BA15" s="137" t="n">
        <f aca="false">AC15</f>
        <v>0</v>
      </c>
      <c r="BB15" s="137" t="n">
        <f aca="false">T16*AT16</f>
        <v>0</v>
      </c>
      <c r="BC15" s="137"/>
      <c r="BD15" s="137" t="n">
        <f aca="false">AV15-SUM(AW15:BC15)</f>
        <v>0</v>
      </c>
      <c r="BE15" s="138"/>
      <c r="BF15" s="139" t="n">
        <f aca="false">BD15</f>
        <v>0</v>
      </c>
      <c r="BG15" s="139" t="n">
        <f aca="false">BF15*$BG$5</f>
        <v>0</v>
      </c>
      <c r="BH15" s="139" t="n">
        <f aca="false">BF15*$BH$5</f>
        <v>0</v>
      </c>
      <c r="BI15" s="52"/>
      <c r="BJ15" s="53" t="s">
        <v>96</v>
      </c>
      <c r="BK15" s="52"/>
      <c r="BL15" s="181" t="n">
        <f aca="false">BC31</f>
        <v>0</v>
      </c>
      <c r="BO15" s="53" t="s">
        <v>96</v>
      </c>
      <c r="BP15" s="52"/>
      <c r="BQ15" s="181" t="e">
        <f aca="true">(INDIRECT(TEXT((DAY($A$1)-1),"0")&amp;"!BK15"))+BL15</f>
        <v>#REF!</v>
      </c>
    </row>
    <row r="16" customFormat="false" ht="12.75" hidden="false" customHeight="false" outlineLevel="0" collapsed="false">
      <c r="B16" s="75" t="n">
        <v>900</v>
      </c>
      <c r="C16" s="146" t="n">
        <f aca="false">C15</f>
        <v>4</v>
      </c>
      <c r="D16" s="147" t="n">
        <f aca="false">D15</f>
        <v>0</v>
      </c>
      <c r="E16" s="174" t="n">
        <f aca="false">C16-D15</f>
        <v>4</v>
      </c>
      <c r="F16" s="149" t="n">
        <f aca="false">$F$6</f>
        <v>0</v>
      </c>
      <c r="G16" s="175" t="n">
        <f aca="false">$G$6</f>
        <v>0</v>
      </c>
      <c r="H16" s="151" t="n">
        <f aca="false">$H$6</f>
        <v>0</v>
      </c>
      <c r="I16" s="152" t="n">
        <f aca="false">F16+G16+H16</f>
        <v>0</v>
      </c>
      <c r="J16" s="153" t="n">
        <f aca="false">$J$7</f>
        <v>0</v>
      </c>
      <c r="K16" s="154" t="n">
        <f aca="false">$K$6</f>
        <v>0</v>
      </c>
      <c r="L16" s="155" t="n">
        <f aca="false">((I16*J16/1000)+K16)</f>
        <v>0</v>
      </c>
      <c r="M16" s="156" t="n">
        <f aca="false">$M$68</f>
        <v>0</v>
      </c>
      <c r="N16" s="157" t="e">
        <f aca="false">$N$7*AQ15*AR15</f>
        <v>#DIV/0!</v>
      </c>
      <c r="O16" s="156" t="n">
        <f aca="false">$O$68</f>
        <v>0</v>
      </c>
      <c r="P16" s="158" t="n">
        <f aca="false">(AT15*$P$6)*$P$3</f>
        <v>0</v>
      </c>
      <c r="Q16" s="154" t="n">
        <f aca="false">$Q$68</f>
        <v>0</v>
      </c>
      <c r="R16" s="154" t="n">
        <v>0</v>
      </c>
      <c r="S16" s="155" t="n">
        <v>0</v>
      </c>
      <c r="T16" s="156" t="n">
        <f aca="false">$T$6</f>
        <v>0</v>
      </c>
      <c r="U16" s="159" t="e">
        <f aca="false">(N16/E16)+SUM(L16:M16)</f>
        <v>#DIV/0!</v>
      </c>
      <c r="W16" s="116" t="n">
        <v>4</v>
      </c>
      <c r="X16" s="117"/>
      <c r="Y16" s="160"/>
      <c r="Z16" s="63"/>
      <c r="AA16" s="161"/>
      <c r="AB16" s="120"/>
      <c r="AC16" s="162" t="n">
        <f aca="false">(W16*X16)+(Y16*Z16)+(AA16*AB16)</f>
        <v>0</v>
      </c>
      <c r="AD16" s="163" t="n">
        <v>1000</v>
      </c>
      <c r="AE16" s="164" t="n">
        <v>0</v>
      </c>
      <c r="AF16" s="165" t="n">
        <v>0</v>
      </c>
      <c r="AG16" s="166"/>
      <c r="AH16" s="167"/>
      <c r="AI16" s="168"/>
      <c r="AJ16" s="169"/>
      <c r="AK16" s="170"/>
      <c r="AL16" s="63"/>
      <c r="AM16" s="171"/>
      <c r="AN16" s="172"/>
      <c r="AO16" s="173"/>
      <c r="AP16" s="133"/>
      <c r="AQ16" s="133" t="e">
        <f aca="false" t="array" ref="AQ16:AQ16">SUM(IF(AND(AJ16&lt;&gt;"pac",AJ16&lt;&gt;""),AI16),IF(AND(AM16&lt;&gt;"pac",AM16&lt;&gt;""),AL16),IF(AND(AN16&lt;&gt;"pac",AN16&lt;&gt;""),AO16))/SUM(IF(AND(AJ16&lt;&gt;"pac",AJ16&lt;&gt;""),1),IF(AND(AM16&lt;&gt;"pac",AM16&lt;&gt;""),1),IF(AND(AN16&lt;&gt;"pac",AN16&lt;&gt;""),1))</f>
        <v>#DIV/0!</v>
      </c>
      <c r="AR16" s="133" t="n">
        <f aca="false" t="array" ref="AR16:AR16">SUM(IF(AND(AJ16&lt;&gt;"pac",AJ16&lt;&gt;""),AH16),IF(AND(AM16&lt;&gt;"pac",AM16&lt;&gt;""),AK16),IF(AND(AP16&lt;&gt;"pac",AP16&lt;&gt;""),AN16))</f>
        <v>0</v>
      </c>
      <c r="AS16" s="133"/>
      <c r="AT16" s="134" t="n">
        <f aca="false">SUM(AE16,AG16,AH16,AN16,AK16)</f>
        <v>0</v>
      </c>
      <c r="AU16" s="135" t="e">
        <f aca="false">AV16/AT16</f>
        <v>#DIV/0!</v>
      </c>
      <c r="AV16" s="136" t="n">
        <f aca="false">SUM(AE16*AF16)+(AH16*AI16)+(AN16*AO16)+(AK16*AL16)</f>
        <v>0</v>
      </c>
      <c r="AW16" s="137" t="n">
        <f aca="false">AT16*(F17+G17+H17)*J17/1000</f>
        <v>0</v>
      </c>
      <c r="AX16" s="137" t="n">
        <f aca="false">K17*AT16</f>
        <v>0</v>
      </c>
      <c r="AY16" s="137" t="n">
        <f aca="false">L17*(AE17+AG17)</f>
        <v>0</v>
      </c>
      <c r="AZ16" s="136" t="n">
        <f aca="false">P17</f>
        <v>0</v>
      </c>
      <c r="BA16" s="137" t="n">
        <f aca="false">AC16</f>
        <v>0</v>
      </c>
      <c r="BB16" s="137" t="n">
        <f aca="false">T17*AT17</f>
        <v>0</v>
      </c>
      <c r="BC16" s="137"/>
      <c r="BD16" s="137" t="n">
        <f aca="false">AV16-SUM(AW16:BC16)</f>
        <v>0</v>
      </c>
      <c r="BE16" s="138"/>
      <c r="BF16" s="139" t="n">
        <f aca="false">BD16</f>
        <v>0</v>
      </c>
      <c r="BG16" s="139" t="n">
        <f aca="false">BF16*$BG$5</f>
        <v>0</v>
      </c>
      <c r="BH16" s="139" t="n">
        <f aca="false">BF16*$BH$5</f>
        <v>0</v>
      </c>
      <c r="BI16" s="52"/>
      <c r="BJ16" s="53" t="s">
        <v>98</v>
      </c>
      <c r="BK16" s="52"/>
      <c r="BL16" s="73" t="n">
        <f aca="false">SUM(BL13:BL15)</f>
        <v>0</v>
      </c>
      <c r="BO16" s="53" t="s">
        <v>98</v>
      </c>
      <c r="BP16" s="52"/>
      <c r="BQ16" s="73" t="e">
        <f aca="true">(INDIRECT(TEXT((DAY($A$1)-1),"0")&amp;"!Bq16"))+BL16</f>
        <v>#REF!</v>
      </c>
    </row>
    <row r="17" customFormat="false" ht="12.75" hidden="false" customHeight="false" outlineLevel="0" collapsed="false">
      <c r="B17" s="75" t="n">
        <v>1000</v>
      </c>
      <c r="C17" s="146" t="n">
        <f aca="false">C16</f>
        <v>4</v>
      </c>
      <c r="D17" s="147" t="n">
        <f aca="false">D16</f>
        <v>0</v>
      </c>
      <c r="E17" s="174" t="n">
        <f aca="false">C17-D16</f>
        <v>4</v>
      </c>
      <c r="F17" s="149" t="n">
        <f aca="false">$F$6</f>
        <v>0</v>
      </c>
      <c r="G17" s="175" t="n">
        <f aca="false">$G$6</f>
        <v>0</v>
      </c>
      <c r="H17" s="151" t="n">
        <f aca="false">$H$6</f>
        <v>0</v>
      </c>
      <c r="I17" s="152" t="n">
        <f aca="false">F17+G17+H17</f>
        <v>0</v>
      </c>
      <c r="J17" s="153" t="n">
        <f aca="false">$J$7</f>
        <v>0</v>
      </c>
      <c r="K17" s="154" t="n">
        <f aca="false">$K$6</f>
        <v>0</v>
      </c>
      <c r="L17" s="155" t="n">
        <f aca="false">((I17*J17/1000)+K17)</f>
        <v>0</v>
      </c>
      <c r="M17" s="156" t="n">
        <f aca="false">$M$68</f>
        <v>0</v>
      </c>
      <c r="N17" s="157" t="e">
        <f aca="false">$N$7*AQ16*AR16</f>
        <v>#DIV/0!</v>
      </c>
      <c r="O17" s="156" t="n">
        <f aca="false">$O$68</f>
        <v>0</v>
      </c>
      <c r="P17" s="158" t="n">
        <f aca="false">(AT16*$P$6)*$P$3</f>
        <v>0</v>
      </c>
      <c r="Q17" s="154" t="n">
        <f aca="false">$Q$68</f>
        <v>0</v>
      </c>
      <c r="R17" s="154" t="n">
        <v>0</v>
      </c>
      <c r="S17" s="155" t="n">
        <v>0</v>
      </c>
      <c r="T17" s="156" t="n">
        <f aca="false">$T$6</f>
        <v>0</v>
      </c>
      <c r="U17" s="159" t="e">
        <f aca="false">(N17/E17)+SUM(L17:M17)</f>
        <v>#DIV/0!</v>
      </c>
      <c r="W17" s="116" t="n">
        <v>4</v>
      </c>
      <c r="X17" s="117"/>
      <c r="Y17" s="160"/>
      <c r="Z17" s="63"/>
      <c r="AA17" s="161"/>
      <c r="AB17" s="120"/>
      <c r="AC17" s="162" t="n">
        <f aca="false">(W17*X17)+(Y17*Z17)+(AA17*AB17)</f>
        <v>0</v>
      </c>
      <c r="AD17" s="163" t="n">
        <v>1100</v>
      </c>
      <c r="AE17" s="164" t="n">
        <v>0</v>
      </c>
      <c r="AF17" s="165" t="n">
        <v>0</v>
      </c>
      <c r="AG17" s="166"/>
      <c r="AH17" s="167"/>
      <c r="AI17" s="168"/>
      <c r="AJ17" s="169"/>
      <c r="AK17" s="170"/>
      <c r="AL17" s="63"/>
      <c r="AM17" s="171"/>
      <c r="AN17" s="172"/>
      <c r="AO17" s="173"/>
      <c r="AP17" s="133"/>
      <c r="AQ17" s="133" t="e">
        <f aca="false" t="array" ref="AQ17:AQ17">SUM(IF(AND(AJ17&lt;&gt;"pac",AJ17&lt;&gt;""),AI17),IF(AND(AM17&lt;&gt;"pac",AM17&lt;&gt;""),AL17),IF(AND(AN17&lt;&gt;"pac",AN17&lt;&gt;""),AO17))/SUM(IF(AND(AJ17&lt;&gt;"pac",AJ17&lt;&gt;""),1),IF(AND(AM17&lt;&gt;"pac",AM17&lt;&gt;""),1),IF(AND(AN17&lt;&gt;"pac",AN17&lt;&gt;""),1))</f>
        <v>#DIV/0!</v>
      </c>
      <c r="AR17" s="133" t="n">
        <f aca="false" t="array" ref="AR17:AR17">SUM(IF(AND(AJ17&lt;&gt;"pac",AJ17&lt;&gt;""),AH17),IF(AND(AM17&lt;&gt;"pac",AM17&lt;&gt;""),AK17),IF(AND(AP17&lt;&gt;"pac",AP17&lt;&gt;""),AN17))</f>
        <v>0</v>
      </c>
      <c r="AS17" s="133"/>
      <c r="AT17" s="134" t="n">
        <f aca="false">SUM(AE17,AG17,AH17,AN17,AK17)</f>
        <v>0</v>
      </c>
      <c r="AU17" s="135" t="e">
        <f aca="false">AV17/AT17</f>
        <v>#DIV/0!</v>
      </c>
      <c r="AV17" s="136" t="n">
        <f aca="false">SUM(AE17*AF17)+(AH17*AI17)+(AN17*AO17)+(AK17*AL17)</f>
        <v>0</v>
      </c>
      <c r="AW17" s="137" t="n">
        <f aca="false">AT17*(F18+G18+H18)*J18/1000</f>
        <v>0</v>
      </c>
      <c r="AX17" s="137" t="n">
        <f aca="false">K18*AT17</f>
        <v>0</v>
      </c>
      <c r="AY17" s="137" t="n">
        <f aca="false">L18*(AE18+AG18)</f>
        <v>0</v>
      </c>
      <c r="AZ17" s="136" t="n">
        <f aca="false">P18</f>
        <v>0</v>
      </c>
      <c r="BA17" s="137" t="n">
        <f aca="false">AC17</f>
        <v>0</v>
      </c>
      <c r="BB17" s="137" t="n">
        <f aca="false">T18*AT18</f>
        <v>0</v>
      </c>
      <c r="BC17" s="137"/>
      <c r="BD17" s="137" t="n">
        <f aca="false">AV17-SUM(AW17:BC17)</f>
        <v>0</v>
      </c>
      <c r="BE17" s="138"/>
      <c r="BF17" s="139" t="n">
        <f aca="false">BD17</f>
        <v>0</v>
      </c>
      <c r="BG17" s="139" t="n">
        <f aca="false">BF17*$BG$5</f>
        <v>0</v>
      </c>
      <c r="BH17" s="139" t="n">
        <f aca="false">BF17*$BH$5</f>
        <v>0</v>
      </c>
      <c r="BI17" s="52"/>
      <c r="BJ17" s="183"/>
      <c r="BK17" s="52"/>
      <c r="BL17" s="171"/>
      <c r="BO17" s="183"/>
      <c r="BP17" s="52"/>
      <c r="BQ17" s="171"/>
    </row>
    <row r="18" customFormat="false" ht="12.75" hidden="false" customHeight="false" outlineLevel="0" collapsed="false">
      <c r="B18" s="75" t="n">
        <v>1100</v>
      </c>
      <c r="C18" s="146" t="n">
        <f aca="false">C17</f>
        <v>4</v>
      </c>
      <c r="D18" s="147" t="n">
        <f aca="false">D17</f>
        <v>0</v>
      </c>
      <c r="E18" s="174" t="n">
        <f aca="false">C18-D17</f>
        <v>4</v>
      </c>
      <c r="F18" s="149" t="n">
        <f aca="false">$F$6</f>
        <v>0</v>
      </c>
      <c r="G18" s="175" t="n">
        <f aca="false">$G$6</f>
        <v>0</v>
      </c>
      <c r="H18" s="151" t="n">
        <f aca="false">$H$6</f>
        <v>0</v>
      </c>
      <c r="I18" s="152" t="n">
        <f aca="false">F18+G18+H18</f>
        <v>0</v>
      </c>
      <c r="J18" s="153" t="n">
        <f aca="false">$J$7</f>
        <v>0</v>
      </c>
      <c r="K18" s="154" t="n">
        <f aca="false">$K$6</f>
        <v>0</v>
      </c>
      <c r="L18" s="155" t="n">
        <f aca="false">((I18*J18/1000)+K18)</f>
        <v>0</v>
      </c>
      <c r="M18" s="156" t="n">
        <f aca="false">$M$68</f>
        <v>0</v>
      </c>
      <c r="N18" s="157" t="e">
        <f aca="false">$N$7*AQ17*AR17</f>
        <v>#DIV/0!</v>
      </c>
      <c r="O18" s="156" t="n">
        <f aca="false">$O$68</f>
        <v>0</v>
      </c>
      <c r="P18" s="158" t="n">
        <f aca="false">(AT17*$P$6)*$P$3</f>
        <v>0</v>
      </c>
      <c r="Q18" s="154" t="n">
        <f aca="false">$Q$68</f>
        <v>0</v>
      </c>
      <c r="R18" s="154" t="n">
        <v>0</v>
      </c>
      <c r="S18" s="155" t="n">
        <v>0</v>
      </c>
      <c r="T18" s="156" t="n">
        <f aca="false">$T$6</f>
        <v>0</v>
      </c>
      <c r="U18" s="159" t="e">
        <f aca="false">(N18/E18)+SUM(L18:M18)</f>
        <v>#DIV/0!</v>
      </c>
      <c r="W18" s="116" t="n">
        <v>4</v>
      </c>
      <c r="X18" s="117"/>
      <c r="Y18" s="160"/>
      <c r="Z18" s="63"/>
      <c r="AA18" s="161"/>
      <c r="AB18" s="120"/>
      <c r="AC18" s="162" t="n">
        <f aca="false">(W18*X18)+(Y18*Z18)+(AA18*AB18)</f>
        <v>0</v>
      </c>
      <c r="AD18" s="163" t="n">
        <v>1200</v>
      </c>
      <c r="AE18" s="164" t="n">
        <v>0</v>
      </c>
      <c r="AF18" s="165" t="n">
        <v>0</v>
      </c>
      <c r="AG18" s="166"/>
      <c r="AH18" s="167"/>
      <c r="AI18" s="168"/>
      <c r="AJ18" s="169"/>
      <c r="AK18" s="170"/>
      <c r="AL18" s="63"/>
      <c r="AM18" s="171"/>
      <c r="AN18" s="172"/>
      <c r="AO18" s="173"/>
      <c r="AP18" s="133"/>
      <c r="AQ18" s="133" t="e">
        <f aca="false" t="array" ref="AQ18:AQ18">SUM(IF(AND(AJ18&lt;&gt;"pac",AJ18&lt;&gt;""),AI18),IF(AND(AM18&lt;&gt;"pac",AM18&lt;&gt;""),AL18),IF(AND(AN18&lt;&gt;"pac",AN18&lt;&gt;""),AO18))/SUM(IF(AND(AJ18&lt;&gt;"pac",AJ18&lt;&gt;""),1),IF(AND(AM18&lt;&gt;"pac",AM18&lt;&gt;""),1),IF(AND(AN18&lt;&gt;"pac",AN18&lt;&gt;""),1))</f>
        <v>#DIV/0!</v>
      </c>
      <c r="AR18" s="133" t="n">
        <f aca="false" t="array" ref="AR18:AR18">SUM(IF(AND(AJ18&lt;&gt;"pac",AJ18&lt;&gt;""),AH18),IF(AND(AM18&lt;&gt;"pac",AM18&lt;&gt;""),AK18),IF(AND(AP18&lt;&gt;"pac",AP18&lt;&gt;""),AN18))</f>
        <v>0</v>
      </c>
      <c r="AS18" s="133"/>
      <c r="AT18" s="134" t="n">
        <f aca="false">SUM(AE18,AG18,AH18,AN18,AK18)</f>
        <v>0</v>
      </c>
      <c r="AU18" s="135" t="e">
        <f aca="false">AV18/AT18</f>
        <v>#DIV/0!</v>
      </c>
      <c r="AV18" s="136" t="n">
        <f aca="false">SUM(AE18*AF18)+(AH18*AI18)+(AN18*AO18)+(AK18*AL18)</f>
        <v>0</v>
      </c>
      <c r="AW18" s="137" t="n">
        <f aca="false">AT18*(F19+G19+H19)*J19/1000</f>
        <v>0</v>
      </c>
      <c r="AX18" s="137" t="n">
        <f aca="false">K19*AT18</f>
        <v>0</v>
      </c>
      <c r="AY18" s="137" t="n">
        <f aca="false">L19*(AE19+AG19)</f>
        <v>0</v>
      </c>
      <c r="AZ18" s="136" t="n">
        <f aca="false">P19</f>
        <v>0</v>
      </c>
      <c r="BA18" s="137" t="n">
        <f aca="false">AC18</f>
        <v>0</v>
      </c>
      <c r="BB18" s="137" t="n">
        <f aca="false">T19*AT19</f>
        <v>0</v>
      </c>
      <c r="BC18" s="137"/>
      <c r="BD18" s="137" t="n">
        <f aca="false">AV18-SUM(AW18:BC18)</f>
        <v>0</v>
      </c>
      <c r="BE18" s="138"/>
      <c r="BF18" s="139" t="n">
        <f aca="false">BD18</f>
        <v>0</v>
      </c>
      <c r="BG18" s="139" t="n">
        <f aca="false">BF18*$BG$5</f>
        <v>0</v>
      </c>
      <c r="BH18" s="139" t="n">
        <f aca="false">BF18*$BH$5</f>
        <v>0</v>
      </c>
      <c r="BI18" s="52"/>
      <c r="BJ18" s="53" t="s">
        <v>99</v>
      </c>
      <c r="BK18" s="52"/>
      <c r="BL18" s="73" t="n">
        <f aca="false">BH31</f>
        <v>0</v>
      </c>
      <c r="BO18" s="53" t="s">
        <v>99</v>
      </c>
      <c r="BP18" s="52"/>
      <c r="BQ18" s="73" t="e">
        <f aca="false">BQ7*$BH$5</f>
        <v>#REF!</v>
      </c>
    </row>
    <row r="19" customFormat="false" ht="12.75" hidden="false" customHeight="false" outlineLevel="0" collapsed="false">
      <c r="B19" s="75" t="n">
        <v>1200</v>
      </c>
      <c r="C19" s="146" t="n">
        <f aca="false">C18</f>
        <v>4</v>
      </c>
      <c r="D19" s="147" t="n">
        <f aca="false">D18</f>
        <v>0</v>
      </c>
      <c r="E19" s="174" t="n">
        <f aca="false">C19-D18</f>
        <v>4</v>
      </c>
      <c r="F19" s="149" t="n">
        <f aca="false">$F$6</f>
        <v>0</v>
      </c>
      <c r="G19" s="175" t="n">
        <f aca="false">$G$6</f>
        <v>0</v>
      </c>
      <c r="H19" s="151" t="n">
        <f aca="false">$H$6</f>
        <v>0</v>
      </c>
      <c r="I19" s="152" t="n">
        <f aca="false">F19+G19+H19</f>
        <v>0</v>
      </c>
      <c r="J19" s="153" t="n">
        <f aca="false">$J$7</f>
        <v>0</v>
      </c>
      <c r="K19" s="154" t="n">
        <f aca="false">$K$6</f>
        <v>0</v>
      </c>
      <c r="L19" s="155" t="n">
        <f aca="false">((I19*J19/1000)+K19)</f>
        <v>0</v>
      </c>
      <c r="M19" s="156" t="n">
        <f aca="false">$M$68</f>
        <v>0</v>
      </c>
      <c r="N19" s="157" t="e">
        <f aca="false">$N$7*AQ18*AR18</f>
        <v>#DIV/0!</v>
      </c>
      <c r="O19" s="156" t="n">
        <f aca="false">$O$68</f>
        <v>0</v>
      </c>
      <c r="P19" s="158" t="n">
        <f aca="false">(AT18*$P$6)*$P$3</f>
        <v>0</v>
      </c>
      <c r="Q19" s="154" t="n">
        <f aca="false">$Q$68</f>
        <v>0</v>
      </c>
      <c r="R19" s="154" t="n">
        <v>0</v>
      </c>
      <c r="S19" s="155" t="n">
        <v>0</v>
      </c>
      <c r="T19" s="156" t="n">
        <f aca="false">$T$6</f>
        <v>0</v>
      </c>
      <c r="U19" s="159" t="e">
        <f aca="false">(N19/E19)+SUM(L19:M19)</f>
        <v>#DIV/0!</v>
      </c>
      <c r="W19" s="116" t="n">
        <v>4</v>
      </c>
      <c r="X19" s="117"/>
      <c r="Y19" s="160"/>
      <c r="Z19" s="63"/>
      <c r="AA19" s="161"/>
      <c r="AB19" s="120"/>
      <c r="AC19" s="162" t="n">
        <f aca="false">(W19*X19)+(Y19*Z19)+(AA19*AB19)</f>
        <v>0</v>
      </c>
      <c r="AD19" s="163" t="n">
        <v>1300</v>
      </c>
      <c r="AE19" s="164" t="n">
        <v>0</v>
      </c>
      <c r="AF19" s="165" t="n">
        <v>0</v>
      </c>
      <c r="AG19" s="166"/>
      <c r="AH19" s="167"/>
      <c r="AI19" s="168"/>
      <c r="AJ19" s="169"/>
      <c r="AK19" s="170"/>
      <c r="AL19" s="63"/>
      <c r="AM19" s="171"/>
      <c r="AN19" s="172"/>
      <c r="AO19" s="173"/>
      <c r="AP19" s="133"/>
      <c r="AQ19" s="133" t="e">
        <f aca="false" t="array" ref="AQ19:AQ19">SUM(IF(AND(AJ19&lt;&gt;"pac",AJ19&lt;&gt;""),AI19),IF(AND(AM19&lt;&gt;"pac",AM19&lt;&gt;""),AL19),IF(AND(AN19&lt;&gt;"pac",AN19&lt;&gt;""),AO19))/SUM(IF(AND(AJ19&lt;&gt;"pac",AJ19&lt;&gt;""),1),IF(AND(AM19&lt;&gt;"pac",AM19&lt;&gt;""),1),IF(AND(AN19&lt;&gt;"pac",AN19&lt;&gt;""),1))</f>
        <v>#DIV/0!</v>
      </c>
      <c r="AR19" s="133" t="n">
        <f aca="false" t="array" ref="AR19:AR19">SUM(IF(AND(AJ19&lt;&gt;"pac",AJ19&lt;&gt;""),AH19),IF(AND(AM19&lt;&gt;"pac",AM19&lt;&gt;""),AK19),IF(AND(AP19&lt;&gt;"pac",AP19&lt;&gt;""),AN19))</f>
        <v>0</v>
      </c>
      <c r="AS19" s="133"/>
      <c r="AT19" s="134" t="n">
        <f aca="false">SUM(AE19,AG19,AH19,AN19,AK19)</f>
        <v>0</v>
      </c>
      <c r="AU19" s="135" t="e">
        <f aca="false">AV19/AT19</f>
        <v>#DIV/0!</v>
      </c>
      <c r="AV19" s="136" t="n">
        <f aca="false">SUM(AE19*AF19)+(AH19*AI19)+(AN19*AO19)+(AK19*AL19)</f>
        <v>0</v>
      </c>
      <c r="AW19" s="137" t="n">
        <f aca="false">AT19*(F20+G20+H20)*J20/1000</f>
        <v>0</v>
      </c>
      <c r="AX19" s="137" t="n">
        <f aca="false">K20*AT19</f>
        <v>0</v>
      </c>
      <c r="AY19" s="137" t="n">
        <f aca="false">L20*(AE20+AG20)</f>
        <v>0</v>
      </c>
      <c r="AZ19" s="136" t="n">
        <f aca="false">P20</f>
        <v>0</v>
      </c>
      <c r="BA19" s="137" t="n">
        <f aca="false">AC19</f>
        <v>0</v>
      </c>
      <c r="BB19" s="137" t="n">
        <f aca="false">T20*AT20</f>
        <v>0</v>
      </c>
      <c r="BC19" s="137"/>
      <c r="BD19" s="137" t="n">
        <f aca="false">AV19-SUM(AW19:BC19)</f>
        <v>0</v>
      </c>
      <c r="BE19" s="138"/>
      <c r="BF19" s="139" t="n">
        <f aca="false">BD19</f>
        <v>0</v>
      </c>
      <c r="BG19" s="139" t="n">
        <f aca="false">BF19*$BG$5</f>
        <v>0</v>
      </c>
      <c r="BH19" s="139" t="n">
        <f aca="false">BF19*$BH$5</f>
        <v>0</v>
      </c>
      <c r="BI19" s="52"/>
      <c r="BJ19" s="53" t="s">
        <v>101</v>
      </c>
      <c r="BK19" s="52"/>
      <c r="BL19" s="73" t="n">
        <f aca="false">BB31</f>
        <v>0</v>
      </c>
      <c r="BO19" s="53" t="s">
        <v>101</v>
      </c>
      <c r="BP19" s="52"/>
      <c r="BQ19" s="73" t="e">
        <f aca="true">(INDIRECT(TEXT((DAY($A$1)-1),"0")&amp;"!BK19"))+BL19</f>
        <v>#REF!</v>
      </c>
    </row>
    <row r="20" customFormat="false" ht="12.75" hidden="false" customHeight="false" outlineLevel="0" collapsed="false">
      <c r="B20" s="75" t="n">
        <v>1300</v>
      </c>
      <c r="C20" s="146" t="n">
        <f aca="false">C19</f>
        <v>4</v>
      </c>
      <c r="D20" s="147" t="n">
        <f aca="false">D19</f>
        <v>0</v>
      </c>
      <c r="E20" s="174" t="n">
        <f aca="false">C20-D19</f>
        <v>4</v>
      </c>
      <c r="F20" s="149" t="n">
        <f aca="false">$F$6</f>
        <v>0</v>
      </c>
      <c r="G20" s="175" t="n">
        <f aca="false">$G$6</f>
        <v>0</v>
      </c>
      <c r="H20" s="151" t="n">
        <f aca="false">$H$6</f>
        <v>0</v>
      </c>
      <c r="I20" s="152" t="n">
        <f aca="false">F20+G20+H20</f>
        <v>0</v>
      </c>
      <c r="J20" s="153" t="n">
        <f aca="false">$J$7</f>
        <v>0</v>
      </c>
      <c r="K20" s="154" t="n">
        <f aca="false">$K$6</f>
        <v>0</v>
      </c>
      <c r="L20" s="155" t="n">
        <f aca="false">((I20*J20/1000)+K20)</f>
        <v>0</v>
      </c>
      <c r="M20" s="156" t="n">
        <f aca="false">$M$68</f>
        <v>0</v>
      </c>
      <c r="N20" s="157" t="e">
        <f aca="false">$N$7*AQ19*AR19</f>
        <v>#DIV/0!</v>
      </c>
      <c r="O20" s="156" t="n">
        <f aca="false">$O$68</f>
        <v>0</v>
      </c>
      <c r="P20" s="158" t="n">
        <f aca="false">(AT19*$P$6)*$P$3</f>
        <v>0</v>
      </c>
      <c r="Q20" s="154" t="n">
        <f aca="false">$Q$68</f>
        <v>0</v>
      </c>
      <c r="R20" s="154" t="n">
        <v>0</v>
      </c>
      <c r="S20" s="155" t="n">
        <v>0</v>
      </c>
      <c r="T20" s="156" t="n">
        <f aca="false">$T$6</f>
        <v>0</v>
      </c>
      <c r="U20" s="159" t="e">
        <f aca="false">(N20/E20)+SUM(L20:M20)</f>
        <v>#DIV/0!</v>
      </c>
      <c r="W20" s="116" t="n">
        <v>4</v>
      </c>
      <c r="X20" s="117"/>
      <c r="Y20" s="160"/>
      <c r="Z20" s="63"/>
      <c r="AA20" s="161"/>
      <c r="AB20" s="120"/>
      <c r="AC20" s="162" t="n">
        <f aca="false">(W20*X20)+(Y20*Z20)+(AA20*AB20)</f>
        <v>0</v>
      </c>
      <c r="AD20" s="163" t="n">
        <v>1400</v>
      </c>
      <c r="AE20" s="164" t="n">
        <v>0</v>
      </c>
      <c r="AF20" s="165" t="n">
        <v>0</v>
      </c>
      <c r="AG20" s="166"/>
      <c r="AH20" s="167"/>
      <c r="AI20" s="168"/>
      <c r="AJ20" s="169"/>
      <c r="AK20" s="170"/>
      <c r="AL20" s="63"/>
      <c r="AM20" s="171"/>
      <c r="AN20" s="172"/>
      <c r="AO20" s="173"/>
      <c r="AP20" s="133"/>
      <c r="AQ20" s="133" t="e">
        <f aca="false" t="array" ref="AQ20:AQ20">SUM(IF(AND(AJ20&lt;&gt;"pac",AJ20&lt;&gt;""),AI20),IF(AND(AM20&lt;&gt;"pac",AM20&lt;&gt;""),AL20),IF(AND(AN20&lt;&gt;"pac",AN20&lt;&gt;""),AO20))/SUM(IF(AND(AJ20&lt;&gt;"pac",AJ20&lt;&gt;""),1),IF(AND(AM20&lt;&gt;"pac",AM20&lt;&gt;""),1),IF(AND(AN20&lt;&gt;"pac",AN20&lt;&gt;""),1))</f>
        <v>#DIV/0!</v>
      </c>
      <c r="AR20" s="133" t="n">
        <f aca="false" t="array" ref="AR20:AR20">SUM(IF(AND(AJ20&lt;&gt;"pac",AJ20&lt;&gt;""),AH20),IF(AND(AM20&lt;&gt;"pac",AM20&lt;&gt;""),AK20),IF(AND(AP20&lt;&gt;"pac",AP20&lt;&gt;""),AN20))</f>
        <v>0</v>
      </c>
      <c r="AS20" s="133"/>
      <c r="AT20" s="134" t="n">
        <f aca="false">SUM(AE20,AG20,AH20,AN20,AK20)</f>
        <v>0</v>
      </c>
      <c r="AU20" s="135" t="e">
        <f aca="false">AV20/AT20</f>
        <v>#DIV/0!</v>
      </c>
      <c r="AV20" s="136" t="n">
        <f aca="false">SUM(AE20*AF20)+(AH20*AI20)+(AN20*AO20)+(AK20*AL20)</f>
        <v>0</v>
      </c>
      <c r="AW20" s="137" t="n">
        <f aca="false">AT20*(F21+G21+H21)*J21/1000</f>
        <v>0</v>
      </c>
      <c r="AX20" s="137" t="n">
        <f aca="false">K21*AT20</f>
        <v>0</v>
      </c>
      <c r="AY20" s="137" t="n">
        <f aca="false">L21*(AE21+AG21)</f>
        <v>0</v>
      </c>
      <c r="AZ20" s="136" t="n">
        <f aca="false">P21</f>
        <v>0</v>
      </c>
      <c r="BA20" s="137" t="n">
        <f aca="false">AC20</f>
        <v>0</v>
      </c>
      <c r="BB20" s="137" t="n">
        <f aca="false">T21*AT21</f>
        <v>0</v>
      </c>
      <c r="BC20" s="137"/>
      <c r="BD20" s="137" t="n">
        <f aca="false">AV20-SUM(AW20:BC20)</f>
        <v>0</v>
      </c>
      <c r="BE20" s="138"/>
      <c r="BF20" s="139" t="n">
        <f aca="false">BD20</f>
        <v>0</v>
      </c>
      <c r="BG20" s="139" t="n">
        <f aca="false">BF20*$BG$5</f>
        <v>0</v>
      </c>
      <c r="BH20" s="139" t="n">
        <f aca="false">BF20*$BH$5</f>
        <v>0</v>
      </c>
      <c r="BI20" s="52"/>
      <c r="BJ20" s="53" t="s">
        <v>32</v>
      </c>
      <c r="BK20" s="52"/>
      <c r="BL20" s="73" t="n">
        <f aca="false">BL6</f>
        <v>0</v>
      </c>
      <c r="BO20" s="183"/>
      <c r="BP20" s="52"/>
      <c r="BQ20" s="171"/>
    </row>
    <row r="21" customFormat="false" ht="12.75" hidden="false" customHeight="false" outlineLevel="0" collapsed="false">
      <c r="B21" s="75" t="n">
        <v>1400</v>
      </c>
      <c r="C21" s="146" t="n">
        <f aca="false">C20</f>
        <v>4</v>
      </c>
      <c r="D21" s="147" t="n">
        <f aca="false">D20</f>
        <v>0</v>
      </c>
      <c r="E21" s="174" t="n">
        <f aca="false">C21-D20</f>
        <v>4</v>
      </c>
      <c r="F21" s="149" t="n">
        <f aca="false">$F$6</f>
        <v>0</v>
      </c>
      <c r="G21" s="175" t="n">
        <f aca="false">$G$6</f>
        <v>0</v>
      </c>
      <c r="H21" s="151" t="n">
        <f aca="false">$H$6</f>
        <v>0</v>
      </c>
      <c r="I21" s="152" t="n">
        <f aca="false">F21+G21+H21</f>
        <v>0</v>
      </c>
      <c r="J21" s="153" t="n">
        <f aca="false">$J$7</f>
        <v>0</v>
      </c>
      <c r="K21" s="154" t="n">
        <f aca="false">$K$6</f>
        <v>0</v>
      </c>
      <c r="L21" s="155" t="n">
        <f aca="false">((I21*J21/1000)+K21)</f>
        <v>0</v>
      </c>
      <c r="M21" s="156" t="n">
        <f aca="false">$M$68</f>
        <v>0</v>
      </c>
      <c r="N21" s="157" t="e">
        <f aca="false">$N$7*AQ20*AR20</f>
        <v>#DIV/0!</v>
      </c>
      <c r="O21" s="156" t="n">
        <f aca="false">$O$68</f>
        <v>0</v>
      </c>
      <c r="P21" s="158" t="n">
        <f aca="false">(AT20*$P$6)*$P$3</f>
        <v>0</v>
      </c>
      <c r="Q21" s="154" t="n">
        <f aca="false">$Q$68</f>
        <v>0</v>
      </c>
      <c r="R21" s="154" t="n">
        <v>0</v>
      </c>
      <c r="S21" s="155" t="n">
        <v>0</v>
      </c>
      <c r="T21" s="156" t="n">
        <f aca="false">$T$6</f>
        <v>0</v>
      </c>
      <c r="U21" s="159" t="e">
        <f aca="false">(N21/E21)+SUM(L21:M21)</f>
        <v>#DIV/0!</v>
      </c>
      <c r="W21" s="116" t="n">
        <v>4</v>
      </c>
      <c r="X21" s="117"/>
      <c r="Y21" s="160"/>
      <c r="Z21" s="63"/>
      <c r="AA21" s="161"/>
      <c r="AB21" s="120"/>
      <c r="AC21" s="162" t="n">
        <f aca="false">(W21*X21)+(Y21*Z21)+(AA21*AB21)</f>
        <v>0</v>
      </c>
      <c r="AD21" s="163" t="n">
        <v>1500</v>
      </c>
      <c r="AE21" s="164" t="n">
        <v>0</v>
      </c>
      <c r="AF21" s="165" t="n">
        <v>0</v>
      </c>
      <c r="AG21" s="166"/>
      <c r="AH21" s="167"/>
      <c r="AI21" s="168"/>
      <c r="AJ21" s="169"/>
      <c r="AK21" s="170"/>
      <c r="AL21" s="63"/>
      <c r="AM21" s="171"/>
      <c r="AN21" s="172"/>
      <c r="AO21" s="173"/>
      <c r="AP21" s="133"/>
      <c r="AQ21" s="133" t="e">
        <f aca="false" t="array" ref="AQ21:AQ21">SUM(IF(AND(AJ21&lt;&gt;"pac",AJ21&lt;&gt;""),AI21),IF(AND(AM21&lt;&gt;"pac",AM21&lt;&gt;""),AL21),IF(AND(AN21&lt;&gt;"pac",AN21&lt;&gt;""),AO21))/SUM(IF(AND(AJ21&lt;&gt;"pac",AJ21&lt;&gt;""),1),IF(AND(AM21&lt;&gt;"pac",AM21&lt;&gt;""),1),IF(AND(AN21&lt;&gt;"pac",AN21&lt;&gt;""),1))</f>
        <v>#DIV/0!</v>
      </c>
      <c r="AR21" s="133" t="n">
        <f aca="false" t="array" ref="AR21:AR21">SUM(IF(AND(AJ21&lt;&gt;"pac",AJ21&lt;&gt;""),AH21),IF(AND(AM21&lt;&gt;"pac",AM21&lt;&gt;""),AK21),IF(AND(AP21&lt;&gt;"pac",AP21&lt;&gt;""),AN21))</f>
        <v>0</v>
      </c>
      <c r="AS21" s="133"/>
      <c r="AT21" s="134" t="n">
        <f aca="false">SUM(AE21,AG21,AH21,AN21,AK21)</f>
        <v>0</v>
      </c>
      <c r="AU21" s="135" t="e">
        <f aca="false">AV21/AT21</f>
        <v>#DIV/0!</v>
      </c>
      <c r="AV21" s="136" t="n">
        <f aca="false">SUM(AE21*AF21)+(AH21*AI21)+(AN21*AO21)+(AK21*AL21)</f>
        <v>0</v>
      </c>
      <c r="AW21" s="137" t="n">
        <f aca="false">AT21*(F22+G22+H22)*J22/1000</f>
        <v>0</v>
      </c>
      <c r="AX21" s="137" t="n">
        <f aca="false">K22*AT21</f>
        <v>0</v>
      </c>
      <c r="AY21" s="137" t="n">
        <f aca="false">L22*(AE22+AG22)</f>
        <v>0</v>
      </c>
      <c r="AZ21" s="136" t="n">
        <f aca="false">P22</f>
        <v>0</v>
      </c>
      <c r="BA21" s="137" t="n">
        <f aca="false">AC21</f>
        <v>0</v>
      </c>
      <c r="BB21" s="137" t="n">
        <f aca="false">T22*AT22</f>
        <v>0</v>
      </c>
      <c r="BC21" s="137"/>
      <c r="BD21" s="137" t="n">
        <f aca="false">AV21-SUM(AW21:BC21)</f>
        <v>0</v>
      </c>
      <c r="BE21" s="138"/>
      <c r="BF21" s="139" t="n">
        <f aca="false">BD21</f>
        <v>0</v>
      </c>
      <c r="BG21" s="139" t="n">
        <f aca="false">BF21*$BG$5</f>
        <v>0</v>
      </c>
      <c r="BH21" s="139" t="n">
        <f aca="false">BF21*$BH$5</f>
        <v>0</v>
      </c>
      <c r="BI21" s="52"/>
      <c r="BJ21" s="140" t="s">
        <v>103</v>
      </c>
      <c r="BK21" s="141"/>
      <c r="BL21" s="54" t="n">
        <f aca="false">BL11-BL16-BL18-BL19+BL20</f>
        <v>0</v>
      </c>
      <c r="BO21" s="140" t="s">
        <v>104</v>
      </c>
      <c r="BP21" s="141"/>
      <c r="BQ21" s="54" t="e">
        <f aca="false">BQ11-BQ16-BQ18-BQ19</f>
        <v>#REF!</v>
      </c>
    </row>
    <row r="22" customFormat="false" ht="12.75" hidden="false" customHeight="false" outlineLevel="0" collapsed="false">
      <c r="B22" s="75" t="n">
        <v>1500</v>
      </c>
      <c r="C22" s="146" t="n">
        <f aca="false">C21</f>
        <v>4</v>
      </c>
      <c r="D22" s="147" t="n">
        <f aca="false">D21</f>
        <v>0</v>
      </c>
      <c r="E22" s="174" t="n">
        <f aca="false">C22-D21</f>
        <v>4</v>
      </c>
      <c r="F22" s="149" t="n">
        <f aca="false">$F$6</f>
        <v>0</v>
      </c>
      <c r="G22" s="175" t="n">
        <f aca="false">$G$6</f>
        <v>0</v>
      </c>
      <c r="H22" s="151" t="n">
        <f aca="false">$H$6</f>
        <v>0</v>
      </c>
      <c r="I22" s="152" t="n">
        <f aca="false">F22+G22+H22</f>
        <v>0</v>
      </c>
      <c r="J22" s="153" t="n">
        <f aca="false">$J$7</f>
        <v>0</v>
      </c>
      <c r="K22" s="154" t="n">
        <f aca="false">$K$6</f>
        <v>0</v>
      </c>
      <c r="L22" s="155" t="n">
        <f aca="false">((I22*J22/1000)+K22)</f>
        <v>0</v>
      </c>
      <c r="M22" s="156" t="n">
        <f aca="false">$M$68</f>
        <v>0</v>
      </c>
      <c r="N22" s="157" t="e">
        <f aca="false">$N$7*AQ21*AR21</f>
        <v>#DIV/0!</v>
      </c>
      <c r="O22" s="156" t="n">
        <f aca="false">$O$68</f>
        <v>0</v>
      </c>
      <c r="P22" s="158" t="n">
        <f aca="false">(AT21*$P$6)*$P$3</f>
        <v>0</v>
      </c>
      <c r="Q22" s="154" t="n">
        <f aca="false">$Q$68</f>
        <v>0</v>
      </c>
      <c r="R22" s="154" t="n">
        <v>0</v>
      </c>
      <c r="S22" s="155" t="n">
        <v>0</v>
      </c>
      <c r="T22" s="156" t="n">
        <f aca="false">$T$6</f>
        <v>0</v>
      </c>
      <c r="U22" s="159" t="e">
        <f aca="false">(N22/E22)+SUM(L22:M22)</f>
        <v>#DIV/0!</v>
      </c>
      <c r="W22" s="116" t="n">
        <v>4</v>
      </c>
      <c r="X22" s="117"/>
      <c r="Y22" s="160"/>
      <c r="Z22" s="63"/>
      <c r="AA22" s="161"/>
      <c r="AB22" s="120"/>
      <c r="AC22" s="162" t="n">
        <f aca="false">(W22*X22)+(Y22*Z22)+(AA22*AB22)</f>
        <v>0</v>
      </c>
      <c r="AD22" s="163" t="n">
        <v>1600</v>
      </c>
      <c r="AE22" s="164" t="n">
        <v>0</v>
      </c>
      <c r="AF22" s="165" t="n">
        <v>0</v>
      </c>
      <c r="AG22" s="166"/>
      <c r="AH22" s="167"/>
      <c r="AI22" s="168"/>
      <c r="AJ22" s="169"/>
      <c r="AK22" s="170"/>
      <c r="AL22" s="63"/>
      <c r="AM22" s="171"/>
      <c r="AN22" s="172"/>
      <c r="AO22" s="173"/>
      <c r="AP22" s="133"/>
      <c r="AQ22" s="133" t="e">
        <f aca="false" t="array" ref="AQ22:AQ22">SUM(IF(AND(AJ22&lt;&gt;"pac",AJ22&lt;&gt;""),AI22),IF(AND(AM22&lt;&gt;"pac",AM22&lt;&gt;""),AL22),IF(AND(AN22&lt;&gt;"pac",AN22&lt;&gt;""),AO22))/SUM(IF(AND(AJ22&lt;&gt;"pac",AJ22&lt;&gt;""),1),IF(AND(AM22&lt;&gt;"pac",AM22&lt;&gt;""),1),IF(AND(AN22&lt;&gt;"pac",AN22&lt;&gt;""),1))</f>
        <v>#DIV/0!</v>
      </c>
      <c r="AR22" s="133" t="n">
        <f aca="false" t="array" ref="AR22:AR22">SUM(IF(AND(AJ22&lt;&gt;"pac",AJ22&lt;&gt;""),AH22),IF(AND(AM22&lt;&gt;"pac",AM22&lt;&gt;""),AK22),IF(AND(AP22&lt;&gt;"pac",AP22&lt;&gt;""),AN22))</f>
        <v>0</v>
      </c>
      <c r="AS22" s="133"/>
      <c r="AT22" s="134" t="n">
        <f aca="false">SUM(AE22,AG22,AH22,AN22,AK22)</f>
        <v>0</v>
      </c>
      <c r="AU22" s="135" t="e">
        <f aca="false">AV22/AT22</f>
        <v>#DIV/0!</v>
      </c>
      <c r="AV22" s="136" t="n">
        <f aca="false">SUM(AE22*AF22)+(AH22*AI22)+(AN22*AO22)+(AK22*AL22)</f>
        <v>0</v>
      </c>
      <c r="AW22" s="137" t="n">
        <f aca="false">AT22*(F23+G23+H23)*J23/1000</f>
        <v>0</v>
      </c>
      <c r="AX22" s="137" t="n">
        <f aca="false">K23*AT22</f>
        <v>0</v>
      </c>
      <c r="AY22" s="137" t="n">
        <f aca="false">L23*(AE23+AG23)</f>
        <v>0</v>
      </c>
      <c r="AZ22" s="136" t="n">
        <f aca="false">P23</f>
        <v>0</v>
      </c>
      <c r="BA22" s="137" t="n">
        <f aca="false">AC22</f>
        <v>0</v>
      </c>
      <c r="BB22" s="137" t="n">
        <f aca="false">T23*AT23</f>
        <v>0</v>
      </c>
      <c r="BC22" s="137"/>
      <c r="BD22" s="137" t="n">
        <f aca="false">AV22-SUM(AW22:BC22)</f>
        <v>0</v>
      </c>
      <c r="BE22" s="138"/>
      <c r="BF22" s="139" t="n">
        <f aca="false">BD22</f>
        <v>0</v>
      </c>
      <c r="BG22" s="139" t="n">
        <f aca="false">BF22*$BG$5</f>
        <v>0</v>
      </c>
      <c r="BH22" s="139" t="n">
        <f aca="false">BF22*$BH$5</f>
        <v>0</v>
      </c>
      <c r="BI22" s="52"/>
    </row>
    <row r="23" customFormat="false" ht="12.75" hidden="false" customHeight="false" outlineLevel="0" collapsed="false">
      <c r="B23" s="75" t="n">
        <v>1600</v>
      </c>
      <c r="C23" s="146" t="n">
        <f aca="false">C22</f>
        <v>4</v>
      </c>
      <c r="D23" s="147" t="n">
        <f aca="false">D22</f>
        <v>0</v>
      </c>
      <c r="E23" s="174" t="n">
        <f aca="false">C23-D22</f>
        <v>4</v>
      </c>
      <c r="F23" s="149" t="n">
        <f aca="false">$F$6</f>
        <v>0</v>
      </c>
      <c r="G23" s="175" t="n">
        <f aca="false">$G$6</f>
        <v>0</v>
      </c>
      <c r="H23" s="151" t="n">
        <f aca="false">$H$6</f>
        <v>0</v>
      </c>
      <c r="I23" s="152" t="n">
        <f aca="false">F23+G23+H23</f>
        <v>0</v>
      </c>
      <c r="J23" s="153" t="n">
        <f aca="false">$J$7</f>
        <v>0</v>
      </c>
      <c r="K23" s="154" t="n">
        <f aca="false">$K$6</f>
        <v>0</v>
      </c>
      <c r="L23" s="155" t="n">
        <f aca="false">((I23*J23/1000)+K23)</f>
        <v>0</v>
      </c>
      <c r="M23" s="156" t="n">
        <f aca="false">$M$68</f>
        <v>0</v>
      </c>
      <c r="N23" s="157" t="e">
        <f aca="false">$N$7*AQ22*AR22</f>
        <v>#DIV/0!</v>
      </c>
      <c r="O23" s="156" t="n">
        <f aca="false">$O$68</f>
        <v>0</v>
      </c>
      <c r="P23" s="158" t="n">
        <f aca="false">(AT22*$P$6)*$P$3</f>
        <v>0</v>
      </c>
      <c r="Q23" s="154" t="n">
        <f aca="false">$Q$68</f>
        <v>0</v>
      </c>
      <c r="R23" s="154" t="n">
        <v>0</v>
      </c>
      <c r="S23" s="155" t="n">
        <v>0</v>
      </c>
      <c r="T23" s="156" t="n">
        <f aca="false">$T$6</f>
        <v>0</v>
      </c>
      <c r="U23" s="159" t="e">
        <f aca="false">(N23/E23)+SUM(L23:M23)</f>
        <v>#DIV/0!</v>
      </c>
      <c r="W23" s="116" t="n">
        <v>4</v>
      </c>
      <c r="X23" s="117"/>
      <c r="Y23" s="160"/>
      <c r="Z23" s="63"/>
      <c r="AA23" s="161"/>
      <c r="AB23" s="120"/>
      <c r="AC23" s="162" t="n">
        <f aca="false">(W23*X23)+(Y23*Z23)+(AA23*AB23)</f>
        <v>0</v>
      </c>
      <c r="AD23" s="163" t="n">
        <v>1700</v>
      </c>
      <c r="AE23" s="164" t="n">
        <v>0</v>
      </c>
      <c r="AF23" s="165" t="n">
        <v>0</v>
      </c>
      <c r="AG23" s="166"/>
      <c r="AH23" s="167"/>
      <c r="AI23" s="168"/>
      <c r="AJ23" s="169"/>
      <c r="AK23" s="170"/>
      <c r="AL23" s="63"/>
      <c r="AM23" s="171"/>
      <c r="AN23" s="172"/>
      <c r="AO23" s="173"/>
      <c r="AP23" s="133"/>
      <c r="AQ23" s="133" t="e">
        <f aca="false" t="array" ref="AQ23:AQ23">SUM(IF(AND(AJ23&lt;&gt;"pac",AJ23&lt;&gt;""),AI23),IF(AND(AM23&lt;&gt;"pac",AM23&lt;&gt;""),AL23),IF(AND(AN23&lt;&gt;"pac",AN23&lt;&gt;""),AO23))/SUM(IF(AND(AJ23&lt;&gt;"pac",AJ23&lt;&gt;""),1),IF(AND(AM23&lt;&gt;"pac",AM23&lt;&gt;""),1),IF(AND(AN23&lt;&gt;"pac",AN23&lt;&gt;""),1))</f>
        <v>#DIV/0!</v>
      </c>
      <c r="AR23" s="133" t="n">
        <f aca="false" t="array" ref="AR23:AR23">SUM(IF(AND(AJ23&lt;&gt;"pac",AJ23&lt;&gt;""),AH23),IF(AND(AM23&lt;&gt;"pac",AM23&lt;&gt;""),AK23),IF(AND(AP23&lt;&gt;"pac",AP23&lt;&gt;""),AN23))</f>
        <v>0</v>
      </c>
      <c r="AS23" s="133"/>
      <c r="AT23" s="134" t="n">
        <f aca="false">SUM(AE23,AG23,AH23,AN23,AK23)</f>
        <v>0</v>
      </c>
      <c r="AU23" s="135" t="e">
        <f aca="false">AV23/AT23</f>
        <v>#DIV/0!</v>
      </c>
      <c r="AV23" s="136" t="n">
        <f aca="false">SUM(AE23*AF23)+(AH23*AI23)+(AN23*AO23)+(AK23*AL23)</f>
        <v>0</v>
      </c>
      <c r="AW23" s="137" t="n">
        <f aca="false">AT23*(F24+G24+H24)*J24/1000</f>
        <v>0</v>
      </c>
      <c r="AX23" s="137" t="n">
        <f aca="false">K24*AT23</f>
        <v>0</v>
      </c>
      <c r="AY23" s="137" t="n">
        <f aca="false">L24*(AE24+AG24)</f>
        <v>0</v>
      </c>
      <c r="AZ23" s="136" t="n">
        <f aca="false">P24</f>
        <v>0</v>
      </c>
      <c r="BA23" s="137" t="n">
        <f aca="false">AC23</f>
        <v>0</v>
      </c>
      <c r="BB23" s="137" t="n">
        <f aca="false">T24*AT24</f>
        <v>0</v>
      </c>
      <c r="BC23" s="137"/>
      <c r="BD23" s="137" t="n">
        <f aca="false">AV23-SUM(AW23:BC23)</f>
        <v>0</v>
      </c>
      <c r="BE23" s="138"/>
      <c r="BF23" s="139" t="n">
        <f aca="false">BD23</f>
        <v>0</v>
      </c>
      <c r="BG23" s="139" t="n">
        <f aca="false">BF23*$BG$5</f>
        <v>0</v>
      </c>
      <c r="BH23" s="139" t="n">
        <f aca="false">BF23*$BH$5</f>
        <v>0</v>
      </c>
      <c r="BI23" s="52"/>
    </row>
    <row r="24" customFormat="false" ht="12.75" hidden="false" customHeight="false" outlineLevel="0" collapsed="false">
      <c r="B24" s="75" t="n">
        <v>1700</v>
      </c>
      <c r="C24" s="146" t="n">
        <f aca="false">C23</f>
        <v>4</v>
      </c>
      <c r="D24" s="147" t="n">
        <f aca="false">D23</f>
        <v>0</v>
      </c>
      <c r="E24" s="174" t="n">
        <f aca="false">C24-D23</f>
        <v>4</v>
      </c>
      <c r="F24" s="149" t="n">
        <f aca="false">$F$6</f>
        <v>0</v>
      </c>
      <c r="G24" s="175" t="n">
        <f aca="false">$G$6</f>
        <v>0</v>
      </c>
      <c r="H24" s="151" t="n">
        <f aca="false">$H$6</f>
        <v>0</v>
      </c>
      <c r="I24" s="152" t="n">
        <f aca="false">F24+G24+H24</f>
        <v>0</v>
      </c>
      <c r="J24" s="153" t="n">
        <f aca="false">$J$7</f>
        <v>0</v>
      </c>
      <c r="K24" s="154" t="n">
        <f aca="false">$K$6</f>
        <v>0</v>
      </c>
      <c r="L24" s="155" t="n">
        <f aca="false">((I24*J24/1000)+K24)</f>
        <v>0</v>
      </c>
      <c r="M24" s="156" t="n">
        <f aca="false">$M$68</f>
        <v>0</v>
      </c>
      <c r="N24" s="157" t="e">
        <f aca="false">$N$7*AQ23*AR23</f>
        <v>#DIV/0!</v>
      </c>
      <c r="O24" s="156" t="n">
        <f aca="false">$O$68</f>
        <v>0</v>
      </c>
      <c r="P24" s="158" t="n">
        <f aca="false">(AT23*$P$6)*$P$3</f>
        <v>0</v>
      </c>
      <c r="Q24" s="154" t="n">
        <f aca="false">$Q$68</f>
        <v>0</v>
      </c>
      <c r="R24" s="154" t="n">
        <v>0</v>
      </c>
      <c r="S24" s="155" t="n">
        <v>0</v>
      </c>
      <c r="T24" s="156" t="n">
        <f aca="false">$T$6</f>
        <v>0</v>
      </c>
      <c r="U24" s="159" t="e">
        <f aca="false">(N24/E24)+SUM(L24:M24)</f>
        <v>#DIV/0!</v>
      </c>
      <c r="W24" s="116" t="n">
        <v>4</v>
      </c>
      <c r="X24" s="117"/>
      <c r="Y24" s="160"/>
      <c r="Z24" s="63"/>
      <c r="AA24" s="161"/>
      <c r="AB24" s="120"/>
      <c r="AC24" s="162" t="n">
        <f aca="false">(W24*X24)+(Y24*Z24)+(AA24*AB24)</f>
        <v>0</v>
      </c>
      <c r="AD24" s="163" t="n">
        <v>1800</v>
      </c>
      <c r="AE24" s="164" t="n">
        <v>0</v>
      </c>
      <c r="AF24" s="165" t="n">
        <v>0</v>
      </c>
      <c r="AG24" s="166"/>
      <c r="AH24" s="167"/>
      <c r="AI24" s="168"/>
      <c r="AJ24" s="169"/>
      <c r="AK24" s="170"/>
      <c r="AL24" s="63"/>
      <c r="AM24" s="171"/>
      <c r="AN24" s="172"/>
      <c r="AO24" s="173"/>
      <c r="AP24" s="133"/>
      <c r="AQ24" s="133" t="e">
        <f aca="false" t="array" ref="AQ24:AQ24">SUM(IF(AND(AJ24&lt;&gt;"pac",AJ24&lt;&gt;""),AI24),IF(AND(AM24&lt;&gt;"pac",AM24&lt;&gt;""),AL24),IF(AND(AN24&lt;&gt;"pac",AN24&lt;&gt;""),AO24))/SUM(IF(AND(AJ24&lt;&gt;"pac",AJ24&lt;&gt;""),1),IF(AND(AM24&lt;&gt;"pac",AM24&lt;&gt;""),1),IF(AND(AN24&lt;&gt;"pac",AN24&lt;&gt;""),1))</f>
        <v>#DIV/0!</v>
      </c>
      <c r="AR24" s="133" t="n">
        <f aca="false" t="array" ref="AR24:AR24">SUM(IF(AND(AJ24&lt;&gt;"pac",AJ24&lt;&gt;""),AH24),IF(AND(AM24&lt;&gt;"pac",AM24&lt;&gt;""),AK24),IF(AND(AP24&lt;&gt;"pac",AP24&lt;&gt;""),AN24))</f>
        <v>0</v>
      </c>
      <c r="AS24" s="133"/>
      <c r="AT24" s="134" t="n">
        <f aca="false">SUM(AE24,AG24,AH24,AN24,AK24)</f>
        <v>0</v>
      </c>
      <c r="AU24" s="135" t="e">
        <f aca="false">AV24/AT24</f>
        <v>#DIV/0!</v>
      </c>
      <c r="AV24" s="136" t="n">
        <f aca="false">SUM(AE24*AF24)+(AH24*AI24)+(AN24*AO24)+(AK24*AL24)</f>
        <v>0</v>
      </c>
      <c r="AW24" s="137" t="n">
        <f aca="false">AT24*(F25+G25+H25)*J25/1000</f>
        <v>0</v>
      </c>
      <c r="AX24" s="137" t="n">
        <f aca="false">K25*AT24</f>
        <v>0</v>
      </c>
      <c r="AY24" s="137" t="n">
        <f aca="false">L25*(AE25+AG25)</f>
        <v>0</v>
      </c>
      <c r="AZ24" s="136" t="n">
        <f aca="false">P25</f>
        <v>0</v>
      </c>
      <c r="BA24" s="137" t="n">
        <f aca="false">AC24</f>
        <v>0</v>
      </c>
      <c r="BB24" s="137" t="n">
        <f aca="false">T25*AT25</f>
        <v>0</v>
      </c>
      <c r="BC24" s="137"/>
      <c r="BD24" s="137" t="n">
        <f aca="false">AV24-SUM(AW24:BC24)</f>
        <v>0</v>
      </c>
      <c r="BE24" s="138"/>
      <c r="BF24" s="139" t="n">
        <f aca="false">BD24</f>
        <v>0</v>
      </c>
      <c r="BG24" s="139" t="n">
        <f aca="false">BF24*$BG$5</f>
        <v>0</v>
      </c>
      <c r="BH24" s="139" t="n">
        <f aca="false">BF24*$BH$5</f>
        <v>0</v>
      </c>
      <c r="BI24" s="52"/>
      <c r="BJ24" s="6" t="s">
        <v>105</v>
      </c>
      <c r="BO24" s="6" t="s">
        <v>106</v>
      </c>
    </row>
    <row r="25" customFormat="false" ht="12.75" hidden="false" customHeight="false" outlineLevel="0" collapsed="false">
      <c r="B25" s="75" t="n">
        <v>1800</v>
      </c>
      <c r="C25" s="146" t="n">
        <f aca="false">C24</f>
        <v>4</v>
      </c>
      <c r="D25" s="147" t="n">
        <f aca="false">D24</f>
        <v>0</v>
      </c>
      <c r="E25" s="174" t="n">
        <f aca="false">C25-D24</f>
        <v>4</v>
      </c>
      <c r="F25" s="149" t="n">
        <f aca="false">$F$6</f>
        <v>0</v>
      </c>
      <c r="G25" s="175" t="n">
        <f aca="false">$G$6</f>
        <v>0</v>
      </c>
      <c r="H25" s="151" t="n">
        <f aca="false">$H$6</f>
        <v>0</v>
      </c>
      <c r="I25" s="152" t="n">
        <f aca="false">F25+G25+H25</f>
        <v>0</v>
      </c>
      <c r="J25" s="153" t="n">
        <f aca="false">$J$7</f>
        <v>0</v>
      </c>
      <c r="K25" s="154" t="n">
        <f aca="false">$K$6</f>
        <v>0</v>
      </c>
      <c r="L25" s="155" t="n">
        <f aca="false">((I25*J25/1000)+K25)</f>
        <v>0</v>
      </c>
      <c r="M25" s="156" t="n">
        <f aca="false">$M$68</f>
        <v>0</v>
      </c>
      <c r="N25" s="157" t="e">
        <f aca="false">$N$7*AQ24*AR24</f>
        <v>#DIV/0!</v>
      </c>
      <c r="O25" s="156" t="n">
        <f aca="false">$O$68</f>
        <v>0</v>
      </c>
      <c r="P25" s="158" t="n">
        <f aca="false">(AT24*$P$6)*$P$3</f>
        <v>0</v>
      </c>
      <c r="Q25" s="154" t="n">
        <f aca="false">$Q$68</f>
        <v>0</v>
      </c>
      <c r="R25" s="154" t="n">
        <v>0</v>
      </c>
      <c r="S25" s="155" t="n">
        <v>0</v>
      </c>
      <c r="T25" s="156" t="n">
        <f aca="false">$T$6</f>
        <v>0</v>
      </c>
      <c r="U25" s="159" t="e">
        <f aca="false">(N25/E25)+SUM(L25:M25)</f>
        <v>#DIV/0!</v>
      </c>
      <c r="W25" s="116" t="n">
        <v>4</v>
      </c>
      <c r="X25" s="117"/>
      <c r="Y25" s="160"/>
      <c r="Z25" s="63"/>
      <c r="AA25" s="161"/>
      <c r="AB25" s="120"/>
      <c r="AC25" s="162" t="n">
        <f aca="false">(W25*X25)+(Y25*Z25)+(AA25*AB25)</f>
        <v>0</v>
      </c>
      <c r="AD25" s="163" t="n">
        <v>1900</v>
      </c>
      <c r="AE25" s="164" t="n">
        <v>0</v>
      </c>
      <c r="AF25" s="165" t="n">
        <v>0</v>
      </c>
      <c r="AG25" s="166"/>
      <c r="AH25" s="167"/>
      <c r="AI25" s="168"/>
      <c r="AJ25" s="169"/>
      <c r="AK25" s="170"/>
      <c r="AL25" s="63"/>
      <c r="AM25" s="171"/>
      <c r="AN25" s="172"/>
      <c r="AO25" s="173"/>
      <c r="AP25" s="133"/>
      <c r="AQ25" s="133" t="e">
        <f aca="false" t="array" ref="AQ25:AQ25">SUM(IF(AND(AJ25&lt;&gt;"pac",AJ25&lt;&gt;""),AI25),IF(AND(AM25&lt;&gt;"pac",AM25&lt;&gt;""),AL25),IF(AND(AN25&lt;&gt;"pac",AN25&lt;&gt;""),AO25))/SUM(IF(AND(AJ25&lt;&gt;"pac",AJ25&lt;&gt;""),1),IF(AND(AM25&lt;&gt;"pac",AM25&lt;&gt;""),1),IF(AND(AN25&lt;&gt;"pac",AN25&lt;&gt;""),1))</f>
        <v>#DIV/0!</v>
      </c>
      <c r="AR25" s="133" t="n">
        <f aca="false" t="array" ref="AR25:AR25">SUM(IF(AND(AJ25&lt;&gt;"pac",AJ25&lt;&gt;""),AH25),IF(AND(AM25&lt;&gt;"pac",AM25&lt;&gt;""),AK25),IF(AND(AP25&lt;&gt;"pac",AP25&lt;&gt;""),AN25))</f>
        <v>0</v>
      </c>
      <c r="AS25" s="133"/>
      <c r="AT25" s="134" t="n">
        <f aca="false">SUM(AE25,AG25,AH25,AN25,AK25)</f>
        <v>0</v>
      </c>
      <c r="AU25" s="135" t="e">
        <f aca="false">AV25/AT25</f>
        <v>#DIV/0!</v>
      </c>
      <c r="AV25" s="136" t="n">
        <f aca="false">SUM(AE25*AF25)+(AH25*AI25)+(AN25*AO25)+(AK25*AL25)</f>
        <v>0</v>
      </c>
      <c r="AW25" s="137" t="n">
        <f aca="false">AT25*(F26+G26+H26)*J26/1000</f>
        <v>0</v>
      </c>
      <c r="AX25" s="137" t="n">
        <f aca="false">K26*AT25</f>
        <v>0</v>
      </c>
      <c r="AY25" s="137" t="n">
        <f aca="false">L26*(AE26+AG26)</f>
        <v>0</v>
      </c>
      <c r="AZ25" s="136" t="n">
        <f aca="false">P26</f>
        <v>0</v>
      </c>
      <c r="BA25" s="137" t="n">
        <f aca="false">AC25</f>
        <v>0</v>
      </c>
      <c r="BB25" s="137" t="n">
        <f aca="false">T26*AT26</f>
        <v>0</v>
      </c>
      <c r="BC25" s="137"/>
      <c r="BD25" s="137" t="n">
        <f aca="false">AV25-SUM(AW25:BC25)</f>
        <v>0</v>
      </c>
      <c r="BE25" s="138"/>
      <c r="BF25" s="139" t="n">
        <f aca="false">BD25</f>
        <v>0</v>
      </c>
      <c r="BG25" s="139" t="n">
        <f aca="false">BF25*$BG$5</f>
        <v>0</v>
      </c>
      <c r="BH25" s="139" t="n">
        <f aca="false">BF25*$BH$5</f>
        <v>0</v>
      </c>
      <c r="BI25" s="52"/>
      <c r="BJ25" s="25" t="s">
        <v>107</v>
      </c>
      <c r="BK25" s="26"/>
      <c r="BL25" s="27" t="n">
        <f aca="false">BL21</f>
        <v>0</v>
      </c>
      <c r="BO25" s="25" t="s">
        <v>107</v>
      </c>
      <c r="BP25" s="26"/>
      <c r="BQ25" s="27" t="e">
        <f aca="true">(INDIRECT(TEXT((DAY($A$1)-1),"0")&amp;"!Bq25"))+BL25</f>
        <v>#REF!</v>
      </c>
    </row>
    <row r="26" customFormat="false" ht="12.75" hidden="false" customHeight="false" outlineLevel="0" collapsed="false">
      <c r="B26" s="75" t="n">
        <v>1900</v>
      </c>
      <c r="C26" s="146" t="n">
        <f aca="false">C25</f>
        <v>4</v>
      </c>
      <c r="D26" s="147" t="n">
        <f aca="false">D25</f>
        <v>0</v>
      </c>
      <c r="E26" s="174" t="n">
        <f aca="false">C26-D25</f>
        <v>4</v>
      </c>
      <c r="F26" s="149" t="n">
        <f aca="false">$F$6</f>
        <v>0</v>
      </c>
      <c r="G26" s="175" t="n">
        <f aca="false">$G$6</f>
        <v>0</v>
      </c>
      <c r="H26" s="151" t="n">
        <f aca="false">$H$6</f>
        <v>0</v>
      </c>
      <c r="I26" s="152" t="n">
        <f aca="false">F26+G26+H26</f>
        <v>0</v>
      </c>
      <c r="J26" s="153" t="n">
        <f aca="false">$J$7</f>
        <v>0</v>
      </c>
      <c r="K26" s="154" t="n">
        <f aca="false">$K$6</f>
        <v>0</v>
      </c>
      <c r="L26" s="155" t="n">
        <f aca="false">((I26*J26/1000)+K26)</f>
        <v>0</v>
      </c>
      <c r="M26" s="156" t="n">
        <f aca="false">$M$68</f>
        <v>0</v>
      </c>
      <c r="N26" s="157" t="e">
        <f aca="false">$N$7*AQ25*AR25</f>
        <v>#DIV/0!</v>
      </c>
      <c r="O26" s="156" t="n">
        <f aca="false">$O$68</f>
        <v>0</v>
      </c>
      <c r="P26" s="158" t="n">
        <f aca="false">(AT25*$P$6)*$P$3</f>
        <v>0</v>
      </c>
      <c r="Q26" s="154" t="n">
        <f aca="false">$Q$68</f>
        <v>0</v>
      </c>
      <c r="R26" s="154" t="n">
        <v>0</v>
      </c>
      <c r="S26" s="155" t="n">
        <v>0</v>
      </c>
      <c r="T26" s="156" t="n">
        <f aca="false">$T$6</f>
        <v>0</v>
      </c>
      <c r="U26" s="159" t="e">
        <f aca="false">(N26/E26)+SUM(L26:M26)</f>
        <v>#DIV/0!</v>
      </c>
      <c r="W26" s="116" t="n">
        <v>4</v>
      </c>
      <c r="X26" s="117"/>
      <c r="Y26" s="160"/>
      <c r="Z26" s="63"/>
      <c r="AA26" s="161"/>
      <c r="AB26" s="120"/>
      <c r="AC26" s="162" t="n">
        <f aca="false">(W26*X26)+(Y26*Z26)+(AA26*AB26)</f>
        <v>0</v>
      </c>
      <c r="AD26" s="163" t="n">
        <v>2000</v>
      </c>
      <c r="AE26" s="164" t="n">
        <v>0</v>
      </c>
      <c r="AF26" s="165" t="n">
        <v>0</v>
      </c>
      <c r="AG26" s="166"/>
      <c r="AH26" s="167"/>
      <c r="AI26" s="168"/>
      <c r="AJ26" s="169"/>
      <c r="AK26" s="170"/>
      <c r="AL26" s="63"/>
      <c r="AM26" s="171"/>
      <c r="AN26" s="172"/>
      <c r="AO26" s="173"/>
      <c r="AP26" s="133"/>
      <c r="AQ26" s="133" t="e">
        <f aca="false" t="array" ref="AQ26:AQ26">SUM(IF(AND(AJ26&lt;&gt;"pac",AJ26&lt;&gt;""),AI26),IF(AND(AM26&lt;&gt;"pac",AM26&lt;&gt;""),AL26),IF(AND(AN26&lt;&gt;"pac",AN26&lt;&gt;""),AO26))/SUM(IF(AND(AJ26&lt;&gt;"pac",AJ26&lt;&gt;""),1),IF(AND(AM26&lt;&gt;"pac",AM26&lt;&gt;""),1),IF(AND(AN26&lt;&gt;"pac",AN26&lt;&gt;""),1))</f>
        <v>#DIV/0!</v>
      </c>
      <c r="AR26" s="133" t="n">
        <f aca="false" t="array" ref="AR26:AR26">SUM(IF(AND(AJ26&lt;&gt;"pac",AJ26&lt;&gt;""),AH26),IF(AND(AM26&lt;&gt;"pac",AM26&lt;&gt;""),AK26),IF(AND(AP26&lt;&gt;"pac",AP26&lt;&gt;""),AN26))</f>
        <v>0</v>
      </c>
      <c r="AS26" s="133"/>
      <c r="AT26" s="134" t="n">
        <f aca="false">SUM(AE26,AG26,AH26,AN26,AK26)</f>
        <v>0</v>
      </c>
      <c r="AU26" s="135" t="e">
        <f aca="false">AV26/AT26</f>
        <v>#DIV/0!</v>
      </c>
      <c r="AV26" s="136" t="n">
        <f aca="false">SUM(AE26*AF26)+(AH26*AI26)+(AN26*AO26)+(AK26*AL26)</f>
        <v>0</v>
      </c>
      <c r="AW26" s="137" t="n">
        <f aca="false">AT26*(F27+G27+H27)*J27/1000</f>
        <v>0</v>
      </c>
      <c r="AX26" s="137" t="n">
        <f aca="false">K27*AT26</f>
        <v>0</v>
      </c>
      <c r="AY26" s="137" t="n">
        <f aca="false">L27*(AE27+AG27)</f>
        <v>0</v>
      </c>
      <c r="AZ26" s="136" t="n">
        <f aca="false">P27</f>
        <v>0</v>
      </c>
      <c r="BA26" s="137" t="n">
        <f aca="false">AC26</f>
        <v>0</v>
      </c>
      <c r="BB26" s="137" t="n">
        <f aca="false">T27*AT27</f>
        <v>0</v>
      </c>
      <c r="BC26" s="137"/>
      <c r="BD26" s="137" t="n">
        <f aca="false">AV26-SUM(AW26:BC26)</f>
        <v>0</v>
      </c>
      <c r="BE26" s="138"/>
      <c r="BF26" s="139" t="n">
        <f aca="false">BD26</f>
        <v>0</v>
      </c>
      <c r="BG26" s="139" t="n">
        <f aca="false">BF26*$BG$5</f>
        <v>0</v>
      </c>
      <c r="BH26" s="139" t="n">
        <f aca="false">BF26*$BH$5</f>
        <v>0</v>
      </c>
      <c r="BI26" s="52"/>
      <c r="BJ26" s="183"/>
      <c r="BK26" s="52"/>
      <c r="BL26" s="171"/>
      <c r="BO26" s="183"/>
      <c r="BP26" s="52"/>
      <c r="BQ26" s="171"/>
    </row>
    <row r="27" customFormat="false" ht="12.75" hidden="false" customHeight="false" outlineLevel="0" collapsed="false">
      <c r="B27" s="75" t="n">
        <v>2000</v>
      </c>
      <c r="C27" s="146" t="n">
        <f aca="false">C26</f>
        <v>4</v>
      </c>
      <c r="D27" s="147" t="n">
        <f aca="false">D26</f>
        <v>0</v>
      </c>
      <c r="E27" s="174" t="n">
        <f aca="false">C27-D26</f>
        <v>4</v>
      </c>
      <c r="F27" s="149" t="n">
        <f aca="false">$F$6</f>
        <v>0</v>
      </c>
      <c r="G27" s="175" t="n">
        <f aca="false">$G$6</f>
        <v>0</v>
      </c>
      <c r="H27" s="151" t="n">
        <f aca="false">$H$6</f>
        <v>0</v>
      </c>
      <c r="I27" s="152" t="n">
        <f aca="false">F27+G27+H27</f>
        <v>0</v>
      </c>
      <c r="J27" s="153" t="n">
        <f aca="false">$J$7</f>
        <v>0</v>
      </c>
      <c r="K27" s="154" t="n">
        <f aca="false">$K$6</f>
        <v>0</v>
      </c>
      <c r="L27" s="155" t="n">
        <f aca="false">((I27*J27/1000)+K27)</f>
        <v>0</v>
      </c>
      <c r="M27" s="156" t="n">
        <f aca="false">$M$68</f>
        <v>0</v>
      </c>
      <c r="N27" s="157" t="e">
        <f aca="false">$N$7*AQ26*AR26</f>
        <v>#DIV/0!</v>
      </c>
      <c r="O27" s="156" t="n">
        <f aca="false">$O$68</f>
        <v>0</v>
      </c>
      <c r="P27" s="158" t="n">
        <f aca="false">(AT26*$P$6)*$P$3</f>
        <v>0</v>
      </c>
      <c r="Q27" s="154" t="n">
        <f aca="false">$Q$68</f>
        <v>0</v>
      </c>
      <c r="R27" s="154" t="n">
        <v>0</v>
      </c>
      <c r="S27" s="155" t="n">
        <v>0</v>
      </c>
      <c r="T27" s="156" t="n">
        <f aca="false">$T$6</f>
        <v>0</v>
      </c>
      <c r="U27" s="159" t="e">
        <f aca="false">(N27/E27)+SUM(L27:M27)</f>
        <v>#DIV/0!</v>
      </c>
      <c r="W27" s="116" t="n">
        <v>4</v>
      </c>
      <c r="X27" s="117"/>
      <c r="Y27" s="160"/>
      <c r="Z27" s="63"/>
      <c r="AA27" s="161"/>
      <c r="AB27" s="120"/>
      <c r="AC27" s="162" t="n">
        <f aca="false">(W27*X27)+(Y27*Z27)+(AA27*AB27)</f>
        <v>0</v>
      </c>
      <c r="AD27" s="163" t="n">
        <v>2100</v>
      </c>
      <c r="AE27" s="164" t="n">
        <v>0</v>
      </c>
      <c r="AF27" s="165" t="n">
        <v>0</v>
      </c>
      <c r="AG27" s="166"/>
      <c r="AH27" s="167"/>
      <c r="AI27" s="168"/>
      <c r="AJ27" s="169"/>
      <c r="AK27" s="170"/>
      <c r="AL27" s="63"/>
      <c r="AM27" s="171"/>
      <c r="AN27" s="172"/>
      <c r="AO27" s="173"/>
      <c r="AP27" s="133"/>
      <c r="AQ27" s="133" t="e">
        <f aca="false" t="array" ref="AQ27:AQ27">SUM(IF(AND(AJ27&lt;&gt;"pac",AJ27&lt;&gt;""),AI27),IF(AND(AM27&lt;&gt;"pac",AM27&lt;&gt;""),AL27),IF(AND(AN27&lt;&gt;"pac",AN27&lt;&gt;""),AO27))/SUM(IF(AND(AJ27&lt;&gt;"pac",AJ27&lt;&gt;""),1),IF(AND(AM27&lt;&gt;"pac",AM27&lt;&gt;""),1),IF(AND(AN27&lt;&gt;"pac",AN27&lt;&gt;""),1))</f>
        <v>#DIV/0!</v>
      </c>
      <c r="AR27" s="133" t="n">
        <f aca="false" t="array" ref="AR27:AR27">SUM(IF(AND(AJ27&lt;&gt;"pac",AJ27&lt;&gt;""),AH27),IF(AND(AM27&lt;&gt;"pac",AM27&lt;&gt;""),AK27),IF(AND(AP27&lt;&gt;"pac",AP27&lt;&gt;""),AN27))</f>
        <v>0</v>
      </c>
      <c r="AS27" s="133"/>
      <c r="AT27" s="134" t="n">
        <f aca="false">SUM(AE27,AG27,AH27,AN27,AK27)</f>
        <v>0</v>
      </c>
      <c r="AU27" s="135" t="e">
        <f aca="false">AV27/AT27</f>
        <v>#DIV/0!</v>
      </c>
      <c r="AV27" s="136" t="n">
        <f aca="false">SUM(AE27*AF27)+(AH27*AI27)+(AN27*AO27)+(AK27*AL27)</f>
        <v>0</v>
      </c>
      <c r="AW27" s="137" t="n">
        <f aca="false">AT27*(F28+G28+H28)*J28/1000</f>
        <v>0</v>
      </c>
      <c r="AX27" s="137" t="n">
        <f aca="false">K28*AT27</f>
        <v>0</v>
      </c>
      <c r="AY27" s="137" t="n">
        <f aca="false">L28*(AE28+AG28)</f>
        <v>0</v>
      </c>
      <c r="AZ27" s="136" t="n">
        <f aca="false">P28</f>
        <v>0</v>
      </c>
      <c r="BA27" s="137" t="n">
        <f aca="false">AC27</f>
        <v>0</v>
      </c>
      <c r="BB27" s="137" t="n">
        <f aca="false">T28*AT28</f>
        <v>0</v>
      </c>
      <c r="BC27" s="137"/>
      <c r="BD27" s="137" t="n">
        <f aca="false">AV27-SUM(AW27:BC27)</f>
        <v>0</v>
      </c>
      <c r="BE27" s="138"/>
      <c r="BF27" s="139" t="n">
        <f aca="false">BD27</f>
        <v>0</v>
      </c>
      <c r="BG27" s="139" t="n">
        <f aca="false">BF27*$BG$5</f>
        <v>0</v>
      </c>
      <c r="BH27" s="139" t="n">
        <f aca="false">BF27*$BH$5</f>
        <v>0</v>
      </c>
      <c r="BI27" s="52"/>
      <c r="BJ27" s="53" t="s">
        <v>32</v>
      </c>
      <c r="BK27" s="52"/>
      <c r="BL27" s="73" t="n">
        <f aca="false">BL4</f>
        <v>0</v>
      </c>
      <c r="BO27" s="53" t="s">
        <v>32</v>
      </c>
      <c r="BP27" s="52"/>
      <c r="BQ27" s="73" t="e">
        <f aca="true">(INDIRECT(TEXT((DAY($A$1)-1),"0")&amp;"!BK27"))+BL27</f>
        <v>#REF!</v>
      </c>
    </row>
    <row r="28" customFormat="false" ht="12.75" hidden="false" customHeight="false" outlineLevel="0" collapsed="false">
      <c r="B28" s="75" t="n">
        <v>2100</v>
      </c>
      <c r="C28" s="146" t="n">
        <f aca="false">C27</f>
        <v>4</v>
      </c>
      <c r="D28" s="147" t="n">
        <f aca="false">D27</f>
        <v>0</v>
      </c>
      <c r="E28" s="174" t="n">
        <f aca="false">C28-D27</f>
        <v>4</v>
      </c>
      <c r="F28" s="149" t="n">
        <f aca="false">$F$6</f>
        <v>0</v>
      </c>
      <c r="G28" s="175" t="n">
        <f aca="false">$G$6</f>
        <v>0</v>
      </c>
      <c r="H28" s="151" t="n">
        <f aca="false">$H$6</f>
        <v>0</v>
      </c>
      <c r="I28" s="152" t="n">
        <f aca="false">F28+G28+H28</f>
        <v>0</v>
      </c>
      <c r="J28" s="153" t="n">
        <f aca="false">$J$7</f>
        <v>0</v>
      </c>
      <c r="K28" s="154" t="n">
        <f aca="false">$K$6</f>
        <v>0</v>
      </c>
      <c r="L28" s="155" t="n">
        <f aca="false">((I28*J28/1000)+K28)</f>
        <v>0</v>
      </c>
      <c r="M28" s="156" t="n">
        <f aca="false">$M$68</f>
        <v>0</v>
      </c>
      <c r="N28" s="157" t="e">
        <f aca="false">$N$7*AQ27*AR27</f>
        <v>#DIV/0!</v>
      </c>
      <c r="O28" s="156" t="n">
        <f aca="false">$O$68</f>
        <v>0</v>
      </c>
      <c r="P28" s="158" t="n">
        <f aca="false">(AT27*$P$6)*$P$3</f>
        <v>0</v>
      </c>
      <c r="Q28" s="154" t="n">
        <f aca="false">$Q$68</f>
        <v>0</v>
      </c>
      <c r="R28" s="154" t="n">
        <v>0</v>
      </c>
      <c r="S28" s="155" t="n">
        <v>0</v>
      </c>
      <c r="T28" s="156" t="n">
        <v>0</v>
      </c>
      <c r="U28" s="159" t="e">
        <f aca="false">(N28/E28)+SUM(L28:M28)</f>
        <v>#DIV/0!</v>
      </c>
      <c r="W28" s="116" t="n">
        <v>4</v>
      </c>
      <c r="X28" s="117"/>
      <c r="Y28" s="160"/>
      <c r="Z28" s="63"/>
      <c r="AA28" s="161"/>
      <c r="AB28" s="120"/>
      <c r="AC28" s="162" t="n">
        <f aca="false">(W28*X28)+(Y28*Z28)+(AA28*AB28)</f>
        <v>0</v>
      </c>
      <c r="AD28" s="163" t="n">
        <v>2200</v>
      </c>
      <c r="AE28" s="164" t="n">
        <v>0</v>
      </c>
      <c r="AF28" s="165" t="n">
        <v>0</v>
      </c>
      <c r="AG28" s="166"/>
      <c r="AH28" s="167"/>
      <c r="AI28" s="168"/>
      <c r="AJ28" s="169"/>
      <c r="AK28" s="170"/>
      <c r="AL28" s="63"/>
      <c r="AM28" s="171"/>
      <c r="AN28" s="172"/>
      <c r="AO28" s="173"/>
      <c r="AP28" s="133"/>
      <c r="AQ28" s="133" t="e">
        <f aca="false" t="array" ref="AQ28:AQ28">SUM(IF(AND(AJ28&lt;&gt;"pac",AJ28&lt;&gt;""),AI28),IF(AND(AM28&lt;&gt;"pac",AM28&lt;&gt;""),AL28),IF(AND(AN28&lt;&gt;"pac",AN28&lt;&gt;""),AO28))/SUM(IF(AND(AJ28&lt;&gt;"pac",AJ28&lt;&gt;""),1),IF(AND(AM28&lt;&gt;"pac",AM28&lt;&gt;""),1),IF(AND(AN28&lt;&gt;"pac",AN28&lt;&gt;""),1))</f>
        <v>#DIV/0!</v>
      </c>
      <c r="AR28" s="133" t="n">
        <f aca="false" t="array" ref="AR28:AR28">SUM(IF(AND(AJ28&lt;&gt;"pac",AJ28&lt;&gt;""),AH28),IF(AND(AM28&lt;&gt;"pac",AM28&lt;&gt;""),AK28),IF(AND(AP28&lt;&gt;"pac",AP28&lt;&gt;""),AN28))</f>
        <v>0</v>
      </c>
      <c r="AS28" s="133"/>
      <c r="AT28" s="134" t="n">
        <f aca="false">SUM(AE28,AG28,AH28,AN28,AK28)</f>
        <v>0</v>
      </c>
      <c r="AU28" s="135" t="e">
        <f aca="false">AV28/AT28</f>
        <v>#DIV/0!</v>
      </c>
      <c r="AV28" s="136" t="n">
        <f aca="false">SUM(AE28*AF28)+(AH28*AI28)+(AN28*AO28)+(AK28*AL28)</f>
        <v>0</v>
      </c>
      <c r="AW28" s="137" t="n">
        <f aca="false">AT28*(F29+G29+H29)*J29/1000</f>
        <v>0</v>
      </c>
      <c r="AX28" s="137" t="n">
        <f aca="false">K29*AT28</f>
        <v>0</v>
      </c>
      <c r="AY28" s="137" t="n">
        <f aca="false">L29*(AE29+AG29)</f>
        <v>0</v>
      </c>
      <c r="AZ28" s="136" t="n">
        <f aca="false">P29</f>
        <v>0</v>
      </c>
      <c r="BA28" s="137" t="n">
        <f aca="false">AC28</f>
        <v>0</v>
      </c>
      <c r="BB28" s="137" t="n">
        <f aca="false">T29*AT29</f>
        <v>0</v>
      </c>
      <c r="BC28" s="137"/>
      <c r="BD28" s="137" t="n">
        <f aca="false">AV28-SUM(AW28:BC28)</f>
        <v>0</v>
      </c>
      <c r="BE28" s="138"/>
      <c r="BF28" s="139" t="n">
        <f aca="false">BD28</f>
        <v>0</v>
      </c>
      <c r="BG28" s="139" t="n">
        <f aca="false">BF28*$BG$5</f>
        <v>0</v>
      </c>
      <c r="BH28" s="139" t="n">
        <f aca="false">BF28*$BH$5</f>
        <v>0</v>
      </c>
      <c r="BI28" s="52"/>
      <c r="BJ28" s="53"/>
      <c r="BK28" s="52"/>
      <c r="BL28" s="73"/>
      <c r="BO28" s="53"/>
      <c r="BP28" s="52"/>
      <c r="BQ28" s="73"/>
    </row>
    <row r="29" customFormat="false" ht="12.75" hidden="false" customHeight="false" outlineLevel="0" collapsed="false">
      <c r="B29" s="75" t="n">
        <v>2200</v>
      </c>
      <c r="C29" s="146" t="n">
        <f aca="false">C28</f>
        <v>4</v>
      </c>
      <c r="D29" s="147" t="n">
        <f aca="false">D28</f>
        <v>0</v>
      </c>
      <c r="E29" s="174" t="n">
        <f aca="false">C29-D28</f>
        <v>4</v>
      </c>
      <c r="F29" s="149" t="n">
        <f aca="false">$F$6</f>
        <v>0</v>
      </c>
      <c r="G29" s="175" t="n">
        <f aca="false">$G$6</f>
        <v>0</v>
      </c>
      <c r="H29" s="151" t="n">
        <f aca="false">$H$6</f>
        <v>0</v>
      </c>
      <c r="I29" s="152" t="n">
        <f aca="false">F29+G29+H29</f>
        <v>0</v>
      </c>
      <c r="J29" s="153" t="n">
        <f aca="false">$J$7</f>
        <v>0</v>
      </c>
      <c r="K29" s="154" t="n">
        <f aca="false">$K$6</f>
        <v>0</v>
      </c>
      <c r="L29" s="155" t="n">
        <f aca="false">((I29*J29/1000)+K29)</f>
        <v>0</v>
      </c>
      <c r="M29" s="156" t="n">
        <f aca="false">$M$68</f>
        <v>0</v>
      </c>
      <c r="N29" s="157" t="e">
        <f aca="false">$N$7*AQ28*AR28</f>
        <v>#DIV/0!</v>
      </c>
      <c r="O29" s="156" t="n">
        <f aca="false">$O$68</f>
        <v>0</v>
      </c>
      <c r="P29" s="158" t="n">
        <f aca="false">(AT28*$P$6)*$P$3</f>
        <v>0</v>
      </c>
      <c r="Q29" s="154" t="n">
        <f aca="false">$Q$68</f>
        <v>0</v>
      </c>
      <c r="R29" s="154" t="n">
        <v>0</v>
      </c>
      <c r="S29" s="155" t="n">
        <v>0</v>
      </c>
      <c r="T29" s="156" t="n">
        <v>0</v>
      </c>
      <c r="U29" s="159" t="e">
        <f aca="false">(N29/E29)+SUM(L29:M29)</f>
        <v>#DIV/0!</v>
      </c>
      <c r="W29" s="116" t="n">
        <v>4</v>
      </c>
      <c r="X29" s="117"/>
      <c r="Y29" s="160"/>
      <c r="Z29" s="63"/>
      <c r="AA29" s="161"/>
      <c r="AB29" s="120"/>
      <c r="AC29" s="162" t="n">
        <f aca="false">(W29*X29)+(Y29*Z29)+(AA29*AB29)</f>
        <v>0</v>
      </c>
      <c r="AD29" s="163" t="n">
        <v>2300</v>
      </c>
      <c r="AE29" s="164" t="n">
        <v>0</v>
      </c>
      <c r="AF29" s="165" t="n">
        <v>0</v>
      </c>
      <c r="AG29" s="166"/>
      <c r="AH29" s="167"/>
      <c r="AI29" s="168"/>
      <c r="AJ29" s="169"/>
      <c r="AK29" s="170"/>
      <c r="AL29" s="63"/>
      <c r="AM29" s="171"/>
      <c r="AN29" s="172"/>
      <c r="AO29" s="173"/>
      <c r="AP29" s="133"/>
      <c r="AQ29" s="133" t="e">
        <f aca="false" t="array" ref="AQ29:AQ29">SUM(IF(AND(AJ29&lt;&gt;"pac",AJ29&lt;&gt;""),AI29),IF(AND(AM29&lt;&gt;"pac",AM29&lt;&gt;""),AL29),IF(AND(AN29&lt;&gt;"pac",AN29&lt;&gt;""),AO29))/SUM(IF(AND(AJ29&lt;&gt;"pac",AJ29&lt;&gt;""),1),IF(AND(AM29&lt;&gt;"pac",AM29&lt;&gt;""),1),IF(AND(AN29&lt;&gt;"pac",AN29&lt;&gt;""),1))</f>
        <v>#DIV/0!</v>
      </c>
      <c r="AR29" s="133" t="n">
        <f aca="false" t="array" ref="AR29:AR29">SUM(IF(AND(AJ29&lt;&gt;"pac",AJ29&lt;&gt;""),AH29),IF(AND(AM29&lt;&gt;"pac",AM29&lt;&gt;""),AK29),IF(AND(AP29&lt;&gt;"pac",AP29&lt;&gt;""),AN29))</f>
        <v>0</v>
      </c>
      <c r="AS29" s="133"/>
      <c r="AT29" s="134" t="n">
        <f aca="false">SUM(AE29,AG29,AH29,AN29,AK29)</f>
        <v>0</v>
      </c>
      <c r="AU29" s="135" t="e">
        <f aca="false">AV29/AT29</f>
        <v>#DIV/0!</v>
      </c>
      <c r="AV29" s="136" t="n">
        <f aca="false">SUM(AE29*AF29)+(AH29*AI29)+(AN29*AO29)+(AK29*AL29)</f>
        <v>0</v>
      </c>
      <c r="AW29" s="137" t="n">
        <f aca="false">AT29*(F30+G30+H30)*J30/1000</f>
        <v>0</v>
      </c>
      <c r="AX29" s="137" t="n">
        <f aca="false">K30*AT29</f>
        <v>0</v>
      </c>
      <c r="AY29" s="137" t="n">
        <f aca="false">L30*(AE30+AG30)</f>
        <v>0</v>
      </c>
      <c r="AZ29" s="136" t="n">
        <f aca="false">P30</f>
        <v>0</v>
      </c>
      <c r="BA29" s="137" t="n">
        <f aca="false">AC29</f>
        <v>0</v>
      </c>
      <c r="BB29" s="137" t="n">
        <f aca="false">T30*AT30</f>
        <v>0</v>
      </c>
      <c r="BC29" s="137"/>
      <c r="BD29" s="137" t="n">
        <f aca="false">AV29-SUM(AW29:BC29)</f>
        <v>0</v>
      </c>
      <c r="BE29" s="138"/>
      <c r="BF29" s="139" t="n">
        <f aca="false">BD29</f>
        <v>0</v>
      </c>
      <c r="BG29" s="139" t="n">
        <f aca="false">BF29*$BG$5</f>
        <v>0</v>
      </c>
      <c r="BH29" s="139" t="n">
        <f aca="false">BF29*$BH$5</f>
        <v>0</v>
      </c>
      <c r="BI29" s="52"/>
      <c r="BJ29" s="53" t="s">
        <v>109</v>
      </c>
      <c r="BK29" s="52"/>
      <c r="BL29" s="73" t="n">
        <f aca="false">BL25-BL27</f>
        <v>0</v>
      </c>
      <c r="BO29" s="53" t="s">
        <v>109</v>
      </c>
      <c r="BP29" s="52"/>
      <c r="BQ29" s="73" t="e">
        <f aca="false">BQ25-BQ27</f>
        <v>#REF!</v>
      </c>
    </row>
    <row r="30" customFormat="false" ht="12.75" hidden="false" customHeight="false" outlineLevel="0" collapsed="false">
      <c r="B30" s="75" t="n">
        <v>2300</v>
      </c>
      <c r="C30" s="146" t="n">
        <f aca="false">C29</f>
        <v>4</v>
      </c>
      <c r="D30" s="147" t="n">
        <f aca="false">D29</f>
        <v>0</v>
      </c>
      <c r="E30" s="174" t="n">
        <f aca="false">C30-D29</f>
        <v>4</v>
      </c>
      <c r="F30" s="149" t="n">
        <f aca="false">$F$6</f>
        <v>0</v>
      </c>
      <c r="G30" s="175" t="n">
        <f aca="false">$G$6</f>
        <v>0</v>
      </c>
      <c r="H30" s="151" t="n">
        <f aca="false">$H$6</f>
        <v>0</v>
      </c>
      <c r="I30" s="152" t="n">
        <f aca="false">F30+G30+H30</f>
        <v>0</v>
      </c>
      <c r="J30" s="153" t="n">
        <f aca="false">$J$7</f>
        <v>0</v>
      </c>
      <c r="K30" s="154" t="n">
        <f aca="false">$K$6</f>
        <v>0</v>
      </c>
      <c r="L30" s="155" t="n">
        <f aca="false">((I30*J30/1000)+K30)</f>
        <v>0</v>
      </c>
      <c r="M30" s="156" t="n">
        <f aca="false">$M$68</f>
        <v>0</v>
      </c>
      <c r="N30" s="157" t="e">
        <f aca="false">$N$7*AQ29*AR29</f>
        <v>#DIV/0!</v>
      </c>
      <c r="O30" s="156" t="n">
        <f aca="false">$O$68</f>
        <v>0</v>
      </c>
      <c r="P30" s="158" t="n">
        <f aca="false">(AT29*$P$6)*$P$3</f>
        <v>0</v>
      </c>
      <c r="Q30" s="154" t="n">
        <f aca="false">$Q$68</f>
        <v>0</v>
      </c>
      <c r="R30" s="154" t="n">
        <v>0</v>
      </c>
      <c r="S30" s="155" t="n">
        <v>0</v>
      </c>
      <c r="T30" s="156" t="n">
        <f aca="false">$T$6</f>
        <v>0</v>
      </c>
      <c r="U30" s="159" t="e">
        <f aca="false">(N30/E30)+SUM(L30:M30)</f>
        <v>#DIV/0!</v>
      </c>
      <c r="W30" s="116" t="n">
        <v>4</v>
      </c>
      <c r="X30" s="117"/>
      <c r="Y30" s="160"/>
      <c r="Z30" s="90"/>
      <c r="AA30" s="186"/>
      <c r="AB30" s="187"/>
      <c r="AC30" s="188" t="n">
        <f aca="false">(W30*X30)+(Y30*Z30)+(AA30*AB30)</f>
        <v>0</v>
      </c>
      <c r="AD30" s="189" t="n">
        <v>2400</v>
      </c>
      <c r="AE30" s="190" t="n">
        <v>0</v>
      </c>
      <c r="AF30" s="191" t="n">
        <v>0</v>
      </c>
      <c r="AG30" s="192"/>
      <c r="AH30" s="167"/>
      <c r="AI30" s="168"/>
      <c r="AJ30" s="169"/>
      <c r="AK30" s="193"/>
      <c r="AL30" s="90"/>
      <c r="AM30" s="194"/>
      <c r="AN30" s="172"/>
      <c r="AO30" s="173"/>
      <c r="AP30" s="195"/>
      <c r="AQ30" s="195" t="e">
        <f aca="false" t="array" ref="AQ30:AQ30">SUM(IF(AND(AJ30&lt;&gt;"pac",AJ30&lt;&gt;""),AI30),IF(AND(AM30&lt;&gt;"pac",AM30&lt;&gt;""),AL30),IF(AND(AN30&lt;&gt;"pac",AN30&lt;&gt;""),AO30))/SUM(IF(AND(AJ30&lt;&gt;"pac",AJ30&lt;&gt;""),1),IF(AND(AM30&lt;&gt;"pac",AM30&lt;&gt;""),1),IF(AND(AN30&lt;&gt;"pac",AN30&lt;&gt;""),1))</f>
        <v>#DIV/0!</v>
      </c>
      <c r="AR30" s="195" t="n">
        <f aca="false" t="array" ref="AR30:AR30">SUM(IF(AND(AJ30&lt;&gt;"pac",AJ30&lt;&gt;""),AH30),IF(AND(AM30&lt;&gt;"pac",AM30&lt;&gt;""),AK30),IF(AND(AP30&lt;&gt;"pac",AP30&lt;&gt;""),AN30))</f>
        <v>0</v>
      </c>
      <c r="AS30" s="55"/>
      <c r="AT30" s="134" t="n">
        <f aca="false">SUM(AE30,AG30,AH30,AN30,AK30)</f>
        <v>0</v>
      </c>
      <c r="AU30" s="135" t="e">
        <f aca="false">AV30/AT30</f>
        <v>#DIV/0!</v>
      </c>
      <c r="AV30" s="136" t="n">
        <f aca="false">SUM(AE30*AF30)+(AH30*AI30)+(AN30*AO30)+(AK30*AL30)</f>
        <v>0</v>
      </c>
      <c r="AW30" s="137" t="n">
        <f aca="false">AT30*(F31+G31+H31)*J31/1000</f>
        <v>0</v>
      </c>
      <c r="AX30" s="137" t="n">
        <f aca="false">K31*AT30</f>
        <v>0</v>
      </c>
      <c r="AY30" s="137" t="n">
        <f aca="false">L31*(AE31+AG31)</f>
        <v>0</v>
      </c>
      <c r="AZ30" s="136" t="n">
        <f aca="false">P31</f>
        <v>0</v>
      </c>
      <c r="BA30" s="137" t="n">
        <f aca="false">AC30</f>
        <v>0</v>
      </c>
      <c r="BB30" s="137" t="n">
        <f aca="false">T31*AT31</f>
        <v>0</v>
      </c>
      <c r="BC30" s="137"/>
      <c r="BD30" s="137" t="n">
        <f aca="false">AV30-SUM(AW30:BC30)</f>
        <v>0</v>
      </c>
      <c r="BE30" s="138"/>
      <c r="BF30" s="139" t="n">
        <f aca="false">BD30</f>
        <v>0</v>
      </c>
      <c r="BG30" s="139" t="n">
        <f aca="false">BF30*$BG$5</f>
        <v>0</v>
      </c>
      <c r="BH30" s="139" t="n">
        <f aca="false">BF30*$BH$5</f>
        <v>0</v>
      </c>
      <c r="BI30" s="52"/>
      <c r="BJ30" s="53"/>
      <c r="BK30" s="52"/>
      <c r="BL30" s="73"/>
      <c r="BO30" s="53"/>
      <c r="BP30" s="52"/>
      <c r="BQ30" s="73"/>
    </row>
    <row r="31" customFormat="false" ht="13.5" hidden="false" customHeight="false" outlineLevel="0" collapsed="false">
      <c r="B31" s="75" t="n">
        <v>2400</v>
      </c>
      <c r="C31" s="146" t="n">
        <f aca="false">C30</f>
        <v>4</v>
      </c>
      <c r="D31" s="147" t="n">
        <f aca="false">D30</f>
        <v>0</v>
      </c>
      <c r="E31" s="174" t="n">
        <f aca="false">C31-D30</f>
        <v>4</v>
      </c>
      <c r="F31" s="149" t="n">
        <f aca="false">$F$6</f>
        <v>0</v>
      </c>
      <c r="G31" s="196" t="n">
        <f aca="false">$G$6</f>
        <v>0</v>
      </c>
      <c r="H31" s="151" t="n">
        <f aca="false">$H$6</f>
        <v>0</v>
      </c>
      <c r="I31" s="152" t="n">
        <f aca="false">F31+G31+H31</f>
        <v>0</v>
      </c>
      <c r="J31" s="153" t="n">
        <f aca="false">$J$7</f>
        <v>0</v>
      </c>
      <c r="K31" s="154" t="n">
        <f aca="false">$K$6</f>
        <v>0</v>
      </c>
      <c r="L31" s="155" t="n">
        <f aca="false">((I31*J31/1000)+K31)</f>
        <v>0</v>
      </c>
      <c r="M31" s="156" t="n">
        <f aca="false">$M$68</f>
        <v>0</v>
      </c>
      <c r="N31" s="157" t="e">
        <f aca="false">$N$7*AQ30*AR30</f>
        <v>#DIV/0!</v>
      </c>
      <c r="O31" s="156" t="n">
        <f aca="false">$O$68</f>
        <v>0</v>
      </c>
      <c r="P31" s="158" t="n">
        <f aca="false">(AT30*$P$6)*$P$3</f>
        <v>0</v>
      </c>
      <c r="Q31" s="154" t="n">
        <f aca="false">$Q$68</f>
        <v>0</v>
      </c>
      <c r="R31" s="154" t="n">
        <v>0</v>
      </c>
      <c r="S31" s="155" t="n">
        <v>0</v>
      </c>
      <c r="T31" s="156" t="n">
        <f aca="false">$T$6</f>
        <v>0</v>
      </c>
      <c r="U31" s="159" t="e">
        <f aca="false">(N31/E31)+SUM(L31:M31)</f>
        <v>#DIV/0!</v>
      </c>
      <c r="W31" s="197" t="n">
        <f aca="false">SUM(W7:W30)</f>
        <v>96</v>
      </c>
      <c r="X31" s="26"/>
      <c r="Y31" s="197" t="n">
        <f aca="false">SUM(Y7:Y30)</f>
        <v>0</v>
      </c>
      <c r="AA31" s="324" t="n">
        <f aca="false">SUM(AA7:AA30)</f>
        <v>0</v>
      </c>
      <c r="AB31" s="176"/>
      <c r="AD31" s="51"/>
      <c r="AE31" s="198" t="n">
        <f aca="false">SUM(AE7:AE30)</f>
        <v>0</v>
      </c>
      <c r="AF31" s="51"/>
      <c r="AG31" s="199"/>
      <c r="AH31" s="200" t="n">
        <f aca="false">SUM(AH7:AH30)</f>
        <v>0</v>
      </c>
      <c r="AI31" s="199"/>
      <c r="AJ31" s="51"/>
      <c r="AK31" s="201" t="n">
        <f aca="false">SUM(AK7:AK30)</f>
        <v>0</v>
      </c>
      <c r="AL31" s="52"/>
      <c r="AM31" s="51"/>
      <c r="AN31" s="313" t="n">
        <f aca="false">SUM(AN7:AN30)</f>
        <v>0</v>
      </c>
      <c r="AO31" s="26"/>
      <c r="AP31" s="52"/>
      <c r="AT31" s="202" t="n">
        <f aca="false">SUM(AT7:AT30)</f>
        <v>0</v>
      </c>
      <c r="AU31" s="203" t="e">
        <f aca="false">AV31/AT31</f>
        <v>#DIV/0!</v>
      </c>
      <c r="AV31" s="203" t="n">
        <f aca="false">SUM(AV7:AV30)</f>
        <v>0</v>
      </c>
      <c r="AW31" s="203" t="n">
        <f aca="false">SUM(AW7:AW30)</f>
        <v>0</v>
      </c>
      <c r="AX31" s="203" t="n">
        <f aca="false">SUM(AX7:AX30)</f>
        <v>0</v>
      </c>
      <c r="AY31" s="203" t="n">
        <f aca="false">SUM(AY7:AY30)</f>
        <v>0</v>
      </c>
      <c r="AZ31" s="203" t="n">
        <f aca="false">SUM(AZ7:AZ30)</f>
        <v>0</v>
      </c>
      <c r="BA31" s="204" t="n">
        <f aca="false">SUM(BA7:BA30)</f>
        <v>0</v>
      </c>
      <c r="BB31" s="204" t="n">
        <f aca="false">SUM(BB7:BB30)</f>
        <v>0</v>
      </c>
      <c r="BC31" s="204" t="n">
        <f aca="false">SUM(BC7:BC30)</f>
        <v>0</v>
      </c>
      <c r="BD31" s="204" t="n">
        <f aca="false">SUM(BD7:BD30)</f>
        <v>0</v>
      </c>
      <c r="BF31" s="205" t="n">
        <f aca="false">SUM(BF7:BF30)</f>
        <v>0</v>
      </c>
      <c r="BG31" s="205" t="n">
        <f aca="false">SUM(BG7:BG30)</f>
        <v>0</v>
      </c>
      <c r="BH31" s="205" t="n">
        <f aca="false">SUM(BH7:BH30)</f>
        <v>0</v>
      </c>
      <c r="BJ31" s="53" t="s">
        <v>110</v>
      </c>
      <c r="BK31" s="52"/>
      <c r="BL31" s="171"/>
      <c r="BO31" s="53" t="s">
        <v>110</v>
      </c>
      <c r="BP31" s="52"/>
      <c r="BQ31" s="171"/>
    </row>
    <row r="32" customFormat="false" ht="13.5" hidden="false" customHeight="false" outlineLevel="0" collapsed="false">
      <c r="B32" s="207"/>
      <c r="C32" s="208"/>
      <c r="D32" s="208"/>
      <c r="E32" s="209" t="n">
        <f aca="false">SUM(E8:E31)</f>
        <v>96</v>
      </c>
      <c r="F32" s="210"/>
      <c r="G32" s="211"/>
      <c r="H32" s="210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BJ32" s="53" t="s">
        <v>111</v>
      </c>
      <c r="BK32" s="52"/>
      <c r="BL32" s="212" t="n">
        <f aca="false">AW31</f>
        <v>0</v>
      </c>
      <c r="BO32" s="53" t="s">
        <v>111</v>
      </c>
      <c r="BP32" s="52"/>
      <c r="BQ32" s="213" t="e">
        <f aca="true">(INDIRECT(TEXT((DAY($A$1)-1),"0")&amp;"!BQ32"))+BL32</f>
        <v>#REF!</v>
      </c>
    </row>
    <row r="33" customFormat="false" ht="12.75" hidden="false" customHeight="false" outlineLevel="0" collapsed="false">
      <c r="P33" s="52"/>
      <c r="V33" s="52"/>
      <c r="AI33" s="216"/>
      <c r="AJ33" s="216"/>
      <c r="AK33" s="218"/>
      <c r="BJ33" s="53" t="s">
        <v>112</v>
      </c>
      <c r="BK33" s="52"/>
      <c r="BL33" s="213" t="n">
        <f aca="false">AX31</f>
        <v>0</v>
      </c>
      <c r="BO33" s="53" t="s">
        <v>112</v>
      </c>
      <c r="BP33" s="52"/>
      <c r="BQ33" s="213" t="e">
        <f aca="true">(INDIRECT(TEXT((DAY($A$1)-1),"0")&amp;"!BQ33"))+BL33</f>
        <v>#REF!</v>
      </c>
    </row>
    <row r="34" customFormat="false" ht="13.5" hidden="false" customHeight="false" outlineLevel="0" collapsed="false">
      <c r="P34" s="52"/>
      <c r="AC34" s="217"/>
      <c r="AI34" s="218"/>
      <c r="AJ34" s="218"/>
      <c r="AK34" s="218"/>
      <c r="BJ34" s="53"/>
      <c r="BK34" s="52"/>
      <c r="BL34" s="171"/>
      <c r="BO34" s="183"/>
      <c r="BP34" s="52"/>
      <c r="BQ34" s="219"/>
    </row>
    <row r="35" customFormat="false" ht="12.75" hidden="false" customHeight="false" outlineLevel="0" collapsed="false">
      <c r="P35" s="52"/>
      <c r="AE35" s="220" t="s">
        <v>113</v>
      </c>
      <c r="AF35" s="221" t="s">
        <v>114</v>
      </c>
      <c r="AG35" s="221"/>
      <c r="AH35" s="222"/>
      <c r="AJ35" s="220" t="s">
        <v>113</v>
      </c>
      <c r="AK35" s="221" t="s">
        <v>115</v>
      </c>
      <c r="AL35" s="221"/>
      <c r="AM35" s="222"/>
      <c r="BJ35" s="140" t="s">
        <v>116</v>
      </c>
      <c r="BK35" s="141"/>
      <c r="BL35" s="223" t="n">
        <f aca="false">BL25-BL27-BL32-BL33</f>
        <v>0</v>
      </c>
      <c r="BO35" s="140" t="s">
        <v>117</v>
      </c>
      <c r="BP35" s="141"/>
      <c r="BQ35" s="223" t="e">
        <f aca="false">BQ29-SUM(BQ32:BQ33)</f>
        <v>#REF!</v>
      </c>
    </row>
    <row r="36" customFormat="false" ht="12.75" hidden="false" customHeight="false" outlineLevel="0" collapsed="false">
      <c r="P36" s="52"/>
      <c r="AE36" s="224"/>
      <c r="AF36" s="52"/>
      <c r="AG36" s="52" t="s">
        <v>118</v>
      </c>
      <c r="AH36" s="225" t="s">
        <v>119</v>
      </c>
      <c r="AJ36" s="224"/>
      <c r="AK36" s="52"/>
      <c r="AL36" s="52" t="s">
        <v>118</v>
      </c>
      <c r="AM36" s="225" t="s">
        <v>119</v>
      </c>
      <c r="AV36" s="226" t="s">
        <v>120</v>
      </c>
      <c r="AW36" s="226" t="s">
        <v>121</v>
      </c>
      <c r="AX36" s="226" t="s">
        <v>122</v>
      </c>
      <c r="AY36" s="226" t="s">
        <v>123</v>
      </c>
      <c r="AZ36" s="226" t="s">
        <v>124</v>
      </c>
      <c r="BA36" s="226" t="s">
        <v>46</v>
      </c>
      <c r="BF36" s="98"/>
      <c r="BG36" s="52"/>
      <c r="BH36" s="176"/>
      <c r="BJ36" s="98"/>
      <c r="BK36" s="52"/>
      <c r="BL36" s="176"/>
      <c r="BO36" s="98"/>
      <c r="BP36" s="52"/>
      <c r="BQ36" s="176"/>
    </row>
    <row r="37" customFormat="false" ht="16.5" hidden="false" customHeight="false" outlineLevel="0" collapsed="false">
      <c r="A37" s="7"/>
      <c r="B37" s="7"/>
      <c r="C37" s="7"/>
      <c r="D37" s="7"/>
      <c r="E37" s="7"/>
      <c r="F37" s="7"/>
      <c r="G37" s="7"/>
      <c r="H37" s="227"/>
      <c r="I37" s="227"/>
      <c r="J37" s="227"/>
      <c r="K37" s="227"/>
      <c r="L37" s="7"/>
      <c r="M37" s="7"/>
      <c r="N37" s="7"/>
      <c r="O37" s="7"/>
      <c r="P37" s="100"/>
      <c r="Q37" s="7"/>
      <c r="R37" s="7"/>
      <c r="S37" s="7"/>
      <c r="T37" s="7"/>
      <c r="U37" s="7"/>
      <c r="V37" s="7"/>
      <c r="W37" s="7"/>
      <c r="X37" s="7"/>
      <c r="Y37" s="7"/>
      <c r="AE37" s="224" t="s">
        <v>125</v>
      </c>
      <c r="AF37" s="52"/>
      <c r="AG37" s="52" t="s">
        <v>126</v>
      </c>
      <c r="AH37" s="225" t="s">
        <v>127</v>
      </c>
      <c r="AJ37" s="224" t="s">
        <v>125</v>
      </c>
      <c r="AK37" s="52"/>
      <c r="AL37" s="52" t="s">
        <v>128</v>
      </c>
      <c r="AM37" s="225" t="s">
        <v>129</v>
      </c>
      <c r="AS37" s="226" t="s">
        <v>130</v>
      </c>
      <c r="AT37" s="226" t="s">
        <v>131</v>
      </c>
      <c r="AU37" s="226" t="s">
        <v>132</v>
      </c>
      <c r="AV37" s="226" t="s">
        <v>133</v>
      </c>
      <c r="AW37" s="226" t="s">
        <v>133</v>
      </c>
      <c r="AX37" s="226" t="s">
        <v>134</v>
      </c>
      <c r="AY37" s="226" t="s">
        <v>134</v>
      </c>
      <c r="AZ37" s="226" t="s">
        <v>135</v>
      </c>
      <c r="BA37" s="0" t="s">
        <v>136</v>
      </c>
    </row>
    <row r="38" customFormat="false" ht="12.75" hidden="false" customHeight="false" outlineLevel="0" collapsed="false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AE38" s="224" t="s">
        <v>137</v>
      </c>
      <c r="AF38" s="52"/>
      <c r="AG38" s="52" t="s">
        <v>138</v>
      </c>
      <c r="AH38" s="225" t="s">
        <v>138</v>
      </c>
      <c r="AJ38" s="224" t="s">
        <v>137</v>
      </c>
      <c r="AK38" s="52"/>
      <c r="AL38" s="52" t="s">
        <v>83</v>
      </c>
      <c r="AM38" s="225" t="s">
        <v>82</v>
      </c>
      <c r="AS38" s="228" t="n">
        <v>2</v>
      </c>
      <c r="AT38" s="229" t="n">
        <f aca="false">AT7</f>
        <v>0</v>
      </c>
      <c r="AU38" s="229" t="n">
        <f aca="false">AS38-AT38</f>
        <v>2</v>
      </c>
      <c r="AV38" s="230" t="n">
        <f aca="false">IF(AND(AU38&lt;=0,AU38&gt;=-2),AU38,IF(AU38&lt;-2,-2,0))</f>
        <v>0</v>
      </c>
      <c r="AW38" s="231" t="n">
        <f aca="false">IF(AND(AU38&gt;=0,AU38&lt;=2),AU38,IF(AU38&gt;2,2,0))</f>
        <v>2</v>
      </c>
      <c r="AX38" s="232" t="n">
        <f aca="false">IF(AU38&gt;2,(AU38-2)*13.66,0)</f>
        <v>0</v>
      </c>
      <c r="AY38" s="232" t="n">
        <f aca="false">IF(AU38&lt;-2,(ABS(AU38)-2)*100,0)</f>
        <v>0</v>
      </c>
      <c r="AZ38" s="233" t="n">
        <f aca="false">AV38+AW38</f>
        <v>2</v>
      </c>
      <c r="BA38" s="234" t="n">
        <f aca="false">AX38+AY38</f>
        <v>0</v>
      </c>
      <c r="BB38" s="142"/>
      <c r="BJ38" s="6" t="s">
        <v>139</v>
      </c>
      <c r="BP38" s="6" t="s">
        <v>140</v>
      </c>
    </row>
    <row r="39" customFormat="false" ht="13.5" hidden="false" customHeight="false" outlineLevel="0" collapsed="false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AE39" s="236" t="n">
        <f aca="false">AE31</f>
        <v>0</v>
      </c>
      <c r="AF39" s="237" t="n">
        <f aca="false">AG31</f>
        <v>0</v>
      </c>
      <c r="AG39" s="237" t="n">
        <f aca="false">AH31+AK31</f>
        <v>0</v>
      </c>
      <c r="AH39" s="238" t="n">
        <f aca="false">AN31</f>
        <v>0</v>
      </c>
      <c r="AJ39" s="236" t="n">
        <f aca="false">AJ31</f>
        <v>0</v>
      </c>
      <c r="AK39" s="237" t="n">
        <f aca="false">AL31</f>
        <v>0</v>
      </c>
      <c r="AL39" s="239" t="e">
        <f aca="false">AVERAGE(AL7:AL30,AI7:AI30)</f>
        <v>#DIV/0!</v>
      </c>
      <c r="AM39" s="240" t="e">
        <f aca="false">AVERAGE(AO7:AO30)</f>
        <v>#DIV/0!</v>
      </c>
      <c r="AS39" s="241" t="n">
        <v>9</v>
      </c>
      <c r="AT39" s="242" t="n">
        <f aca="false">AT8</f>
        <v>0</v>
      </c>
      <c r="AU39" s="242" t="n">
        <f aca="false">AS39-AT39</f>
        <v>9</v>
      </c>
      <c r="AV39" s="243" t="n">
        <f aca="false">IF(AND(AU39&lt;=0,AU39&gt;=-2),AU39,IF(AU39&lt;-2,-2,0))</f>
        <v>0</v>
      </c>
      <c r="AW39" s="244" t="n">
        <f aca="false">IF(AND(AU39&gt;=0,AU39&lt;=2),AU39,IF(AU39&gt;2,2,0))</f>
        <v>2</v>
      </c>
      <c r="AX39" s="245" t="n">
        <f aca="false">IF(AU39&gt;2,(AU39-2)*13.66,0)</f>
        <v>95.62</v>
      </c>
      <c r="AY39" s="245" t="n">
        <f aca="false">IF(AU39&lt;-2,(ABS(AU39)-2)*100,0)</f>
        <v>0</v>
      </c>
      <c r="AZ39" s="246" t="n">
        <f aca="false">AV39+AW39</f>
        <v>2</v>
      </c>
      <c r="BA39" s="247" t="n">
        <f aca="false">AX39+AY39</f>
        <v>95.62</v>
      </c>
      <c r="BJ39" s="25" t="s">
        <v>141</v>
      </c>
      <c r="BK39" s="26"/>
      <c r="BL39" s="248" t="n">
        <v>0</v>
      </c>
    </row>
    <row r="40" customFormat="false" ht="15.75" hidden="false" customHeight="false" outlineLevel="0" collapsed="false">
      <c r="A40" s="7"/>
      <c r="B40" s="7"/>
      <c r="C40" s="7"/>
      <c r="D40" s="7"/>
      <c r="E40" s="227"/>
      <c r="F40" s="227"/>
      <c r="G40" s="227"/>
      <c r="H40" s="227"/>
      <c r="I40" s="227"/>
      <c r="J40" s="227"/>
      <c r="K40" s="227"/>
      <c r="L40" s="227"/>
      <c r="M40" s="227"/>
      <c r="N40" s="227"/>
      <c r="O40" s="227"/>
      <c r="P40" s="7"/>
      <c r="Q40" s="7"/>
      <c r="R40" s="7"/>
      <c r="S40" s="7"/>
      <c r="T40" s="7"/>
      <c r="U40" s="7"/>
      <c r="V40" s="7"/>
      <c r="W40" s="7"/>
      <c r="X40" s="7"/>
      <c r="Y40" s="7"/>
      <c r="AS40" s="241" t="n">
        <v>17</v>
      </c>
      <c r="AT40" s="242" t="n">
        <f aca="false">AT9</f>
        <v>0</v>
      </c>
      <c r="AU40" s="242" t="n">
        <f aca="false">AS40-AT40</f>
        <v>17</v>
      </c>
      <c r="AV40" s="243" t="n">
        <f aca="false">IF(AND(AU40&lt;=0,AU40&gt;=-2),AU40,IF(AU40&lt;-2,-2,0))</f>
        <v>0</v>
      </c>
      <c r="AW40" s="244" t="n">
        <f aca="false">IF(AND(AU40&gt;=0,AU40&lt;=2),AU40,IF(AU40&gt;2,2,0))</f>
        <v>2</v>
      </c>
      <c r="AX40" s="245" t="n">
        <f aca="false">IF(AU40&gt;2,(AU40-2)*13.66,0)</f>
        <v>204.9</v>
      </c>
      <c r="AY40" s="245" t="n">
        <f aca="false">IF(AU40&lt;-2,(ABS(AU40)-2)*100,0)</f>
        <v>0</v>
      </c>
      <c r="AZ40" s="246" t="n">
        <f aca="false">AV40+AW40</f>
        <v>2</v>
      </c>
      <c r="BA40" s="247" t="n">
        <f aca="false">AX40+AY40</f>
        <v>204.9</v>
      </c>
      <c r="BJ40" s="183"/>
      <c r="BK40" s="52"/>
      <c r="BL40" s="251"/>
    </row>
    <row r="41" customFormat="false" ht="15.75" hidden="false" customHeight="false" outlineLevel="0" collapsed="false">
      <c r="A41" s="7"/>
      <c r="B41" s="7"/>
      <c r="C41" s="7"/>
      <c r="D41" s="7"/>
      <c r="E41" s="253"/>
      <c r="F41" s="253"/>
      <c r="G41" s="254"/>
      <c r="H41" s="253"/>
      <c r="I41" s="254"/>
      <c r="J41" s="253"/>
      <c r="K41" s="254"/>
      <c r="L41" s="253"/>
      <c r="M41" s="254"/>
      <c r="N41" s="253"/>
      <c r="O41" s="253"/>
      <c r="P41" s="7"/>
      <c r="Q41" s="7"/>
      <c r="R41" s="7"/>
      <c r="S41" s="7"/>
      <c r="T41" s="7"/>
      <c r="U41" s="7"/>
      <c r="V41" s="7"/>
      <c r="W41" s="7"/>
      <c r="X41" s="7"/>
      <c r="Y41" s="7"/>
      <c r="AS41" s="241" t="n">
        <v>11</v>
      </c>
      <c r="AT41" s="242" t="n">
        <f aca="false">AT10</f>
        <v>0</v>
      </c>
      <c r="AU41" s="242" t="n">
        <f aca="false">AS41-AT41</f>
        <v>11</v>
      </c>
      <c r="AV41" s="243" t="n">
        <f aca="false">IF(AND(AU41&lt;=0,AU41&gt;=-2),AU41,IF(AU41&lt;-2,-2,0))</f>
        <v>0</v>
      </c>
      <c r="AW41" s="244" t="n">
        <f aca="false">IF(AND(AU41&gt;=0,AU41&lt;=2),AU41,IF(AU41&gt;2,2,0))</f>
        <v>2</v>
      </c>
      <c r="AX41" s="245" t="n">
        <f aca="false">IF(AU41&gt;2,(AU41-2)*13.66,0)</f>
        <v>122.94</v>
      </c>
      <c r="AY41" s="245" t="n">
        <f aca="false">IF(AU41&lt;-2,(ABS(AU41)-2)*100,0)</f>
        <v>0</v>
      </c>
      <c r="AZ41" s="246" t="n">
        <f aca="false">AV41+AW41</f>
        <v>2</v>
      </c>
      <c r="BA41" s="247" t="n">
        <f aca="false">AX41+AY41</f>
        <v>122.94</v>
      </c>
      <c r="BJ41" s="53" t="s">
        <v>142</v>
      </c>
      <c r="BK41" s="98"/>
      <c r="BL41" s="255" t="n">
        <v>0</v>
      </c>
    </row>
    <row r="42" customFormat="false" ht="15" hidden="false" customHeight="false" outlineLevel="0" collapsed="false">
      <c r="A42" s="7"/>
      <c r="B42" s="7"/>
      <c r="C42" s="7"/>
      <c r="D42" s="7"/>
      <c r="E42" s="253"/>
      <c r="F42" s="253"/>
      <c r="G42" s="254"/>
      <c r="H42" s="253"/>
      <c r="I42" s="254"/>
      <c r="J42" s="253"/>
      <c r="K42" s="254"/>
      <c r="L42" s="253"/>
      <c r="M42" s="254"/>
      <c r="N42" s="253"/>
      <c r="O42" s="253"/>
      <c r="P42" s="7"/>
      <c r="Q42" s="7"/>
      <c r="R42" s="7"/>
      <c r="S42" s="7"/>
      <c r="T42" s="7"/>
      <c r="U42" s="7"/>
      <c r="V42" s="7"/>
      <c r="W42" s="7"/>
      <c r="X42" s="7"/>
      <c r="Y42" s="7"/>
      <c r="AE42" s="220" t="s">
        <v>143</v>
      </c>
      <c r="AF42" s="221" t="s">
        <v>114</v>
      </c>
      <c r="AG42" s="221"/>
      <c r="AH42" s="222"/>
      <c r="AJ42" s="220" t="s">
        <v>143</v>
      </c>
      <c r="AK42" s="221" t="s">
        <v>115</v>
      </c>
      <c r="AL42" s="221"/>
      <c r="AM42" s="222"/>
      <c r="AS42" s="241" t="n">
        <v>11</v>
      </c>
      <c r="AT42" s="242" t="n">
        <f aca="false">AT11</f>
        <v>0</v>
      </c>
      <c r="AU42" s="242" t="n">
        <f aca="false">AS42-AT42</f>
        <v>11</v>
      </c>
      <c r="AV42" s="243" t="n">
        <f aca="false">IF(AND(AU42&lt;=0,AU42&gt;=-2),AU42,IF(AU42&lt;-2,-2,0))</f>
        <v>0</v>
      </c>
      <c r="AW42" s="244" t="n">
        <f aca="false">IF(AND(AU42&gt;=0,AU42&lt;=2),AU42,IF(AU42&gt;2,2,0))</f>
        <v>2</v>
      </c>
      <c r="AX42" s="245" t="n">
        <f aca="false">IF(AU42&gt;2,(AU42-2)*13.66,0)</f>
        <v>122.94</v>
      </c>
      <c r="AY42" s="245" t="n">
        <f aca="false">IF(AU42&lt;-2,(ABS(AU42)-2)*100,0)</f>
        <v>0</v>
      </c>
      <c r="AZ42" s="246" t="n">
        <f aca="false">AV42+AW42</f>
        <v>2</v>
      </c>
      <c r="BA42" s="247" t="n">
        <f aca="false">AX42+AY42</f>
        <v>122.94</v>
      </c>
      <c r="BJ42" s="53" t="s">
        <v>144</v>
      </c>
      <c r="BK42" s="256" t="n">
        <f aca="false">A1</f>
        <v>36951</v>
      </c>
      <c r="BL42" s="255" t="n">
        <v>0</v>
      </c>
    </row>
    <row r="43" customFormat="false" ht="15" hidden="false" customHeight="false" outlineLevel="0" collapsed="false">
      <c r="A43" s="7"/>
      <c r="B43" s="7"/>
      <c r="C43" s="7"/>
      <c r="D43" s="7"/>
      <c r="E43" s="253"/>
      <c r="F43" s="253"/>
      <c r="G43" s="254"/>
      <c r="H43" s="253"/>
      <c r="I43" s="253"/>
      <c r="J43" s="253"/>
      <c r="K43" s="254"/>
      <c r="L43" s="253"/>
      <c r="M43" s="253"/>
      <c r="N43" s="253"/>
      <c r="O43" s="253"/>
      <c r="P43" s="7"/>
      <c r="Q43" s="7"/>
      <c r="R43" s="7"/>
      <c r="S43" s="7"/>
      <c r="T43" s="7"/>
      <c r="U43" s="7"/>
      <c r="V43" s="7"/>
      <c r="W43" s="7"/>
      <c r="X43" s="7"/>
      <c r="Y43" s="7"/>
      <c r="AE43" s="224"/>
      <c r="AF43" s="52"/>
      <c r="AG43" s="52" t="s">
        <v>118</v>
      </c>
      <c r="AH43" s="225"/>
      <c r="AJ43" s="224"/>
      <c r="AK43" s="52"/>
      <c r="AL43" s="52" t="s">
        <v>118</v>
      </c>
      <c r="AM43" s="225"/>
      <c r="AS43" s="241" t="n">
        <v>11</v>
      </c>
      <c r="AT43" s="242" t="n">
        <f aca="false">AT12</f>
        <v>0</v>
      </c>
      <c r="AU43" s="242" t="n">
        <f aca="false">AS43-AT43</f>
        <v>11</v>
      </c>
      <c r="AV43" s="243" t="n">
        <f aca="false">IF(AND(AU43&lt;=0,AU43&gt;=-2),AU43,IF(AU43&lt;-2,-2,0))</f>
        <v>0</v>
      </c>
      <c r="AW43" s="244" t="n">
        <f aca="false">IF(AND(AU43&gt;=0,AU43&lt;=2),AU43,IF(AU43&gt;2,2,0))</f>
        <v>2</v>
      </c>
      <c r="AX43" s="245" t="n">
        <f aca="false">IF(AU43&gt;2,(AU43-2)*13.66,0)</f>
        <v>122.94</v>
      </c>
      <c r="AY43" s="245" t="n">
        <f aca="false">IF(AU43&lt;-2,(ABS(AU43)-2)*100,0)</f>
        <v>0</v>
      </c>
      <c r="AZ43" s="246" t="n">
        <f aca="false">AV43+AW43</f>
        <v>2</v>
      </c>
      <c r="BA43" s="247" t="n">
        <f aca="false">AX43+AY43</f>
        <v>122.94</v>
      </c>
      <c r="BJ43" s="53" t="s">
        <v>145</v>
      </c>
      <c r="BK43" s="52"/>
      <c r="BL43" s="255" t="n">
        <f aca="false">SUM(BL39:BL42)</f>
        <v>0</v>
      </c>
    </row>
    <row r="44" customFormat="false" ht="15" hidden="false" customHeight="false" outlineLevel="0" collapsed="false">
      <c r="A44" s="7"/>
      <c r="B44" s="7"/>
      <c r="C44" s="7"/>
      <c r="D44" s="7"/>
      <c r="E44" s="253"/>
      <c r="F44" s="253"/>
      <c r="G44" s="254"/>
      <c r="H44" s="253"/>
      <c r="I44" s="254"/>
      <c r="J44" s="253"/>
      <c r="K44" s="254"/>
      <c r="L44" s="253"/>
      <c r="M44" s="254"/>
      <c r="N44" s="254"/>
      <c r="O44" s="254"/>
      <c r="P44" s="7"/>
      <c r="Q44" s="7"/>
      <c r="R44" s="7"/>
      <c r="S44" s="7"/>
      <c r="T44" s="7"/>
      <c r="U44" s="7"/>
      <c r="V44" s="7"/>
      <c r="W44" s="7"/>
      <c r="X44" s="7"/>
      <c r="Y44" s="7"/>
      <c r="AE44" s="224" t="s">
        <v>125</v>
      </c>
      <c r="AF44" s="52" t="s">
        <v>146</v>
      </c>
      <c r="AG44" s="52" t="s">
        <v>126</v>
      </c>
      <c r="AH44" s="225" t="s">
        <v>119</v>
      </c>
      <c r="AJ44" s="224" t="s">
        <v>125</v>
      </c>
      <c r="AK44" s="52" t="s">
        <v>146</v>
      </c>
      <c r="AL44" s="52" t="s">
        <v>126</v>
      </c>
      <c r="AM44" s="225" t="s">
        <v>119</v>
      </c>
      <c r="AS44" s="241" t="n">
        <v>11</v>
      </c>
      <c r="AT44" s="242" t="n">
        <f aca="false">AT13</f>
        <v>0</v>
      </c>
      <c r="AU44" s="242" t="n">
        <f aca="false">AS44-AT44</f>
        <v>11</v>
      </c>
      <c r="AV44" s="243" t="n">
        <f aca="false">IF(AND(AU44&lt;=0,AU44&gt;=-2),AU44,IF(AU44&lt;-2,-2,0))</f>
        <v>0</v>
      </c>
      <c r="AW44" s="244" t="n">
        <f aca="false">IF(AND(AU44&gt;=0,AU44&lt;=2),AU44,IF(AU44&gt;2,2,0))</f>
        <v>2</v>
      </c>
      <c r="AX44" s="245" t="n">
        <f aca="false">IF(AU44&gt;2,(AU44-2)*13.66,0)</f>
        <v>122.94</v>
      </c>
      <c r="AY44" s="245" t="n">
        <f aca="false">IF(AU44&lt;-2,(ABS(AU44)-2)*100,0)</f>
        <v>0</v>
      </c>
      <c r="AZ44" s="246" t="n">
        <f aca="false">AV44+AW44</f>
        <v>2</v>
      </c>
      <c r="BA44" s="247" t="n">
        <f aca="false">AX44+AY44</f>
        <v>122.94</v>
      </c>
      <c r="BJ44" s="183"/>
      <c r="BK44" s="52"/>
      <c r="BL44" s="251"/>
    </row>
    <row r="45" customFormat="false" ht="15.75" hidden="false" customHeight="false" outlineLevel="0" collapsed="false">
      <c r="A45" s="7"/>
      <c r="B45" s="7"/>
      <c r="C45" s="7"/>
      <c r="D45" s="7"/>
      <c r="E45" s="253"/>
      <c r="F45" s="253"/>
      <c r="G45" s="253"/>
      <c r="H45" s="253"/>
      <c r="I45" s="253"/>
      <c r="J45" s="253"/>
      <c r="K45" s="253"/>
      <c r="L45" s="253"/>
      <c r="M45" s="253"/>
      <c r="N45" s="253"/>
      <c r="O45" s="253"/>
      <c r="P45" s="7"/>
      <c r="Q45" s="7"/>
      <c r="R45" s="7"/>
      <c r="S45" s="7"/>
      <c r="T45" s="7"/>
      <c r="U45" s="7"/>
      <c r="V45" s="7"/>
      <c r="W45" s="7"/>
      <c r="X45" s="7"/>
      <c r="Y45" s="7"/>
      <c r="AE45" s="258" t="s">
        <v>137</v>
      </c>
      <c r="AF45" s="259" t="s">
        <v>137</v>
      </c>
      <c r="AG45" s="259" t="s">
        <v>138</v>
      </c>
      <c r="AH45" s="260" t="s">
        <v>138</v>
      </c>
      <c r="AJ45" s="224" t="s">
        <v>137</v>
      </c>
      <c r="AK45" s="52" t="s">
        <v>137</v>
      </c>
      <c r="AL45" s="52" t="s">
        <v>138</v>
      </c>
      <c r="AM45" s="225" t="s">
        <v>138</v>
      </c>
      <c r="AS45" s="241" t="n">
        <v>11</v>
      </c>
      <c r="AT45" s="242" t="n">
        <f aca="false">AT14</f>
        <v>0</v>
      </c>
      <c r="AU45" s="242" t="n">
        <f aca="false">AS45-AT45</f>
        <v>11</v>
      </c>
      <c r="AV45" s="243" t="n">
        <f aca="false">IF(AND(AU45&lt;=0,AU45&gt;=-2),AU45,IF(AU45&lt;-2,-2,0))</f>
        <v>0</v>
      </c>
      <c r="AW45" s="244" t="n">
        <f aca="false">IF(AND(AU45&gt;=0,AU45&lt;=2),AU45,IF(AU45&gt;2,2,0))</f>
        <v>2</v>
      </c>
      <c r="AX45" s="245" t="n">
        <f aca="false">IF(AU45&gt;2,(AU45-2)*13.66,0)</f>
        <v>122.94</v>
      </c>
      <c r="AY45" s="245" t="n">
        <f aca="false">IF(AU45&lt;-2,(ABS(AU45)-2)*100,0)</f>
        <v>0</v>
      </c>
      <c r="AZ45" s="246" t="n">
        <f aca="false">AV45+AW45</f>
        <v>2</v>
      </c>
      <c r="BA45" s="247" t="n">
        <f aca="false">AX45+AY45</f>
        <v>122.94</v>
      </c>
      <c r="BJ45" s="53" t="s">
        <v>147</v>
      </c>
      <c r="BK45" s="98"/>
      <c r="BL45" s="255" t="n">
        <v>0</v>
      </c>
    </row>
    <row r="46" customFormat="false" ht="15.75" hidden="false" customHeight="false" outlineLevel="0" collapsed="false">
      <c r="A46" s="7"/>
      <c r="B46" s="7"/>
      <c r="C46" s="7"/>
      <c r="D46" s="7"/>
      <c r="E46" s="253"/>
      <c r="F46" s="253"/>
      <c r="G46" s="253"/>
      <c r="H46" s="253"/>
      <c r="I46" s="253"/>
      <c r="J46" s="253"/>
      <c r="K46" s="253"/>
      <c r="L46" s="253"/>
      <c r="M46" s="253"/>
      <c r="N46" s="253"/>
      <c r="O46" s="253"/>
      <c r="P46" s="7"/>
      <c r="Q46" s="7"/>
      <c r="R46" s="7"/>
      <c r="S46" s="7"/>
      <c r="T46" s="7"/>
      <c r="U46" s="7"/>
      <c r="V46" s="7"/>
      <c r="W46" s="7"/>
      <c r="X46" s="7"/>
      <c r="Y46" s="7"/>
      <c r="AE46" s="261" t="n">
        <f aca="false">AE39</f>
        <v>0</v>
      </c>
      <c r="AF46" s="262" t="n">
        <f aca="false">AF39</f>
        <v>0</v>
      </c>
      <c r="AG46" s="263" t="e">
        <f aca="true">(INDIRECT(TEXT((DAY($A$1)-1),"0")&amp;"!AG46"))+AG39</f>
        <v>#REF!</v>
      </c>
      <c r="AH46" s="263" t="e">
        <f aca="true">(INDIRECT(TEXT((DAY($A$1)-1),"0")&amp;"!AH46"))+AH39</f>
        <v>#REF!</v>
      </c>
      <c r="AJ46" s="261" t="n">
        <f aca="false">AJ39</f>
        <v>0</v>
      </c>
      <c r="AK46" s="262" t="n">
        <f aca="false">AK39</f>
        <v>0</v>
      </c>
      <c r="AL46" s="264" t="e">
        <f aca="true">(INDIRECT(TEXT((DAY($A$1)-1),"0")&amp;"!AH46"))+AL39</f>
        <v>#REF!</v>
      </c>
      <c r="AM46" s="265" t="e">
        <f aca="true">(INDIRECT(TEXT((DAY($A$1)-1),"0")&amp;"!Am46"))+AM39</f>
        <v>#REF!</v>
      </c>
      <c r="AS46" s="241" t="n">
        <v>11</v>
      </c>
      <c r="AT46" s="242" t="n">
        <f aca="false">AT15</f>
        <v>0</v>
      </c>
      <c r="AU46" s="242" t="n">
        <f aca="false">AS46-AT46</f>
        <v>11</v>
      </c>
      <c r="AV46" s="243" t="n">
        <f aca="false">IF(AND(AU46&lt;=0,AU46&gt;=-2),AU46,IF(AU46&lt;-2,-2,0))</f>
        <v>0</v>
      </c>
      <c r="AW46" s="244" t="n">
        <f aca="false">IF(AND(AU46&gt;=0,AU46&lt;=2),AU46,IF(AU46&gt;2,2,0))</f>
        <v>2</v>
      </c>
      <c r="AX46" s="245" t="n">
        <f aca="false">IF(AU46&gt;2,(AU46-2)*13.66,0)</f>
        <v>122.94</v>
      </c>
      <c r="AY46" s="245" t="n">
        <f aca="false">IF(AU46&lt;-2,(ABS(AU46)-2)*100,0)</f>
        <v>0</v>
      </c>
      <c r="AZ46" s="246" t="n">
        <f aca="false">AV46+AW46</f>
        <v>2</v>
      </c>
      <c r="BA46" s="247" t="n">
        <f aca="false">AX46+AY46</f>
        <v>122.94</v>
      </c>
      <c r="BJ46" s="53" t="s">
        <v>148</v>
      </c>
      <c r="BK46" s="256" t="n">
        <f aca="false">BK42</f>
        <v>36951</v>
      </c>
      <c r="BL46" s="266" t="n">
        <f aca="false">AT31*J7/1000</f>
        <v>0</v>
      </c>
    </row>
    <row r="47" customFormat="false" ht="15" hidden="false" customHeight="false" outlineLevel="0" collapsed="false">
      <c r="A47" s="7"/>
      <c r="B47" s="7"/>
      <c r="C47" s="7"/>
      <c r="D47" s="7"/>
      <c r="E47" s="253"/>
      <c r="F47" s="253"/>
      <c r="G47" s="253"/>
      <c r="H47" s="253"/>
      <c r="I47" s="253"/>
      <c r="J47" s="253"/>
      <c r="K47" s="253"/>
      <c r="L47" s="253"/>
      <c r="M47" s="253"/>
      <c r="N47" s="253"/>
      <c r="O47" s="253"/>
      <c r="P47" s="7"/>
      <c r="Q47" s="7"/>
      <c r="R47" s="7"/>
      <c r="S47" s="7"/>
      <c r="T47" s="7"/>
      <c r="U47" s="7"/>
      <c r="V47" s="7"/>
      <c r="W47" s="7"/>
      <c r="X47" s="7"/>
      <c r="Y47" s="7"/>
      <c r="AS47" s="241" t="n">
        <v>11</v>
      </c>
      <c r="AT47" s="242" t="n">
        <f aca="false">AT16</f>
        <v>0</v>
      </c>
      <c r="AU47" s="242" t="n">
        <f aca="false">AS47-AT47</f>
        <v>11</v>
      </c>
      <c r="AV47" s="243" t="n">
        <f aca="false">IF(AND(AU47&lt;=0,AU47&gt;=-2),AU47,IF(AU47&lt;-2,-2,0))</f>
        <v>0</v>
      </c>
      <c r="AW47" s="244" t="n">
        <f aca="false">IF(AND(AU47&gt;=0,AU47&lt;=2),AU47,IF(AU47&gt;2,2,0))</f>
        <v>2</v>
      </c>
      <c r="AX47" s="245" t="n">
        <f aca="false">IF(AU47&gt;2,(AU47-2)*13.66,0)</f>
        <v>122.94</v>
      </c>
      <c r="AY47" s="245" t="n">
        <f aca="false">IF(AU47&lt;-2,(ABS(AU47)-2)*100,0)</f>
        <v>0</v>
      </c>
      <c r="AZ47" s="246" t="n">
        <f aca="false">AV47+AW47</f>
        <v>2</v>
      </c>
      <c r="BA47" s="247" t="n">
        <f aca="false">AX47+AY47</f>
        <v>122.94</v>
      </c>
      <c r="BJ47" s="53" t="s">
        <v>149</v>
      </c>
      <c r="BK47" s="98"/>
      <c r="BL47" s="255" t="n">
        <f aca="false">SUM(BL45:BL46)</f>
        <v>0</v>
      </c>
    </row>
    <row r="48" customFormat="false" ht="15" hidden="false" customHeight="false" outlineLevel="0" collapsed="false">
      <c r="A48" s="7"/>
      <c r="B48" s="7"/>
      <c r="C48" s="7"/>
      <c r="D48" s="7"/>
      <c r="E48" s="253"/>
      <c r="F48" s="253"/>
      <c r="G48" s="254"/>
      <c r="H48" s="253"/>
      <c r="I48" s="254"/>
      <c r="J48" s="253"/>
      <c r="K48" s="254"/>
      <c r="L48" s="253"/>
      <c r="M48" s="254"/>
      <c r="N48" s="253"/>
      <c r="O48" s="253"/>
      <c r="P48" s="7"/>
      <c r="Q48" s="7"/>
      <c r="R48" s="7"/>
      <c r="S48" s="7"/>
      <c r="T48" s="7"/>
      <c r="U48" s="7"/>
      <c r="V48" s="7"/>
      <c r="W48" s="7"/>
      <c r="X48" s="7"/>
      <c r="Y48" s="7"/>
      <c r="AS48" s="241" t="n">
        <v>11</v>
      </c>
      <c r="AT48" s="242" t="n">
        <f aca="false">AT17</f>
        <v>0</v>
      </c>
      <c r="AU48" s="242" t="n">
        <f aca="false">AS48-AT48</f>
        <v>11</v>
      </c>
      <c r="AV48" s="243" t="n">
        <f aca="false">IF(AND(AU48&lt;=0,AU48&gt;=-2),AU48,IF(AU48&lt;-2,-2,0))</f>
        <v>0</v>
      </c>
      <c r="AW48" s="244" t="n">
        <f aca="false">IF(AND(AU48&gt;=0,AU48&lt;=2),AU48,IF(AU48&gt;2,2,0))</f>
        <v>2</v>
      </c>
      <c r="AX48" s="245" t="n">
        <f aca="false">IF(AU48&gt;2,(AU48-2)*13.66,0)</f>
        <v>122.94</v>
      </c>
      <c r="AY48" s="245" t="n">
        <f aca="false">IF(AU48&lt;-2,(ABS(AU48)-2)*100,0)</f>
        <v>0</v>
      </c>
      <c r="AZ48" s="246" t="n">
        <f aca="false">AV48+AW48</f>
        <v>2</v>
      </c>
      <c r="BA48" s="247" t="n">
        <f aca="false">AX48+AY48</f>
        <v>122.94</v>
      </c>
      <c r="BJ48" s="183"/>
      <c r="BK48" s="52"/>
      <c r="BL48" s="251"/>
    </row>
    <row r="49" customFormat="false" ht="15" hidden="false" customHeight="false" outlineLevel="0" collapsed="false">
      <c r="A49" s="7"/>
      <c r="B49" s="7"/>
      <c r="C49" s="7"/>
      <c r="D49" s="7"/>
      <c r="E49" s="253"/>
      <c r="F49" s="253"/>
      <c r="G49" s="254"/>
      <c r="H49" s="253"/>
      <c r="I49" s="254"/>
      <c r="J49" s="253"/>
      <c r="K49" s="254"/>
      <c r="L49" s="253"/>
      <c r="M49" s="254"/>
      <c r="N49" s="253"/>
      <c r="O49" s="253"/>
      <c r="P49" s="7"/>
      <c r="Q49" s="7"/>
      <c r="R49" s="7"/>
      <c r="S49" s="7"/>
      <c r="T49" s="7"/>
      <c r="U49" s="7"/>
      <c r="V49" s="7"/>
      <c r="W49" s="7"/>
      <c r="X49" s="7"/>
      <c r="Y49" s="7"/>
      <c r="AS49" s="241" t="n">
        <v>11</v>
      </c>
      <c r="AT49" s="242" t="n">
        <f aca="false">AT18</f>
        <v>0</v>
      </c>
      <c r="AU49" s="242" t="n">
        <f aca="false">AS49-AT49</f>
        <v>11</v>
      </c>
      <c r="AV49" s="243" t="n">
        <f aca="false">IF(AND(AU49&lt;=0,AU49&gt;=-2),AU49,IF(AU49&lt;-2,-2,0))</f>
        <v>0</v>
      </c>
      <c r="AW49" s="244" t="n">
        <f aca="false">IF(AND(AU49&gt;=0,AU49&lt;=2),AU49,IF(AU49&gt;2,2,0))</f>
        <v>2</v>
      </c>
      <c r="AX49" s="245" t="n">
        <f aca="false">IF(AU49&gt;2,(AU49-2)*13.66,0)</f>
        <v>122.94</v>
      </c>
      <c r="AY49" s="245" t="n">
        <f aca="false">IF(AU49&lt;-2,(ABS(AU49)-2)*100,0)</f>
        <v>0</v>
      </c>
      <c r="AZ49" s="246" t="n">
        <f aca="false">AV49+AW49</f>
        <v>2</v>
      </c>
      <c r="BA49" s="247" t="n">
        <f aca="false">AX49+AY49</f>
        <v>122.94</v>
      </c>
      <c r="BJ49" s="140" t="s">
        <v>150</v>
      </c>
      <c r="BK49" s="141"/>
      <c r="BL49" s="267" t="n">
        <f aca="false">BL43-BL47</f>
        <v>0</v>
      </c>
    </row>
    <row r="50" customFormat="false" ht="15" hidden="false" customHeight="false" outlineLevel="0" collapsed="false">
      <c r="A50" s="7"/>
      <c r="B50" s="7"/>
      <c r="C50" s="7"/>
      <c r="D50" s="7"/>
      <c r="E50" s="253"/>
      <c r="F50" s="253"/>
      <c r="G50" s="253"/>
      <c r="H50" s="253"/>
      <c r="I50" s="253"/>
      <c r="J50" s="253"/>
      <c r="K50" s="254"/>
      <c r="L50" s="253"/>
      <c r="M50" s="253"/>
      <c r="N50" s="253"/>
      <c r="O50" s="253"/>
      <c r="P50" s="7"/>
      <c r="Q50" s="7"/>
      <c r="R50" s="7"/>
      <c r="S50" s="7"/>
      <c r="T50" s="7"/>
      <c r="U50" s="7"/>
      <c r="V50" s="7"/>
      <c r="W50" s="7"/>
      <c r="X50" s="7"/>
      <c r="Y50" s="7"/>
      <c r="AS50" s="241" t="n">
        <v>11</v>
      </c>
      <c r="AT50" s="242" t="n">
        <f aca="false">AT19</f>
        <v>0</v>
      </c>
      <c r="AU50" s="242" t="n">
        <f aca="false">AS50-AT50</f>
        <v>11</v>
      </c>
      <c r="AV50" s="243" t="n">
        <f aca="false">IF(AND(AU50&lt;=0,AU50&gt;=-2),AU50,IF(AU50&lt;-2,-2,0))</f>
        <v>0</v>
      </c>
      <c r="AW50" s="244" t="n">
        <f aca="false">IF(AND(AU50&gt;=0,AU50&lt;=2),AU50,IF(AU50&gt;2,2,0))</f>
        <v>2</v>
      </c>
      <c r="AX50" s="245" t="n">
        <f aca="false">IF(AU50&gt;2,(AU50-2)*13.66,0)</f>
        <v>122.94</v>
      </c>
      <c r="AY50" s="245" t="n">
        <f aca="false">IF(AU50&lt;-2,(ABS(AU50)-2)*100,0)</f>
        <v>0</v>
      </c>
      <c r="AZ50" s="246" t="n">
        <f aca="false">AV50+AW50</f>
        <v>2</v>
      </c>
      <c r="BA50" s="247" t="n">
        <f aca="false">AX50+AY50</f>
        <v>122.94</v>
      </c>
      <c r="BJ50" s="140"/>
      <c r="BK50" s="141"/>
      <c r="BL50" s="267"/>
    </row>
    <row r="51" customFormat="false" ht="15" hidden="false" customHeight="false" outlineLevel="0" collapsed="false">
      <c r="A51" s="7"/>
      <c r="B51" s="7"/>
      <c r="C51" s="7"/>
      <c r="D51" s="7"/>
      <c r="E51" s="253"/>
      <c r="F51" s="253"/>
      <c r="G51" s="253"/>
      <c r="H51" s="253"/>
      <c r="I51" s="254"/>
      <c r="J51" s="253"/>
      <c r="K51" s="254"/>
      <c r="L51" s="253"/>
      <c r="M51" s="254"/>
      <c r="N51" s="254"/>
      <c r="O51" s="254"/>
      <c r="P51" s="7"/>
      <c r="Q51" s="7"/>
      <c r="R51" s="7"/>
      <c r="S51" s="7"/>
      <c r="T51" s="7"/>
      <c r="U51" s="7"/>
      <c r="V51" s="7"/>
      <c r="W51" s="7"/>
      <c r="X51" s="7"/>
      <c r="Y51" s="7"/>
      <c r="AS51" s="241" t="n">
        <v>11</v>
      </c>
      <c r="AT51" s="242" t="n">
        <f aca="false">AT20</f>
        <v>0</v>
      </c>
      <c r="AU51" s="242" t="n">
        <f aca="false">AS51-AT51</f>
        <v>11</v>
      </c>
      <c r="AV51" s="243" t="n">
        <f aca="false">IF(AND(AU51&lt;=0,AU51&gt;=-2),AU51,IF(AU51&lt;-2,-2,0))</f>
        <v>0</v>
      </c>
      <c r="AW51" s="244" t="n">
        <f aca="false">IF(AND(AU51&gt;=0,AU51&lt;=2),AU51,IF(AU51&gt;2,2,0))</f>
        <v>2</v>
      </c>
      <c r="AX51" s="245" t="n">
        <f aca="false">IF(AU51&gt;2,(AU51-2)*13.66,0)</f>
        <v>122.94</v>
      </c>
      <c r="AY51" s="245" t="n">
        <f aca="false">IF(AU51&lt;-2,(ABS(AU51)-2)*100,0)</f>
        <v>0</v>
      </c>
      <c r="AZ51" s="246" t="n">
        <f aca="false">AV51+AW51</f>
        <v>2</v>
      </c>
      <c r="BA51" s="247" t="n">
        <f aca="false">AX51+AY51</f>
        <v>122.94</v>
      </c>
    </row>
    <row r="52" customFormat="false" ht="12.75" hidden="false" customHeight="false" outlineLevel="0" collapsed="false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AS52" s="241" t="n">
        <v>11</v>
      </c>
      <c r="AT52" s="242" t="n">
        <f aca="false">AT21</f>
        <v>0</v>
      </c>
      <c r="AU52" s="242" t="n">
        <f aca="false">AS52-AT52</f>
        <v>11</v>
      </c>
      <c r="AV52" s="243" t="n">
        <f aca="false">IF(AND(AU52&lt;=0,AU52&gt;=-2),AU52,IF(AU52&lt;-2,-2,0))</f>
        <v>0</v>
      </c>
      <c r="AW52" s="244" t="n">
        <f aca="false">IF(AND(AU52&gt;=0,AU52&lt;=2),AU52,IF(AU52&gt;2,2,0))</f>
        <v>2</v>
      </c>
      <c r="AX52" s="245" t="n">
        <f aca="false">IF(AU52&gt;2,(AU52-2)*13.66,0)</f>
        <v>122.94</v>
      </c>
      <c r="AY52" s="245" t="n">
        <f aca="false">IF(AU52&lt;-2,(ABS(AU52)-2)*100,0)</f>
        <v>0</v>
      </c>
      <c r="AZ52" s="246" t="n">
        <f aca="false">AV52+AW52</f>
        <v>2</v>
      </c>
      <c r="BA52" s="247" t="n">
        <f aca="false">AX52+AY52</f>
        <v>122.94</v>
      </c>
    </row>
    <row r="53" customFormat="false" ht="15.75" hidden="false" customHeight="false" outlineLevel="0" collapsed="false">
      <c r="A53" s="7"/>
      <c r="B53" s="7"/>
      <c r="C53" s="7"/>
      <c r="D53" s="7"/>
      <c r="E53" s="7"/>
      <c r="F53" s="7"/>
      <c r="G53" s="7"/>
      <c r="H53" s="22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AS53" s="241" t="n">
        <v>11</v>
      </c>
      <c r="AT53" s="242" t="n">
        <f aca="false">AT22</f>
        <v>0</v>
      </c>
      <c r="AU53" s="242" t="n">
        <f aca="false">AS53-AT53</f>
        <v>11</v>
      </c>
      <c r="AV53" s="243" t="n">
        <f aca="false">IF(AND(AU53&lt;=0,AU53&gt;=-2),AU53,IF(AU53&lt;-2,-2,0))</f>
        <v>0</v>
      </c>
      <c r="AW53" s="244" t="n">
        <f aca="false">IF(AND(AU53&gt;=0,AU53&lt;=2),AU53,IF(AU53&gt;2,2,0))</f>
        <v>2</v>
      </c>
      <c r="AX53" s="245" t="n">
        <f aca="false">IF(AU53&gt;2,(AU53-2)*13.66,0)</f>
        <v>122.94</v>
      </c>
      <c r="AY53" s="245" t="n">
        <f aca="false">IF(AU53&lt;-2,(ABS(AU53)-2)*100,0)</f>
        <v>0</v>
      </c>
      <c r="AZ53" s="246" t="n">
        <f aca="false">AV53+AW53</f>
        <v>2</v>
      </c>
      <c r="BA53" s="247" t="n">
        <f aca="false">AX53+AY53</f>
        <v>122.94</v>
      </c>
    </row>
    <row r="54" customFormat="false" ht="15.75" hidden="false" customHeight="false" outlineLevel="0" collapsed="false">
      <c r="A54" s="7"/>
      <c r="B54" s="7"/>
      <c r="C54" s="7"/>
      <c r="D54" s="7"/>
      <c r="E54" s="7"/>
      <c r="F54" s="7"/>
      <c r="G54" s="7"/>
      <c r="H54" s="227"/>
      <c r="I54" s="227"/>
      <c r="J54" s="227"/>
      <c r="K54" s="22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AS54" s="241" t="n">
        <v>11</v>
      </c>
      <c r="AT54" s="242" t="n">
        <f aca="false">AT23</f>
        <v>0</v>
      </c>
      <c r="AU54" s="242" t="n">
        <f aca="false">AS54-AT54</f>
        <v>11</v>
      </c>
      <c r="AV54" s="243" t="n">
        <f aca="false">IF(AND(AU54&lt;=0,AU54&gt;=-2),AU54,IF(AU54&lt;-2,-2,0))</f>
        <v>0</v>
      </c>
      <c r="AW54" s="244" t="n">
        <f aca="false">IF(AND(AU54&gt;=0,AU54&lt;=2),AU54,IF(AU54&gt;2,2,0))</f>
        <v>2</v>
      </c>
      <c r="AX54" s="245" t="n">
        <f aca="false">IF(AU54&gt;2,(AU54-2)*13.66,0)</f>
        <v>122.94</v>
      </c>
      <c r="AY54" s="245" t="n">
        <f aca="false">IF(AU54&lt;-2,(ABS(AU54)-2)*100,0)</f>
        <v>0</v>
      </c>
      <c r="AZ54" s="246" t="n">
        <f aca="false">AV54+AW54</f>
        <v>2</v>
      </c>
      <c r="BA54" s="247" t="n">
        <f aca="false">AX54+AY54</f>
        <v>122.94</v>
      </c>
    </row>
    <row r="55" customFormat="false" ht="15.75" hidden="false" customHeight="false" outlineLevel="0" collapsed="false">
      <c r="A55" s="7"/>
      <c r="B55" s="7"/>
      <c r="C55" s="7"/>
      <c r="D55" s="7"/>
      <c r="E55" s="227"/>
      <c r="F55" s="227"/>
      <c r="G55" s="7"/>
      <c r="H55" s="227"/>
      <c r="I55" s="227"/>
      <c r="J55" s="7"/>
      <c r="K55" s="227"/>
      <c r="L55" s="7"/>
      <c r="M55" s="7"/>
      <c r="N55" s="22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AS55" s="241" t="n">
        <v>11</v>
      </c>
      <c r="AT55" s="242" t="n">
        <f aca="false">AT24</f>
        <v>0</v>
      </c>
      <c r="AU55" s="242" t="n">
        <f aca="false">AS55-AT55</f>
        <v>11</v>
      </c>
      <c r="AV55" s="243" t="n">
        <f aca="false">IF(AND(AU55&lt;=0,AU55&gt;=-2),AU55,IF(AU55&lt;-2,-2,0))</f>
        <v>0</v>
      </c>
      <c r="AW55" s="244" t="n">
        <f aca="false">IF(AND(AU55&gt;=0,AU55&lt;=2),AU55,IF(AU55&gt;2,2,0))</f>
        <v>2</v>
      </c>
      <c r="AX55" s="245" t="n">
        <f aca="false">IF(AU55&gt;2,(AU55-2)*13.66,0)</f>
        <v>122.94</v>
      </c>
      <c r="AY55" s="245" t="n">
        <f aca="false">IF(AU55&lt;-2,(ABS(AU55)-2)*100,0)</f>
        <v>0</v>
      </c>
      <c r="AZ55" s="246" t="n">
        <f aca="false">AV55+AW55</f>
        <v>2</v>
      </c>
      <c r="BA55" s="247" t="n">
        <f aca="false">AX55+AY55</f>
        <v>122.94</v>
      </c>
    </row>
    <row r="56" customFormat="false" ht="15.75" hidden="false" customHeight="false" outlineLevel="0" collapsed="false">
      <c r="A56" s="7"/>
      <c r="B56" s="7"/>
      <c r="C56" s="7"/>
      <c r="D56" s="7"/>
      <c r="E56" s="227"/>
      <c r="F56" s="7"/>
      <c r="G56" s="7"/>
      <c r="H56" s="7"/>
      <c r="I56" s="7"/>
      <c r="J56" s="7"/>
      <c r="K56" s="269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AS56" s="241" t="n">
        <v>11</v>
      </c>
      <c r="AT56" s="242" t="n">
        <f aca="false">AT25</f>
        <v>0</v>
      </c>
      <c r="AU56" s="242" t="n">
        <f aca="false">AS56-AT56</f>
        <v>11</v>
      </c>
      <c r="AV56" s="243" t="n">
        <f aca="false">IF(AND(AU56&lt;=0,AU56&gt;=-2),AU56,IF(AU56&lt;-2,-2,0))</f>
        <v>0</v>
      </c>
      <c r="AW56" s="244" t="n">
        <f aca="false">IF(AND(AU56&gt;=0,AU56&lt;=2),AU56,IF(AU56&gt;2,2,0))</f>
        <v>2</v>
      </c>
      <c r="AX56" s="245" t="n">
        <f aca="false">IF(AU56&gt;2,(AU56-2)*13.66,0)</f>
        <v>122.94</v>
      </c>
      <c r="AY56" s="245" t="n">
        <f aca="false">IF(AU56&lt;-2,(ABS(AU56)-2)*100,0)</f>
        <v>0</v>
      </c>
      <c r="AZ56" s="246" t="n">
        <f aca="false">AV56+AW56</f>
        <v>2</v>
      </c>
      <c r="BA56" s="247" t="n">
        <f aca="false">AX56+AY56</f>
        <v>122.94</v>
      </c>
    </row>
    <row r="57" customFormat="false" ht="15" hidden="false" customHeight="false" outlineLevel="0" collapsed="false">
      <c r="A57" s="7"/>
      <c r="B57" s="7"/>
      <c r="C57" s="7"/>
      <c r="D57" s="7"/>
      <c r="E57" s="253"/>
      <c r="F57" s="253"/>
      <c r="G57" s="7"/>
      <c r="H57" s="254"/>
      <c r="I57" s="7"/>
      <c r="J57" s="253"/>
      <c r="K57" s="270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AS57" s="241" t="n">
        <v>11</v>
      </c>
      <c r="AT57" s="242" t="n">
        <f aca="false">AT26</f>
        <v>0</v>
      </c>
      <c r="AU57" s="242" t="n">
        <f aca="false">AS57-AT57</f>
        <v>11</v>
      </c>
      <c r="AV57" s="243" t="n">
        <f aca="false">IF(AND(AU57&lt;=0,AU57&gt;=-2),AU57,IF(AU57&lt;-2,-2,0))</f>
        <v>0</v>
      </c>
      <c r="AW57" s="244" t="n">
        <f aca="false">IF(AND(AU57&gt;=0,AU57&lt;=2),AU57,IF(AU57&gt;2,2,0))</f>
        <v>2</v>
      </c>
      <c r="AX57" s="245" t="n">
        <f aca="false">IF(AU57&gt;2,(AU57-2)*13.66,0)</f>
        <v>122.94</v>
      </c>
      <c r="AY57" s="245" t="n">
        <f aca="false">IF(AU57&lt;-2,(ABS(AU57)-2)*100,0)</f>
        <v>0</v>
      </c>
      <c r="AZ57" s="246" t="n">
        <f aca="false">AV57+AW57</f>
        <v>2</v>
      </c>
      <c r="BA57" s="247" t="n">
        <f aca="false">AX57+AY57</f>
        <v>122.94</v>
      </c>
    </row>
    <row r="58" customFormat="false" ht="15.75" hidden="false" customHeight="false" outlineLevel="0" collapsed="false">
      <c r="A58" s="7"/>
      <c r="B58" s="7"/>
      <c r="C58" s="7"/>
      <c r="D58" s="7"/>
      <c r="E58" s="253"/>
      <c r="F58" s="253"/>
      <c r="G58" s="7"/>
      <c r="H58" s="254"/>
      <c r="I58" s="7"/>
      <c r="J58" s="7"/>
      <c r="K58" s="269"/>
      <c r="L58" s="7"/>
      <c r="M58" s="7"/>
      <c r="N58" s="271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AS58" s="241" t="n">
        <v>11</v>
      </c>
      <c r="AT58" s="242" t="n">
        <f aca="false">AT27</f>
        <v>0</v>
      </c>
      <c r="AU58" s="242" t="n">
        <f aca="false">AS58-AT58</f>
        <v>11</v>
      </c>
      <c r="AV58" s="243" t="n">
        <f aca="false">IF(AND(AU58&lt;=0,AU58&gt;=-2),AU58,IF(AU58&lt;-2,-2,0))</f>
        <v>0</v>
      </c>
      <c r="AW58" s="244" t="n">
        <f aca="false">IF(AND(AU58&gt;=0,AU58&lt;=2),AU58,IF(AU58&gt;2,2,0))</f>
        <v>2</v>
      </c>
      <c r="AX58" s="245" t="n">
        <f aca="false">IF(AU58&gt;2,(AU58-2)*13.66,0)</f>
        <v>122.94</v>
      </c>
      <c r="AY58" s="245" t="n">
        <f aca="false">IF(AU58&lt;-2,(ABS(AU58)-2)*100,0)</f>
        <v>0</v>
      </c>
      <c r="AZ58" s="246" t="n">
        <f aca="false">AV58+AW58</f>
        <v>2</v>
      </c>
      <c r="BA58" s="247" t="n">
        <f aca="false">AX58+AY58</f>
        <v>122.94</v>
      </c>
    </row>
    <row r="59" customFormat="false" ht="15" hidden="false" customHeight="false" outlineLevel="0" collapsed="false">
      <c r="A59" s="7"/>
      <c r="B59" s="7"/>
      <c r="C59" s="7"/>
      <c r="D59" s="7"/>
      <c r="E59" s="253"/>
      <c r="F59" s="7"/>
      <c r="G59" s="7"/>
      <c r="H59" s="254"/>
      <c r="I59" s="7"/>
      <c r="J59" s="7"/>
      <c r="K59" s="274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AS59" s="241" t="n">
        <v>13</v>
      </c>
      <c r="AT59" s="242" t="n">
        <f aca="false">AT28</f>
        <v>0</v>
      </c>
      <c r="AU59" s="242" t="n">
        <f aca="false">AS59-AT59</f>
        <v>13</v>
      </c>
      <c r="AV59" s="243" t="n">
        <f aca="false">IF(AND(AU59&lt;=0,AU59&gt;=-2),AU59,IF(AU59&lt;-2,-2,0))</f>
        <v>0</v>
      </c>
      <c r="AW59" s="244" t="n">
        <f aca="false">IF(AND(AU59&gt;=0,AU59&lt;=2),AU59,IF(AU59&gt;2,2,0))</f>
        <v>2</v>
      </c>
      <c r="AX59" s="245" t="n">
        <f aca="false">IF(AU59&gt;2,(AU59-2)*13.66,0)</f>
        <v>150.26</v>
      </c>
      <c r="AY59" s="245" t="n">
        <f aca="false">IF(AU59&lt;-2,(ABS(AU59)-2)*100,0)</f>
        <v>0</v>
      </c>
      <c r="AZ59" s="246" t="n">
        <f aca="false">AV59+AW59</f>
        <v>2</v>
      </c>
      <c r="BA59" s="247" t="n">
        <f aca="false">AX59+AY59</f>
        <v>150.26</v>
      </c>
    </row>
    <row r="60" customFormat="false" ht="15" hidden="false" customHeight="false" outlineLevel="0" collapsed="false">
      <c r="A60" s="7"/>
      <c r="B60" s="7"/>
      <c r="C60" s="7"/>
      <c r="D60" s="7"/>
      <c r="E60" s="253"/>
      <c r="F60" s="7"/>
      <c r="G60" s="7"/>
      <c r="H60" s="274"/>
      <c r="I60" s="7"/>
      <c r="J60" s="7"/>
      <c r="K60" s="269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AS60" s="241" t="n">
        <v>11</v>
      </c>
      <c r="AT60" s="242" t="n">
        <f aca="false">AT29</f>
        <v>0</v>
      </c>
      <c r="AU60" s="242" t="n">
        <f aca="false">AS60-AT60</f>
        <v>11</v>
      </c>
      <c r="AV60" s="243" t="n">
        <f aca="false">IF(AND(AU60&lt;=0,AU60&gt;=-2),AU60,IF(AU60&lt;-2,-2,0))</f>
        <v>0</v>
      </c>
      <c r="AW60" s="244" t="n">
        <f aca="false">IF(AND(AU60&gt;=0,AU60&lt;=2),AU60,IF(AU60&gt;2,2,0))</f>
        <v>2</v>
      </c>
      <c r="AX60" s="245" t="n">
        <f aca="false">IF(AU60&gt;2,(AU60-2)*13.66,0)</f>
        <v>122.94</v>
      </c>
      <c r="AY60" s="245" t="n">
        <f aca="false">IF(AU60&lt;-2,(ABS(AU60)-2)*100,0)</f>
        <v>0</v>
      </c>
      <c r="AZ60" s="246" t="n">
        <f aca="false">AV60+AW60</f>
        <v>2</v>
      </c>
      <c r="BA60" s="247" t="n">
        <f aca="false">AX60+AY60</f>
        <v>122.94</v>
      </c>
    </row>
    <row r="61" customFormat="false" ht="15.75" hidden="false" customHeight="false" outlineLevel="0" collapsed="false">
      <c r="A61" s="7"/>
      <c r="B61" s="7"/>
      <c r="C61" s="7"/>
      <c r="D61" s="7"/>
      <c r="E61" s="254"/>
      <c r="F61" s="7"/>
      <c r="G61" s="7"/>
      <c r="H61" s="274"/>
      <c r="I61" s="7"/>
      <c r="J61" s="7"/>
      <c r="K61" s="274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AS61" s="275" t="n">
        <v>11</v>
      </c>
      <c r="AT61" s="276" t="n">
        <f aca="false">AT30</f>
        <v>0</v>
      </c>
      <c r="AU61" s="276" t="n">
        <f aca="false">AS61-AT61</f>
        <v>11</v>
      </c>
      <c r="AV61" s="277" t="n">
        <f aca="false">IF(AND(AU61&lt;=0,AU61&gt;=-2),AU61,IF(AU61&lt;-2,-2,0))</f>
        <v>0</v>
      </c>
      <c r="AW61" s="278" t="n">
        <f aca="false">IF(AND(AU61&gt;=0,AU61&lt;=2),AU61,IF(AU61&gt;2,2,0))</f>
        <v>2</v>
      </c>
      <c r="AX61" s="279" t="n">
        <f aca="false">IF(AU61&gt;2,(AU61-2)*13.66,0)</f>
        <v>122.94</v>
      </c>
      <c r="AY61" s="279" t="n">
        <f aca="false">IF(AU61&lt;-2,(ABS(AU61)-2)*100,0)</f>
        <v>0</v>
      </c>
      <c r="AZ61" s="280" t="n">
        <f aca="false">AV61+AW61</f>
        <v>2</v>
      </c>
      <c r="BA61" s="281" t="n">
        <f aca="false">AX61+AY61</f>
        <v>122.94</v>
      </c>
    </row>
    <row r="62" customFormat="false" ht="15.75" hidden="false" customHeight="false" outlineLevel="0" collapsed="false">
      <c r="A62" s="7"/>
      <c r="B62" s="7"/>
      <c r="C62" s="7"/>
      <c r="D62" s="7"/>
      <c r="E62" s="254"/>
      <c r="F62" s="7"/>
      <c r="G62" s="7"/>
      <c r="H62" s="282"/>
      <c r="I62" s="7"/>
      <c r="J62" s="7"/>
      <c r="K62" s="269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AT62" s="283" t="n">
        <f aca="false">AT31</f>
        <v>0</v>
      </c>
    </row>
    <row r="63" customFormat="false" ht="15.75" hidden="false" customHeight="false" outlineLevel="0" collapsed="false">
      <c r="A63" s="7"/>
      <c r="B63" s="7"/>
      <c r="C63" s="7"/>
      <c r="D63" s="7"/>
      <c r="E63" s="254"/>
      <c r="F63" s="7"/>
      <c r="G63" s="7"/>
      <c r="H63" s="7"/>
      <c r="I63" s="7"/>
      <c r="J63" s="7"/>
      <c r="K63" s="274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AX63" s="0" t="s">
        <v>151</v>
      </c>
      <c r="AZ63" s="284" t="n">
        <f aca="false">SUM(AZ38:AZ62)</f>
        <v>48</v>
      </c>
      <c r="BA63" s="285" t="n">
        <f aca="false">SUM(BA38:BA62)</f>
        <v>2909.58</v>
      </c>
    </row>
    <row r="64" customFormat="false" ht="12.75" hidden="false" customHeight="false" outlineLevel="0" collapsed="false">
      <c r="A64" s="7"/>
      <c r="B64" s="7"/>
      <c r="C64" s="7"/>
      <c r="D64" s="7"/>
      <c r="E64" s="7"/>
      <c r="F64" s="7"/>
      <c r="G64" s="7"/>
      <c r="H64" s="7"/>
      <c r="I64" s="7"/>
      <c r="J64" s="7"/>
      <c r="K64" s="269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</row>
    <row r="65" customFormat="false" ht="12.75" hidden="false" customHeight="false" outlineLevel="0" collapsed="false">
      <c r="A65" s="7"/>
      <c r="B65" s="7"/>
      <c r="C65" s="7"/>
      <c r="D65" s="7"/>
      <c r="E65" s="7"/>
      <c r="F65" s="7"/>
      <c r="G65" s="7"/>
      <c r="H65" s="7"/>
      <c r="I65" s="7"/>
      <c r="J65" s="7"/>
      <c r="K65" s="274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</row>
    <row r="66" customFormat="false" ht="12.75" hidden="false" customHeight="false" outlineLevel="0" collapsed="false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</row>
    <row r="67" customFormat="false" ht="12.75" hidden="false" customHeight="false" outlineLevel="0" collapsed="false">
      <c r="A67" s="286"/>
      <c r="B67" s="287"/>
      <c r="C67" s="287"/>
      <c r="D67" s="287"/>
      <c r="E67" s="287"/>
      <c r="F67" s="287"/>
      <c r="G67" s="287"/>
      <c r="H67" s="287"/>
      <c r="I67" s="287"/>
      <c r="J67" s="287"/>
      <c r="K67" s="287"/>
      <c r="L67" s="287"/>
      <c r="M67" s="287"/>
      <c r="N67" s="287"/>
      <c r="O67" s="287"/>
      <c r="P67" s="287"/>
      <c r="Q67" s="287"/>
      <c r="R67" s="287"/>
      <c r="S67" s="287"/>
      <c r="T67" s="287"/>
      <c r="U67" s="287"/>
      <c r="V67" s="7"/>
      <c r="W67" s="7"/>
      <c r="X67" s="7"/>
      <c r="Y67" s="7"/>
    </row>
    <row r="68" customFormat="false" ht="12.75" hidden="false" customHeight="false" outlineLevel="0" collapsed="false">
      <c r="A68" s="288"/>
      <c r="B68" s="9"/>
      <c r="C68" s="10"/>
      <c r="D68" s="10"/>
      <c r="E68" s="10"/>
      <c r="F68" s="288"/>
      <c r="G68" s="288"/>
      <c r="H68" s="12"/>
      <c r="I68" s="12"/>
      <c r="J68" s="288"/>
      <c r="K68" s="288"/>
      <c r="L68" s="288"/>
      <c r="M68" s="289"/>
      <c r="N68" s="288"/>
      <c r="O68" s="289"/>
      <c r="P68" s="287"/>
      <c r="Q68" s="289"/>
      <c r="R68" s="289"/>
      <c r="S68" s="289"/>
      <c r="T68" s="289"/>
      <c r="U68" s="287"/>
      <c r="V68" s="7"/>
      <c r="W68" s="7"/>
      <c r="X68" s="7"/>
      <c r="Y68" s="7"/>
    </row>
    <row r="69" customFormat="false" ht="12.75" hidden="false" customHeight="false" outlineLevel="0" collapsed="false">
      <c r="A69" s="287"/>
      <c r="B69" s="9"/>
      <c r="C69" s="290"/>
      <c r="D69" s="291"/>
      <c r="E69" s="290"/>
      <c r="F69" s="289"/>
      <c r="G69" s="289"/>
      <c r="H69" s="289"/>
      <c r="I69" s="289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7"/>
      <c r="W69" s="7"/>
      <c r="X69" s="7"/>
      <c r="Y69" s="7"/>
    </row>
    <row r="70" customFormat="false" ht="12.75" hidden="false" customHeight="false" outlineLevel="0" collapsed="false">
      <c r="A70" s="293"/>
      <c r="B70" s="9"/>
      <c r="C70" s="291"/>
      <c r="D70" s="291"/>
      <c r="E70" s="290"/>
      <c r="F70" s="289"/>
      <c r="G70" s="289"/>
      <c r="H70" s="289"/>
      <c r="I70" s="289"/>
      <c r="J70" s="289"/>
      <c r="K70" s="289"/>
      <c r="L70" s="289"/>
      <c r="M70" s="289"/>
      <c r="N70" s="289"/>
      <c r="O70" s="289"/>
      <c r="P70" s="289"/>
      <c r="Q70" s="289"/>
      <c r="R70" s="289"/>
      <c r="S70" s="289"/>
      <c r="T70" s="289"/>
      <c r="U70" s="289"/>
      <c r="V70" s="7"/>
      <c r="W70" s="7"/>
      <c r="X70" s="7"/>
      <c r="Y70" s="7"/>
    </row>
    <row r="71" customFormat="false" ht="12.75" hidden="false" customHeight="false" outlineLevel="0" collapsed="false">
      <c r="A71" s="287"/>
      <c r="B71" s="9"/>
      <c r="C71" s="291"/>
      <c r="D71" s="291"/>
      <c r="E71" s="10"/>
      <c r="F71" s="206"/>
      <c r="G71" s="294"/>
      <c r="H71" s="294"/>
      <c r="I71" s="289"/>
      <c r="J71" s="289"/>
      <c r="K71" s="294"/>
      <c r="L71" s="294"/>
      <c r="M71" s="294"/>
      <c r="N71" s="295"/>
      <c r="O71" s="294"/>
      <c r="P71" s="296"/>
      <c r="Q71" s="294"/>
      <c r="R71" s="294"/>
      <c r="S71" s="294"/>
      <c r="T71" s="294"/>
      <c r="U71" s="289"/>
      <c r="V71" s="7"/>
      <c r="W71" s="7"/>
      <c r="X71" s="7"/>
      <c r="Y71" s="7"/>
    </row>
    <row r="72" customFormat="false" ht="12.75" hidden="false" customHeight="false" outlineLevel="0" collapsed="false">
      <c r="A72" s="287"/>
      <c r="B72" s="297"/>
      <c r="C72" s="298"/>
      <c r="D72" s="298"/>
      <c r="E72" s="298"/>
      <c r="F72" s="299"/>
      <c r="G72" s="299"/>
      <c r="H72" s="299"/>
      <c r="I72" s="299"/>
      <c r="J72" s="298"/>
      <c r="K72" s="299"/>
      <c r="L72" s="299"/>
      <c r="M72" s="299"/>
      <c r="N72" s="300"/>
      <c r="O72" s="299"/>
      <c r="P72" s="300"/>
      <c r="Q72" s="299"/>
      <c r="R72" s="300"/>
      <c r="S72" s="301"/>
      <c r="T72" s="299"/>
      <c r="U72" s="299"/>
      <c r="V72" s="7"/>
      <c r="W72" s="7"/>
      <c r="X72" s="7"/>
      <c r="Y72" s="7"/>
    </row>
    <row r="73" customFormat="false" ht="12.75" hidden="false" customHeight="false" outlineLevel="0" collapsed="false">
      <c r="A73" s="287"/>
      <c r="B73" s="9"/>
      <c r="C73" s="290"/>
      <c r="D73" s="290"/>
      <c r="E73" s="290"/>
      <c r="F73" s="302"/>
      <c r="G73" s="302"/>
      <c r="H73" s="302"/>
      <c r="I73" s="302"/>
      <c r="J73" s="290"/>
      <c r="K73" s="303"/>
      <c r="L73" s="303"/>
      <c r="M73" s="303"/>
      <c r="N73" s="303"/>
      <c r="O73" s="303"/>
      <c r="P73" s="303"/>
      <c r="Q73" s="303"/>
      <c r="R73" s="303"/>
      <c r="S73" s="303"/>
      <c r="T73" s="303"/>
      <c r="U73" s="304"/>
      <c r="V73" s="7"/>
      <c r="W73" s="7"/>
      <c r="X73" s="7"/>
      <c r="Y73" s="7"/>
    </row>
    <row r="74" customFormat="false" ht="12.75" hidden="false" customHeight="false" outlineLevel="0" collapsed="false">
      <c r="A74" s="287"/>
      <c r="B74" s="9"/>
      <c r="C74" s="290"/>
      <c r="D74" s="290"/>
      <c r="E74" s="290"/>
      <c r="F74" s="302"/>
      <c r="G74" s="302"/>
      <c r="H74" s="302"/>
      <c r="I74" s="302"/>
      <c r="J74" s="290"/>
      <c r="K74" s="303"/>
      <c r="L74" s="303"/>
      <c r="M74" s="303"/>
      <c r="N74" s="303"/>
      <c r="O74" s="303"/>
      <c r="P74" s="303"/>
      <c r="Q74" s="303"/>
      <c r="R74" s="303"/>
      <c r="S74" s="303"/>
      <c r="T74" s="303"/>
      <c r="U74" s="304"/>
      <c r="V74" s="7"/>
      <c r="W74" s="7"/>
      <c r="X74" s="7"/>
      <c r="Y74" s="7"/>
    </row>
    <row r="75" customFormat="false" ht="12.75" hidden="false" customHeight="false" outlineLevel="0" collapsed="false">
      <c r="A75" s="305"/>
      <c r="B75" s="9"/>
      <c r="C75" s="290"/>
      <c r="D75" s="290"/>
      <c r="E75" s="290"/>
      <c r="F75" s="302"/>
      <c r="G75" s="302"/>
      <c r="H75" s="302"/>
      <c r="I75" s="302"/>
      <c r="J75" s="290"/>
      <c r="K75" s="303"/>
      <c r="L75" s="303"/>
      <c r="M75" s="303"/>
      <c r="N75" s="303"/>
      <c r="O75" s="303"/>
      <c r="P75" s="303"/>
      <c r="Q75" s="303"/>
      <c r="R75" s="303"/>
      <c r="S75" s="303"/>
      <c r="T75" s="303"/>
      <c r="U75" s="304"/>
      <c r="V75" s="7"/>
      <c r="W75" s="7"/>
      <c r="X75" s="7"/>
      <c r="Y75" s="7"/>
    </row>
    <row r="76" customFormat="false" ht="12.75" hidden="false" customHeight="false" outlineLevel="0" collapsed="false">
      <c r="A76" s="287"/>
      <c r="B76" s="9"/>
      <c r="C76" s="290"/>
      <c r="D76" s="290"/>
      <c r="E76" s="290"/>
      <c r="F76" s="302"/>
      <c r="G76" s="302"/>
      <c r="H76" s="302"/>
      <c r="I76" s="302"/>
      <c r="J76" s="290"/>
      <c r="K76" s="303"/>
      <c r="L76" s="303"/>
      <c r="M76" s="303"/>
      <c r="N76" s="303"/>
      <c r="O76" s="303"/>
      <c r="P76" s="303"/>
      <c r="Q76" s="303"/>
      <c r="R76" s="303"/>
      <c r="S76" s="303"/>
      <c r="T76" s="303"/>
      <c r="U76" s="304"/>
      <c r="V76" s="7"/>
      <c r="W76" s="7"/>
      <c r="X76" s="7"/>
      <c r="Y76" s="7"/>
    </row>
    <row r="77" customFormat="false" ht="12.75" hidden="false" customHeight="false" outlineLevel="0" collapsed="false">
      <c r="A77" s="287"/>
      <c r="B77" s="9"/>
      <c r="C77" s="290"/>
      <c r="D77" s="290"/>
      <c r="E77" s="290"/>
      <c r="F77" s="302"/>
      <c r="G77" s="302"/>
      <c r="H77" s="302"/>
      <c r="I77" s="302"/>
      <c r="J77" s="290"/>
      <c r="K77" s="303"/>
      <c r="L77" s="303"/>
      <c r="M77" s="303"/>
      <c r="N77" s="303"/>
      <c r="O77" s="303"/>
      <c r="P77" s="303"/>
      <c r="Q77" s="303"/>
      <c r="R77" s="303"/>
      <c r="S77" s="303"/>
      <c r="T77" s="303"/>
      <c r="U77" s="304"/>
      <c r="V77" s="7"/>
      <c r="W77" s="7"/>
      <c r="X77" s="7"/>
      <c r="Y77" s="7"/>
    </row>
    <row r="78" customFormat="false" ht="12.75" hidden="false" customHeight="false" outlineLevel="0" collapsed="false">
      <c r="A78" s="287"/>
      <c r="B78" s="9"/>
      <c r="C78" s="290"/>
      <c r="D78" s="290"/>
      <c r="E78" s="290"/>
      <c r="F78" s="302"/>
      <c r="G78" s="302"/>
      <c r="H78" s="302"/>
      <c r="I78" s="302"/>
      <c r="J78" s="290"/>
      <c r="K78" s="303"/>
      <c r="L78" s="303"/>
      <c r="M78" s="303"/>
      <c r="N78" s="303"/>
      <c r="O78" s="303"/>
      <c r="P78" s="303"/>
      <c r="Q78" s="303"/>
      <c r="R78" s="303"/>
      <c r="S78" s="303"/>
      <c r="T78" s="303"/>
      <c r="U78" s="304"/>
      <c r="V78" s="7"/>
      <c r="W78" s="7"/>
      <c r="X78" s="7"/>
      <c r="Y78" s="7"/>
    </row>
    <row r="79" customFormat="false" ht="12.75" hidden="false" customHeight="false" outlineLevel="0" collapsed="false">
      <c r="A79" s="287"/>
      <c r="B79" s="9"/>
      <c r="C79" s="290"/>
      <c r="D79" s="290"/>
      <c r="E79" s="290"/>
      <c r="F79" s="302"/>
      <c r="G79" s="302"/>
      <c r="H79" s="302"/>
      <c r="I79" s="302"/>
      <c r="J79" s="290"/>
      <c r="K79" s="303"/>
      <c r="L79" s="303"/>
      <c r="M79" s="303"/>
      <c r="N79" s="303"/>
      <c r="O79" s="303"/>
      <c r="P79" s="303"/>
      <c r="Q79" s="303"/>
      <c r="R79" s="303"/>
      <c r="S79" s="303"/>
      <c r="T79" s="303"/>
      <c r="U79" s="304"/>
      <c r="V79" s="7"/>
      <c r="W79" s="7"/>
      <c r="X79" s="7"/>
      <c r="Y79" s="7"/>
    </row>
    <row r="80" customFormat="false" ht="12.75" hidden="false" customHeight="false" outlineLevel="0" collapsed="false">
      <c r="A80" s="287"/>
      <c r="B80" s="9"/>
      <c r="C80" s="290"/>
      <c r="D80" s="290"/>
      <c r="E80" s="290"/>
      <c r="F80" s="302"/>
      <c r="G80" s="302"/>
      <c r="H80" s="302"/>
      <c r="I80" s="302"/>
      <c r="J80" s="290"/>
      <c r="K80" s="303"/>
      <c r="L80" s="303"/>
      <c r="M80" s="303"/>
      <c r="N80" s="303"/>
      <c r="O80" s="303"/>
      <c r="P80" s="303"/>
      <c r="Q80" s="303"/>
      <c r="R80" s="303"/>
      <c r="S80" s="303"/>
      <c r="T80" s="303"/>
      <c r="U80" s="304"/>
      <c r="V80" s="7"/>
      <c r="W80" s="7"/>
      <c r="X80" s="7"/>
      <c r="Y80" s="7"/>
    </row>
    <row r="81" customFormat="false" ht="12.75" hidden="false" customHeight="false" outlineLevel="0" collapsed="false">
      <c r="A81" s="287"/>
      <c r="B81" s="9"/>
      <c r="C81" s="290"/>
      <c r="D81" s="290"/>
      <c r="E81" s="290"/>
      <c r="F81" s="302"/>
      <c r="G81" s="302"/>
      <c r="H81" s="302"/>
      <c r="I81" s="302"/>
      <c r="J81" s="290"/>
      <c r="K81" s="303"/>
      <c r="L81" s="303"/>
      <c r="M81" s="303"/>
      <c r="N81" s="303"/>
      <c r="O81" s="303"/>
      <c r="P81" s="303"/>
      <c r="Q81" s="303"/>
      <c r="R81" s="303"/>
      <c r="S81" s="303"/>
      <c r="T81" s="303"/>
      <c r="U81" s="304"/>
      <c r="V81" s="7"/>
      <c r="W81" s="7"/>
      <c r="X81" s="7"/>
      <c r="Y81" s="7"/>
    </row>
    <row r="82" customFormat="false" ht="12.75" hidden="false" customHeight="false" outlineLevel="0" collapsed="false">
      <c r="A82" s="287"/>
      <c r="B82" s="9"/>
      <c r="C82" s="290"/>
      <c r="D82" s="290"/>
      <c r="E82" s="290"/>
      <c r="F82" s="302"/>
      <c r="G82" s="302"/>
      <c r="H82" s="302"/>
      <c r="I82" s="302"/>
      <c r="J82" s="290"/>
      <c r="K82" s="303"/>
      <c r="L82" s="303"/>
      <c r="M82" s="303"/>
      <c r="N82" s="303"/>
      <c r="O82" s="303"/>
      <c r="P82" s="303"/>
      <c r="Q82" s="303"/>
      <c r="R82" s="303"/>
      <c r="S82" s="303"/>
      <c r="T82" s="303"/>
      <c r="U82" s="304"/>
      <c r="V82" s="7"/>
      <c r="W82" s="8"/>
      <c r="X82" s="7"/>
      <c r="Y82" s="8"/>
    </row>
    <row r="83" customFormat="false" ht="12.75" hidden="false" customHeight="false" outlineLevel="0" collapsed="false">
      <c r="A83" s="287"/>
      <c r="B83" s="9"/>
      <c r="C83" s="290"/>
      <c r="D83" s="290"/>
      <c r="E83" s="290"/>
      <c r="F83" s="302"/>
      <c r="G83" s="302"/>
      <c r="H83" s="302"/>
      <c r="I83" s="302"/>
      <c r="J83" s="290"/>
      <c r="K83" s="303"/>
      <c r="L83" s="303"/>
      <c r="M83" s="303"/>
      <c r="N83" s="303"/>
      <c r="O83" s="303"/>
      <c r="P83" s="303"/>
      <c r="Q83" s="303"/>
      <c r="R83" s="303"/>
      <c r="S83" s="303"/>
      <c r="T83" s="303"/>
      <c r="U83" s="304"/>
      <c r="V83" s="7"/>
      <c r="W83" s="7"/>
      <c r="X83" s="7"/>
      <c r="Y83" s="7"/>
    </row>
    <row r="84" customFormat="false" ht="12.75" hidden="false" customHeight="false" outlineLevel="0" collapsed="false">
      <c r="A84" s="287"/>
      <c r="B84" s="9"/>
      <c r="C84" s="290"/>
      <c r="D84" s="290"/>
      <c r="E84" s="290"/>
      <c r="F84" s="302"/>
      <c r="G84" s="302"/>
      <c r="H84" s="302"/>
      <c r="I84" s="302"/>
      <c r="J84" s="290"/>
      <c r="K84" s="303"/>
      <c r="L84" s="303"/>
      <c r="M84" s="303"/>
      <c r="N84" s="303"/>
      <c r="O84" s="303"/>
      <c r="P84" s="303"/>
      <c r="Q84" s="303"/>
      <c r="R84" s="303"/>
      <c r="S84" s="303"/>
      <c r="T84" s="303"/>
      <c r="U84" s="304"/>
      <c r="V84" s="7"/>
      <c r="W84" s="7"/>
      <c r="X84" s="7"/>
      <c r="Y84" s="7"/>
    </row>
    <row r="85" customFormat="false" ht="12.75" hidden="false" customHeight="false" outlineLevel="0" collapsed="false">
      <c r="A85" s="287"/>
      <c r="B85" s="9"/>
      <c r="C85" s="290"/>
      <c r="D85" s="290"/>
      <c r="E85" s="290"/>
      <c r="F85" s="302"/>
      <c r="G85" s="302"/>
      <c r="H85" s="302"/>
      <c r="I85" s="302"/>
      <c r="J85" s="290"/>
      <c r="K85" s="303"/>
      <c r="L85" s="303"/>
      <c r="M85" s="303"/>
      <c r="N85" s="303"/>
      <c r="O85" s="303"/>
      <c r="P85" s="303"/>
      <c r="Q85" s="303"/>
      <c r="R85" s="303"/>
      <c r="S85" s="303"/>
      <c r="T85" s="303"/>
      <c r="U85" s="304"/>
      <c r="V85" s="7"/>
      <c r="W85" s="7"/>
      <c r="X85" s="7"/>
      <c r="Y85" s="7"/>
    </row>
    <row r="86" customFormat="false" ht="12.75" hidden="false" customHeight="false" outlineLevel="0" collapsed="false">
      <c r="A86" s="287"/>
      <c r="B86" s="9"/>
      <c r="C86" s="290"/>
      <c r="D86" s="290"/>
      <c r="E86" s="290"/>
      <c r="F86" s="302"/>
      <c r="G86" s="302"/>
      <c r="H86" s="302"/>
      <c r="I86" s="302"/>
      <c r="J86" s="290"/>
      <c r="K86" s="303"/>
      <c r="L86" s="303"/>
      <c r="M86" s="303"/>
      <c r="N86" s="303"/>
      <c r="O86" s="303"/>
      <c r="P86" s="303"/>
      <c r="Q86" s="303"/>
      <c r="R86" s="303"/>
      <c r="S86" s="303"/>
      <c r="T86" s="303"/>
      <c r="U86" s="304"/>
      <c r="V86" s="7"/>
      <c r="W86" s="7"/>
      <c r="X86" s="7"/>
      <c r="Y86" s="7"/>
    </row>
    <row r="87" customFormat="false" ht="12.75" hidden="false" customHeight="false" outlineLevel="0" collapsed="false">
      <c r="A87" s="287"/>
      <c r="B87" s="9"/>
      <c r="C87" s="290"/>
      <c r="D87" s="290"/>
      <c r="E87" s="290"/>
      <c r="F87" s="302"/>
      <c r="G87" s="302"/>
      <c r="H87" s="302"/>
      <c r="I87" s="302"/>
      <c r="J87" s="290"/>
      <c r="K87" s="303"/>
      <c r="L87" s="303"/>
      <c r="M87" s="303"/>
      <c r="N87" s="303"/>
      <c r="O87" s="303"/>
      <c r="P87" s="303"/>
      <c r="Q87" s="303"/>
      <c r="R87" s="303"/>
      <c r="S87" s="303"/>
      <c r="T87" s="303"/>
      <c r="U87" s="304"/>
      <c r="V87" s="7"/>
      <c r="W87" s="7"/>
      <c r="X87" s="7"/>
      <c r="Y87" s="7"/>
      <c r="AH87" s="6"/>
    </row>
    <row r="88" customFormat="false" ht="12.75" hidden="false" customHeight="false" outlineLevel="0" collapsed="false">
      <c r="A88" s="287"/>
      <c r="B88" s="9"/>
      <c r="C88" s="290"/>
      <c r="D88" s="290"/>
      <c r="E88" s="290"/>
      <c r="F88" s="302"/>
      <c r="G88" s="302"/>
      <c r="H88" s="302"/>
      <c r="I88" s="302"/>
      <c r="J88" s="290"/>
      <c r="K88" s="303"/>
      <c r="L88" s="303"/>
      <c r="M88" s="303"/>
      <c r="N88" s="303"/>
      <c r="O88" s="303"/>
      <c r="P88" s="303"/>
      <c r="Q88" s="303"/>
      <c r="R88" s="303"/>
      <c r="S88" s="303"/>
      <c r="T88" s="303"/>
      <c r="U88" s="304"/>
      <c r="V88" s="7"/>
      <c r="W88" s="7"/>
      <c r="X88" s="7"/>
      <c r="Y88" s="7"/>
    </row>
    <row r="89" customFormat="false" ht="12.75" hidden="false" customHeight="false" outlineLevel="0" collapsed="false">
      <c r="A89" s="287"/>
      <c r="B89" s="9"/>
      <c r="C89" s="290"/>
      <c r="D89" s="290"/>
      <c r="E89" s="290"/>
      <c r="F89" s="302"/>
      <c r="G89" s="302"/>
      <c r="H89" s="302"/>
      <c r="I89" s="302"/>
      <c r="J89" s="290"/>
      <c r="K89" s="303"/>
      <c r="L89" s="303"/>
      <c r="M89" s="303"/>
      <c r="N89" s="303"/>
      <c r="O89" s="303"/>
      <c r="P89" s="303"/>
      <c r="Q89" s="303"/>
      <c r="R89" s="303"/>
      <c r="S89" s="303"/>
      <c r="T89" s="303"/>
      <c r="U89" s="304"/>
      <c r="V89" s="7"/>
      <c r="W89" s="7"/>
      <c r="X89" s="7"/>
      <c r="Y89" s="7"/>
    </row>
    <row r="90" customFormat="false" ht="12.75" hidden="false" customHeight="false" outlineLevel="0" collapsed="false">
      <c r="A90" s="287"/>
      <c r="B90" s="9"/>
      <c r="C90" s="290"/>
      <c r="D90" s="290"/>
      <c r="E90" s="290"/>
      <c r="F90" s="302"/>
      <c r="G90" s="302"/>
      <c r="H90" s="302"/>
      <c r="I90" s="302"/>
      <c r="J90" s="290"/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4"/>
      <c r="V90" s="7"/>
      <c r="W90" s="7"/>
      <c r="X90" s="7"/>
      <c r="Y90" s="7"/>
    </row>
    <row r="91" customFormat="false" ht="12.75" hidden="false" customHeight="false" outlineLevel="0" collapsed="false">
      <c r="A91" s="287"/>
      <c r="B91" s="9"/>
      <c r="C91" s="290"/>
      <c r="D91" s="290"/>
      <c r="E91" s="290"/>
      <c r="F91" s="302"/>
      <c r="G91" s="302"/>
      <c r="H91" s="302"/>
      <c r="I91" s="302"/>
      <c r="J91" s="290"/>
      <c r="K91" s="303"/>
      <c r="L91" s="303"/>
      <c r="M91" s="303"/>
      <c r="N91" s="303"/>
      <c r="O91" s="303"/>
      <c r="P91" s="303"/>
      <c r="Q91" s="303"/>
      <c r="R91" s="303"/>
      <c r="S91" s="303"/>
      <c r="T91" s="303"/>
      <c r="U91" s="304"/>
      <c r="V91" s="7"/>
      <c r="W91" s="7"/>
      <c r="X91" s="7"/>
      <c r="Y91" s="7"/>
    </row>
    <row r="92" customFormat="false" ht="12.75" hidden="false" customHeight="false" outlineLevel="0" collapsed="false">
      <c r="A92" s="287"/>
      <c r="B92" s="9"/>
      <c r="C92" s="290"/>
      <c r="D92" s="290"/>
      <c r="E92" s="290"/>
      <c r="F92" s="302"/>
      <c r="G92" s="302"/>
      <c r="H92" s="302"/>
      <c r="I92" s="302"/>
      <c r="J92" s="290"/>
      <c r="K92" s="303"/>
      <c r="L92" s="303"/>
      <c r="M92" s="303"/>
      <c r="N92" s="303"/>
      <c r="O92" s="303"/>
      <c r="P92" s="303"/>
      <c r="Q92" s="303"/>
      <c r="R92" s="303"/>
      <c r="S92" s="303"/>
      <c r="T92" s="303"/>
      <c r="U92" s="304"/>
      <c r="V92" s="7"/>
      <c r="W92" s="7"/>
      <c r="X92" s="7"/>
      <c r="Y92" s="7"/>
    </row>
    <row r="93" customFormat="false" ht="12.75" hidden="false" customHeight="false" outlineLevel="0" collapsed="false">
      <c r="A93" s="287"/>
      <c r="B93" s="9"/>
      <c r="C93" s="290"/>
      <c r="D93" s="290"/>
      <c r="E93" s="290"/>
      <c r="F93" s="302"/>
      <c r="G93" s="302"/>
      <c r="H93" s="302"/>
      <c r="I93" s="302"/>
      <c r="J93" s="290"/>
      <c r="K93" s="303"/>
      <c r="L93" s="303"/>
      <c r="M93" s="303"/>
      <c r="N93" s="303"/>
      <c r="O93" s="303"/>
      <c r="P93" s="303"/>
      <c r="Q93" s="303"/>
      <c r="R93" s="303"/>
      <c r="S93" s="303"/>
      <c r="T93" s="303"/>
      <c r="U93" s="304"/>
      <c r="V93" s="7"/>
      <c r="W93" s="7"/>
      <c r="X93" s="7"/>
      <c r="Y93" s="7"/>
    </row>
    <row r="94" customFormat="false" ht="12.75" hidden="false" customHeight="false" outlineLevel="0" collapsed="false">
      <c r="A94" s="287"/>
      <c r="B94" s="9"/>
      <c r="C94" s="290"/>
      <c r="D94" s="290"/>
      <c r="E94" s="290"/>
      <c r="F94" s="302"/>
      <c r="G94" s="302"/>
      <c r="H94" s="302"/>
      <c r="I94" s="302"/>
      <c r="J94" s="290"/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304"/>
      <c r="V94" s="7"/>
      <c r="W94" s="7"/>
      <c r="X94" s="7"/>
      <c r="Y94" s="7"/>
    </row>
    <row r="95" customFormat="false" ht="12.75" hidden="false" customHeight="false" outlineLevel="0" collapsed="false">
      <c r="A95" s="287"/>
      <c r="B95" s="9"/>
      <c r="C95" s="290"/>
      <c r="D95" s="290"/>
      <c r="E95" s="290"/>
      <c r="F95" s="302"/>
      <c r="G95" s="302"/>
      <c r="H95" s="302"/>
      <c r="I95" s="302"/>
      <c r="J95" s="290"/>
      <c r="K95" s="303"/>
      <c r="L95" s="303"/>
      <c r="M95" s="303"/>
      <c r="N95" s="303"/>
      <c r="O95" s="303"/>
      <c r="P95" s="303"/>
      <c r="Q95" s="303"/>
      <c r="R95" s="303"/>
      <c r="S95" s="303"/>
      <c r="T95" s="303"/>
      <c r="U95" s="304"/>
      <c r="V95" s="7"/>
      <c r="W95" s="7"/>
      <c r="X95" s="7"/>
      <c r="Y95" s="7"/>
    </row>
    <row r="96" customFormat="false" ht="12.75" hidden="false" customHeight="false" outlineLevel="0" collapsed="false">
      <c r="A96" s="287"/>
      <c r="B96" s="9"/>
      <c r="C96" s="290"/>
      <c r="D96" s="290"/>
      <c r="E96" s="290"/>
      <c r="F96" s="302"/>
      <c r="G96" s="302"/>
      <c r="H96" s="302"/>
      <c r="I96" s="302"/>
      <c r="J96" s="290"/>
      <c r="K96" s="303"/>
      <c r="L96" s="303"/>
      <c r="M96" s="303"/>
      <c r="N96" s="303"/>
      <c r="O96" s="303"/>
      <c r="P96" s="303"/>
      <c r="Q96" s="303"/>
      <c r="R96" s="303"/>
      <c r="S96" s="303"/>
      <c r="T96" s="303"/>
      <c r="U96" s="304"/>
      <c r="V96" s="7"/>
      <c r="W96" s="7"/>
      <c r="X96" s="7"/>
      <c r="Y96" s="7"/>
    </row>
    <row r="97" customFormat="false" ht="12.75" hidden="false" customHeight="false" outlineLevel="0" collapsed="false">
      <c r="A97" s="287"/>
      <c r="B97" s="9"/>
      <c r="C97" s="290"/>
      <c r="D97" s="290"/>
      <c r="E97" s="291"/>
      <c r="F97" s="287"/>
      <c r="G97" s="287"/>
      <c r="H97" s="287"/>
      <c r="I97" s="287"/>
      <c r="J97" s="287"/>
      <c r="K97" s="287"/>
      <c r="L97" s="287"/>
      <c r="M97" s="287"/>
      <c r="N97" s="287"/>
      <c r="O97" s="287"/>
      <c r="P97" s="287"/>
      <c r="Q97" s="287"/>
      <c r="R97" s="287"/>
      <c r="S97" s="287"/>
      <c r="T97" s="287"/>
      <c r="U97" s="287"/>
      <c r="V97" s="7"/>
      <c r="W97" s="7"/>
      <c r="X97" s="7"/>
      <c r="Y97" s="7"/>
    </row>
    <row r="98" customFormat="false" ht="12.75" hidden="false" customHeight="false" outlineLevel="0" collapsed="false">
      <c r="A98" s="287"/>
      <c r="B98" s="287"/>
      <c r="C98" s="287"/>
      <c r="D98" s="287"/>
      <c r="E98" s="287"/>
      <c r="F98" s="287"/>
      <c r="G98" s="287"/>
      <c r="H98" s="287"/>
      <c r="I98" s="287"/>
      <c r="J98" s="287"/>
      <c r="K98" s="287"/>
      <c r="L98" s="287"/>
      <c r="M98" s="287"/>
      <c r="N98" s="287"/>
      <c r="O98" s="287"/>
      <c r="P98" s="287"/>
      <c r="Q98" s="287"/>
      <c r="R98" s="287"/>
      <c r="S98" s="287"/>
      <c r="T98" s="287"/>
      <c r="U98" s="287"/>
      <c r="V98" s="7"/>
      <c r="W98" s="7"/>
      <c r="X98" s="7"/>
      <c r="Y98" s="7"/>
    </row>
    <row r="99" customFormat="false" ht="12.75" hidden="false" customHeight="false" outlineLevel="0" collapsed="false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customFormat="false" ht="12.75" hidden="false" customHeight="false" outlineLevel="0" collapsed="false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customFormat="false" ht="12.75" hidden="false" customHeight="false" outlineLevel="0" collapsed="false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customFormat="false" ht="12.75" hidden="false" customHeight="false" outlineLevel="0" collapsed="false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customFormat="false" ht="12.75" hidden="false" customHeight="false" outlineLevel="0" collapsed="false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customFormat="false" ht="12.75" hidden="false" customHeight="false" outlineLevel="0" collapsed="false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customFormat="false" ht="12.75" hidden="false" customHeight="false" outlineLevel="0" collapsed="false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customFormat="false" ht="12.75" hidden="false" customHeight="false" outlineLevel="0" collapsed="false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customFormat="false" ht="12.75" hidden="false" customHeight="false" outlineLevel="0" collapsed="false">
      <c r="A107" s="7"/>
      <c r="B107" s="7"/>
      <c r="C107" s="7"/>
      <c r="D107" s="7"/>
      <c r="E107" s="287"/>
      <c r="F107" s="287"/>
      <c r="G107" s="287"/>
      <c r="H107" s="287"/>
      <c r="I107" s="287"/>
      <c r="J107" s="287"/>
      <c r="K107" s="287"/>
      <c r="L107" s="287"/>
      <c r="M107" s="287"/>
      <c r="N107" s="287"/>
      <c r="O107" s="287"/>
      <c r="P107" s="287"/>
      <c r="Q107" s="287"/>
      <c r="R107" s="287"/>
      <c r="S107" s="287"/>
      <c r="T107" s="287"/>
      <c r="U107" s="287"/>
      <c r="V107" s="287"/>
      <c r="W107" s="287"/>
      <c r="X107" s="287"/>
      <c r="Y107" s="7"/>
    </row>
    <row r="108" customFormat="false" ht="12.75" hidden="false" customHeight="false" outlineLevel="0" collapsed="false">
      <c r="A108" s="7"/>
      <c r="B108" s="7"/>
      <c r="C108" s="7"/>
      <c r="D108" s="7"/>
      <c r="E108" s="9"/>
      <c r="F108" s="10"/>
      <c r="G108" s="10"/>
      <c r="H108" s="10"/>
      <c r="I108" s="288"/>
      <c r="J108" s="288"/>
      <c r="K108" s="12"/>
      <c r="L108" s="12"/>
      <c r="M108" s="288"/>
      <c r="N108" s="288"/>
      <c r="O108" s="288"/>
      <c r="P108" s="289"/>
      <c r="Q108" s="288"/>
      <c r="R108" s="289"/>
      <c r="S108" s="287"/>
      <c r="T108" s="289"/>
      <c r="U108" s="289"/>
      <c r="V108" s="289"/>
      <c r="W108" s="289"/>
      <c r="X108" s="287"/>
      <c r="Y108" s="7"/>
    </row>
    <row r="109" customFormat="false" ht="12.75" hidden="false" customHeight="false" outlineLevel="0" collapsed="false">
      <c r="A109" s="7"/>
      <c r="B109" s="7"/>
      <c r="C109" s="7"/>
      <c r="D109" s="7"/>
      <c r="E109" s="9"/>
      <c r="F109" s="290"/>
      <c r="G109" s="291"/>
      <c r="H109" s="290"/>
      <c r="I109" s="289"/>
      <c r="J109" s="289"/>
      <c r="K109" s="289"/>
      <c r="L109" s="289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7"/>
    </row>
    <row r="110" customFormat="false" ht="12.75" hidden="false" customHeight="false" outlineLevel="0" collapsed="false">
      <c r="A110" s="7"/>
      <c r="B110" s="7"/>
      <c r="C110" s="7"/>
      <c r="D110" s="7"/>
      <c r="E110" s="9"/>
      <c r="F110" s="291"/>
      <c r="G110" s="291"/>
      <c r="H110" s="290"/>
      <c r="I110" s="289"/>
      <c r="J110" s="289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89"/>
      <c r="Y110" s="7"/>
    </row>
    <row r="111" customFormat="false" ht="12.75" hidden="false" customHeight="false" outlineLevel="0" collapsed="false">
      <c r="A111" s="7"/>
      <c r="B111" s="7"/>
      <c r="C111" s="7"/>
      <c r="D111" s="7"/>
      <c r="E111" s="9"/>
      <c r="F111" s="291"/>
      <c r="G111" s="291"/>
      <c r="H111" s="10"/>
      <c r="I111" s="206"/>
      <c r="J111" s="294"/>
      <c r="K111" s="294"/>
      <c r="L111" s="289"/>
      <c r="M111" s="289"/>
      <c r="N111" s="294"/>
      <c r="O111" s="294"/>
      <c r="P111" s="294"/>
      <c r="Q111" s="295"/>
      <c r="R111" s="294"/>
      <c r="S111" s="296"/>
      <c r="T111" s="294"/>
      <c r="U111" s="294"/>
      <c r="V111" s="294"/>
      <c r="W111" s="294"/>
      <c r="X111" s="289"/>
      <c r="Y111" s="7"/>
    </row>
    <row r="112" customFormat="false" ht="12.75" hidden="false" customHeight="false" outlineLevel="0" collapsed="false">
      <c r="A112" s="7"/>
      <c r="B112" s="7"/>
      <c r="C112" s="7"/>
      <c r="D112" s="7"/>
      <c r="E112" s="297"/>
      <c r="F112" s="298"/>
      <c r="G112" s="298"/>
      <c r="H112" s="298"/>
      <c r="I112" s="299"/>
      <c r="J112" s="299"/>
      <c r="K112" s="299"/>
      <c r="L112" s="299"/>
      <c r="M112" s="298"/>
      <c r="N112" s="299"/>
      <c r="O112" s="299"/>
      <c r="P112" s="299"/>
      <c r="Q112" s="300"/>
      <c r="R112" s="299"/>
      <c r="S112" s="300"/>
      <c r="T112" s="299"/>
      <c r="U112" s="300"/>
      <c r="V112" s="301"/>
      <c r="W112" s="299"/>
      <c r="X112" s="299"/>
      <c r="Y112" s="7"/>
    </row>
    <row r="113" customFormat="false" ht="12.75" hidden="false" customHeight="false" outlineLevel="0" collapsed="false">
      <c r="A113" s="7"/>
      <c r="B113" s="7"/>
      <c r="C113" s="7"/>
      <c r="D113" s="7"/>
      <c r="E113" s="9"/>
      <c r="F113" s="290"/>
      <c r="G113" s="290"/>
      <c r="H113" s="290"/>
      <c r="I113" s="302"/>
      <c r="J113" s="302"/>
      <c r="K113" s="302"/>
      <c r="L113" s="302"/>
      <c r="M113" s="290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  <c r="X113" s="304"/>
      <c r="Y113" s="7"/>
    </row>
    <row r="114" customFormat="false" ht="12.75" hidden="false" customHeight="false" outlineLevel="0" collapsed="false">
      <c r="A114" s="7"/>
      <c r="B114" s="7"/>
      <c r="C114" s="7"/>
      <c r="D114" s="7"/>
      <c r="E114" s="9"/>
      <c r="F114" s="290"/>
      <c r="G114" s="290"/>
      <c r="H114" s="290"/>
      <c r="I114" s="302"/>
      <c r="J114" s="302"/>
      <c r="K114" s="302"/>
      <c r="L114" s="302"/>
      <c r="M114" s="290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  <c r="X114" s="304"/>
      <c r="Y114" s="7"/>
    </row>
    <row r="115" customFormat="false" ht="12.75" hidden="false" customHeight="false" outlineLevel="0" collapsed="false">
      <c r="A115" s="7"/>
      <c r="B115" s="7"/>
      <c r="C115" s="7"/>
      <c r="D115" s="7"/>
      <c r="E115" s="9"/>
      <c r="F115" s="290"/>
      <c r="G115" s="290"/>
      <c r="H115" s="290"/>
      <c r="I115" s="302"/>
      <c r="J115" s="302"/>
      <c r="K115" s="302"/>
      <c r="L115" s="302"/>
      <c r="M115" s="290"/>
      <c r="N115" s="303"/>
      <c r="O115" s="303"/>
      <c r="P115" s="303"/>
      <c r="Q115" s="303"/>
      <c r="R115" s="303"/>
      <c r="S115" s="303"/>
      <c r="T115" s="303"/>
      <c r="U115" s="303"/>
      <c r="V115" s="303"/>
      <c r="W115" s="303"/>
      <c r="X115" s="304"/>
      <c r="Y115" s="7"/>
    </row>
    <row r="116" customFormat="false" ht="12.75" hidden="false" customHeight="false" outlineLevel="0" collapsed="false">
      <c r="A116" s="7"/>
      <c r="B116" s="7"/>
      <c r="C116" s="7"/>
      <c r="D116" s="7"/>
      <c r="E116" s="9"/>
      <c r="F116" s="290"/>
      <c r="G116" s="290"/>
      <c r="H116" s="290"/>
      <c r="I116" s="302"/>
      <c r="J116" s="302"/>
      <c r="K116" s="302"/>
      <c r="L116" s="302"/>
      <c r="M116" s="290"/>
      <c r="N116" s="303"/>
      <c r="O116" s="303"/>
      <c r="P116" s="303"/>
      <c r="Q116" s="303"/>
      <c r="R116" s="303"/>
      <c r="S116" s="303"/>
      <c r="T116" s="303"/>
      <c r="U116" s="303"/>
      <c r="V116" s="303"/>
      <c r="W116" s="303"/>
      <c r="X116" s="304"/>
      <c r="Y116" s="7"/>
    </row>
    <row r="117" customFormat="false" ht="12.75" hidden="false" customHeight="false" outlineLevel="0" collapsed="false">
      <c r="A117" s="7"/>
      <c r="B117" s="7"/>
      <c r="C117" s="7"/>
      <c r="D117" s="7"/>
      <c r="E117" s="9"/>
      <c r="F117" s="290"/>
      <c r="G117" s="290"/>
      <c r="H117" s="290"/>
      <c r="I117" s="302"/>
      <c r="J117" s="302"/>
      <c r="K117" s="302"/>
      <c r="L117" s="302"/>
      <c r="M117" s="290"/>
      <c r="N117" s="303"/>
      <c r="O117" s="303"/>
      <c r="P117" s="303"/>
      <c r="Q117" s="303"/>
      <c r="R117" s="303"/>
      <c r="S117" s="303"/>
      <c r="T117" s="303"/>
      <c r="U117" s="303"/>
      <c r="V117" s="303"/>
      <c r="W117" s="303"/>
      <c r="X117" s="304"/>
      <c r="Y117" s="7"/>
    </row>
    <row r="118" customFormat="false" ht="12.75" hidden="false" customHeight="false" outlineLevel="0" collapsed="false">
      <c r="A118" s="7"/>
      <c r="B118" s="7"/>
      <c r="C118" s="7"/>
      <c r="D118" s="7"/>
      <c r="E118" s="9"/>
      <c r="F118" s="290"/>
      <c r="G118" s="290"/>
      <c r="H118" s="290"/>
      <c r="I118" s="302"/>
      <c r="J118" s="302"/>
      <c r="K118" s="302"/>
      <c r="L118" s="302"/>
      <c r="M118" s="290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  <c r="X118" s="304"/>
      <c r="Y118" s="7"/>
    </row>
    <row r="119" customFormat="false" ht="12.75" hidden="false" customHeight="false" outlineLevel="0" collapsed="false">
      <c r="A119" s="7"/>
      <c r="B119" s="7"/>
      <c r="C119" s="7"/>
      <c r="D119" s="7"/>
      <c r="E119" s="9"/>
      <c r="F119" s="290"/>
      <c r="G119" s="290"/>
      <c r="H119" s="290"/>
      <c r="I119" s="302"/>
      <c r="J119" s="302"/>
      <c r="K119" s="302"/>
      <c r="L119" s="302"/>
      <c r="M119" s="290"/>
      <c r="N119" s="303"/>
      <c r="O119" s="303"/>
      <c r="P119" s="303"/>
      <c r="Q119" s="303"/>
      <c r="R119" s="303"/>
      <c r="S119" s="303"/>
      <c r="T119" s="303"/>
      <c r="U119" s="303"/>
      <c r="V119" s="303"/>
      <c r="W119" s="303"/>
      <c r="X119" s="304"/>
      <c r="Y119" s="7"/>
    </row>
    <row r="120" customFormat="false" ht="12.75" hidden="false" customHeight="false" outlineLevel="0" collapsed="false">
      <c r="A120" s="7"/>
      <c r="B120" s="7"/>
      <c r="C120" s="7"/>
      <c r="D120" s="7"/>
      <c r="E120" s="9"/>
      <c r="F120" s="290"/>
      <c r="G120" s="290"/>
      <c r="H120" s="290"/>
      <c r="I120" s="302"/>
      <c r="J120" s="302"/>
      <c r="K120" s="302"/>
      <c r="L120" s="302"/>
      <c r="M120" s="290"/>
      <c r="N120" s="303"/>
      <c r="O120" s="303"/>
      <c r="P120" s="303"/>
      <c r="Q120" s="303"/>
      <c r="R120" s="303"/>
      <c r="S120" s="303"/>
      <c r="T120" s="303"/>
      <c r="U120" s="303"/>
      <c r="V120" s="303"/>
      <c r="W120" s="303"/>
      <c r="X120" s="304"/>
      <c r="Y120" s="7"/>
    </row>
    <row r="121" customFormat="false" ht="12.75" hidden="false" customHeight="false" outlineLevel="0" collapsed="false">
      <c r="A121" s="7"/>
      <c r="B121" s="7"/>
      <c r="C121" s="7"/>
      <c r="D121" s="7"/>
      <c r="E121" s="9"/>
      <c r="F121" s="290"/>
      <c r="G121" s="290"/>
      <c r="H121" s="290"/>
      <c r="I121" s="302"/>
      <c r="J121" s="302"/>
      <c r="K121" s="302"/>
      <c r="L121" s="302"/>
      <c r="M121" s="290"/>
      <c r="N121" s="303"/>
      <c r="O121" s="303"/>
      <c r="P121" s="303"/>
      <c r="Q121" s="303"/>
      <c r="R121" s="303"/>
      <c r="S121" s="303"/>
      <c r="T121" s="303"/>
      <c r="U121" s="303"/>
      <c r="V121" s="303"/>
      <c r="W121" s="303"/>
      <c r="X121" s="304"/>
      <c r="Y121" s="7"/>
    </row>
    <row r="122" customFormat="false" ht="12.75" hidden="false" customHeight="false" outlineLevel="0" collapsed="false">
      <c r="A122" s="7"/>
      <c r="B122" s="7"/>
      <c r="C122" s="7"/>
      <c r="D122" s="7"/>
      <c r="E122" s="9"/>
      <c r="F122" s="290"/>
      <c r="G122" s="290"/>
      <c r="H122" s="290"/>
      <c r="I122" s="302"/>
      <c r="J122" s="302"/>
      <c r="K122" s="302"/>
      <c r="L122" s="302"/>
      <c r="M122" s="290"/>
      <c r="N122" s="303"/>
      <c r="O122" s="303"/>
      <c r="P122" s="303"/>
      <c r="Q122" s="303"/>
      <c r="R122" s="303"/>
      <c r="S122" s="303"/>
      <c r="T122" s="303"/>
      <c r="U122" s="303"/>
      <c r="V122" s="303"/>
      <c r="W122" s="303"/>
      <c r="X122" s="304"/>
      <c r="Y122" s="7"/>
    </row>
    <row r="123" customFormat="false" ht="12.75" hidden="false" customHeight="false" outlineLevel="0" collapsed="false">
      <c r="A123" s="7"/>
      <c r="B123" s="7"/>
      <c r="C123" s="7"/>
      <c r="D123" s="7"/>
      <c r="E123" s="9"/>
      <c r="F123" s="290"/>
      <c r="G123" s="290"/>
      <c r="H123" s="290"/>
      <c r="I123" s="302"/>
      <c r="J123" s="302"/>
      <c r="K123" s="302"/>
      <c r="L123" s="302"/>
      <c r="M123" s="290"/>
      <c r="N123" s="303"/>
      <c r="O123" s="303"/>
      <c r="P123" s="303"/>
      <c r="Q123" s="303"/>
      <c r="R123" s="303"/>
      <c r="S123" s="303"/>
      <c r="T123" s="303"/>
      <c r="U123" s="303"/>
      <c r="V123" s="303"/>
      <c r="W123" s="303"/>
      <c r="X123" s="304"/>
      <c r="Y123" s="7"/>
    </row>
    <row r="124" customFormat="false" ht="12.75" hidden="false" customHeight="false" outlineLevel="0" collapsed="false">
      <c r="A124" s="7"/>
      <c r="B124" s="7"/>
      <c r="C124" s="7"/>
      <c r="D124" s="7"/>
      <c r="E124" s="9"/>
      <c r="F124" s="290"/>
      <c r="G124" s="290"/>
      <c r="H124" s="290"/>
      <c r="I124" s="302"/>
      <c r="J124" s="302"/>
      <c r="K124" s="302"/>
      <c r="L124" s="302"/>
      <c r="M124" s="290"/>
      <c r="N124" s="303"/>
      <c r="O124" s="303"/>
      <c r="P124" s="303"/>
      <c r="Q124" s="303"/>
      <c r="R124" s="303"/>
      <c r="S124" s="303"/>
      <c r="T124" s="303"/>
      <c r="U124" s="303"/>
      <c r="V124" s="303"/>
      <c r="W124" s="303"/>
      <c r="X124" s="304"/>
      <c r="Y124" s="7"/>
    </row>
    <row r="125" customFormat="false" ht="12.75" hidden="false" customHeight="false" outlineLevel="0" collapsed="false">
      <c r="A125" s="7"/>
      <c r="B125" s="7"/>
      <c r="C125" s="7"/>
      <c r="D125" s="7"/>
      <c r="E125" s="9"/>
      <c r="F125" s="290"/>
      <c r="G125" s="290"/>
      <c r="H125" s="290"/>
      <c r="I125" s="302"/>
      <c r="J125" s="302"/>
      <c r="K125" s="302"/>
      <c r="L125" s="302"/>
      <c r="M125" s="290"/>
      <c r="N125" s="303"/>
      <c r="O125" s="303"/>
      <c r="P125" s="303"/>
      <c r="Q125" s="303"/>
      <c r="R125" s="303"/>
      <c r="S125" s="303"/>
      <c r="T125" s="303"/>
      <c r="U125" s="303"/>
      <c r="V125" s="303"/>
      <c r="W125" s="303"/>
      <c r="X125" s="304"/>
      <c r="Y125" s="7"/>
    </row>
    <row r="126" customFormat="false" ht="12.75" hidden="false" customHeight="false" outlineLevel="0" collapsed="false">
      <c r="A126" s="7"/>
      <c r="B126" s="7"/>
      <c r="C126" s="7"/>
      <c r="D126" s="7"/>
      <c r="E126" s="9"/>
      <c r="F126" s="290"/>
      <c r="G126" s="290"/>
      <c r="H126" s="290"/>
      <c r="I126" s="302"/>
      <c r="J126" s="302"/>
      <c r="K126" s="302"/>
      <c r="L126" s="302"/>
      <c r="M126" s="290"/>
      <c r="N126" s="303"/>
      <c r="O126" s="303"/>
      <c r="P126" s="303"/>
      <c r="Q126" s="303"/>
      <c r="R126" s="303"/>
      <c r="S126" s="303"/>
      <c r="T126" s="303"/>
      <c r="U126" s="303"/>
      <c r="V126" s="303"/>
      <c r="W126" s="303"/>
      <c r="X126" s="304"/>
      <c r="Y126" s="7"/>
    </row>
    <row r="127" customFormat="false" ht="12.75" hidden="false" customHeight="false" outlineLevel="0" collapsed="false">
      <c r="A127" s="7"/>
      <c r="B127" s="7"/>
      <c r="C127" s="7"/>
      <c r="D127" s="7"/>
      <c r="E127" s="9"/>
      <c r="F127" s="290"/>
      <c r="G127" s="290"/>
      <c r="H127" s="290"/>
      <c r="I127" s="302"/>
      <c r="J127" s="302"/>
      <c r="K127" s="302"/>
      <c r="L127" s="302"/>
      <c r="M127" s="290"/>
      <c r="N127" s="303"/>
      <c r="O127" s="303"/>
      <c r="P127" s="303"/>
      <c r="Q127" s="303"/>
      <c r="R127" s="303"/>
      <c r="S127" s="303"/>
      <c r="T127" s="303"/>
      <c r="U127" s="303"/>
      <c r="V127" s="303"/>
      <c r="W127" s="303"/>
      <c r="X127" s="304"/>
      <c r="Y127" s="7"/>
    </row>
    <row r="128" customFormat="false" ht="12.75" hidden="false" customHeight="false" outlineLevel="0" collapsed="false">
      <c r="A128" s="7"/>
      <c r="B128" s="7"/>
      <c r="C128" s="7"/>
      <c r="D128" s="7"/>
      <c r="E128" s="9"/>
      <c r="F128" s="290"/>
      <c r="G128" s="290"/>
      <c r="H128" s="290"/>
      <c r="I128" s="302"/>
      <c r="J128" s="302"/>
      <c r="K128" s="302"/>
      <c r="L128" s="302"/>
      <c r="M128" s="290"/>
      <c r="N128" s="303"/>
      <c r="O128" s="303"/>
      <c r="P128" s="303"/>
      <c r="Q128" s="303"/>
      <c r="R128" s="303"/>
      <c r="S128" s="303"/>
      <c r="T128" s="303"/>
      <c r="U128" s="303"/>
      <c r="V128" s="303"/>
      <c r="W128" s="303"/>
      <c r="X128" s="304"/>
      <c r="Y128" s="7"/>
    </row>
    <row r="129" customFormat="false" ht="12.75" hidden="false" customHeight="false" outlineLevel="0" collapsed="false">
      <c r="A129" s="7"/>
      <c r="B129" s="7"/>
      <c r="C129" s="7"/>
      <c r="D129" s="7"/>
      <c r="E129" s="9"/>
      <c r="F129" s="290"/>
      <c r="G129" s="290"/>
      <c r="H129" s="290"/>
      <c r="I129" s="302"/>
      <c r="J129" s="302"/>
      <c r="K129" s="302"/>
      <c r="L129" s="302"/>
      <c r="M129" s="290"/>
      <c r="N129" s="303"/>
      <c r="O129" s="303"/>
      <c r="P129" s="303"/>
      <c r="Q129" s="303"/>
      <c r="R129" s="303"/>
      <c r="S129" s="303"/>
      <c r="T129" s="303"/>
      <c r="U129" s="303"/>
      <c r="V129" s="303"/>
      <c r="W129" s="303"/>
      <c r="X129" s="304"/>
      <c r="Y129" s="7"/>
    </row>
    <row r="130" customFormat="false" ht="12.75" hidden="false" customHeight="false" outlineLevel="0" collapsed="false">
      <c r="A130" s="7"/>
      <c r="B130" s="7"/>
      <c r="C130" s="7"/>
      <c r="D130" s="7"/>
      <c r="E130" s="9"/>
      <c r="F130" s="290"/>
      <c r="G130" s="290"/>
      <c r="H130" s="290"/>
      <c r="I130" s="302"/>
      <c r="J130" s="302"/>
      <c r="K130" s="302"/>
      <c r="L130" s="302"/>
      <c r="M130" s="290"/>
      <c r="N130" s="303"/>
      <c r="O130" s="303"/>
      <c r="P130" s="303"/>
      <c r="Q130" s="303"/>
      <c r="R130" s="303"/>
      <c r="S130" s="303"/>
      <c r="T130" s="303"/>
      <c r="U130" s="303"/>
      <c r="V130" s="303"/>
      <c r="W130" s="303"/>
      <c r="X130" s="304"/>
      <c r="Y130" s="7"/>
    </row>
    <row r="131" customFormat="false" ht="12.75" hidden="false" customHeight="false" outlineLevel="0" collapsed="false">
      <c r="A131" s="7"/>
      <c r="B131" s="7"/>
      <c r="C131" s="7"/>
      <c r="D131" s="7"/>
      <c r="E131" s="9"/>
      <c r="F131" s="290"/>
      <c r="G131" s="290"/>
      <c r="H131" s="290"/>
      <c r="I131" s="302"/>
      <c r="J131" s="302"/>
      <c r="K131" s="302"/>
      <c r="L131" s="302"/>
      <c r="M131" s="290"/>
      <c r="N131" s="303"/>
      <c r="O131" s="303"/>
      <c r="P131" s="303"/>
      <c r="Q131" s="303"/>
      <c r="R131" s="303"/>
      <c r="S131" s="303"/>
      <c r="T131" s="303"/>
      <c r="U131" s="303"/>
      <c r="V131" s="303"/>
      <c r="W131" s="303"/>
      <c r="X131" s="304"/>
      <c r="Y131" s="7"/>
    </row>
    <row r="132" customFormat="false" ht="12.75" hidden="false" customHeight="false" outlineLevel="0" collapsed="false">
      <c r="A132" s="7"/>
      <c r="B132" s="7"/>
      <c r="C132" s="7"/>
      <c r="D132" s="7"/>
      <c r="E132" s="9"/>
      <c r="F132" s="290"/>
      <c r="G132" s="290"/>
      <c r="H132" s="290"/>
      <c r="I132" s="302"/>
      <c r="J132" s="302"/>
      <c r="K132" s="302"/>
      <c r="L132" s="302"/>
      <c r="M132" s="290"/>
      <c r="N132" s="303"/>
      <c r="O132" s="303"/>
      <c r="P132" s="303"/>
      <c r="Q132" s="303"/>
      <c r="R132" s="303"/>
      <c r="S132" s="303"/>
      <c r="T132" s="303"/>
      <c r="U132" s="303"/>
      <c r="V132" s="303"/>
      <c r="W132" s="303"/>
      <c r="X132" s="304"/>
      <c r="Y132" s="7"/>
    </row>
    <row r="133" customFormat="false" ht="12.75" hidden="false" customHeight="false" outlineLevel="0" collapsed="false">
      <c r="A133" s="7"/>
      <c r="B133" s="7"/>
      <c r="C133" s="7"/>
      <c r="D133" s="7"/>
      <c r="E133" s="9"/>
      <c r="F133" s="290"/>
      <c r="G133" s="290"/>
      <c r="H133" s="290"/>
      <c r="I133" s="302"/>
      <c r="J133" s="302"/>
      <c r="K133" s="302"/>
      <c r="L133" s="302"/>
      <c r="M133" s="290"/>
      <c r="N133" s="303"/>
      <c r="O133" s="303"/>
      <c r="P133" s="303"/>
      <c r="Q133" s="303"/>
      <c r="R133" s="303"/>
      <c r="S133" s="303"/>
      <c r="T133" s="303"/>
      <c r="U133" s="303"/>
      <c r="V133" s="303"/>
      <c r="W133" s="303"/>
      <c r="X133" s="304"/>
      <c r="Y133" s="7"/>
    </row>
    <row r="134" customFormat="false" ht="12.75" hidden="false" customHeight="false" outlineLevel="0" collapsed="false">
      <c r="A134" s="7"/>
      <c r="B134" s="7"/>
      <c r="C134" s="7"/>
      <c r="D134" s="7"/>
      <c r="E134" s="9"/>
      <c r="F134" s="290"/>
      <c r="G134" s="290"/>
      <c r="H134" s="290"/>
      <c r="I134" s="302"/>
      <c r="J134" s="302"/>
      <c r="K134" s="302"/>
      <c r="L134" s="302"/>
      <c r="M134" s="290"/>
      <c r="N134" s="303"/>
      <c r="O134" s="303"/>
      <c r="P134" s="303"/>
      <c r="Q134" s="303"/>
      <c r="R134" s="303"/>
      <c r="S134" s="303"/>
      <c r="T134" s="303"/>
      <c r="U134" s="303"/>
      <c r="V134" s="303"/>
      <c r="W134" s="303"/>
      <c r="X134" s="304"/>
      <c r="Y134" s="7"/>
    </row>
    <row r="135" customFormat="false" ht="12.75" hidden="false" customHeight="false" outlineLevel="0" collapsed="false">
      <c r="A135" s="7"/>
      <c r="B135" s="7"/>
      <c r="C135" s="7"/>
      <c r="D135" s="7"/>
      <c r="E135" s="9"/>
      <c r="F135" s="290"/>
      <c r="G135" s="290"/>
      <c r="H135" s="290"/>
      <c r="I135" s="302"/>
      <c r="J135" s="302"/>
      <c r="K135" s="302"/>
      <c r="L135" s="302"/>
      <c r="M135" s="290"/>
      <c r="N135" s="303"/>
      <c r="O135" s="303"/>
      <c r="P135" s="303"/>
      <c r="Q135" s="303"/>
      <c r="R135" s="303"/>
      <c r="S135" s="303"/>
      <c r="T135" s="303"/>
      <c r="U135" s="303"/>
      <c r="V135" s="303"/>
      <c r="W135" s="303"/>
      <c r="X135" s="304"/>
      <c r="Y135" s="7"/>
    </row>
    <row r="136" customFormat="false" ht="12.75" hidden="false" customHeight="false" outlineLevel="0" collapsed="false">
      <c r="A136" s="7"/>
      <c r="B136" s="7"/>
      <c r="C136" s="7"/>
      <c r="D136" s="7"/>
      <c r="E136" s="9"/>
      <c r="F136" s="290"/>
      <c r="G136" s="290"/>
      <c r="H136" s="290"/>
      <c r="I136" s="302"/>
      <c r="J136" s="302"/>
      <c r="K136" s="302"/>
      <c r="L136" s="302"/>
      <c r="M136" s="290"/>
      <c r="N136" s="303"/>
      <c r="O136" s="303"/>
      <c r="P136" s="303"/>
      <c r="Q136" s="303"/>
      <c r="R136" s="303"/>
      <c r="S136" s="303"/>
      <c r="T136" s="303"/>
      <c r="U136" s="303"/>
      <c r="V136" s="303"/>
      <c r="W136" s="303"/>
      <c r="X136" s="304"/>
      <c r="Y136" s="7"/>
    </row>
    <row r="137" customFormat="false" ht="12.75" hidden="false" customHeight="false" outlineLevel="0" collapsed="false">
      <c r="A137" s="7"/>
      <c r="B137" s="7"/>
      <c r="C137" s="7"/>
      <c r="D137" s="7"/>
      <c r="E137" s="9"/>
      <c r="F137" s="290"/>
      <c r="G137" s="290"/>
      <c r="H137" s="291"/>
      <c r="I137" s="287"/>
      <c r="J137" s="287"/>
      <c r="K137" s="287"/>
      <c r="L137" s="287"/>
      <c r="M137" s="287"/>
      <c r="N137" s="287"/>
      <c r="O137" s="287"/>
      <c r="P137" s="287"/>
      <c r="Q137" s="287"/>
      <c r="R137" s="287"/>
      <c r="S137" s="287"/>
      <c r="T137" s="287"/>
      <c r="U137" s="287"/>
      <c r="V137" s="287"/>
      <c r="W137" s="287"/>
      <c r="X137" s="287"/>
      <c r="Y137" s="7"/>
    </row>
    <row r="138" customFormat="false" ht="12.75" hidden="false" customHeight="false" outlineLevel="0" collapsed="false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customFormat="false" ht="12.75" hidden="false" customHeight="false" outlineLevel="0" collapsed="false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customFormat="false" ht="12.75" hidden="false" customHeight="false" outlineLevel="0" collapsed="false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customFormat="false" ht="12.75" hidden="false" customHeight="false" outlineLevel="0" collapsed="false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customFormat="false" ht="12.75" hidden="false" customHeight="false" outlineLevel="0" collapsed="false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customFormat="false" ht="12.75" hidden="false" customHeight="false" outlineLevel="0" collapsed="false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customFormat="false" ht="12.75" hidden="false" customHeight="false" outlineLevel="0" collapsed="false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customFormat="false" ht="12.75" hidden="false" customHeight="false" outlineLevel="0" collapsed="false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</sheetData>
  <mergeCells count="12">
    <mergeCell ref="AQ1:AR1"/>
    <mergeCell ref="BC1:BD1"/>
    <mergeCell ref="W3:AB3"/>
    <mergeCell ref="AD3:AL3"/>
    <mergeCell ref="BF3:BH3"/>
    <mergeCell ref="F4:I4"/>
    <mergeCell ref="AK4:AM4"/>
    <mergeCell ref="AN4:AP4"/>
    <mergeCell ref="AK5:AM5"/>
    <mergeCell ref="AN5:AP5"/>
    <mergeCell ref="F69:I69"/>
    <mergeCell ref="I109:L109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Q145"/>
  <sheetViews>
    <sheetView showFormulas="false" showGridLines="true" showRowColHeaders="true" showZeros="true" rightToLeft="false" tabSelected="false" showOutlineSymbols="true" defaultGridColor="true" view="normal" topLeftCell="L1" colorId="64" zoomScale="75" zoomScaleNormal="75" zoomScalePageLayoutView="100" workbookViewId="0">
      <selection pane="topLeft" activeCell="X7" activeCellId="0" sqref="X7:X3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9.99"/>
    <col collapsed="false" customWidth="true" hidden="false" outlineLevel="0" max="4" min="4" style="0" width="10.56"/>
    <col collapsed="false" customWidth="true" hidden="false" outlineLevel="0" max="5" min="5" style="0" width="12.56"/>
    <col collapsed="false" customWidth="true" hidden="false" outlineLevel="0" max="6" min="6" style="0" width="13.41"/>
    <col collapsed="false" customWidth="true" hidden="false" outlineLevel="0" max="7" min="7" style="0" width="11.99"/>
    <col collapsed="false" customWidth="true" hidden="false" outlineLevel="0" max="8" min="8" style="0" width="14.28"/>
    <col collapsed="false" customWidth="true" hidden="false" outlineLevel="0" max="9" min="9" style="0" width="15.85"/>
    <col collapsed="false" customWidth="true" hidden="false" outlineLevel="0" max="10" min="10" style="0" width="11.56"/>
    <col collapsed="false" customWidth="true" hidden="false" outlineLevel="0" max="11" min="11" style="0" width="19.56"/>
    <col collapsed="false" customWidth="true" hidden="false" outlineLevel="0" max="12" min="12" style="0" width="16.56"/>
    <col collapsed="false" customWidth="true" hidden="false" outlineLevel="0" max="13" min="13" style="0" width="18.41"/>
    <col collapsed="false" customWidth="true" hidden="false" outlineLevel="0" max="14" min="14" style="0" width="19.99"/>
    <col collapsed="false" customWidth="true" hidden="false" outlineLevel="0" max="15" min="15" style="0" width="14.56"/>
    <col collapsed="false" customWidth="true" hidden="false" outlineLevel="0" max="16" min="16" style="0" width="11.56"/>
    <col collapsed="false" customWidth="true" hidden="false" outlineLevel="0" max="17" min="17" style="0" width="12.14"/>
    <col collapsed="false" customWidth="true" hidden="false" outlineLevel="0" max="19" min="18" style="0" width="12.85"/>
    <col collapsed="false" customWidth="true" hidden="false" outlineLevel="0" max="20" min="20" style="0" width="13.56"/>
    <col collapsed="false" customWidth="true" hidden="false" outlineLevel="0" max="21" min="21" style="0" width="15.13"/>
    <col collapsed="false" customWidth="true" hidden="false" outlineLevel="0" max="22" min="22" style="0" width="13.14"/>
    <col collapsed="false" customWidth="true" hidden="false" outlineLevel="0" max="23" min="23" style="0" width="12.56"/>
    <col collapsed="false" customWidth="true" hidden="false" outlineLevel="0" max="24" min="24" style="0" width="12.28"/>
    <col collapsed="false" customWidth="true" hidden="false" outlineLevel="0" max="25" min="25" style="0" width="13.85"/>
    <col collapsed="false" customWidth="true" hidden="false" outlineLevel="0" max="26" min="26" style="0" width="12.56"/>
    <col collapsed="false" customWidth="true" hidden="false" outlineLevel="0" max="27" min="27" style="0" width="13.99"/>
    <col collapsed="false" customWidth="true" hidden="false" outlineLevel="0" max="28" min="28" style="0" width="14.14"/>
    <col collapsed="false" customWidth="true" hidden="false" outlineLevel="0" max="29" min="29" style="0" width="14.28"/>
    <col collapsed="false" customWidth="true" hidden="false" outlineLevel="0" max="30" min="30" style="0" width="15.13"/>
    <col collapsed="false" customWidth="true" hidden="false" outlineLevel="0" max="31" min="31" style="0" width="13.14"/>
    <col collapsed="false" customWidth="true" hidden="false" outlineLevel="0" max="32" min="32" style="0" width="12.56"/>
    <col collapsed="false" customWidth="true" hidden="false" outlineLevel="0" max="33" min="33" style="0" width="12.28"/>
    <col collapsed="false" customWidth="true" hidden="false" outlineLevel="0" max="34" min="34" style="0" width="12.7"/>
    <col collapsed="false" customWidth="true" hidden="false" outlineLevel="0" max="35" min="35" style="0" width="10.99"/>
    <col collapsed="false" customWidth="true" hidden="false" outlineLevel="0" max="36" min="36" style="0" width="15.41"/>
    <col collapsed="false" customWidth="true" hidden="false" outlineLevel="0" max="37" min="37" style="0" width="13.14"/>
    <col collapsed="false" customWidth="true" hidden="false" outlineLevel="0" max="38" min="38" style="0" width="14.56"/>
    <col collapsed="false" customWidth="true" hidden="false" outlineLevel="0" max="39" min="39" style="0" width="11.42"/>
    <col collapsed="false" customWidth="true" hidden="false" outlineLevel="0" max="40" min="40" style="0" width="11.13"/>
    <col collapsed="false" customWidth="true" hidden="false" outlineLevel="0" max="41" min="41" style="0" width="14.28"/>
    <col collapsed="false" customWidth="true" hidden="false" outlineLevel="0" max="42" min="42" style="0" width="14.41"/>
    <col collapsed="false" customWidth="true" hidden="false" outlineLevel="0" max="43" min="43" style="0" width="13.99"/>
    <col collapsed="false" customWidth="true" hidden="false" outlineLevel="0" max="44" min="44" style="0" width="15.7"/>
    <col collapsed="false" customWidth="true" hidden="false" outlineLevel="0" max="45" min="45" style="0" width="16.84"/>
    <col collapsed="false" customWidth="true" hidden="false" outlineLevel="0" max="46" min="46" style="0" width="17.28"/>
    <col collapsed="false" customWidth="true" hidden="false" outlineLevel="0" max="47" min="47" style="0" width="16.56"/>
    <col collapsed="false" customWidth="true" hidden="false" outlineLevel="0" max="48" min="48" style="0" width="17.14"/>
    <col collapsed="false" customWidth="true" hidden="false" outlineLevel="0" max="49" min="49" style="0" width="14.28"/>
    <col collapsed="false" customWidth="true" hidden="false" outlineLevel="0" max="50" min="50" style="0" width="14.85"/>
    <col collapsed="false" customWidth="true" hidden="false" outlineLevel="0" max="51" min="51" style="0" width="15.41"/>
    <col collapsed="false" customWidth="true" hidden="false" outlineLevel="0" max="52" min="52" style="0" width="13.99"/>
    <col collapsed="false" customWidth="true" hidden="false" outlineLevel="0" max="53" min="53" style="0" width="15.13"/>
    <col collapsed="false" customWidth="true" hidden="false" outlineLevel="0" max="54" min="54" style="0" width="14.99"/>
    <col collapsed="false" customWidth="true" hidden="false" outlineLevel="0" max="55" min="55" style="0" width="15.7"/>
    <col collapsed="false" customWidth="true" hidden="false" outlineLevel="0" max="56" min="56" style="0" width="15.85"/>
    <col collapsed="false" customWidth="true" hidden="false" outlineLevel="0" max="58" min="57" style="0" width="14.99"/>
    <col collapsed="false" customWidth="true" hidden="false" outlineLevel="0" max="59" min="59" style="0" width="13.85"/>
    <col collapsed="false" customWidth="true" hidden="false" outlineLevel="0" max="60" min="60" style="0" width="16.56"/>
    <col collapsed="false" customWidth="true" hidden="false" outlineLevel="0" max="61" min="61" style="0" width="16.84"/>
    <col collapsed="false" customWidth="true" hidden="false" outlineLevel="0" max="62" min="62" style="0" width="20.56"/>
    <col collapsed="false" customWidth="true" hidden="false" outlineLevel="0" max="63" min="63" style="0" width="16.7"/>
    <col collapsed="false" customWidth="true" hidden="false" outlineLevel="0" max="64" min="64" style="0" width="16.42"/>
    <col collapsed="false" customWidth="true" hidden="false" outlineLevel="0" max="66" min="66" style="0" width="10.99"/>
    <col collapsed="false" customWidth="true" hidden="false" outlineLevel="0" max="67" min="67" style="0" width="16.99"/>
    <col collapsed="false" customWidth="true" hidden="false" outlineLevel="0" max="69" min="69" style="0" width="13.7"/>
  </cols>
  <sheetData>
    <row r="1" customFormat="false" ht="20.25" hidden="false" customHeight="false" outlineLevel="0" collapsed="false">
      <c r="A1" s="1" t="n">
        <f aca="true">DATE(YEAR($A$4),MONTH($A$4),DAY(RIGHT(CELL("filename",A2),1)))</f>
        <v>36981</v>
      </c>
      <c r="K1" s="2" t="s">
        <v>0</v>
      </c>
      <c r="L1" s="2"/>
      <c r="N1" s="2"/>
      <c r="AQ1" s="3" t="n">
        <f aca="false">A1</f>
        <v>36981</v>
      </c>
      <c r="AR1" s="3"/>
      <c r="BC1" s="3" t="n">
        <f aca="false">A1</f>
        <v>36981</v>
      </c>
      <c r="BD1" s="3"/>
    </row>
    <row r="2" customFormat="false" ht="13.5" hidden="false" customHeight="false" outlineLevel="0" collapsed="false"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 t="s">
        <v>1</v>
      </c>
      <c r="N2" s="4"/>
      <c r="O2" s="4" t="s">
        <v>1</v>
      </c>
      <c r="P2" s="4"/>
      <c r="Q2" s="4" t="s">
        <v>1</v>
      </c>
      <c r="R2" s="4" t="s">
        <v>1</v>
      </c>
      <c r="S2" s="4" t="s">
        <v>1</v>
      </c>
      <c r="T2" s="4" t="s">
        <v>1</v>
      </c>
      <c r="U2" s="4"/>
      <c r="AB2" s="5"/>
      <c r="BJ2" s="6" t="s">
        <v>2</v>
      </c>
      <c r="BO2" s="6" t="s">
        <v>3</v>
      </c>
    </row>
    <row r="3" customFormat="false" ht="13.5" hidden="false" customHeight="false" outlineLevel="0" collapsed="false">
      <c r="B3" s="9" t="s">
        <v>4</v>
      </c>
      <c r="C3" s="10"/>
      <c r="D3" s="10"/>
      <c r="E3" s="10"/>
      <c r="F3" s="11"/>
      <c r="G3" s="11"/>
      <c r="H3" s="12"/>
      <c r="I3" s="12"/>
      <c r="J3" s="11"/>
      <c r="K3" s="11"/>
      <c r="L3" s="11"/>
      <c r="M3" s="13" t="n">
        <v>0</v>
      </c>
      <c r="N3" s="11"/>
      <c r="O3" s="13" t="n">
        <v>0</v>
      </c>
      <c r="P3" s="14" t="n">
        <v>22.8</v>
      </c>
      <c r="Q3" s="13" t="n">
        <v>0</v>
      </c>
      <c r="R3" s="13" t="n">
        <v>0</v>
      </c>
      <c r="S3" s="13" t="n">
        <v>0</v>
      </c>
      <c r="T3" s="13" t="n">
        <v>0</v>
      </c>
      <c r="U3" s="4"/>
      <c r="W3" s="15" t="s">
        <v>5</v>
      </c>
      <c r="X3" s="15"/>
      <c r="Y3" s="15"/>
      <c r="Z3" s="15"/>
      <c r="AA3" s="15"/>
      <c r="AB3" s="15"/>
      <c r="AD3" s="16" t="s">
        <v>6</v>
      </c>
      <c r="AE3" s="16"/>
      <c r="AF3" s="16"/>
      <c r="AG3" s="16"/>
      <c r="AH3" s="16"/>
      <c r="AI3" s="16"/>
      <c r="AJ3" s="16"/>
      <c r="AK3" s="16"/>
      <c r="AL3" s="16"/>
      <c r="AM3" s="17"/>
      <c r="AN3" s="17"/>
      <c r="AO3" s="17"/>
      <c r="AP3" s="18"/>
      <c r="AQ3" s="19"/>
      <c r="AR3" s="20"/>
      <c r="AS3" s="21" t="s">
        <v>7</v>
      </c>
      <c r="AT3" s="22"/>
      <c r="AU3" s="22"/>
      <c r="AV3" s="22"/>
      <c r="AW3" s="22"/>
      <c r="AX3" s="22"/>
      <c r="AY3" s="22"/>
      <c r="AZ3" s="22"/>
      <c r="BA3" s="22"/>
      <c r="BB3" s="22"/>
      <c r="BC3" s="23"/>
      <c r="BF3" s="24" t="s">
        <v>8</v>
      </c>
      <c r="BG3" s="24"/>
      <c r="BH3" s="24"/>
      <c r="BJ3" s="25" t="s">
        <v>9</v>
      </c>
      <c r="BK3" s="26"/>
      <c r="BL3" s="27" t="n">
        <f aca="false">BD31</f>
        <v>0</v>
      </c>
      <c r="BM3" s="6"/>
      <c r="BO3" s="25" t="s">
        <v>9</v>
      </c>
      <c r="BP3" s="26"/>
      <c r="BQ3" s="27" t="n">
        <f aca="false">BL3</f>
        <v>0</v>
      </c>
    </row>
    <row r="4" customFormat="false" ht="13.5" hidden="false" customHeight="false" outlineLevel="0" collapsed="false">
      <c r="A4" s="30" t="n">
        <v>36951</v>
      </c>
      <c r="B4" s="31"/>
      <c r="C4" s="32"/>
      <c r="D4" s="33" t="s">
        <v>10</v>
      </c>
      <c r="E4" s="34"/>
      <c r="F4" s="35" t="s">
        <v>11</v>
      </c>
      <c r="G4" s="35"/>
      <c r="H4" s="35"/>
      <c r="I4" s="35"/>
      <c r="J4" s="36" t="s">
        <v>12</v>
      </c>
      <c r="K4" s="37"/>
      <c r="L4" s="38"/>
      <c r="M4" s="36" t="s">
        <v>13</v>
      </c>
      <c r="N4" s="37"/>
      <c r="O4" s="37"/>
      <c r="P4" s="39"/>
      <c r="Q4" s="37"/>
      <c r="R4" s="37"/>
      <c r="S4" s="38"/>
      <c r="T4" s="36"/>
      <c r="U4" s="38"/>
      <c r="W4" s="40" t="s">
        <v>14</v>
      </c>
      <c r="X4" s="40"/>
      <c r="Y4" s="40" t="s">
        <v>14</v>
      </c>
      <c r="Z4" s="41"/>
      <c r="AA4" s="42" t="s">
        <v>15</v>
      </c>
      <c r="AB4" s="40"/>
      <c r="AC4" s="43" t="s">
        <v>16</v>
      </c>
      <c r="AE4" s="44" t="s">
        <v>17</v>
      </c>
      <c r="AF4" s="44" t="s">
        <v>17</v>
      </c>
      <c r="AG4" s="44"/>
      <c r="AH4" s="45"/>
      <c r="AI4" s="26" t="s">
        <v>18</v>
      </c>
      <c r="AJ4" s="46"/>
      <c r="AK4" s="47" t="s">
        <v>18</v>
      </c>
      <c r="AL4" s="47"/>
      <c r="AM4" s="47"/>
      <c r="AN4" s="47" t="s">
        <v>19</v>
      </c>
      <c r="AO4" s="47"/>
      <c r="AP4" s="47"/>
      <c r="AQ4" s="48" t="s">
        <v>20</v>
      </c>
      <c r="AR4" s="48" t="s">
        <v>21</v>
      </c>
      <c r="AS4" s="49"/>
      <c r="AT4" s="50" t="s">
        <v>21</v>
      </c>
      <c r="AU4" s="50" t="s">
        <v>22</v>
      </c>
      <c r="AV4" s="50" t="s">
        <v>21</v>
      </c>
      <c r="AW4" s="50" t="s">
        <v>11</v>
      </c>
      <c r="AX4" s="50" t="s">
        <v>23</v>
      </c>
      <c r="AY4" s="50" t="s">
        <v>24</v>
      </c>
      <c r="AZ4" s="50" t="s">
        <v>25</v>
      </c>
      <c r="BA4" s="50" t="s">
        <v>16</v>
      </c>
      <c r="BB4" s="50" t="s">
        <v>26</v>
      </c>
      <c r="BC4" s="50" t="s">
        <v>27</v>
      </c>
      <c r="BD4" s="50" t="s">
        <v>28</v>
      </c>
      <c r="BE4" s="51"/>
      <c r="BF4" s="40" t="s">
        <v>29</v>
      </c>
      <c r="BG4" s="40" t="s">
        <v>30</v>
      </c>
      <c r="BH4" s="40" t="s">
        <v>31</v>
      </c>
      <c r="BI4" s="52"/>
      <c r="BJ4" s="53" t="s">
        <v>32</v>
      </c>
      <c r="BK4" s="52"/>
      <c r="BL4" s="54"/>
      <c r="BO4" s="53" t="s">
        <v>32</v>
      </c>
      <c r="BP4" s="52"/>
      <c r="BQ4" s="54" t="n">
        <f aca="false">BL4</f>
        <v>0</v>
      </c>
    </row>
    <row r="5" customFormat="false" ht="12.75" hidden="false" customHeight="false" outlineLevel="0" collapsed="false">
      <c r="B5" s="56"/>
      <c r="C5" s="57" t="s">
        <v>33</v>
      </c>
      <c r="D5" s="57" t="s">
        <v>34</v>
      </c>
      <c r="E5" s="58"/>
      <c r="F5" s="59" t="s">
        <v>35</v>
      </c>
      <c r="G5" s="60" t="s">
        <v>36</v>
      </c>
      <c r="H5" s="60" t="s">
        <v>37</v>
      </c>
      <c r="I5" s="61" t="s">
        <v>38</v>
      </c>
      <c r="J5" s="59" t="s">
        <v>39</v>
      </c>
      <c r="K5" s="60" t="s">
        <v>23</v>
      </c>
      <c r="L5" s="61" t="s">
        <v>40</v>
      </c>
      <c r="M5" s="59" t="s">
        <v>159</v>
      </c>
      <c r="N5" s="60" t="s">
        <v>159</v>
      </c>
      <c r="O5" s="60" t="s">
        <v>41</v>
      </c>
      <c r="P5" s="60" t="s">
        <v>42</v>
      </c>
      <c r="Q5" s="60" t="s">
        <v>43</v>
      </c>
      <c r="R5" s="60" t="s">
        <v>43</v>
      </c>
      <c r="S5" s="61" t="s">
        <v>44</v>
      </c>
      <c r="T5" s="59" t="s">
        <v>45</v>
      </c>
      <c r="U5" s="62" t="s">
        <v>46</v>
      </c>
      <c r="W5" s="50" t="s">
        <v>24</v>
      </c>
      <c r="X5" s="50"/>
      <c r="Y5" s="50" t="s">
        <v>24</v>
      </c>
      <c r="Z5" s="63"/>
      <c r="AA5" s="64" t="s">
        <v>24</v>
      </c>
      <c r="AB5" s="65"/>
      <c r="AC5" s="66" t="s">
        <v>47</v>
      </c>
      <c r="AE5" s="67" t="s">
        <v>48</v>
      </c>
      <c r="AF5" s="67" t="s">
        <v>48</v>
      </c>
      <c r="AG5" s="67"/>
      <c r="AH5" s="68"/>
      <c r="AI5" s="52" t="s">
        <v>49</v>
      </c>
      <c r="AJ5" s="69"/>
      <c r="AK5" s="70" t="s">
        <v>49</v>
      </c>
      <c r="AL5" s="70"/>
      <c r="AM5" s="70"/>
      <c r="AN5" s="70" t="s">
        <v>49</v>
      </c>
      <c r="AO5" s="70"/>
      <c r="AP5" s="70"/>
      <c r="AQ5" s="71" t="s">
        <v>50</v>
      </c>
      <c r="AR5" s="71" t="s">
        <v>161</v>
      </c>
      <c r="AS5" s="49"/>
      <c r="AT5" s="50" t="s">
        <v>52</v>
      </c>
      <c r="AU5" s="50" t="s">
        <v>53</v>
      </c>
      <c r="AV5" s="50" t="s">
        <v>54</v>
      </c>
      <c r="AW5" s="50" t="s">
        <v>55</v>
      </c>
      <c r="AX5" s="50"/>
      <c r="AY5" s="50" t="s">
        <v>56</v>
      </c>
      <c r="AZ5" s="50" t="s">
        <v>57</v>
      </c>
      <c r="BA5" s="50" t="s">
        <v>47</v>
      </c>
      <c r="BB5" s="50" t="s">
        <v>58</v>
      </c>
      <c r="BC5" s="50"/>
      <c r="BD5" s="50" t="s">
        <v>59</v>
      </c>
      <c r="BE5" s="51"/>
      <c r="BF5" s="72" t="s">
        <v>60</v>
      </c>
      <c r="BG5" s="72" t="n">
        <v>0.8</v>
      </c>
      <c r="BH5" s="72" t="n">
        <v>0.2</v>
      </c>
      <c r="BI5" s="52"/>
      <c r="BJ5" s="53" t="s">
        <v>61</v>
      </c>
      <c r="BK5" s="52"/>
      <c r="BL5" s="73" t="n">
        <f aca="false">BL3-BL4</f>
        <v>0</v>
      </c>
      <c r="BO5" s="53" t="s">
        <v>61</v>
      </c>
      <c r="BP5" s="52"/>
      <c r="BQ5" s="73" t="n">
        <f aca="false">BQ3-BQ4</f>
        <v>0</v>
      </c>
    </row>
    <row r="6" customFormat="false" ht="17.25" hidden="false" customHeight="true" outlineLevel="0" collapsed="false">
      <c r="B6" s="75"/>
      <c r="C6" s="76" t="s">
        <v>62</v>
      </c>
      <c r="D6" s="76" t="s">
        <v>63</v>
      </c>
      <c r="E6" s="77" t="s">
        <v>64</v>
      </c>
      <c r="F6" s="78" t="n">
        <f aca="false">Variables!C2</f>
        <v>0</v>
      </c>
      <c r="G6" s="79" t="n">
        <v>0</v>
      </c>
      <c r="H6" s="79" t="n">
        <v>0</v>
      </c>
      <c r="I6" s="80" t="s">
        <v>65</v>
      </c>
      <c r="J6" s="81" t="s">
        <v>66</v>
      </c>
      <c r="K6" s="79" t="n">
        <v>0</v>
      </c>
      <c r="L6" s="82" t="s">
        <v>65</v>
      </c>
      <c r="M6" s="83" t="n">
        <v>0</v>
      </c>
      <c r="N6" s="84" t="s">
        <v>67</v>
      </c>
      <c r="O6" s="85" t="n">
        <v>0</v>
      </c>
      <c r="P6" s="84" t="n">
        <v>0.019</v>
      </c>
      <c r="Q6" s="85" t="n">
        <v>0</v>
      </c>
      <c r="R6" s="85" t="s">
        <v>67</v>
      </c>
      <c r="S6" s="82" t="s">
        <v>68</v>
      </c>
      <c r="T6" s="86" t="n">
        <v>0</v>
      </c>
      <c r="U6" s="87" t="s">
        <v>69</v>
      </c>
      <c r="W6" s="88" t="s">
        <v>62</v>
      </c>
      <c r="X6" s="89"/>
      <c r="Y6" s="88" t="s">
        <v>62</v>
      </c>
      <c r="Z6" s="90"/>
      <c r="AA6" s="91" t="s">
        <v>62</v>
      </c>
      <c r="AB6" s="92"/>
      <c r="AC6" s="93" t="s">
        <v>70</v>
      </c>
      <c r="AD6" s="94" t="s">
        <v>71</v>
      </c>
      <c r="AE6" s="67" t="s">
        <v>72</v>
      </c>
      <c r="AF6" s="67" t="s">
        <v>73</v>
      </c>
      <c r="AG6" s="67"/>
      <c r="AH6" s="95" t="s">
        <v>72</v>
      </c>
      <c r="AI6" s="309" t="s">
        <v>50</v>
      </c>
      <c r="AJ6" s="310" t="s">
        <v>74</v>
      </c>
      <c r="AK6" s="67" t="s">
        <v>72</v>
      </c>
      <c r="AL6" s="51" t="s">
        <v>50</v>
      </c>
      <c r="AM6" s="49" t="s">
        <v>74</v>
      </c>
      <c r="AN6" s="311" t="s">
        <v>72</v>
      </c>
      <c r="AO6" s="312" t="s">
        <v>50</v>
      </c>
      <c r="AP6" s="49" t="s">
        <v>74</v>
      </c>
      <c r="AQ6" s="96"/>
      <c r="AR6" s="96" t="s">
        <v>76</v>
      </c>
      <c r="AS6" s="49"/>
      <c r="AT6" s="97" t="s">
        <v>76</v>
      </c>
      <c r="AU6" s="97" t="s">
        <v>77</v>
      </c>
      <c r="AV6" s="97" t="s">
        <v>70</v>
      </c>
      <c r="AW6" s="97" t="s">
        <v>78</v>
      </c>
      <c r="AX6" s="97" t="s">
        <v>70</v>
      </c>
      <c r="AY6" s="97" t="s">
        <v>70</v>
      </c>
      <c r="AZ6" s="97" t="s">
        <v>70</v>
      </c>
      <c r="BA6" s="97" t="s">
        <v>70</v>
      </c>
      <c r="BB6" s="97" t="s">
        <v>70</v>
      </c>
      <c r="BC6" s="97" t="s">
        <v>70</v>
      </c>
      <c r="BD6" s="97" t="s">
        <v>79</v>
      </c>
      <c r="BE6" s="52"/>
      <c r="BF6" s="92" t="s">
        <v>70</v>
      </c>
      <c r="BG6" s="92" t="s">
        <v>80</v>
      </c>
      <c r="BH6" s="92" t="s">
        <v>80</v>
      </c>
      <c r="BI6" s="98"/>
      <c r="BJ6" s="53" t="s">
        <v>32</v>
      </c>
      <c r="BK6" s="52"/>
      <c r="BL6" s="99"/>
      <c r="BM6" s="6"/>
      <c r="BN6" s="6"/>
      <c r="BO6" s="53" t="s">
        <v>32</v>
      </c>
      <c r="BP6" s="52"/>
      <c r="BQ6" s="99" t="n">
        <f aca="false">BL6</f>
        <v>0</v>
      </c>
    </row>
    <row r="7" customFormat="false" ht="13.5" hidden="false" customHeight="false" outlineLevel="0" collapsed="false">
      <c r="B7" s="102" t="s">
        <v>71</v>
      </c>
      <c r="C7" s="103" t="n">
        <v>4</v>
      </c>
      <c r="D7" s="104" t="n">
        <v>0</v>
      </c>
      <c r="E7" s="105" t="s">
        <v>62</v>
      </c>
      <c r="F7" s="106" t="s">
        <v>81</v>
      </c>
      <c r="G7" s="107" t="s">
        <v>81</v>
      </c>
      <c r="H7" s="107" t="s">
        <v>81</v>
      </c>
      <c r="I7" s="108" t="s">
        <v>81</v>
      </c>
      <c r="J7" s="109" t="n">
        <v>0</v>
      </c>
      <c r="K7" s="110" t="s">
        <v>82</v>
      </c>
      <c r="L7" s="111" t="s">
        <v>83</v>
      </c>
      <c r="M7" s="112" t="s">
        <v>82</v>
      </c>
      <c r="N7" s="113" t="n">
        <v>0.03</v>
      </c>
      <c r="O7" s="114" t="s">
        <v>83</v>
      </c>
      <c r="P7" s="113" t="s">
        <v>83</v>
      </c>
      <c r="Q7" s="114" t="s">
        <v>83</v>
      </c>
      <c r="R7" s="113" t="n">
        <v>0</v>
      </c>
      <c r="S7" s="115" t="n">
        <v>0</v>
      </c>
      <c r="T7" s="106" t="s">
        <v>82</v>
      </c>
      <c r="U7" s="111" t="s">
        <v>82</v>
      </c>
      <c r="W7" s="116" t="n">
        <v>4</v>
      </c>
      <c r="X7" s="117"/>
      <c r="Y7" s="118"/>
      <c r="Z7" s="41"/>
      <c r="AA7" s="119"/>
      <c r="AB7" s="120"/>
      <c r="AC7" s="121" t="n">
        <f aca="false">(W7*X7)+(Y7*Z7)+(AA7*AB7)</f>
        <v>0</v>
      </c>
      <c r="AD7" s="122" t="n">
        <v>100</v>
      </c>
      <c r="AE7" s="123" t="n">
        <v>0</v>
      </c>
      <c r="AF7" s="124" t="n">
        <v>0</v>
      </c>
      <c r="AG7" s="125"/>
      <c r="AH7" s="126"/>
      <c r="AI7" s="127"/>
      <c r="AJ7" s="128"/>
      <c r="AK7" s="129"/>
      <c r="AL7" s="41"/>
      <c r="AM7" s="46"/>
      <c r="AN7" s="130"/>
      <c r="AO7" s="131"/>
      <c r="AP7" s="132"/>
      <c r="AQ7" s="132" t="e">
        <f aca="false" t="array" ref="AQ7:AQ7">SUM(IF(AND(AJ7&lt;&gt;"pac",AJ7&lt;&gt;""),AI7),IF(AND(AM7&lt;&gt;"pac",AM7&lt;&gt;""),AL7),IF(AND(AN7&lt;&gt;"pac",AN7&lt;&gt;""),AO7))/SUM(IF(AND(AJ7&lt;&gt;"pac",AJ7&lt;&gt;""),1),IF(AND(AM7&lt;&gt;"pac",AM7&lt;&gt;""),1),IF(AND(AN7&lt;&gt;"pac",AN7&lt;&gt;""),1))</f>
        <v>#DIV/0!</v>
      </c>
      <c r="AR7" s="132" t="n">
        <f aca="false" t="array" ref="AR7:AR7">SUM(IF(AND(AJ7&lt;&gt;"pac",AJ7&lt;&gt;""),AH7),IF(AND(AM7&lt;&gt;"pac",AM7&lt;&gt;""),AK7),IF(AND(AP7&lt;&gt;"pac",AP7&lt;&gt;""),AN7))</f>
        <v>0</v>
      </c>
      <c r="AS7" s="132"/>
      <c r="AT7" s="134" t="n">
        <f aca="false">SUM(AE7,AG7,AH7,AN7,AK7)</f>
        <v>0</v>
      </c>
      <c r="AU7" s="135" t="e">
        <f aca="false">AV7/AT7</f>
        <v>#DIV/0!</v>
      </c>
      <c r="AV7" s="136" t="n">
        <f aca="false">SUM(AE7*AF7)+(AH7*AI7)+(AN7*AO7)+(AK7*AL7)</f>
        <v>0</v>
      </c>
      <c r="AW7" s="137" t="n">
        <f aca="false">AT7*(F8+G8+H8)*J8/1000</f>
        <v>0</v>
      </c>
      <c r="AX7" s="137" t="n">
        <f aca="false">K8*AT7</f>
        <v>0</v>
      </c>
      <c r="AY7" s="137" t="n">
        <f aca="false">L8*(AE8+AG8)</f>
        <v>0</v>
      </c>
      <c r="AZ7" s="136" t="n">
        <f aca="false">P8</f>
        <v>0</v>
      </c>
      <c r="BA7" s="137" t="n">
        <f aca="false">AC7</f>
        <v>0</v>
      </c>
      <c r="BB7" s="137" t="n">
        <f aca="false">T8*AT8</f>
        <v>0</v>
      </c>
      <c r="BC7" s="137"/>
      <c r="BD7" s="137" t="n">
        <f aca="false">AV7-SUM(AW7:BC7)</f>
        <v>0</v>
      </c>
      <c r="BE7" s="138"/>
      <c r="BF7" s="139" t="n">
        <f aca="false">BD7</f>
        <v>0</v>
      </c>
      <c r="BG7" s="139" t="n">
        <f aca="false">BF7*$BG$5</f>
        <v>0</v>
      </c>
      <c r="BH7" s="139" t="n">
        <f aca="false">BF7*$BH$5</f>
        <v>0</v>
      </c>
      <c r="BI7" s="52"/>
      <c r="BJ7" s="140" t="s">
        <v>84</v>
      </c>
      <c r="BK7" s="141"/>
      <c r="BL7" s="54" t="n">
        <f aca="false">BL5+BL6</f>
        <v>0</v>
      </c>
      <c r="BO7" s="140" t="s">
        <v>84</v>
      </c>
      <c r="BP7" s="141"/>
      <c r="BQ7" s="54" t="n">
        <f aca="false">BQ5+BQ6</f>
        <v>0</v>
      </c>
    </row>
    <row r="8" customFormat="false" ht="12.75" hidden="false" customHeight="false" outlineLevel="0" collapsed="false">
      <c r="B8" s="75" t="n">
        <v>100</v>
      </c>
      <c r="C8" s="146" t="n">
        <f aca="false">C7</f>
        <v>4</v>
      </c>
      <c r="D8" s="147" t="n">
        <f aca="false">D7</f>
        <v>0</v>
      </c>
      <c r="E8" s="148" t="n">
        <f aca="false">C8-D7</f>
        <v>4</v>
      </c>
      <c r="F8" s="149" t="n">
        <f aca="false">$F$6</f>
        <v>0</v>
      </c>
      <c r="G8" s="150" t="n">
        <f aca="false">$G$6</f>
        <v>0</v>
      </c>
      <c r="H8" s="151" t="n">
        <f aca="false">$H$6</f>
        <v>0</v>
      </c>
      <c r="I8" s="152" t="n">
        <f aca="false">F8+G8+H8</f>
        <v>0</v>
      </c>
      <c r="J8" s="153" t="n">
        <f aca="false">$J$7</f>
        <v>0</v>
      </c>
      <c r="K8" s="154" t="n">
        <f aca="false">$K$6</f>
        <v>0</v>
      </c>
      <c r="L8" s="155" t="n">
        <f aca="false">((I8*J8/1000)+K8)</f>
        <v>0</v>
      </c>
      <c r="M8" s="156" t="n">
        <f aca="false">$M$68</f>
        <v>0</v>
      </c>
      <c r="N8" s="157" t="e">
        <f aca="false">$N$7*AQ7*AR7</f>
        <v>#DIV/0!</v>
      </c>
      <c r="O8" s="156" t="n">
        <f aca="false">$O$68</f>
        <v>0</v>
      </c>
      <c r="P8" s="158" t="n">
        <f aca="false">(AT7*$P$6)*$P$3</f>
        <v>0</v>
      </c>
      <c r="Q8" s="154" t="n">
        <f aca="false">$Q$68</f>
        <v>0</v>
      </c>
      <c r="R8" s="154" t="n">
        <v>0</v>
      </c>
      <c r="S8" s="155" t="n">
        <v>0</v>
      </c>
      <c r="T8" s="156" t="n">
        <f aca="false">$T$6</f>
        <v>0</v>
      </c>
      <c r="U8" s="159" t="e">
        <f aca="false">(N8/E8)+SUM(L8:M8)</f>
        <v>#DIV/0!</v>
      </c>
      <c r="W8" s="116" t="n">
        <v>4</v>
      </c>
      <c r="X8" s="117"/>
      <c r="Y8" s="160"/>
      <c r="Z8" s="63"/>
      <c r="AA8" s="161"/>
      <c r="AB8" s="120"/>
      <c r="AC8" s="162" t="n">
        <f aca="false">(W8*X8)+(Y8*Z8)+(AA8*AB8)</f>
        <v>0</v>
      </c>
      <c r="AD8" s="163" t="n">
        <v>200</v>
      </c>
      <c r="AE8" s="164" t="n">
        <v>0</v>
      </c>
      <c r="AF8" s="165" t="n">
        <v>0</v>
      </c>
      <c r="AG8" s="166"/>
      <c r="AH8" s="167"/>
      <c r="AI8" s="168"/>
      <c r="AJ8" s="169"/>
      <c r="AK8" s="170"/>
      <c r="AL8" s="63"/>
      <c r="AM8" s="171"/>
      <c r="AN8" s="172"/>
      <c r="AO8" s="173"/>
      <c r="AP8" s="133"/>
      <c r="AQ8" s="133" t="e">
        <f aca="false" t="array" ref="AQ8:AQ8">SUM(IF(AND(AJ8&lt;&gt;"pac",AJ8&lt;&gt;""),AI8),IF(AND(AM8&lt;&gt;"pac",AM8&lt;&gt;""),AL8),IF(AND(AN8&lt;&gt;"pac",AN8&lt;&gt;""),AO8))/SUM(IF(AND(AJ8&lt;&gt;"pac",AJ8&lt;&gt;""),1),IF(AND(AM8&lt;&gt;"pac",AM8&lt;&gt;""),1),IF(AND(AN8&lt;&gt;"pac",AN8&lt;&gt;""),1))</f>
        <v>#DIV/0!</v>
      </c>
      <c r="AR8" s="133" t="n">
        <f aca="false" t="array" ref="AR8:AR8">SUM(IF(AND(AJ8&lt;&gt;"pac",AJ8&lt;&gt;""),AH8),IF(AND(AM8&lt;&gt;"pac",AM8&lt;&gt;""),AK8),IF(AND(AP8&lt;&gt;"pac",AP8&lt;&gt;""),AN8))</f>
        <v>0</v>
      </c>
      <c r="AS8" s="133"/>
      <c r="AT8" s="134" t="n">
        <f aca="false">SUM(AE8,AG8,AH8,AN8,AK8)</f>
        <v>0</v>
      </c>
      <c r="AU8" s="135" t="e">
        <f aca="false">AV8/AT8</f>
        <v>#DIV/0!</v>
      </c>
      <c r="AV8" s="136" t="n">
        <f aca="false">SUM(AE8*AF8)+(AH8*AI8)+(AN8*AO8)+(AK8*AL8)</f>
        <v>0</v>
      </c>
      <c r="AW8" s="137" t="n">
        <f aca="false">AT8*(F9+G9+H9)*J9/1000</f>
        <v>0</v>
      </c>
      <c r="AX8" s="137" t="n">
        <f aca="false">K9*AT8</f>
        <v>0</v>
      </c>
      <c r="AY8" s="137" t="n">
        <f aca="false">L9*(AE9+AG9)</f>
        <v>0</v>
      </c>
      <c r="AZ8" s="136" t="n">
        <f aca="false">P9</f>
        <v>0</v>
      </c>
      <c r="BA8" s="137" t="n">
        <f aca="false">AC8</f>
        <v>0</v>
      </c>
      <c r="BB8" s="137" t="n">
        <f aca="false">T9*AT9</f>
        <v>0</v>
      </c>
      <c r="BC8" s="137"/>
      <c r="BD8" s="137" t="n">
        <f aca="false">AV8-SUM(AW8:BC8)</f>
        <v>0</v>
      </c>
      <c r="BE8" s="138"/>
      <c r="BF8" s="139" t="n">
        <f aca="false">BD8</f>
        <v>0</v>
      </c>
      <c r="BG8" s="139" t="n">
        <f aca="false">BF8*$BG$5</f>
        <v>0</v>
      </c>
      <c r="BH8" s="139" t="n">
        <f aca="false">BF8*$BH$5</f>
        <v>0</v>
      </c>
      <c r="BI8" s="52"/>
    </row>
    <row r="9" customFormat="false" ht="12.75" hidden="false" customHeight="false" outlineLevel="0" collapsed="false">
      <c r="B9" s="75" t="n">
        <v>200</v>
      </c>
      <c r="C9" s="146" t="n">
        <f aca="false">C8</f>
        <v>4</v>
      </c>
      <c r="D9" s="147" t="n">
        <f aca="false">D8</f>
        <v>0</v>
      </c>
      <c r="E9" s="174" t="n">
        <f aca="false">C9-D8</f>
        <v>4</v>
      </c>
      <c r="F9" s="149" t="n">
        <f aca="false">$F$6</f>
        <v>0</v>
      </c>
      <c r="G9" s="175" t="n">
        <f aca="false">$G$6</f>
        <v>0</v>
      </c>
      <c r="H9" s="151" t="n">
        <f aca="false">$H$6</f>
        <v>0</v>
      </c>
      <c r="I9" s="152" t="n">
        <f aca="false">F9+G9+H9</f>
        <v>0</v>
      </c>
      <c r="J9" s="153" t="n">
        <f aca="false">$J$7</f>
        <v>0</v>
      </c>
      <c r="K9" s="154" t="n">
        <f aca="false">$K$6</f>
        <v>0</v>
      </c>
      <c r="L9" s="155" t="n">
        <f aca="false">((I9*J9/1000)+K9)</f>
        <v>0</v>
      </c>
      <c r="M9" s="156" t="n">
        <f aca="false">$M$68</f>
        <v>0</v>
      </c>
      <c r="N9" s="157" t="e">
        <f aca="false">$N$7*AQ8*AR8</f>
        <v>#DIV/0!</v>
      </c>
      <c r="O9" s="156" t="n">
        <f aca="false">$O$68</f>
        <v>0</v>
      </c>
      <c r="P9" s="158" t="n">
        <f aca="false">(AT8*$P$6)*$P$3</f>
        <v>0</v>
      </c>
      <c r="Q9" s="154" t="n">
        <f aca="false">$Q$68</f>
        <v>0</v>
      </c>
      <c r="R9" s="154" t="n">
        <v>0</v>
      </c>
      <c r="S9" s="155" t="n">
        <v>0</v>
      </c>
      <c r="T9" s="156" t="n">
        <f aca="false">$T$6</f>
        <v>0</v>
      </c>
      <c r="U9" s="159" t="e">
        <f aca="false">(N9/E9)+SUM(L9:M9)</f>
        <v>#DIV/0!</v>
      </c>
      <c r="W9" s="116" t="n">
        <v>4</v>
      </c>
      <c r="X9" s="117"/>
      <c r="Y9" s="160"/>
      <c r="Z9" s="63"/>
      <c r="AA9" s="161"/>
      <c r="AB9" s="120"/>
      <c r="AC9" s="162" t="n">
        <f aca="false">(W9*X9)+(Y9*Z9)+(AA9*AB9)</f>
        <v>0</v>
      </c>
      <c r="AD9" s="163" t="n">
        <v>300</v>
      </c>
      <c r="AE9" s="164" t="n">
        <v>0</v>
      </c>
      <c r="AF9" s="165" t="n">
        <v>0</v>
      </c>
      <c r="AG9" s="166"/>
      <c r="AH9" s="167"/>
      <c r="AI9" s="168"/>
      <c r="AJ9" s="169"/>
      <c r="AK9" s="170"/>
      <c r="AL9" s="63"/>
      <c r="AM9" s="171"/>
      <c r="AN9" s="172"/>
      <c r="AO9" s="173"/>
      <c r="AP9" s="133"/>
      <c r="AQ9" s="133" t="e">
        <f aca="false" t="array" ref="AQ9:AQ9">SUM(IF(AND(AJ9&lt;&gt;"pac",AJ9&lt;&gt;""),AI9),IF(AND(AM9&lt;&gt;"pac",AM9&lt;&gt;""),AL9),IF(AND(AN9&lt;&gt;"pac",AN9&lt;&gt;""),AO9))/SUM(IF(AND(AJ9&lt;&gt;"pac",AJ9&lt;&gt;""),1),IF(AND(AM9&lt;&gt;"pac",AM9&lt;&gt;""),1),IF(AND(AN9&lt;&gt;"pac",AN9&lt;&gt;""),1))</f>
        <v>#DIV/0!</v>
      </c>
      <c r="AR9" s="133" t="n">
        <f aca="false" t="array" ref="AR9:AR9">SUM(IF(AND(AJ9&lt;&gt;"pac",AJ9&lt;&gt;""),AH9),IF(AND(AM9&lt;&gt;"pac",AM9&lt;&gt;""),AK9),IF(AND(AP9&lt;&gt;"pac",AP9&lt;&gt;""),AN9))</f>
        <v>0</v>
      </c>
      <c r="AS9" s="133"/>
      <c r="AT9" s="134" t="n">
        <f aca="false">SUM(AE9,AG9,AH9,AN9,AK9)</f>
        <v>0</v>
      </c>
      <c r="AU9" s="135" t="e">
        <f aca="false">AV9/AT9</f>
        <v>#DIV/0!</v>
      </c>
      <c r="AV9" s="136" t="n">
        <f aca="false">SUM(AE9*AF9)+(AH9*AI9)+(AN9*AO9)+(AK9*AL9)</f>
        <v>0</v>
      </c>
      <c r="AW9" s="137" t="n">
        <f aca="false">AT9*(F10+G10+H10)*J10/1000</f>
        <v>0</v>
      </c>
      <c r="AX9" s="137" t="n">
        <f aca="false">K10*AT9</f>
        <v>0</v>
      </c>
      <c r="AY9" s="137" t="n">
        <f aca="false">L10*(AE10+AG10)</f>
        <v>0</v>
      </c>
      <c r="AZ9" s="136" t="n">
        <f aca="false">P10</f>
        <v>0</v>
      </c>
      <c r="BA9" s="137" t="n">
        <f aca="false">AC9</f>
        <v>0</v>
      </c>
      <c r="BB9" s="137" t="n">
        <f aca="false">T10*AT10</f>
        <v>0</v>
      </c>
      <c r="BC9" s="137"/>
      <c r="BD9" s="137" t="n">
        <f aca="false">AV9-SUM(AW9:BC9)</f>
        <v>0</v>
      </c>
      <c r="BE9" s="138"/>
      <c r="BF9" s="139" t="n">
        <f aca="false">BD9</f>
        <v>0</v>
      </c>
      <c r="BG9" s="139" t="n">
        <f aca="false">BF9*$BG$5</f>
        <v>0</v>
      </c>
      <c r="BH9" s="139" t="n">
        <f aca="false">BF9*$BH$5</f>
        <v>0</v>
      </c>
      <c r="BI9" s="52"/>
    </row>
    <row r="10" customFormat="false" ht="12.75" hidden="false" customHeight="false" outlineLevel="0" collapsed="false">
      <c r="B10" s="75" t="n">
        <v>300</v>
      </c>
      <c r="C10" s="146" t="n">
        <f aca="false">C9</f>
        <v>4</v>
      </c>
      <c r="D10" s="147" t="n">
        <f aca="false">D9</f>
        <v>0</v>
      </c>
      <c r="E10" s="174" t="n">
        <f aca="false">C10-D9</f>
        <v>4</v>
      </c>
      <c r="F10" s="149" t="n">
        <f aca="false">$F$6</f>
        <v>0</v>
      </c>
      <c r="G10" s="175" t="n">
        <f aca="false">$G$6</f>
        <v>0</v>
      </c>
      <c r="H10" s="151" t="n">
        <f aca="false">$H$6</f>
        <v>0</v>
      </c>
      <c r="I10" s="152" t="n">
        <f aca="false">F10+G10+H10</f>
        <v>0</v>
      </c>
      <c r="J10" s="153" t="n">
        <f aca="false">$J$7</f>
        <v>0</v>
      </c>
      <c r="K10" s="154" t="n">
        <f aca="false">$K$6</f>
        <v>0</v>
      </c>
      <c r="L10" s="155" t="n">
        <f aca="false">((I10*J10/1000)+K10)</f>
        <v>0</v>
      </c>
      <c r="M10" s="156" t="n">
        <f aca="false">$M$68</f>
        <v>0</v>
      </c>
      <c r="N10" s="157" t="e">
        <f aca="false">$N$7*AQ9*AR9</f>
        <v>#DIV/0!</v>
      </c>
      <c r="O10" s="156" t="n">
        <f aca="false">$O$68</f>
        <v>0</v>
      </c>
      <c r="P10" s="158" t="n">
        <f aca="false">(AT9*$P$6)*$P$3</f>
        <v>0</v>
      </c>
      <c r="Q10" s="154" t="n">
        <f aca="false">$Q$68</f>
        <v>0</v>
      </c>
      <c r="R10" s="154" t="n">
        <v>0</v>
      </c>
      <c r="S10" s="155" t="n">
        <v>0</v>
      </c>
      <c r="T10" s="156" t="n">
        <f aca="false">$T$6</f>
        <v>0</v>
      </c>
      <c r="U10" s="159" t="e">
        <f aca="false">(N10/E10)+SUM(L10:M10)</f>
        <v>#DIV/0!</v>
      </c>
      <c r="W10" s="116" t="n">
        <v>4</v>
      </c>
      <c r="X10" s="117"/>
      <c r="Y10" s="160"/>
      <c r="Z10" s="63"/>
      <c r="AA10" s="161"/>
      <c r="AB10" s="120"/>
      <c r="AC10" s="162" t="n">
        <f aca="false">(W10*X10)+(Y10*Z10)+(AA10*AB10)</f>
        <v>0</v>
      </c>
      <c r="AD10" s="163" t="n">
        <v>400</v>
      </c>
      <c r="AE10" s="164" t="n">
        <v>0</v>
      </c>
      <c r="AF10" s="165" t="n">
        <v>0</v>
      </c>
      <c r="AG10" s="166"/>
      <c r="AH10" s="167"/>
      <c r="AI10" s="168"/>
      <c r="AJ10" s="169"/>
      <c r="AK10" s="170"/>
      <c r="AL10" s="63"/>
      <c r="AM10" s="171"/>
      <c r="AN10" s="172"/>
      <c r="AO10" s="173"/>
      <c r="AP10" s="133"/>
      <c r="AQ10" s="133" t="e">
        <f aca="false" t="array" ref="AQ10:AQ10">SUM(IF(AND(AJ10&lt;&gt;"pac",AJ10&lt;&gt;""),AI10),IF(AND(AM10&lt;&gt;"pac",AM10&lt;&gt;""),AL10),IF(AND(AN10&lt;&gt;"pac",AN10&lt;&gt;""),AO10))/SUM(IF(AND(AJ10&lt;&gt;"pac",AJ10&lt;&gt;""),1),IF(AND(AM10&lt;&gt;"pac",AM10&lt;&gt;""),1),IF(AND(AN10&lt;&gt;"pac",AN10&lt;&gt;""),1))</f>
        <v>#DIV/0!</v>
      </c>
      <c r="AR10" s="133" t="n">
        <f aca="false" t="array" ref="AR10:AR10">SUM(IF(AND(AJ10&lt;&gt;"pac",AJ10&lt;&gt;""),AH10),IF(AND(AM10&lt;&gt;"pac",AM10&lt;&gt;""),AK10),IF(AND(AP10&lt;&gt;"pac",AP10&lt;&gt;""),AN10))</f>
        <v>0</v>
      </c>
      <c r="AS10" s="133"/>
      <c r="AT10" s="134" t="n">
        <f aca="false">SUM(AE10,AG10,AH10,AN10,AK10)</f>
        <v>0</v>
      </c>
      <c r="AU10" s="135" t="e">
        <f aca="false">AV10/AT10</f>
        <v>#DIV/0!</v>
      </c>
      <c r="AV10" s="136" t="n">
        <f aca="false">SUM(AE10*AF10)+(AH10*AI10)+(AN10*AO10)+(AK10*AL10)</f>
        <v>0</v>
      </c>
      <c r="AW10" s="137" t="n">
        <f aca="false">AT10*(F11+G11+H11)*J11/1000</f>
        <v>0</v>
      </c>
      <c r="AX10" s="137" t="n">
        <f aca="false">K11*AT10</f>
        <v>0</v>
      </c>
      <c r="AY10" s="137" t="n">
        <f aca="false">L11*(AE11+AG11)</f>
        <v>0</v>
      </c>
      <c r="AZ10" s="136" t="n">
        <f aca="false">P11</f>
        <v>0</v>
      </c>
      <c r="BA10" s="137" t="n">
        <f aca="false">AC10</f>
        <v>0</v>
      </c>
      <c r="BB10" s="137" t="n">
        <f aca="false">T11*AT11</f>
        <v>0</v>
      </c>
      <c r="BC10" s="137"/>
      <c r="BD10" s="137" t="n">
        <f aca="false">AV10-SUM(AW10:BC10)</f>
        <v>0</v>
      </c>
      <c r="BE10" s="138"/>
      <c r="BF10" s="139" t="n">
        <f aca="false">BD10</f>
        <v>0</v>
      </c>
      <c r="BG10" s="139" t="n">
        <f aca="false">BF10*$BG$5</f>
        <v>0</v>
      </c>
      <c r="BH10" s="139" t="n">
        <f aca="false">BF10*$BH$5</f>
        <v>0</v>
      </c>
      <c r="BI10" s="52"/>
      <c r="BJ10" s="6" t="s">
        <v>86</v>
      </c>
      <c r="BO10" s="6" t="s">
        <v>87</v>
      </c>
    </row>
    <row r="11" customFormat="false" ht="12.75" hidden="false" customHeight="false" outlineLevel="0" collapsed="false">
      <c r="B11" s="75" t="n">
        <v>400</v>
      </c>
      <c r="C11" s="146" t="n">
        <f aca="false">C10</f>
        <v>4</v>
      </c>
      <c r="D11" s="147" t="n">
        <f aca="false">D10</f>
        <v>0</v>
      </c>
      <c r="E11" s="174" t="n">
        <f aca="false">C11-D10</f>
        <v>4</v>
      </c>
      <c r="F11" s="149" t="n">
        <f aca="false">$F$6</f>
        <v>0</v>
      </c>
      <c r="G11" s="175" t="n">
        <f aca="false">$G$6</f>
        <v>0</v>
      </c>
      <c r="H11" s="151" t="n">
        <f aca="false">$H$6</f>
        <v>0</v>
      </c>
      <c r="I11" s="152" t="n">
        <f aca="false">F11+G11+H11</f>
        <v>0</v>
      </c>
      <c r="J11" s="153" t="n">
        <f aca="false">$J$7</f>
        <v>0</v>
      </c>
      <c r="K11" s="154" t="n">
        <f aca="false">$K$6</f>
        <v>0</v>
      </c>
      <c r="L11" s="155" t="n">
        <f aca="false">((I11*J11/1000)+K11)</f>
        <v>0</v>
      </c>
      <c r="M11" s="156" t="n">
        <f aca="false">$M$68</f>
        <v>0</v>
      </c>
      <c r="N11" s="157" t="e">
        <f aca="false">$N$7*AQ10*AR10</f>
        <v>#DIV/0!</v>
      </c>
      <c r="O11" s="156" t="n">
        <f aca="false">$O$68</f>
        <v>0</v>
      </c>
      <c r="P11" s="158" t="n">
        <f aca="false">(AT10*$P$6)*$P$3</f>
        <v>0</v>
      </c>
      <c r="Q11" s="154" t="n">
        <f aca="false">$Q$68</f>
        <v>0</v>
      </c>
      <c r="R11" s="154" t="n">
        <v>0</v>
      </c>
      <c r="S11" s="155" t="n">
        <v>0</v>
      </c>
      <c r="T11" s="156" t="n">
        <f aca="false">$T$6</f>
        <v>0</v>
      </c>
      <c r="U11" s="159" t="e">
        <f aca="false">(N11/E11)+SUM(L11:M11)</f>
        <v>#DIV/0!</v>
      </c>
      <c r="W11" s="116" t="n">
        <v>4</v>
      </c>
      <c r="X11" s="117"/>
      <c r="Y11" s="160"/>
      <c r="Z11" s="63"/>
      <c r="AA11" s="161"/>
      <c r="AB11" s="120"/>
      <c r="AC11" s="162" t="n">
        <f aca="false">(W11*X11)+(Y11*Z11)+(AA11*AB11)</f>
        <v>0</v>
      </c>
      <c r="AD11" s="163" t="n">
        <v>500</v>
      </c>
      <c r="AE11" s="164" t="n">
        <v>0</v>
      </c>
      <c r="AF11" s="165" t="n">
        <v>0</v>
      </c>
      <c r="AG11" s="166"/>
      <c r="AH11" s="167"/>
      <c r="AI11" s="168"/>
      <c r="AJ11" s="169"/>
      <c r="AK11" s="170"/>
      <c r="AL11" s="63"/>
      <c r="AM11" s="171"/>
      <c r="AN11" s="172"/>
      <c r="AO11" s="173"/>
      <c r="AP11" s="133"/>
      <c r="AQ11" s="133" t="e">
        <f aca="false" t="array" ref="AQ11:AQ11">SUM(IF(AND(AJ11&lt;&gt;"pac",AJ11&lt;&gt;""),AI11),IF(AND(AM11&lt;&gt;"pac",AM11&lt;&gt;""),AL11),IF(AND(AN11&lt;&gt;"pac",AN11&lt;&gt;""),AO11))/SUM(IF(AND(AJ11&lt;&gt;"pac",AJ11&lt;&gt;""),1),IF(AND(AM11&lt;&gt;"pac",AM11&lt;&gt;""),1),IF(AND(AN11&lt;&gt;"pac",AN11&lt;&gt;""),1))</f>
        <v>#DIV/0!</v>
      </c>
      <c r="AR11" s="133" t="n">
        <f aca="false" t="array" ref="AR11:AR11">SUM(IF(AND(AJ11&lt;&gt;"pac",AJ11&lt;&gt;""),AH11),IF(AND(AM11&lt;&gt;"pac",AM11&lt;&gt;""),AK11),IF(AND(AP11&lt;&gt;"pac",AP11&lt;&gt;""),AN11))</f>
        <v>0</v>
      </c>
      <c r="AS11" s="133"/>
      <c r="AT11" s="134" t="n">
        <f aca="false">SUM(AE11,AG11,AH11,AN11,AK11)</f>
        <v>0</v>
      </c>
      <c r="AU11" s="135" t="e">
        <f aca="false">AV11/AT11</f>
        <v>#DIV/0!</v>
      </c>
      <c r="AV11" s="136" t="n">
        <f aca="false">SUM(AE11*AF11)+(AH11*AI11)+(AN11*AO11)+(AK11*AL11)</f>
        <v>0</v>
      </c>
      <c r="AW11" s="137" t="n">
        <f aca="false">AT11*(F12+G12+H12)*J12/1000</f>
        <v>0</v>
      </c>
      <c r="AX11" s="137" t="n">
        <f aca="false">K12*AT11</f>
        <v>0</v>
      </c>
      <c r="AY11" s="137" t="n">
        <f aca="false">L12*(AE12+AG12)</f>
        <v>0</v>
      </c>
      <c r="AZ11" s="136" t="n">
        <f aca="false">P12</f>
        <v>0</v>
      </c>
      <c r="BA11" s="137" t="n">
        <f aca="false">AC11</f>
        <v>0</v>
      </c>
      <c r="BB11" s="137" t="n">
        <f aca="false">T12*AT12</f>
        <v>0</v>
      </c>
      <c r="BC11" s="137"/>
      <c r="BD11" s="137" t="n">
        <f aca="false">AV11-SUM(AW11:BC11)</f>
        <v>0</v>
      </c>
      <c r="BE11" s="138"/>
      <c r="BF11" s="139" t="n">
        <f aca="false">BD11</f>
        <v>0</v>
      </c>
      <c r="BG11" s="139" t="n">
        <f aca="false">BF11*$BG$5</f>
        <v>0</v>
      </c>
      <c r="BH11" s="139" t="n">
        <f aca="false">BF11*$BH$5</f>
        <v>0</v>
      </c>
      <c r="BI11" s="52"/>
      <c r="BJ11" s="25" t="s">
        <v>88</v>
      </c>
      <c r="BK11" s="26"/>
      <c r="BL11" s="27" t="n">
        <f aca="false">AV31</f>
        <v>0</v>
      </c>
      <c r="BO11" s="25" t="s">
        <v>88</v>
      </c>
      <c r="BP11" s="26"/>
      <c r="BQ11" s="27" t="n">
        <f aca="false">BL11</f>
        <v>0</v>
      </c>
    </row>
    <row r="12" customFormat="false" ht="12.75" hidden="false" customHeight="false" outlineLevel="0" collapsed="false">
      <c r="B12" s="75" t="n">
        <v>500</v>
      </c>
      <c r="C12" s="146" t="n">
        <f aca="false">C11</f>
        <v>4</v>
      </c>
      <c r="D12" s="147" t="n">
        <f aca="false">D11</f>
        <v>0</v>
      </c>
      <c r="E12" s="174" t="n">
        <f aca="false">C12-D11</f>
        <v>4</v>
      </c>
      <c r="F12" s="149" t="n">
        <f aca="false">$F$6</f>
        <v>0</v>
      </c>
      <c r="G12" s="175" t="n">
        <f aca="false">$G$6</f>
        <v>0</v>
      </c>
      <c r="H12" s="151" t="n">
        <f aca="false">$H$6</f>
        <v>0</v>
      </c>
      <c r="I12" s="152" t="n">
        <f aca="false">F12+G12+H12</f>
        <v>0</v>
      </c>
      <c r="J12" s="153" t="n">
        <f aca="false">$J$7</f>
        <v>0</v>
      </c>
      <c r="K12" s="154" t="n">
        <f aca="false">$K$6</f>
        <v>0</v>
      </c>
      <c r="L12" s="155" t="n">
        <f aca="false">((I12*J12/1000)+K12)</f>
        <v>0</v>
      </c>
      <c r="M12" s="156" t="n">
        <f aca="false">$M$68</f>
        <v>0</v>
      </c>
      <c r="N12" s="157" t="e">
        <f aca="false">$N$7*AQ11*AR11</f>
        <v>#DIV/0!</v>
      </c>
      <c r="O12" s="156" t="n">
        <f aca="false">$O$68</f>
        <v>0</v>
      </c>
      <c r="P12" s="158" t="n">
        <f aca="false">(AT11*$P$6)*$P$3</f>
        <v>0</v>
      </c>
      <c r="Q12" s="154" t="n">
        <f aca="false">$Q$68</f>
        <v>0</v>
      </c>
      <c r="R12" s="154" t="n">
        <v>0</v>
      </c>
      <c r="S12" s="155" t="n">
        <v>0</v>
      </c>
      <c r="T12" s="156" t="n">
        <f aca="false">$T$6</f>
        <v>0</v>
      </c>
      <c r="U12" s="159" t="e">
        <f aca="false">(N12/E12)+SUM(L12:M12)</f>
        <v>#DIV/0!</v>
      </c>
      <c r="W12" s="116" t="n">
        <v>4</v>
      </c>
      <c r="X12" s="117"/>
      <c r="Y12" s="160"/>
      <c r="Z12" s="63"/>
      <c r="AA12" s="161"/>
      <c r="AB12" s="120"/>
      <c r="AC12" s="162" t="n">
        <f aca="false">(W12*X12)+(Y12*Z12)+(AA12*AB12)</f>
        <v>0</v>
      </c>
      <c r="AD12" s="163" t="n">
        <v>600</v>
      </c>
      <c r="AE12" s="164" t="n">
        <v>0</v>
      </c>
      <c r="AF12" s="165" t="n">
        <v>0</v>
      </c>
      <c r="AG12" s="166"/>
      <c r="AH12" s="167"/>
      <c r="AI12" s="168"/>
      <c r="AJ12" s="169"/>
      <c r="AK12" s="170"/>
      <c r="AL12" s="63"/>
      <c r="AM12" s="171"/>
      <c r="AN12" s="172"/>
      <c r="AO12" s="173"/>
      <c r="AP12" s="133"/>
      <c r="AQ12" s="133" t="e">
        <f aca="false" t="array" ref="AQ12:AQ12">SUM(IF(AND(AJ12&lt;&gt;"pac",AJ12&lt;&gt;""),AI12),IF(AND(AM12&lt;&gt;"pac",AM12&lt;&gt;""),AL12),IF(AND(AN12&lt;&gt;"pac",AN12&lt;&gt;""),AO12))/SUM(IF(AND(AJ12&lt;&gt;"pac",AJ12&lt;&gt;""),1),IF(AND(AM12&lt;&gt;"pac",AM12&lt;&gt;""),1),IF(AND(AN12&lt;&gt;"pac",AN12&lt;&gt;""),1))</f>
        <v>#DIV/0!</v>
      </c>
      <c r="AR12" s="133" t="n">
        <f aca="false" t="array" ref="AR12:AR12">SUM(IF(AND(AJ12&lt;&gt;"pac",AJ12&lt;&gt;""),AH12),IF(AND(AM12&lt;&gt;"pac",AM12&lt;&gt;""),AK12),IF(AND(AP12&lt;&gt;"pac",AP12&lt;&gt;""),AN12))</f>
        <v>0</v>
      </c>
      <c r="AS12" s="133"/>
      <c r="AT12" s="134" t="n">
        <f aca="false">SUM(AE12,AG12,AH12,AN12,AK12)</f>
        <v>0</v>
      </c>
      <c r="AU12" s="135" t="e">
        <f aca="false">AV12/AT12</f>
        <v>#DIV/0!</v>
      </c>
      <c r="AV12" s="136" t="n">
        <f aca="false">SUM(AE12*AF12)+(AH12*AI12)+(AN12*AO12)+(AK12*AL12)</f>
        <v>0</v>
      </c>
      <c r="AW12" s="137" t="n">
        <f aca="false">AT12*(F13+G13+H13)*J13/1000</f>
        <v>0</v>
      </c>
      <c r="AX12" s="137" t="n">
        <f aca="false">K13*AT12</f>
        <v>0</v>
      </c>
      <c r="AY12" s="137" t="n">
        <f aca="false">L13*(AE13+AG13)</f>
        <v>0</v>
      </c>
      <c r="AZ12" s="136" t="n">
        <f aca="false">P13</f>
        <v>0</v>
      </c>
      <c r="BA12" s="137" t="n">
        <f aca="false">AC12</f>
        <v>0</v>
      </c>
      <c r="BB12" s="137" t="n">
        <f aca="false">T13*AT13</f>
        <v>0</v>
      </c>
      <c r="BC12" s="137"/>
      <c r="BD12" s="137" t="n">
        <f aca="false">AV12-SUM(AW12:BC12)</f>
        <v>0</v>
      </c>
      <c r="BE12" s="138"/>
      <c r="BF12" s="139" t="n">
        <f aca="false">BD12</f>
        <v>0</v>
      </c>
      <c r="BG12" s="139" t="n">
        <f aca="false">BF12*$BG$5</f>
        <v>0</v>
      </c>
      <c r="BH12" s="139" t="n">
        <f aca="false">BF12*$BH$5</f>
        <v>0</v>
      </c>
      <c r="BI12" s="52"/>
      <c r="BJ12" s="53" t="s">
        <v>92</v>
      </c>
      <c r="BK12" s="52"/>
      <c r="BL12" s="73"/>
      <c r="BO12" s="53" t="s">
        <v>92</v>
      </c>
      <c r="BP12" s="52"/>
      <c r="BQ12" s="73"/>
    </row>
    <row r="13" customFormat="false" ht="12.75" hidden="false" customHeight="false" outlineLevel="0" collapsed="false">
      <c r="B13" s="75" t="n">
        <v>600</v>
      </c>
      <c r="C13" s="146" t="n">
        <f aca="false">C12</f>
        <v>4</v>
      </c>
      <c r="D13" s="147" t="n">
        <f aca="false">D12</f>
        <v>0</v>
      </c>
      <c r="E13" s="174" t="n">
        <f aca="false">C13-D12</f>
        <v>4</v>
      </c>
      <c r="F13" s="149" t="n">
        <f aca="false">$F$6</f>
        <v>0</v>
      </c>
      <c r="G13" s="175" t="n">
        <f aca="false">$G$6</f>
        <v>0</v>
      </c>
      <c r="H13" s="151" t="n">
        <f aca="false">$H$6</f>
        <v>0</v>
      </c>
      <c r="I13" s="152" t="n">
        <f aca="false">F13+G13+H13</f>
        <v>0</v>
      </c>
      <c r="J13" s="153" t="n">
        <f aca="false">$J$7</f>
        <v>0</v>
      </c>
      <c r="K13" s="154" t="n">
        <f aca="false">$K$6</f>
        <v>0</v>
      </c>
      <c r="L13" s="155" t="n">
        <f aca="false">((I13*J13/1000)+K13)</f>
        <v>0</v>
      </c>
      <c r="M13" s="156" t="n">
        <f aca="false">$M$68</f>
        <v>0</v>
      </c>
      <c r="N13" s="157" t="e">
        <f aca="false">$N$7*AQ12*AR12</f>
        <v>#DIV/0!</v>
      </c>
      <c r="O13" s="156" t="n">
        <f aca="false">$O$68</f>
        <v>0</v>
      </c>
      <c r="P13" s="158" t="n">
        <f aca="false">(AT12*$P$6)*$P$3</f>
        <v>0</v>
      </c>
      <c r="Q13" s="154" t="n">
        <f aca="false">$Q$68</f>
        <v>0</v>
      </c>
      <c r="R13" s="154" t="n">
        <v>0</v>
      </c>
      <c r="S13" s="155" t="n">
        <v>0</v>
      </c>
      <c r="T13" s="156" t="n">
        <f aca="false">$T$6</f>
        <v>0</v>
      </c>
      <c r="U13" s="159" t="e">
        <f aca="false">(N13/E13)+SUM(L13:M13)</f>
        <v>#DIV/0!</v>
      </c>
      <c r="W13" s="116" t="n">
        <v>4</v>
      </c>
      <c r="X13" s="117"/>
      <c r="Y13" s="160"/>
      <c r="Z13" s="63"/>
      <c r="AA13" s="161"/>
      <c r="AB13" s="120"/>
      <c r="AC13" s="162" t="n">
        <f aca="false">(W13*X13)+(Y13*Z13)+(AA13*AB13)</f>
        <v>0</v>
      </c>
      <c r="AD13" s="163" t="n">
        <v>700</v>
      </c>
      <c r="AE13" s="164" t="n">
        <v>0</v>
      </c>
      <c r="AF13" s="165" t="n">
        <v>0</v>
      </c>
      <c r="AG13" s="166"/>
      <c r="AH13" s="167"/>
      <c r="AI13" s="168"/>
      <c r="AJ13" s="169"/>
      <c r="AK13" s="170"/>
      <c r="AL13" s="63"/>
      <c r="AM13" s="171"/>
      <c r="AN13" s="172"/>
      <c r="AO13" s="173"/>
      <c r="AP13" s="133"/>
      <c r="AQ13" s="133" t="e">
        <f aca="false" t="array" ref="AQ13:AQ13">SUM(IF(AND(AJ13&lt;&gt;"pac",AJ13&lt;&gt;""),AI13),IF(AND(AM13&lt;&gt;"pac",AM13&lt;&gt;""),AL13),IF(AND(AN13&lt;&gt;"pac",AN13&lt;&gt;""),AO13))/SUM(IF(AND(AJ13&lt;&gt;"pac",AJ13&lt;&gt;""),1),IF(AND(AM13&lt;&gt;"pac",AM13&lt;&gt;""),1),IF(AND(AN13&lt;&gt;"pac",AN13&lt;&gt;""),1))</f>
        <v>#DIV/0!</v>
      </c>
      <c r="AR13" s="133" t="n">
        <f aca="false" t="array" ref="AR13:AR13">SUM(IF(AND(AJ13&lt;&gt;"pac",AJ13&lt;&gt;""),AH13),IF(AND(AM13&lt;&gt;"pac",AM13&lt;&gt;""),AK13),IF(AND(AP13&lt;&gt;"pac",AP13&lt;&gt;""),AN13))</f>
        <v>0</v>
      </c>
      <c r="AS13" s="133"/>
      <c r="AT13" s="134" t="n">
        <f aca="false">SUM(AE13,AG13,AH13,AN13,AK13)</f>
        <v>0</v>
      </c>
      <c r="AU13" s="135" t="e">
        <f aca="false">AV13/AT13</f>
        <v>#DIV/0!</v>
      </c>
      <c r="AV13" s="136" t="n">
        <f aca="false">SUM(AE13*AF13)+(AH13*AI13)+(AN13*AO13)+(AK13*AL13)</f>
        <v>0</v>
      </c>
      <c r="AW13" s="137" t="n">
        <f aca="false">AT13*(F14+G14+H14)*J14/1000</f>
        <v>0</v>
      </c>
      <c r="AX13" s="137" t="n">
        <f aca="false">K14*AT13</f>
        <v>0</v>
      </c>
      <c r="AY13" s="137" t="n">
        <f aca="false">L14*(AE14+AG14)</f>
        <v>0</v>
      </c>
      <c r="AZ13" s="136" t="n">
        <f aca="false">P14</f>
        <v>0</v>
      </c>
      <c r="BA13" s="137" t="n">
        <f aca="false">AC13</f>
        <v>0</v>
      </c>
      <c r="BB13" s="137" t="n">
        <f aca="false">T14*AT14</f>
        <v>0</v>
      </c>
      <c r="BC13" s="137"/>
      <c r="BD13" s="137" t="n">
        <f aca="false">AV13-SUM(AW13:BC13)</f>
        <v>0</v>
      </c>
      <c r="BE13" s="138"/>
      <c r="BF13" s="139" t="n">
        <f aca="false">BD13</f>
        <v>0</v>
      </c>
      <c r="BG13" s="139" t="n">
        <f aca="false">BF13*$BG$5</f>
        <v>0</v>
      </c>
      <c r="BH13" s="139" t="n">
        <f aca="false">BF13*$BH$5</f>
        <v>0</v>
      </c>
      <c r="BI13" s="52"/>
      <c r="BJ13" s="53" t="s">
        <v>93</v>
      </c>
      <c r="BK13" s="52"/>
      <c r="BL13" s="73" t="n">
        <f aca="false">AY31+BA31</f>
        <v>0</v>
      </c>
      <c r="BO13" s="53" t="s">
        <v>93</v>
      </c>
      <c r="BP13" s="52"/>
      <c r="BQ13" s="73" t="n">
        <f aca="false">BL13</f>
        <v>0</v>
      </c>
    </row>
    <row r="14" customFormat="false" ht="12.75" hidden="false" customHeight="false" outlineLevel="0" collapsed="false">
      <c r="B14" s="75" t="n">
        <v>700</v>
      </c>
      <c r="C14" s="146" t="n">
        <f aca="false">C13</f>
        <v>4</v>
      </c>
      <c r="D14" s="147" t="n">
        <f aca="false">D13</f>
        <v>0</v>
      </c>
      <c r="E14" s="174" t="n">
        <f aca="false">C14-D13</f>
        <v>4</v>
      </c>
      <c r="F14" s="149" t="n">
        <f aca="false">$F$6</f>
        <v>0</v>
      </c>
      <c r="G14" s="175" t="n">
        <f aca="false">$G$6</f>
        <v>0</v>
      </c>
      <c r="H14" s="151" t="n">
        <f aca="false">$H$6</f>
        <v>0</v>
      </c>
      <c r="I14" s="152" t="n">
        <f aca="false">F14+G14+H14</f>
        <v>0</v>
      </c>
      <c r="J14" s="153" t="n">
        <f aca="false">$J$7</f>
        <v>0</v>
      </c>
      <c r="K14" s="154" t="n">
        <f aca="false">$K$6</f>
        <v>0</v>
      </c>
      <c r="L14" s="155" t="n">
        <f aca="false">((I14*J14/1000)+K14)</f>
        <v>0</v>
      </c>
      <c r="M14" s="156" t="n">
        <f aca="false">$M$68</f>
        <v>0</v>
      </c>
      <c r="N14" s="157" t="e">
        <f aca="false">$N$7*AQ13*AR13</f>
        <v>#DIV/0!</v>
      </c>
      <c r="O14" s="156" t="n">
        <f aca="false">$O$68</f>
        <v>0</v>
      </c>
      <c r="P14" s="158" t="n">
        <f aca="false">(AT13*$P$6)*$P$3</f>
        <v>0</v>
      </c>
      <c r="Q14" s="154" t="n">
        <f aca="false">$Q$68</f>
        <v>0</v>
      </c>
      <c r="R14" s="154" t="n">
        <v>0</v>
      </c>
      <c r="S14" s="155" t="n">
        <v>0</v>
      </c>
      <c r="T14" s="156" t="n">
        <f aca="false">$T$6</f>
        <v>0</v>
      </c>
      <c r="U14" s="159" t="e">
        <f aca="false">(N14/E14)+SUM(L14:M14)</f>
        <v>#DIV/0!</v>
      </c>
      <c r="W14" s="116" t="n">
        <v>4</v>
      </c>
      <c r="X14" s="117"/>
      <c r="Y14" s="160"/>
      <c r="Z14" s="63"/>
      <c r="AA14" s="161"/>
      <c r="AB14" s="120"/>
      <c r="AC14" s="162" t="n">
        <f aca="false">(W14*X14)+(Y14*Z14)+(AA14*AB14)</f>
        <v>0</v>
      </c>
      <c r="AD14" s="163" t="n">
        <v>800</v>
      </c>
      <c r="AE14" s="164" t="n">
        <v>0</v>
      </c>
      <c r="AF14" s="165" t="n">
        <v>0</v>
      </c>
      <c r="AG14" s="166"/>
      <c r="AH14" s="167"/>
      <c r="AI14" s="168"/>
      <c r="AJ14" s="169"/>
      <c r="AK14" s="170"/>
      <c r="AL14" s="63"/>
      <c r="AM14" s="171"/>
      <c r="AN14" s="172"/>
      <c r="AO14" s="173"/>
      <c r="AP14" s="133"/>
      <c r="AQ14" s="133" t="e">
        <f aca="false" t="array" ref="AQ14:AQ14">SUM(IF(AND(AJ14&lt;&gt;"pac",AJ14&lt;&gt;""),AI14),IF(AND(AM14&lt;&gt;"pac",AM14&lt;&gt;""),AL14),IF(AND(AN14&lt;&gt;"pac",AN14&lt;&gt;""),AO14))/SUM(IF(AND(AJ14&lt;&gt;"pac",AJ14&lt;&gt;""),1),IF(AND(AM14&lt;&gt;"pac",AM14&lt;&gt;""),1),IF(AND(AN14&lt;&gt;"pac",AN14&lt;&gt;""),1))</f>
        <v>#DIV/0!</v>
      </c>
      <c r="AR14" s="133" t="n">
        <f aca="false" t="array" ref="AR14:AR14">SUM(IF(AND(AJ14&lt;&gt;"pac",AJ14&lt;&gt;""),AH14),IF(AND(AM14&lt;&gt;"pac",AM14&lt;&gt;""),AK14),IF(AND(AP14&lt;&gt;"pac",AP14&lt;&gt;""),AN14))</f>
        <v>0</v>
      </c>
      <c r="AS14" s="133"/>
      <c r="AT14" s="134" t="n">
        <f aca="false">SUM(AE14,AG14,AH14,AN14,AK14)</f>
        <v>0</v>
      </c>
      <c r="AU14" s="135" t="e">
        <f aca="false">AV14/AT14</f>
        <v>#DIV/0!</v>
      </c>
      <c r="AV14" s="136" t="n">
        <f aca="false">SUM(AE14*AF14)+(AH14*AI14)+(AN14*AO14)+(AK14*AL14)</f>
        <v>0</v>
      </c>
      <c r="AW14" s="137" t="n">
        <f aca="false">AT14*(F15+G15+H15)*J15/1000</f>
        <v>0</v>
      </c>
      <c r="AX14" s="137" t="n">
        <f aca="false">K15*AT14</f>
        <v>0</v>
      </c>
      <c r="AY14" s="137" t="n">
        <f aca="false">L15*(AE15+AG15)</f>
        <v>0</v>
      </c>
      <c r="AZ14" s="136" t="n">
        <f aca="false">P15</f>
        <v>0</v>
      </c>
      <c r="BA14" s="137" t="n">
        <f aca="false">AC14</f>
        <v>0</v>
      </c>
      <c r="BB14" s="137" t="n">
        <f aca="false">T15*AT15</f>
        <v>0</v>
      </c>
      <c r="BC14" s="137"/>
      <c r="BD14" s="137" t="n">
        <f aca="false">AV14-SUM(AW14:BC14)</f>
        <v>0</v>
      </c>
      <c r="BE14" s="138"/>
      <c r="BF14" s="139" t="n">
        <f aca="false">BD14</f>
        <v>0</v>
      </c>
      <c r="BG14" s="139" t="n">
        <f aca="false">BF14*$BG$5</f>
        <v>0</v>
      </c>
      <c r="BH14" s="139" t="n">
        <f aca="false">BF14*$BH$5</f>
        <v>0</v>
      </c>
      <c r="BI14" s="52"/>
      <c r="BJ14" s="53" t="s">
        <v>67</v>
      </c>
      <c r="BK14" s="52"/>
      <c r="BL14" s="73" t="n">
        <f aca="false">AZ31</f>
        <v>0</v>
      </c>
      <c r="BO14" s="53" t="s">
        <v>67</v>
      </c>
      <c r="BP14" s="52"/>
      <c r="BQ14" s="73" t="n">
        <f aca="false">BL14</f>
        <v>0</v>
      </c>
    </row>
    <row r="15" customFormat="false" ht="15" hidden="false" customHeight="false" outlineLevel="0" collapsed="false">
      <c r="B15" s="75" t="n">
        <v>800</v>
      </c>
      <c r="C15" s="146" t="n">
        <f aca="false">C14</f>
        <v>4</v>
      </c>
      <c r="D15" s="147" t="n">
        <f aca="false">D14</f>
        <v>0</v>
      </c>
      <c r="E15" s="174" t="n">
        <f aca="false">C15-D14</f>
        <v>4</v>
      </c>
      <c r="F15" s="149" t="n">
        <f aca="false">$F$6</f>
        <v>0</v>
      </c>
      <c r="G15" s="175" t="n">
        <f aca="false">$G$6</f>
        <v>0</v>
      </c>
      <c r="H15" s="151" t="n">
        <f aca="false">$H$6</f>
        <v>0</v>
      </c>
      <c r="I15" s="152" t="n">
        <f aca="false">F15+G15+H15</f>
        <v>0</v>
      </c>
      <c r="J15" s="153" t="n">
        <f aca="false">$J$7</f>
        <v>0</v>
      </c>
      <c r="K15" s="154" t="n">
        <f aca="false">$K$6</f>
        <v>0</v>
      </c>
      <c r="L15" s="155" t="n">
        <f aca="false">((I15*J15/1000)+K15)</f>
        <v>0</v>
      </c>
      <c r="M15" s="156" t="n">
        <f aca="false">$M$68</f>
        <v>0</v>
      </c>
      <c r="N15" s="157" t="e">
        <f aca="false">$N$7*AQ14*AR14</f>
        <v>#DIV/0!</v>
      </c>
      <c r="O15" s="156" t="n">
        <f aca="false">$O$68</f>
        <v>0</v>
      </c>
      <c r="P15" s="158" t="n">
        <f aca="false">(AT14*$P$6)*$P$3</f>
        <v>0</v>
      </c>
      <c r="Q15" s="154" t="n">
        <f aca="false">$Q$68</f>
        <v>0</v>
      </c>
      <c r="R15" s="154" t="n">
        <v>0</v>
      </c>
      <c r="S15" s="155" t="n">
        <v>0</v>
      </c>
      <c r="T15" s="156" t="n">
        <f aca="false">$T$6</f>
        <v>0</v>
      </c>
      <c r="U15" s="159" t="e">
        <f aca="false">(N15/E15)+SUM(L15:M15)</f>
        <v>#DIV/0!</v>
      </c>
      <c r="W15" s="116" t="n">
        <v>4</v>
      </c>
      <c r="X15" s="117"/>
      <c r="Y15" s="160"/>
      <c r="Z15" s="63"/>
      <c r="AA15" s="161"/>
      <c r="AB15" s="120"/>
      <c r="AC15" s="162" t="n">
        <f aca="false">(W15*X15)+(Y15*Z15)+(AA15*AB15)</f>
        <v>0</v>
      </c>
      <c r="AD15" s="163" t="n">
        <v>900</v>
      </c>
      <c r="AE15" s="164" t="n">
        <v>0</v>
      </c>
      <c r="AF15" s="165" t="n">
        <v>0</v>
      </c>
      <c r="AG15" s="166"/>
      <c r="AH15" s="167"/>
      <c r="AI15" s="168"/>
      <c r="AJ15" s="169"/>
      <c r="AK15" s="170"/>
      <c r="AL15" s="63"/>
      <c r="AM15" s="171"/>
      <c r="AN15" s="172"/>
      <c r="AO15" s="173"/>
      <c r="AP15" s="133"/>
      <c r="AQ15" s="133" t="e">
        <f aca="false" t="array" ref="AQ15:AQ15">SUM(IF(AND(AJ15&lt;&gt;"pac",AJ15&lt;&gt;""),AI15),IF(AND(AM15&lt;&gt;"pac",AM15&lt;&gt;""),AL15),IF(AND(AN15&lt;&gt;"pac",AN15&lt;&gt;""),AO15))/SUM(IF(AND(AJ15&lt;&gt;"pac",AJ15&lt;&gt;""),1),IF(AND(AM15&lt;&gt;"pac",AM15&lt;&gt;""),1),IF(AND(AN15&lt;&gt;"pac",AN15&lt;&gt;""),1))</f>
        <v>#DIV/0!</v>
      </c>
      <c r="AR15" s="133" t="n">
        <f aca="false" t="array" ref="AR15:AR15">SUM(IF(AND(AJ15&lt;&gt;"pac",AJ15&lt;&gt;""),AH15),IF(AND(AM15&lt;&gt;"pac",AM15&lt;&gt;""),AK15),IF(AND(AP15&lt;&gt;"pac",AP15&lt;&gt;""),AN15))</f>
        <v>0</v>
      </c>
      <c r="AS15" s="133"/>
      <c r="AT15" s="134" t="n">
        <f aca="false">SUM(AE15,AG15,AH15,AN15,AK15)</f>
        <v>0</v>
      </c>
      <c r="AU15" s="135" t="e">
        <f aca="false">AV15/AT15</f>
        <v>#DIV/0!</v>
      </c>
      <c r="AV15" s="136" t="n">
        <f aca="false">SUM(AE15*AF15)+(AH15*AI15)+(AN15*AO15)+(AK15*AL15)</f>
        <v>0</v>
      </c>
      <c r="AW15" s="137" t="n">
        <f aca="false">AT15*(F16+G16+H16)*J16/1000</f>
        <v>0</v>
      </c>
      <c r="AX15" s="137" t="n">
        <f aca="false">K16*AT15</f>
        <v>0</v>
      </c>
      <c r="AY15" s="137" t="n">
        <f aca="false">L16*(AE16+AG16)</f>
        <v>0</v>
      </c>
      <c r="AZ15" s="136" t="n">
        <f aca="false">P16</f>
        <v>0</v>
      </c>
      <c r="BA15" s="137" t="n">
        <f aca="false">AC15</f>
        <v>0</v>
      </c>
      <c r="BB15" s="137" t="n">
        <f aca="false">T16*AT16</f>
        <v>0</v>
      </c>
      <c r="BC15" s="137"/>
      <c r="BD15" s="137" t="n">
        <f aca="false">AV15-SUM(AW15:BC15)</f>
        <v>0</v>
      </c>
      <c r="BE15" s="138"/>
      <c r="BF15" s="139" t="n">
        <f aca="false">BD15</f>
        <v>0</v>
      </c>
      <c r="BG15" s="139" t="n">
        <f aca="false">BF15*$BG$5</f>
        <v>0</v>
      </c>
      <c r="BH15" s="139" t="n">
        <f aca="false">BF15*$BH$5</f>
        <v>0</v>
      </c>
      <c r="BI15" s="52"/>
      <c r="BJ15" s="53" t="s">
        <v>96</v>
      </c>
      <c r="BK15" s="52"/>
      <c r="BL15" s="181" t="n">
        <f aca="false">BC31</f>
        <v>0</v>
      </c>
      <c r="BO15" s="53" t="s">
        <v>96</v>
      </c>
      <c r="BP15" s="52"/>
      <c r="BQ15" s="181" t="n">
        <f aca="false">BL15</f>
        <v>0</v>
      </c>
    </row>
    <row r="16" customFormat="false" ht="12.75" hidden="false" customHeight="false" outlineLevel="0" collapsed="false">
      <c r="B16" s="75" t="n">
        <v>900</v>
      </c>
      <c r="C16" s="146" t="n">
        <f aca="false">C15</f>
        <v>4</v>
      </c>
      <c r="D16" s="147" t="n">
        <f aca="false">D15</f>
        <v>0</v>
      </c>
      <c r="E16" s="174" t="n">
        <f aca="false">C16-D15</f>
        <v>4</v>
      </c>
      <c r="F16" s="149" t="n">
        <f aca="false">$F$6</f>
        <v>0</v>
      </c>
      <c r="G16" s="175" t="n">
        <f aca="false">$G$6</f>
        <v>0</v>
      </c>
      <c r="H16" s="151" t="n">
        <f aca="false">$H$6</f>
        <v>0</v>
      </c>
      <c r="I16" s="152" t="n">
        <f aca="false">F16+G16+H16</f>
        <v>0</v>
      </c>
      <c r="J16" s="153" t="n">
        <f aca="false">$J$7</f>
        <v>0</v>
      </c>
      <c r="K16" s="154" t="n">
        <f aca="false">$K$6</f>
        <v>0</v>
      </c>
      <c r="L16" s="155" t="n">
        <f aca="false">((I16*J16/1000)+K16)</f>
        <v>0</v>
      </c>
      <c r="M16" s="156" t="n">
        <f aca="false">$M$68</f>
        <v>0</v>
      </c>
      <c r="N16" s="157" t="e">
        <f aca="false">$N$7*AQ15*AR15</f>
        <v>#DIV/0!</v>
      </c>
      <c r="O16" s="156" t="n">
        <f aca="false">$O$68</f>
        <v>0</v>
      </c>
      <c r="P16" s="158" t="n">
        <f aca="false">(AT15*$P$6)*$P$3</f>
        <v>0</v>
      </c>
      <c r="Q16" s="154" t="n">
        <f aca="false">$Q$68</f>
        <v>0</v>
      </c>
      <c r="R16" s="154" t="n">
        <v>0</v>
      </c>
      <c r="S16" s="155" t="n">
        <v>0</v>
      </c>
      <c r="T16" s="156" t="n">
        <f aca="false">$T$6</f>
        <v>0</v>
      </c>
      <c r="U16" s="159" t="e">
        <f aca="false">(N16/E16)+SUM(L16:M16)</f>
        <v>#DIV/0!</v>
      </c>
      <c r="W16" s="116" t="n">
        <v>4</v>
      </c>
      <c r="X16" s="117"/>
      <c r="Y16" s="160"/>
      <c r="Z16" s="63"/>
      <c r="AA16" s="161"/>
      <c r="AB16" s="120"/>
      <c r="AC16" s="162" t="n">
        <f aca="false">(W16*X16)+(Y16*Z16)+(AA16*AB16)</f>
        <v>0</v>
      </c>
      <c r="AD16" s="163" t="n">
        <v>1000</v>
      </c>
      <c r="AE16" s="164" t="n">
        <v>0</v>
      </c>
      <c r="AF16" s="165" t="n">
        <v>0</v>
      </c>
      <c r="AG16" s="166"/>
      <c r="AH16" s="167"/>
      <c r="AI16" s="168"/>
      <c r="AJ16" s="169"/>
      <c r="AK16" s="170"/>
      <c r="AL16" s="63"/>
      <c r="AM16" s="171"/>
      <c r="AN16" s="172"/>
      <c r="AO16" s="173"/>
      <c r="AP16" s="133"/>
      <c r="AQ16" s="133" t="e">
        <f aca="false" t="array" ref="AQ16:AQ16">SUM(IF(AND(AJ16&lt;&gt;"pac",AJ16&lt;&gt;""),AI16),IF(AND(AM16&lt;&gt;"pac",AM16&lt;&gt;""),AL16),IF(AND(AN16&lt;&gt;"pac",AN16&lt;&gt;""),AO16))/SUM(IF(AND(AJ16&lt;&gt;"pac",AJ16&lt;&gt;""),1),IF(AND(AM16&lt;&gt;"pac",AM16&lt;&gt;""),1),IF(AND(AN16&lt;&gt;"pac",AN16&lt;&gt;""),1))</f>
        <v>#DIV/0!</v>
      </c>
      <c r="AR16" s="133" t="n">
        <f aca="false" t="array" ref="AR16:AR16">SUM(IF(AND(AJ16&lt;&gt;"pac",AJ16&lt;&gt;""),AH16),IF(AND(AM16&lt;&gt;"pac",AM16&lt;&gt;""),AK16),IF(AND(AP16&lt;&gt;"pac",AP16&lt;&gt;""),AN16))</f>
        <v>0</v>
      </c>
      <c r="AS16" s="133"/>
      <c r="AT16" s="134" t="n">
        <f aca="false">SUM(AE16,AG16,AH16,AN16,AK16)</f>
        <v>0</v>
      </c>
      <c r="AU16" s="135" t="e">
        <f aca="false">AV16/AT16</f>
        <v>#DIV/0!</v>
      </c>
      <c r="AV16" s="136" t="n">
        <f aca="false">SUM(AE16*AF16)+(AH16*AI16)+(AN16*AO16)+(AK16*AL16)</f>
        <v>0</v>
      </c>
      <c r="AW16" s="137" t="n">
        <f aca="false">AT16*(F17+G17+H17)*J17/1000</f>
        <v>0</v>
      </c>
      <c r="AX16" s="137" t="n">
        <f aca="false">K17*AT16</f>
        <v>0</v>
      </c>
      <c r="AY16" s="137" t="n">
        <f aca="false">L17*(AE17+AG17)</f>
        <v>0</v>
      </c>
      <c r="AZ16" s="136" t="n">
        <f aca="false">P17</f>
        <v>0</v>
      </c>
      <c r="BA16" s="137" t="n">
        <f aca="false">AC16</f>
        <v>0</v>
      </c>
      <c r="BB16" s="137" t="n">
        <f aca="false">T17*AT17</f>
        <v>0</v>
      </c>
      <c r="BC16" s="137"/>
      <c r="BD16" s="137" t="n">
        <f aca="false">AV16-SUM(AW16:BC16)</f>
        <v>0</v>
      </c>
      <c r="BE16" s="138"/>
      <c r="BF16" s="139" t="n">
        <f aca="false">BD16</f>
        <v>0</v>
      </c>
      <c r="BG16" s="139" t="n">
        <f aca="false">BF16*$BG$5</f>
        <v>0</v>
      </c>
      <c r="BH16" s="139" t="n">
        <f aca="false">BF16*$BH$5</f>
        <v>0</v>
      </c>
      <c r="BI16" s="52"/>
      <c r="BJ16" s="53" t="s">
        <v>98</v>
      </c>
      <c r="BK16" s="52"/>
      <c r="BL16" s="73" t="n">
        <f aca="false">SUM(BL13:BL15)</f>
        <v>0</v>
      </c>
      <c r="BO16" s="53" t="s">
        <v>98</v>
      </c>
      <c r="BP16" s="52"/>
      <c r="BQ16" s="73" t="n">
        <f aca="false">BL16</f>
        <v>0</v>
      </c>
    </row>
    <row r="17" customFormat="false" ht="12.75" hidden="false" customHeight="false" outlineLevel="0" collapsed="false">
      <c r="B17" s="75" t="n">
        <v>1000</v>
      </c>
      <c r="C17" s="146" t="n">
        <f aca="false">C16</f>
        <v>4</v>
      </c>
      <c r="D17" s="147" t="n">
        <f aca="false">D16</f>
        <v>0</v>
      </c>
      <c r="E17" s="174" t="n">
        <f aca="false">C17-D16</f>
        <v>4</v>
      </c>
      <c r="F17" s="149" t="n">
        <f aca="false">$F$6</f>
        <v>0</v>
      </c>
      <c r="G17" s="175" t="n">
        <f aca="false">$G$6</f>
        <v>0</v>
      </c>
      <c r="H17" s="151" t="n">
        <f aca="false">$H$6</f>
        <v>0</v>
      </c>
      <c r="I17" s="152" t="n">
        <f aca="false">F17+G17+H17</f>
        <v>0</v>
      </c>
      <c r="J17" s="153" t="n">
        <f aca="false">$J$7</f>
        <v>0</v>
      </c>
      <c r="K17" s="154" t="n">
        <f aca="false">$K$6</f>
        <v>0</v>
      </c>
      <c r="L17" s="155" t="n">
        <f aca="false">((I17*J17/1000)+K17)</f>
        <v>0</v>
      </c>
      <c r="M17" s="156" t="n">
        <f aca="false">$M$68</f>
        <v>0</v>
      </c>
      <c r="N17" s="157" t="e">
        <f aca="false">$N$7*AQ16*AR16</f>
        <v>#DIV/0!</v>
      </c>
      <c r="O17" s="156" t="n">
        <f aca="false">$O$68</f>
        <v>0</v>
      </c>
      <c r="P17" s="158" t="n">
        <f aca="false">(AT16*$P$6)*$P$3</f>
        <v>0</v>
      </c>
      <c r="Q17" s="154" t="n">
        <f aca="false">$Q$68</f>
        <v>0</v>
      </c>
      <c r="R17" s="154" t="n">
        <v>0</v>
      </c>
      <c r="S17" s="155" t="n">
        <v>0</v>
      </c>
      <c r="T17" s="156" t="n">
        <f aca="false">$T$6</f>
        <v>0</v>
      </c>
      <c r="U17" s="159" t="e">
        <f aca="false">(N17/E17)+SUM(L17:M17)</f>
        <v>#DIV/0!</v>
      </c>
      <c r="W17" s="116" t="n">
        <v>4</v>
      </c>
      <c r="X17" s="117"/>
      <c r="Y17" s="160"/>
      <c r="Z17" s="63"/>
      <c r="AA17" s="161"/>
      <c r="AB17" s="120"/>
      <c r="AC17" s="162" t="n">
        <f aca="false">(W17*X17)+(Y17*Z17)+(AA17*AB17)</f>
        <v>0</v>
      </c>
      <c r="AD17" s="163" t="n">
        <v>1100</v>
      </c>
      <c r="AE17" s="164" t="n">
        <v>0</v>
      </c>
      <c r="AF17" s="165" t="n">
        <v>0</v>
      </c>
      <c r="AG17" s="166"/>
      <c r="AH17" s="167"/>
      <c r="AI17" s="168"/>
      <c r="AJ17" s="169"/>
      <c r="AK17" s="170"/>
      <c r="AL17" s="63"/>
      <c r="AM17" s="171"/>
      <c r="AN17" s="172"/>
      <c r="AO17" s="173"/>
      <c r="AP17" s="133"/>
      <c r="AQ17" s="133" t="e">
        <f aca="false" t="array" ref="AQ17:AQ17">SUM(IF(AND(AJ17&lt;&gt;"pac",AJ17&lt;&gt;""),AI17),IF(AND(AM17&lt;&gt;"pac",AM17&lt;&gt;""),AL17),IF(AND(AN17&lt;&gt;"pac",AN17&lt;&gt;""),AO17))/SUM(IF(AND(AJ17&lt;&gt;"pac",AJ17&lt;&gt;""),1),IF(AND(AM17&lt;&gt;"pac",AM17&lt;&gt;""),1),IF(AND(AN17&lt;&gt;"pac",AN17&lt;&gt;""),1))</f>
        <v>#DIV/0!</v>
      </c>
      <c r="AR17" s="133" t="n">
        <f aca="false" t="array" ref="AR17:AR17">SUM(IF(AND(AJ17&lt;&gt;"pac",AJ17&lt;&gt;""),AH17),IF(AND(AM17&lt;&gt;"pac",AM17&lt;&gt;""),AK17),IF(AND(AP17&lt;&gt;"pac",AP17&lt;&gt;""),AN17))</f>
        <v>0</v>
      </c>
      <c r="AS17" s="133"/>
      <c r="AT17" s="134" t="n">
        <f aca="false">SUM(AE17,AG17,AH17,AN17,AK17)</f>
        <v>0</v>
      </c>
      <c r="AU17" s="135" t="e">
        <f aca="false">AV17/AT17</f>
        <v>#DIV/0!</v>
      </c>
      <c r="AV17" s="136" t="n">
        <f aca="false">SUM(AE17*AF17)+(AH17*AI17)+(AN17*AO17)+(AK17*AL17)</f>
        <v>0</v>
      </c>
      <c r="AW17" s="137" t="n">
        <f aca="false">AT17*(F18+G18+H18)*J18/1000</f>
        <v>0</v>
      </c>
      <c r="AX17" s="137" t="n">
        <f aca="false">K18*AT17</f>
        <v>0</v>
      </c>
      <c r="AY17" s="137" t="n">
        <f aca="false">L18*(AE18+AG18)</f>
        <v>0</v>
      </c>
      <c r="AZ17" s="136" t="n">
        <f aca="false">P18</f>
        <v>0</v>
      </c>
      <c r="BA17" s="137" t="n">
        <f aca="false">AC17</f>
        <v>0</v>
      </c>
      <c r="BB17" s="137" t="n">
        <f aca="false">T18*AT18</f>
        <v>0</v>
      </c>
      <c r="BC17" s="137"/>
      <c r="BD17" s="137" t="n">
        <f aca="false">AV17-SUM(AW17:BC17)</f>
        <v>0</v>
      </c>
      <c r="BE17" s="138"/>
      <c r="BF17" s="139" t="n">
        <f aca="false">BD17</f>
        <v>0</v>
      </c>
      <c r="BG17" s="139" t="n">
        <f aca="false">BF17*$BG$5</f>
        <v>0</v>
      </c>
      <c r="BH17" s="139" t="n">
        <f aca="false">BF17*$BH$5</f>
        <v>0</v>
      </c>
      <c r="BI17" s="52"/>
      <c r="BJ17" s="183"/>
      <c r="BK17" s="52"/>
      <c r="BL17" s="171"/>
      <c r="BO17" s="183"/>
      <c r="BP17" s="52"/>
      <c r="BQ17" s="171"/>
    </row>
    <row r="18" customFormat="false" ht="12.75" hidden="false" customHeight="false" outlineLevel="0" collapsed="false">
      <c r="B18" s="75" t="n">
        <v>1100</v>
      </c>
      <c r="C18" s="146" t="n">
        <f aca="false">C17</f>
        <v>4</v>
      </c>
      <c r="D18" s="147" t="n">
        <f aca="false">D17</f>
        <v>0</v>
      </c>
      <c r="E18" s="174" t="n">
        <f aca="false">C18-D17</f>
        <v>4</v>
      </c>
      <c r="F18" s="149" t="n">
        <f aca="false">$F$6</f>
        <v>0</v>
      </c>
      <c r="G18" s="175" t="n">
        <f aca="false">$G$6</f>
        <v>0</v>
      </c>
      <c r="H18" s="151" t="n">
        <f aca="false">$H$6</f>
        <v>0</v>
      </c>
      <c r="I18" s="152" t="n">
        <f aca="false">F18+G18+H18</f>
        <v>0</v>
      </c>
      <c r="J18" s="153" t="n">
        <f aca="false">$J$7</f>
        <v>0</v>
      </c>
      <c r="K18" s="154" t="n">
        <f aca="false">$K$6</f>
        <v>0</v>
      </c>
      <c r="L18" s="155" t="n">
        <f aca="false">((I18*J18/1000)+K18)</f>
        <v>0</v>
      </c>
      <c r="M18" s="156" t="n">
        <f aca="false">$M$68</f>
        <v>0</v>
      </c>
      <c r="N18" s="157" t="e">
        <f aca="false">$N$7*AQ17*AR17</f>
        <v>#DIV/0!</v>
      </c>
      <c r="O18" s="156" t="n">
        <f aca="false">$O$68</f>
        <v>0</v>
      </c>
      <c r="P18" s="158" t="n">
        <f aca="false">(AT17*$P$6)*$P$3</f>
        <v>0</v>
      </c>
      <c r="Q18" s="154" t="n">
        <f aca="false">$Q$68</f>
        <v>0</v>
      </c>
      <c r="R18" s="154" t="n">
        <v>0</v>
      </c>
      <c r="S18" s="155" t="n">
        <v>0</v>
      </c>
      <c r="T18" s="156" t="n">
        <f aca="false">$T$6</f>
        <v>0</v>
      </c>
      <c r="U18" s="159" t="e">
        <f aca="false">(N18/E18)+SUM(L18:M18)</f>
        <v>#DIV/0!</v>
      </c>
      <c r="W18" s="116" t="n">
        <v>4</v>
      </c>
      <c r="X18" s="117"/>
      <c r="Y18" s="160"/>
      <c r="Z18" s="63"/>
      <c r="AA18" s="161"/>
      <c r="AB18" s="120"/>
      <c r="AC18" s="162" t="n">
        <f aca="false">(W18*X18)+(Y18*Z18)+(AA18*AB18)</f>
        <v>0</v>
      </c>
      <c r="AD18" s="163" t="n">
        <v>1200</v>
      </c>
      <c r="AE18" s="164" t="n">
        <v>0</v>
      </c>
      <c r="AF18" s="165" t="n">
        <v>0</v>
      </c>
      <c r="AG18" s="166"/>
      <c r="AH18" s="167"/>
      <c r="AI18" s="168"/>
      <c r="AJ18" s="169"/>
      <c r="AK18" s="170"/>
      <c r="AL18" s="63"/>
      <c r="AM18" s="171"/>
      <c r="AN18" s="172"/>
      <c r="AO18" s="173"/>
      <c r="AP18" s="133"/>
      <c r="AQ18" s="133" t="e">
        <f aca="false" t="array" ref="AQ18:AQ18">SUM(IF(AND(AJ18&lt;&gt;"pac",AJ18&lt;&gt;""),AI18),IF(AND(AM18&lt;&gt;"pac",AM18&lt;&gt;""),AL18),IF(AND(AN18&lt;&gt;"pac",AN18&lt;&gt;""),AO18))/SUM(IF(AND(AJ18&lt;&gt;"pac",AJ18&lt;&gt;""),1),IF(AND(AM18&lt;&gt;"pac",AM18&lt;&gt;""),1),IF(AND(AN18&lt;&gt;"pac",AN18&lt;&gt;""),1))</f>
        <v>#DIV/0!</v>
      </c>
      <c r="AR18" s="133" t="n">
        <f aca="false" t="array" ref="AR18:AR18">SUM(IF(AND(AJ18&lt;&gt;"pac",AJ18&lt;&gt;""),AH18),IF(AND(AM18&lt;&gt;"pac",AM18&lt;&gt;""),AK18),IF(AND(AP18&lt;&gt;"pac",AP18&lt;&gt;""),AN18))</f>
        <v>0</v>
      </c>
      <c r="AS18" s="133"/>
      <c r="AT18" s="134" t="n">
        <f aca="false">SUM(AE18,AG18,AH18,AN18,AK18)</f>
        <v>0</v>
      </c>
      <c r="AU18" s="135" t="e">
        <f aca="false">AV18/AT18</f>
        <v>#DIV/0!</v>
      </c>
      <c r="AV18" s="136" t="n">
        <f aca="false">SUM(AE18*AF18)+(AH18*AI18)+(AN18*AO18)+(AK18*AL18)</f>
        <v>0</v>
      </c>
      <c r="AW18" s="137" t="n">
        <f aca="false">AT18*(F19+G19+H19)*J19/1000</f>
        <v>0</v>
      </c>
      <c r="AX18" s="137" t="n">
        <f aca="false">K19*AT18</f>
        <v>0</v>
      </c>
      <c r="AY18" s="137" t="n">
        <f aca="false">L19*(AE19+AG19)</f>
        <v>0</v>
      </c>
      <c r="AZ18" s="136" t="n">
        <f aca="false">P19</f>
        <v>0</v>
      </c>
      <c r="BA18" s="137" t="n">
        <f aca="false">AC18</f>
        <v>0</v>
      </c>
      <c r="BB18" s="137" t="n">
        <f aca="false">T19*AT19</f>
        <v>0</v>
      </c>
      <c r="BC18" s="137"/>
      <c r="BD18" s="137" t="n">
        <f aca="false">AV18-SUM(AW18:BC18)</f>
        <v>0</v>
      </c>
      <c r="BE18" s="138"/>
      <c r="BF18" s="139" t="n">
        <f aca="false">BD18</f>
        <v>0</v>
      </c>
      <c r="BG18" s="139" t="n">
        <f aca="false">BF18*$BG$5</f>
        <v>0</v>
      </c>
      <c r="BH18" s="139" t="n">
        <f aca="false">BF18*$BH$5</f>
        <v>0</v>
      </c>
      <c r="BI18" s="52"/>
      <c r="BJ18" s="53" t="s">
        <v>99</v>
      </c>
      <c r="BK18" s="52"/>
      <c r="BL18" s="73" t="n">
        <f aca="false">BH31</f>
        <v>0</v>
      </c>
      <c r="BO18" s="53" t="s">
        <v>99</v>
      </c>
      <c r="BP18" s="52"/>
      <c r="BQ18" s="73" t="n">
        <f aca="false">BL18</f>
        <v>0</v>
      </c>
    </row>
    <row r="19" customFormat="false" ht="12.75" hidden="false" customHeight="false" outlineLevel="0" collapsed="false">
      <c r="B19" s="75" t="n">
        <v>1200</v>
      </c>
      <c r="C19" s="146" t="n">
        <f aca="false">C18</f>
        <v>4</v>
      </c>
      <c r="D19" s="147" t="n">
        <f aca="false">D18</f>
        <v>0</v>
      </c>
      <c r="E19" s="174" t="n">
        <f aca="false">C19-D18</f>
        <v>4</v>
      </c>
      <c r="F19" s="149" t="n">
        <f aca="false">$F$6</f>
        <v>0</v>
      </c>
      <c r="G19" s="175" t="n">
        <f aca="false">$G$6</f>
        <v>0</v>
      </c>
      <c r="H19" s="151" t="n">
        <f aca="false">$H$6</f>
        <v>0</v>
      </c>
      <c r="I19" s="152" t="n">
        <f aca="false">F19+G19+H19</f>
        <v>0</v>
      </c>
      <c r="J19" s="153" t="n">
        <f aca="false">$J$7</f>
        <v>0</v>
      </c>
      <c r="K19" s="154" t="n">
        <f aca="false">$K$6</f>
        <v>0</v>
      </c>
      <c r="L19" s="155" t="n">
        <f aca="false">((I19*J19/1000)+K19)</f>
        <v>0</v>
      </c>
      <c r="M19" s="156" t="n">
        <f aca="false">$M$68</f>
        <v>0</v>
      </c>
      <c r="N19" s="157" t="e">
        <f aca="false">$N$7*AQ18*AR18</f>
        <v>#DIV/0!</v>
      </c>
      <c r="O19" s="156" t="n">
        <f aca="false">$O$68</f>
        <v>0</v>
      </c>
      <c r="P19" s="158" t="n">
        <f aca="false">(AT18*$P$6)*$P$3</f>
        <v>0</v>
      </c>
      <c r="Q19" s="154" t="n">
        <f aca="false">$Q$68</f>
        <v>0</v>
      </c>
      <c r="R19" s="154" t="n">
        <v>0</v>
      </c>
      <c r="S19" s="155" t="n">
        <v>0</v>
      </c>
      <c r="T19" s="156" t="n">
        <f aca="false">$T$6</f>
        <v>0</v>
      </c>
      <c r="U19" s="159" t="e">
        <f aca="false">(N19/E19)+SUM(L19:M19)</f>
        <v>#DIV/0!</v>
      </c>
      <c r="W19" s="116" t="n">
        <v>4</v>
      </c>
      <c r="X19" s="117"/>
      <c r="Y19" s="160"/>
      <c r="Z19" s="63"/>
      <c r="AA19" s="161"/>
      <c r="AB19" s="120"/>
      <c r="AC19" s="162" t="n">
        <f aca="false">(W19*X19)+(Y19*Z19)+(AA19*AB19)</f>
        <v>0</v>
      </c>
      <c r="AD19" s="163" t="n">
        <v>1300</v>
      </c>
      <c r="AE19" s="164" t="n">
        <v>0</v>
      </c>
      <c r="AF19" s="165" t="n">
        <v>0</v>
      </c>
      <c r="AG19" s="166"/>
      <c r="AH19" s="167"/>
      <c r="AI19" s="168"/>
      <c r="AJ19" s="169"/>
      <c r="AK19" s="170"/>
      <c r="AL19" s="63"/>
      <c r="AM19" s="171"/>
      <c r="AN19" s="172"/>
      <c r="AO19" s="173"/>
      <c r="AP19" s="133"/>
      <c r="AQ19" s="133" t="e">
        <f aca="false" t="array" ref="AQ19:AQ19">SUM(IF(AND(AJ19&lt;&gt;"pac",AJ19&lt;&gt;""),AI19),IF(AND(AM19&lt;&gt;"pac",AM19&lt;&gt;""),AL19),IF(AND(AN19&lt;&gt;"pac",AN19&lt;&gt;""),AO19))/SUM(IF(AND(AJ19&lt;&gt;"pac",AJ19&lt;&gt;""),1),IF(AND(AM19&lt;&gt;"pac",AM19&lt;&gt;""),1),IF(AND(AN19&lt;&gt;"pac",AN19&lt;&gt;""),1))</f>
        <v>#DIV/0!</v>
      </c>
      <c r="AR19" s="133" t="n">
        <f aca="false" t="array" ref="AR19:AR19">SUM(IF(AND(AJ19&lt;&gt;"pac",AJ19&lt;&gt;""),AH19),IF(AND(AM19&lt;&gt;"pac",AM19&lt;&gt;""),AK19),IF(AND(AP19&lt;&gt;"pac",AP19&lt;&gt;""),AN19))</f>
        <v>0</v>
      </c>
      <c r="AS19" s="133"/>
      <c r="AT19" s="134" t="n">
        <f aca="false">SUM(AE19,AG19,AH19,AN19,AK19)</f>
        <v>0</v>
      </c>
      <c r="AU19" s="135" t="e">
        <f aca="false">AV19/AT19</f>
        <v>#DIV/0!</v>
      </c>
      <c r="AV19" s="136" t="n">
        <f aca="false">SUM(AE19*AF19)+(AH19*AI19)+(AN19*AO19)+(AK19*AL19)</f>
        <v>0</v>
      </c>
      <c r="AW19" s="137" t="n">
        <f aca="false">AT19*(F20+G20+H20)*J20/1000</f>
        <v>0</v>
      </c>
      <c r="AX19" s="137" t="n">
        <f aca="false">K20*AT19</f>
        <v>0</v>
      </c>
      <c r="AY19" s="137" t="n">
        <f aca="false">L20*(AE20+AG20)</f>
        <v>0</v>
      </c>
      <c r="AZ19" s="136" t="n">
        <f aca="false">P20</f>
        <v>0</v>
      </c>
      <c r="BA19" s="137" t="n">
        <f aca="false">AC19</f>
        <v>0</v>
      </c>
      <c r="BB19" s="137" t="n">
        <f aca="false">T20*AT20</f>
        <v>0</v>
      </c>
      <c r="BC19" s="137"/>
      <c r="BD19" s="137" t="n">
        <f aca="false">AV19-SUM(AW19:BC19)</f>
        <v>0</v>
      </c>
      <c r="BE19" s="138"/>
      <c r="BF19" s="139" t="n">
        <f aca="false">BD19</f>
        <v>0</v>
      </c>
      <c r="BG19" s="139" t="n">
        <f aca="false">BF19*$BG$5</f>
        <v>0</v>
      </c>
      <c r="BH19" s="139" t="n">
        <f aca="false">BF19*$BH$5</f>
        <v>0</v>
      </c>
      <c r="BI19" s="52"/>
      <c r="BJ19" s="53" t="s">
        <v>101</v>
      </c>
      <c r="BK19" s="52"/>
      <c r="BL19" s="73" t="n">
        <f aca="false">BB31</f>
        <v>0</v>
      </c>
      <c r="BO19" s="53" t="s">
        <v>101</v>
      </c>
      <c r="BP19" s="52"/>
      <c r="BQ19" s="73" t="n">
        <f aca="false">BL19</f>
        <v>0</v>
      </c>
    </row>
    <row r="20" customFormat="false" ht="12.75" hidden="false" customHeight="false" outlineLevel="0" collapsed="false">
      <c r="B20" s="75" t="n">
        <v>1300</v>
      </c>
      <c r="C20" s="146" t="n">
        <f aca="false">C19</f>
        <v>4</v>
      </c>
      <c r="D20" s="147" t="n">
        <f aca="false">D19</f>
        <v>0</v>
      </c>
      <c r="E20" s="174" t="n">
        <f aca="false">C20-D19</f>
        <v>4</v>
      </c>
      <c r="F20" s="149" t="n">
        <f aca="false">$F$6</f>
        <v>0</v>
      </c>
      <c r="G20" s="175" t="n">
        <f aca="false">$G$6</f>
        <v>0</v>
      </c>
      <c r="H20" s="151" t="n">
        <f aca="false">$H$6</f>
        <v>0</v>
      </c>
      <c r="I20" s="152" t="n">
        <f aca="false">F20+G20+H20</f>
        <v>0</v>
      </c>
      <c r="J20" s="153" t="n">
        <f aca="false">$J$7</f>
        <v>0</v>
      </c>
      <c r="K20" s="154" t="n">
        <f aca="false">$K$6</f>
        <v>0</v>
      </c>
      <c r="L20" s="155" t="n">
        <f aca="false">((I20*J20/1000)+K20)</f>
        <v>0</v>
      </c>
      <c r="M20" s="156" t="n">
        <f aca="false">$M$68</f>
        <v>0</v>
      </c>
      <c r="N20" s="157" t="e">
        <f aca="false">$N$7*AQ19*AR19</f>
        <v>#DIV/0!</v>
      </c>
      <c r="O20" s="156" t="n">
        <f aca="false">$O$68</f>
        <v>0</v>
      </c>
      <c r="P20" s="158" t="n">
        <f aca="false">(AT19*$P$6)*$P$3</f>
        <v>0</v>
      </c>
      <c r="Q20" s="154" t="n">
        <f aca="false">$Q$68</f>
        <v>0</v>
      </c>
      <c r="R20" s="154" t="n">
        <v>0</v>
      </c>
      <c r="S20" s="155" t="n">
        <v>0</v>
      </c>
      <c r="T20" s="156" t="n">
        <f aca="false">$T$6</f>
        <v>0</v>
      </c>
      <c r="U20" s="159" t="e">
        <f aca="false">(N20/E20)+SUM(L20:M20)</f>
        <v>#DIV/0!</v>
      </c>
      <c r="W20" s="116" t="n">
        <v>4</v>
      </c>
      <c r="X20" s="117"/>
      <c r="Y20" s="160"/>
      <c r="Z20" s="63"/>
      <c r="AA20" s="161"/>
      <c r="AB20" s="120"/>
      <c r="AC20" s="162" t="n">
        <f aca="false">(W20*X20)+(Y20*Z20)+(AA20*AB20)</f>
        <v>0</v>
      </c>
      <c r="AD20" s="163" t="n">
        <v>1400</v>
      </c>
      <c r="AE20" s="164" t="n">
        <v>0</v>
      </c>
      <c r="AF20" s="165" t="n">
        <v>0</v>
      </c>
      <c r="AG20" s="166"/>
      <c r="AH20" s="167"/>
      <c r="AI20" s="168"/>
      <c r="AJ20" s="169"/>
      <c r="AK20" s="170"/>
      <c r="AL20" s="63"/>
      <c r="AM20" s="171"/>
      <c r="AN20" s="172"/>
      <c r="AO20" s="173"/>
      <c r="AP20" s="133"/>
      <c r="AQ20" s="133" t="e">
        <f aca="false" t="array" ref="AQ20:AQ20">SUM(IF(AND(AJ20&lt;&gt;"pac",AJ20&lt;&gt;""),AI20),IF(AND(AM20&lt;&gt;"pac",AM20&lt;&gt;""),AL20),IF(AND(AN20&lt;&gt;"pac",AN20&lt;&gt;""),AO20))/SUM(IF(AND(AJ20&lt;&gt;"pac",AJ20&lt;&gt;""),1),IF(AND(AM20&lt;&gt;"pac",AM20&lt;&gt;""),1),IF(AND(AN20&lt;&gt;"pac",AN20&lt;&gt;""),1))</f>
        <v>#DIV/0!</v>
      </c>
      <c r="AR20" s="133" t="n">
        <f aca="false" t="array" ref="AR20:AR20">SUM(IF(AND(AJ20&lt;&gt;"pac",AJ20&lt;&gt;""),AH20),IF(AND(AM20&lt;&gt;"pac",AM20&lt;&gt;""),AK20),IF(AND(AP20&lt;&gt;"pac",AP20&lt;&gt;""),AN20))</f>
        <v>0</v>
      </c>
      <c r="AS20" s="133"/>
      <c r="AT20" s="134" t="n">
        <f aca="false">SUM(AE20,AG20,AH20,AN20,AK20)</f>
        <v>0</v>
      </c>
      <c r="AU20" s="135" t="e">
        <f aca="false">AV20/AT20</f>
        <v>#DIV/0!</v>
      </c>
      <c r="AV20" s="136" t="n">
        <f aca="false">SUM(AE20*AF20)+(AH20*AI20)+(AN20*AO20)+(AK20*AL20)</f>
        <v>0</v>
      </c>
      <c r="AW20" s="137" t="n">
        <f aca="false">AT20*(F21+G21+H21)*J21/1000</f>
        <v>0</v>
      </c>
      <c r="AX20" s="137" t="n">
        <f aca="false">K21*AT20</f>
        <v>0</v>
      </c>
      <c r="AY20" s="137" t="n">
        <f aca="false">L21*(AE21+AG21)</f>
        <v>0</v>
      </c>
      <c r="AZ20" s="136" t="n">
        <f aca="false">P21</f>
        <v>0</v>
      </c>
      <c r="BA20" s="137" t="n">
        <f aca="false">AC20</f>
        <v>0</v>
      </c>
      <c r="BB20" s="137" t="n">
        <f aca="false">T21*AT21</f>
        <v>0</v>
      </c>
      <c r="BC20" s="137"/>
      <c r="BD20" s="137" t="n">
        <f aca="false">AV20-SUM(AW20:BC20)</f>
        <v>0</v>
      </c>
      <c r="BE20" s="138"/>
      <c r="BF20" s="139" t="n">
        <f aca="false">BD20</f>
        <v>0</v>
      </c>
      <c r="BG20" s="139" t="n">
        <f aca="false">BF20*$BG$5</f>
        <v>0</v>
      </c>
      <c r="BH20" s="139" t="n">
        <f aca="false">BF20*$BH$5</f>
        <v>0</v>
      </c>
      <c r="BI20" s="52"/>
      <c r="BJ20" s="53" t="s">
        <v>32</v>
      </c>
      <c r="BK20" s="52"/>
      <c r="BL20" s="73" t="n">
        <f aca="false">BL6</f>
        <v>0</v>
      </c>
      <c r="BO20" s="183"/>
      <c r="BP20" s="52"/>
      <c r="BQ20" s="171"/>
    </row>
    <row r="21" customFormat="false" ht="12.75" hidden="false" customHeight="false" outlineLevel="0" collapsed="false">
      <c r="B21" s="75" t="n">
        <v>1400</v>
      </c>
      <c r="C21" s="146" t="n">
        <f aca="false">C20</f>
        <v>4</v>
      </c>
      <c r="D21" s="147" t="n">
        <f aca="false">D20</f>
        <v>0</v>
      </c>
      <c r="E21" s="174" t="n">
        <f aca="false">C21-D20</f>
        <v>4</v>
      </c>
      <c r="F21" s="149" t="n">
        <f aca="false">$F$6</f>
        <v>0</v>
      </c>
      <c r="G21" s="175" t="n">
        <f aca="false">$G$6</f>
        <v>0</v>
      </c>
      <c r="H21" s="151" t="n">
        <f aca="false">$H$6</f>
        <v>0</v>
      </c>
      <c r="I21" s="152" t="n">
        <f aca="false">F21+G21+H21</f>
        <v>0</v>
      </c>
      <c r="J21" s="153" t="n">
        <f aca="false">$J$7</f>
        <v>0</v>
      </c>
      <c r="K21" s="154" t="n">
        <f aca="false">$K$6</f>
        <v>0</v>
      </c>
      <c r="L21" s="155" t="n">
        <f aca="false">((I21*J21/1000)+K21)</f>
        <v>0</v>
      </c>
      <c r="M21" s="156" t="n">
        <f aca="false">$M$68</f>
        <v>0</v>
      </c>
      <c r="N21" s="157" t="e">
        <f aca="false">$N$7*AQ20*AR20</f>
        <v>#DIV/0!</v>
      </c>
      <c r="O21" s="156" t="n">
        <f aca="false">$O$68</f>
        <v>0</v>
      </c>
      <c r="P21" s="158" t="n">
        <f aca="false">(AT20*$P$6)*$P$3</f>
        <v>0</v>
      </c>
      <c r="Q21" s="154" t="n">
        <f aca="false">$Q$68</f>
        <v>0</v>
      </c>
      <c r="R21" s="154" t="n">
        <v>0</v>
      </c>
      <c r="S21" s="155" t="n">
        <v>0</v>
      </c>
      <c r="T21" s="156" t="n">
        <f aca="false">$T$6</f>
        <v>0</v>
      </c>
      <c r="U21" s="159" t="e">
        <f aca="false">(N21/E21)+SUM(L21:M21)</f>
        <v>#DIV/0!</v>
      </c>
      <c r="W21" s="116" t="n">
        <v>4</v>
      </c>
      <c r="X21" s="117"/>
      <c r="Y21" s="160"/>
      <c r="Z21" s="63"/>
      <c r="AA21" s="161"/>
      <c r="AB21" s="120"/>
      <c r="AC21" s="162" t="n">
        <f aca="false">(W21*X21)+(Y21*Z21)+(AA21*AB21)</f>
        <v>0</v>
      </c>
      <c r="AD21" s="163" t="n">
        <v>1500</v>
      </c>
      <c r="AE21" s="164" t="n">
        <v>0</v>
      </c>
      <c r="AF21" s="165" t="n">
        <v>0</v>
      </c>
      <c r="AG21" s="166"/>
      <c r="AH21" s="167"/>
      <c r="AI21" s="168"/>
      <c r="AJ21" s="169"/>
      <c r="AK21" s="170"/>
      <c r="AL21" s="63"/>
      <c r="AM21" s="171"/>
      <c r="AN21" s="172"/>
      <c r="AO21" s="173"/>
      <c r="AP21" s="133"/>
      <c r="AQ21" s="133" t="e">
        <f aca="false" t="array" ref="AQ21:AQ21">SUM(IF(AND(AJ21&lt;&gt;"pac",AJ21&lt;&gt;""),AI21),IF(AND(AM21&lt;&gt;"pac",AM21&lt;&gt;""),AL21),IF(AND(AN21&lt;&gt;"pac",AN21&lt;&gt;""),AO21))/SUM(IF(AND(AJ21&lt;&gt;"pac",AJ21&lt;&gt;""),1),IF(AND(AM21&lt;&gt;"pac",AM21&lt;&gt;""),1),IF(AND(AN21&lt;&gt;"pac",AN21&lt;&gt;""),1))</f>
        <v>#DIV/0!</v>
      </c>
      <c r="AR21" s="133" t="n">
        <f aca="false" t="array" ref="AR21:AR21">SUM(IF(AND(AJ21&lt;&gt;"pac",AJ21&lt;&gt;""),AH21),IF(AND(AM21&lt;&gt;"pac",AM21&lt;&gt;""),AK21),IF(AND(AP21&lt;&gt;"pac",AP21&lt;&gt;""),AN21))</f>
        <v>0</v>
      </c>
      <c r="AS21" s="133"/>
      <c r="AT21" s="134" t="n">
        <f aca="false">SUM(AE21,AG21,AH21,AN21,AK21)</f>
        <v>0</v>
      </c>
      <c r="AU21" s="135" t="e">
        <f aca="false">AV21/AT21</f>
        <v>#DIV/0!</v>
      </c>
      <c r="AV21" s="136" t="n">
        <f aca="false">SUM(AE21*AF21)+(AH21*AI21)+(AN21*AO21)+(AK21*AL21)</f>
        <v>0</v>
      </c>
      <c r="AW21" s="137" t="n">
        <f aca="false">AT21*(F22+G22+H22)*J22/1000</f>
        <v>0</v>
      </c>
      <c r="AX21" s="137" t="n">
        <f aca="false">K22*AT21</f>
        <v>0</v>
      </c>
      <c r="AY21" s="137" t="n">
        <f aca="false">L22*(AE22+AG22)</f>
        <v>0</v>
      </c>
      <c r="AZ21" s="136" t="n">
        <f aca="false">P22</f>
        <v>0</v>
      </c>
      <c r="BA21" s="137" t="n">
        <f aca="false">AC21</f>
        <v>0</v>
      </c>
      <c r="BB21" s="137" t="n">
        <f aca="false">T22*AT22</f>
        <v>0</v>
      </c>
      <c r="BC21" s="137"/>
      <c r="BD21" s="137" t="n">
        <f aca="false">AV21-SUM(AW21:BC21)</f>
        <v>0</v>
      </c>
      <c r="BE21" s="138"/>
      <c r="BF21" s="139" t="n">
        <f aca="false">BD21</f>
        <v>0</v>
      </c>
      <c r="BG21" s="139" t="n">
        <f aca="false">BF21*$BG$5</f>
        <v>0</v>
      </c>
      <c r="BH21" s="139" t="n">
        <f aca="false">BF21*$BH$5</f>
        <v>0</v>
      </c>
      <c r="BI21" s="52"/>
      <c r="BJ21" s="140" t="s">
        <v>103</v>
      </c>
      <c r="BK21" s="141"/>
      <c r="BL21" s="54" t="n">
        <f aca="false">BL11-BL16-BL18-BL19+BL20</f>
        <v>0</v>
      </c>
      <c r="BO21" s="140" t="s">
        <v>104</v>
      </c>
      <c r="BP21" s="141"/>
      <c r="BQ21" s="54" t="n">
        <f aca="false">BQ11-BQ16-BQ18-BQ19</f>
        <v>0</v>
      </c>
    </row>
    <row r="22" customFormat="false" ht="12.75" hidden="false" customHeight="false" outlineLevel="0" collapsed="false">
      <c r="B22" s="75" t="n">
        <v>1500</v>
      </c>
      <c r="C22" s="146" t="n">
        <f aca="false">C21</f>
        <v>4</v>
      </c>
      <c r="D22" s="147" t="n">
        <f aca="false">D21</f>
        <v>0</v>
      </c>
      <c r="E22" s="174" t="n">
        <f aca="false">C22-D21</f>
        <v>4</v>
      </c>
      <c r="F22" s="149" t="n">
        <f aca="false">$F$6</f>
        <v>0</v>
      </c>
      <c r="G22" s="175" t="n">
        <f aca="false">$G$6</f>
        <v>0</v>
      </c>
      <c r="H22" s="151" t="n">
        <f aca="false">$H$6</f>
        <v>0</v>
      </c>
      <c r="I22" s="152" t="n">
        <f aca="false">F22+G22+H22</f>
        <v>0</v>
      </c>
      <c r="J22" s="153" t="n">
        <f aca="false">$J$7</f>
        <v>0</v>
      </c>
      <c r="K22" s="154" t="n">
        <f aca="false">$K$6</f>
        <v>0</v>
      </c>
      <c r="L22" s="155" t="n">
        <f aca="false">((I22*J22/1000)+K22)</f>
        <v>0</v>
      </c>
      <c r="M22" s="156" t="n">
        <f aca="false">$M$68</f>
        <v>0</v>
      </c>
      <c r="N22" s="157" t="e">
        <f aca="false">$N$7*AQ21*AR21</f>
        <v>#DIV/0!</v>
      </c>
      <c r="O22" s="156" t="n">
        <f aca="false">$O$68</f>
        <v>0</v>
      </c>
      <c r="P22" s="158" t="n">
        <f aca="false">(AT21*$P$6)*$P$3</f>
        <v>0</v>
      </c>
      <c r="Q22" s="154" t="n">
        <f aca="false">$Q$68</f>
        <v>0</v>
      </c>
      <c r="R22" s="154" t="n">
        <v>0</v>
      </c>
      <c r="S22" s="155" t="n">
        <v>0</v>
      </c>
      <c r="T22" s="156" t="n">
        <f aca="false">$T$6</f>
        <v>0</v>
      </c>
      <c r="U22" s="159" t="e">
        <f aca="false">(N22/E22)+SUM(L22:M22)</f>
        <v>#DIV/0!</v>
      </c>
      <c r="W22" s="116" t="n">
        <v>4</v>
      </c>
      <c r="X22" s="117"/>
      <c r="Y22" s="160"/>
      <c r="Z22" s="63"/>
      <c r="AA22" s="161"/>
      <c r="AB22" s="120"/>
      <c r="AC22" s="162" t="n">
        <f aca="false">(W22*X22)+(Y22*Z22)+(AA22*AB22)</f>
        <v>0</v>
      </c>
      <c r="AD22" s="163" t="n">
        <v>1600</v>
      </c>
      <c r="AE22" s="164" t="n">
        <v>0</v>
      </c>
      <c r="AF22" s="165" t="n">
        <v>0</v>
      </c>
      <c r="AG22" s="166"/>
      <c r="AH22" s="167"/>
      <c r="AI22" s="168"/>
      <c r="AJ22" s="169"/>
      <c r="AK22" s="170"/>
      <c r="AL22" s="63"/>
      <c r="AM22" s="171"/>
      <c r="AN22" s="172"/>
      <c r="AO22" s="173"/>
      <c r="AP22" s="133"/>
      <c r="AQ22" s="133" t="e">
        <f aca="false" t="array" ref="AQ22:AQ22">SUM(IF(AND(AJ22&lt;&gt;"pac",AJ22&lt;&gt;""),AI22),IF(AND(AM22&lt;&gt;"pac",AM22&lt;&gt;""),AL22),IF(AND(AN22&lt;&gt;"pac",AN22&lt;&gt;""),AO22))/SUM(IF(AND(AJ22&lt;&gt;"pac",AJ22&lt;&gt;""),1),IF(AND(AM22&lt;&gt;"pac",AM22&lt;&gt;""),1),IF(AND(AN22&lt;&gt;"pac",AN22&lt;&gt;""),1))</f>
        <v>#DIV/0!</v>
      </c>
      <c r="AR22" s="133" t="n">
        <f aca="false" t="array" ref="AR22:AR22">SUM(IF(AND(AJ22&lt;&gt;"pac",AJ22&lt;&gt;""),AH22),IF(AND(AM22&lt;&gt;"pac",AM22&lt;&gt;""),AK22),IF(AND(AP22&lt;&gt;"pac",AP22&lt;&gt;""),AN22))</f>
        <v>0</v>
      </c>
      <c r="AS22" s="133"/>
      <c r="AT22" s="134" t="n">
        <f aca="false">SUM(AE22,AG22,AH22,AN22,AK22)</f>
        <v>0</v>
      </c>
      <c r="AU22" s="135" t="e">
        <f aca="false">AV22/AT22</f>
        <v>#DIV/0!</v>
      </c>
      <c r="AV22" s="136" t="n">
        <f aca="false">SUM(AE22*AF22)+(AH22*AI22)+(AN22*AO22)+(AK22*AL22)</f>
        <v>0</v>
      </c>
      <c r="AW22" s="137" t="n">
        <f aca="false">AT22*(F23+G23+H23)*J23/1000</f>
        <v>0</v>
      </c>
      <c r="AX22" s="137" t="n">
        <f aca="false">K23*AT22</f>
        <v>0</v>
      </c>
      <c r="AY22" s="137" t="n">
        <f aca="false">L23*(AE23+AG23)</f>
        <v>0</v>
      </c>
      <c r="AZ22" s="136" t="n">
        <f aca="false">P23</f>
        <v>0</v>
      </c>
      <c r="BA22" s="137" t="n">
        <f aca="false">AC22</f>
        <v>0</v>
      </c>
      <c r="BB22" s="137" t="n">
        <f aca="false">T23*AT23</f>
        <v>0</v>
      </c>
      <c r="BC22" s="137"/>
      <c r="BD22" s="137" t="n">
        <f aca="false">AV22-SUM(AW22:BC22)</f>
        <v>0</v>
      </c>
      <c r="BE22" s="138"/>
      <c r="BF22" s="139" t="n">
        <f aca="false">BD22</f>
        <v>0</v>
      </c>
      <c r="BG22" s="139" t="n">
        <f aca="false">BF22*$BG$5</f>
        <v>0</v>
      </c>
      <c r="BH22" s="139" t="n">
        <f aca="false">BF22*$BH$5</f>
        <v>0</v>
      </c>
      <c r="BI22" s="52"/>
    </row>
    <row r="23" customFormat="false" ht="12.75" hidden="false" customHeight="false" outlineLevel="0" collapsed="false">
      <c r="B23" s="75" t="n">
        <v>1600</v>
      </c>
      <c r="C23" s="146" t="n">
        <f aca="false">C22</f>
        <v>4</v>
      </c>
      <c r="D23" s="147" t="n">
        <f aca="false">D22</f>
        <v>0</v>
      </c>
      <c r="E23" s="174" t="n">
        <f aca="false">C23-D22</f>
        <v>4</v>
      </c>
      <c r="F23" s="149" t="n">
        <f aca="false">$F$6</f>
        <v>0</v>
      </c>
      <c r="G23" s="175" t="n">
        <f aca="false">$G$6</f>
        <v>0</v>
      </c>
      <c r="H23" s="151" t="n">
        <f aca="false">$H$6</f>
        <v>0</v>
      </c>
      <c r="I23" s="152" t="n">
        <f aca="false">F23+G23+H23</f>
        <v>0</v>
      </c>
      <c r="J23" s="153" t="n">
        <f aca="false">$J$7</f>
        <v>0</v>
      </c>
      <c r="K23" s="154" t="n">
        <f aca="false">$K$6</f>
        <v>0</v>
      </c>
      <c r="L23" s="155" t="n">
        <f aca="false">((I23*J23/1000)+K23)</f>
        <v>0</v>
      </c>
      <c r="M23" s="156" t="n">
        <f aca="false">$M$68</f>
        <v>0</v>
      </c>
      <c r="N23" s="157" t="e">
        <f aca="false">$N$7*AQ22*AR22</f>
        <v>#DIV/0!</v>
      </c>
      <c r="O23" s="156" t="n">
        <f aca="false">$O$68</f>
        <v>0</v>
      </c>
      <c r="P23" s="158" t="n">
        <f aca="false">(AT22*$P$6)*$P$3</f>
        <v>0</v>
      </c>
      <c r="Q23" s="154" t="n">
        <f aca="false">$Q$68</f>
        <v>0</v>
      </c>
      <c r="R23" s="154" t="n">
        <v>0</v>
      </c>
      <c r="S23" s="155" t="n">
        <v>0</v>
      </c>
      <c r="T23" s="156" t="n">
        <f aca="false">$T$6</f>
        <v>0</v>
      </c>
      <c r="U23" s="159" t="e">
        <f aca="false">(N23/E23)+SUM(L23:M23)</f>
        <v>#DIV/0!</v>
      </c>
      <c r="W23" s="116" t="n">
        <v>4</v>
      </c>
      <c r="X23" s="117"/>
      <c r="Y23" s="160"/>
      <c r="Z23" s="63"/>
      <c r="AA23" s="161"/>
      <c r="AB23" s="120"/>
      <c r="AC23" s="162" t="n">
        <f aca="false">(W23*X23)+(Y23*Z23)+(AA23*AB23)</f>
        <v>0</v>
      </c>
      <c r="AD23" s="163" t="n">
        <v>1700</v>
      </c>
      <c r="AE23" s="164" t="n">
        <v>0</v>
      </c>
      <c r="AF23" s="165" t="n">
        <v>0</v>
      </c>
      <c r="AG23" s="166"/>
      <c r="AH23" s="167"/>
      <c r="AI23" s="168"/>
      <c r="AJ23" s="169"/>
      <c r="AK23" s="170"/>
      <c r="AL23" s="63"/>
      <c r="AM23" s="171"/>
      <c r="AN23" s="172"/>
      <c r="AO23" s="173"/>
      <c r="AP23" s="133"/>
      <c r="AQ23" s="133" t="e">
        <f aca="false" t="array" ref="AQ23:AQ23">SUM(IF(AND(AJ23&lt;&gt;"pac",AJ23&lt;&gt;""),AI23),IF(AND(AM23&lt;&gt;"pac",AM23&lt;&gt;""),AL23),IF(AND(AN23&lt;&gt;"pac",AN23&lt;&gt;""),AO23))/SUM(IF(AND(AJ23&lt;&gt;"pac",AJ23&lt;&gt;""),1),IF(AND(AM23&lt;&gt;"pac",AM23&lt;&gt;""),1),IF(AND(AN23&lt;&gt;"pac",AN23&lt;&gt;""),1))</f>
        <v>#DIV/0!</v>
      </c>
      <c r="AR23" s="133" t="n">
        <f aca="false" t="array" ref="AR23:AR23">SUM(IF(AND(AJ23&lt;&gt;"pac",AJ23&lt;&gt;""),AH23),IF(AND(AM23&lt;&gt;"pac",AM23&lt;&gt;""),AK23),IF(AND(AP23&lt;&gt;"pac",AP23&lt;&gt;""),AN23))</f>
        <v>0</v>
      </c>
      <c r="AS23" s="133"/>
      <c r="AT23" s="134" t="n">
        <f aca="false">SUM(AE23,AG23,AH23,AN23,AK23)</f>
        <v>0</v>
      </c>
      <c r="AU23" s="135" t="e">
        <f aca="false">AV23/AT23</f>
        <v>#DIV/0!</v>
      </c>
      <c r="AV23" s="136" t="n">
        <f aca="false">SUM(AE23*AF23)+(AH23*AI23)+(AN23*AO23)+(AK23*AL23)</f>
        <v>0</v>
      </c>
      <c r="AW23" s="137" t="n">
        <f aca="false">AT23*(F24+G24+H24)*J24/1000</f>
        <v>0</v>
      </c>
      <c r="AX23" s="137" t="n">
        <f aca="false">K24*AT23</f>
        <v>0</v>
      </c>
      <c r="AY23" s="137" t="n">
        <f aca="false">L24*(AE24+AG24)</f>
        <v>0</v>
      </c>
      <c r="AZ23" s="136" t="n">
        <f aca="false">P24</f>
        <v>0</v>
      </c>
      <c r="BA23" s="137" t="n">
        <f aca="false">AC23</f>
        <v>0</v>
      </c>
      <c r="BB23" s="137" t="n">
        <f aca="false">T24*AT24</f>
        <v>0</v>
      </c>
      <c r="BC23" s="137"/>
      <c r="BD23" s="137" t="n">
        <f aca="false">AV23-SUM(AW23:BC23)</f>
        <v>0</v>
      </c>
      <c r="BE23" s="138"/>
      <c r="BF23" s="139" t="n">
        <f aca="false">BD23</f>
        <v>0</v>
      </c>
      <c r="BG23" s="139" t="n">
        <f aca="false">BF23*$BG$5</f>
        <v>0</v>
      </c>
      <c r="BH23" s="139" t="n">
        <f aca="false">BF23*$BH$5</f>
        <v>0</v>
      </c>
      <c r="BI23" s="52"/>
    </row>
    <row r="24" customFormat="false" ht="12.75" hidden="false" customHeight="false" outlineLevel="0" collapsed="false">
      <c r="B24" s="75" t="n">
        <v>1700</v>
      </c>
      <c r="C24" s="146" t="n">
        <f aca="false">C23</f>
        <v>4</v>
      </c>
      <c r="D24" s="147" t="n">
        <f aca="false">D23</f>
        <v>0</v>
      </c>
      <c r="E24" s="174" t="n">
        <f aca="false">C24-D23</f>
        <v>4</v>
      </c>
      <c r="F24" s="149" t="n">
        <f aca="false">$F$6</f>
        <v>0</v>
      </c>
      <c r="G24" s="175" t="n">
        <f aca="false">$G$6</f>
        <v>0</v>
      </c>
      <c r="H24" s="151" t="n">
        <f aca="false">$H$6</f>
        <v>0</v>
      </c>
      <c r="I24" s="152" t="n">
        <f aca="false">F24+G24+H24</f>
        <v>0</v>
      </c>
      <c r="J24" s="153" t="n">
        <f aca="false">$J$7</f>
        <v>0</v>
      </c>
      <c r="K24" s="154" t="n">
        <f aca="false">$K$6</f>
        <v>0</v>
      </c>
      <c r="L24" s="155" t="n">
        <f aca="false">((I24*J24/1000)+K24)</f>
        <v>0</v>
      </c>
      <c r="M24" s="156" t="n">
        <f aca="false">$M$68</f>
        <v>0</v>
      </c>
      <c r="N24" s="157" t="e">
        <f aca="false">$N$7*AQ23*AR23</f>
        <v>#DIV/0!</v>
      </c>
      <c r="O24" s="156" t="n">
        <f aca="false">$O$68</f>
        <v>0</v>
      </c>
      <c r="P24" s="158" t="n">
        <f aca="false">(AT23*$P$6)*$P$3</f>
        <v>0</v>
      </c>
      <c r="Q24" s="154" t="n">
        <f aca="false">$Q$68</f>
        <v>0</v>
      </c>
      <c r="R24" s="154" t="n">
        <v>0</v>
      </c>
      <c r="S24" s="155" t="n">
        <v>0</v>
      </c>
      <c r="T24" s="156" t="n">
        <f aca="false">$T$6</f>
        <v>0</v>
      </c>
      <c r="U24" s="159" t="e">
        <f aca="false">(N24/E24)+SUM(L24:M24)</f>
        <v>#DIV/0!</v>
      </c>
      <c r="W24" s="116" t="n">
        <v>4</v>
      </c>
      <c r="X24" s="117"/>
      <c r="Y24" s="160"/>
      <c r="Z24" s="63"/>
      <c r="AA24" s="161"/>
      <c r="AB24" s="120"/>
      <c r="AC24" s="162" t="n">
        <f aca="false">(W24*X24)+(Y24*Z24)+(AA24*AB24)</f>
        <v>0</v>
      </c>
      <c r="AD24" s="163" t="n">
        <v>1800</v>
      </c>
      <c r="AE24" s="164" t="n">
        <v>0</v>
      </c>
      <c r="AF24" s="165" t="n">
        <v>0</v>
      </c>
      <c r="AG24" s="166"/>
      <c r="AH24" s="167"/>
      <c r="AI24" s="168"/>
      <c r="AJ24" s="169"/>
      <c r="AK24" s="170"/>
      <c r="AL24" s="63"/>
      <c r="AM24" s="171"/>
      <c r="AN24" s="172"/>
      <c r="AO24" s="173"/>
      <c r="AP24" s="133"/>
      <c r="AQ24" s="133" t="e">
        <f aca="false" t="array" ref="AQ24:AQ24">SUM(IF(AND(AJ24&lt;&gt;"pac",AJ24&lt;&gt;""),AI24),IF(AND(AM24&lt;&gt;"pac",AM24&lt;&gt;""),AL24),IF(AND(AN24&lt;&gt;"pac",AN24&lt;&gt;""),AO24))/SUM(IF(AND(AJ24&lt;&gt;"pac",AJ24&lt;&gt;""),1),IF(AND(AM24&lt;&gt;"pac",AM24&lt;&gt;""),1),IF(AND(AN24&lt;&gt;"pac",AN24&lt;&gt;""),1))</f>
        <v>#DIV/0!</v>
      </c>
      <c r="AR24" s="133" t="n">
        <f aca="false" t="array" ref="AR24:AR24">SUM(IF(AND(AJ24&lt;&gt;"pac",AJ24&lt;&gt;""),AH24),IF(AND(AM24&lt;&gt;"pac",AM24&lt;&gt;""),AK24),IF(AND(AP24&lt;&gt;"pac",AP24&lt;&gt;""),AN24))</f>
        <v>0</v>
      </c>
      <c r="AS24" s="133"/>
      <c r="AT24" s="134" t="n">
        <f aca="false">SUM(AE24,AG24,AH24,AN24,AK24)</f>
        <v>0</v>
      </c>
      <c r="AU24" s="135" t="e">
        <f aca="false">AV24/AT24</f>
        <v>#DIV/0!</v>
      </c>
      <c r="AV24" s="136" t="n">
        <f aca="false">SUM(AE24*AF24)+(AH24*AI24)+(AN24*AO24)+(AK24*AL24)</f>
        <v>0</v>
      </c>
      <c r="AW24" s="137" t="n">
        <f aca="false">AT24*(F25+G25+H25)*J25/1000</f>
        <v>0</v>
      </c>
      <c r="AX24" s="137" t="n">
        <f aca="false">K25*AT24</f>
        <v>0</v>
      </c>
      <c r="AY24" s="137" t="n">
        <f aca="false">L25*(AE25+AG25)</f>
        <v>0</v>
      </c>
      <c r="AZ24" s="136" t="n">
        <f aca="false">P25</f>
        <v>0</v>
      </c>
      <c r="BA24" s="137" t="n">
        <f aca="false">AC24</f>
        <v>0</v>
      </c>
      <c r="BB24" s="137" t="n">
        <f aca="false">T25*AT25</f>
        <v>0</v>
      </c>
      <c r="BC24" s="137"/>
      <c r="BD24" s="137" t="n">
        <f aca="false">AV24-SUM(AW24:BC24)</f>
        <v>0</v>
      </c>
      <c r="BE24" s="138"/>
      <c r="BF24" s="139" t="n">
        <f aca="false">BD24</f>
        <v>0</v>
      </c>
      <c r="BG24" s="139" t="n">
        <f aca="false">BF24*$BG$5</f>
        <v>0</v>
      </c>
      <c r="BH24" s="139" t="n">
        <f aca="false">BF24*$BH$5</f>
        <v>0</v>
      </c>
      <c r="BI24" s="52"/>
      <c r="BJ24" s="6" t="s">
        <v>105</v>
      </c>
      <c r="BO24" s="6" t="s">
        <v>106</v>
      </c>
    </row>
    <row r="25" customFormat="false" ht="12.75" hidden="false" customHeight="false" outlineLevel="0" collapsed="false">
      <c r="B25" s="75" t="n">
        <v>1800</v>
      </c>
      <c r="C25" s="146" t="n">
        <f aca="false">C24</f>
        <v>4</v>
      </c>
      <c r="D25" s="147" t="n">
        <f aca="false">D24</f>
        <v>0</v>
      </c>
      <c r="E25" s="174" t="n">
        <f aca="false">C25-D24</f>
        <v>4</v>
      </c>
      <c r="F25" s="149" t="n">
        <f aca="false">$F$6</f>
        <v>0</v>
      </c>
      <c r="G25" s="175" t="n">
        <f aca="false">$G$6</f>
        <v>0</v>
      </c>
      <c r="H25" s="151" t="n">
        <f aca="false">$H$6</f>
        <v>0</v>
      </c>
      <c r="I25" s="152" t="n">
        <f aca="false">F25+G25+H25</f>
        <v>0</v>
      </c>
      <c r="J25" s="153" t="n">
        <f aca="false">$J$7</f>
        <v>0</v>
      </c>
      <c r="K25" s="154" t="n">
        <f aca="false">$K$6</f>
        <v>0</v>
      </c>
      <c r="L25" s="155" t="n">
        <f aca="false">((I25*J25/1000)+K25)</f>
        <v>0</v>
      </c>
      <c r="M25" s="156" t="n">
        <f aca="false">$M$68</f>
        <v>0</v>
      </c>
      <c r="N25" s="157" t="e">
        <f aca="false">$N$7*AQ24*AR24</f>
        <v>#DIV/0!</v>
      </c>
      <c r="O25" s="156" t="n">
        <f aca="false">$O$68</f>
        <v>0</v>
      </c>
      <c r="P25" s="158" t="n">
        <f aca="false">(AT24*$P$6)*$P$3</f>
        <v>0</v>
      </c>
      <c r="Q25" s="154" t="n">
        <f aca="false">$Q$68</f>
        <v>0</v>
      </c>
      <c r="R25" s="154" t="n">
        <v>0</v>
      </c>
      <c r="S25" s="155" t="n">
        <v>0</v>
      </c>
      <c r="T25" s="156" t="n">
        <f aca="false">$T$6</f>
        <v>0</v>
      </c>
      <c r="U25" s="159" t="e">
        <f aca="false">(N25/E25)+SUM(L25:M25)</f>
        <v>#DIV/0!</v>
      </c>
      <c r="W25" s="116" t="n">
        <v>4</v>
      </c>
      <c r="X25" s="117"/>
      <c r="Y25" s="160"/>
      <c r="Z25" s="63"/>
      <c r="AA25" s="161"/>
      <c r="AB25" s="120"/>
      <c r="AC25" s="162" t="n">
        <f aca="false">(W25*X25)+(Y25*Z25)+(AA25*AB25)</f>
        <v>0</v>
      </c>
      <c r="AD25" s="163" t="n">
        <v>1900</v>
      </c>
      <c r="AE25" s="164" t="n">
        <v>0</v>
      </c>
      <c r="AF25" s="165" t="n">
        <v>0</v>
      </c>
      <c r="AG25" s="166"/>
      <c r="AH25" s="167"/>
      <c r="AI25" s="168"/>
      <c r="AJ25" s="169"/>
      <c r="AK25" s="170"/>
      <c r="AL25" s="63"/>
      <c r="AM25" s="171"/>
      <c r="AN25" s="172"/>
      <c r="AO25" s="173"/>
      <c r="AP25" s="133"/>
      <c r="AQ25" s="133" t="e">
        <f aca="false" t="array" ref="AQ25:AQ25">SUM(IF(AND(AJ25&lt;&gt;"pac",AJ25&lt;&gt;""),AI25),IF(AND(AM25&lt;&gt;"pac",AM25&lt;&gt;""),AL25),IF(AND(AN25&lt;&gt;"pac",AN25&lt;&gt;""),AO25))/SUM(IF(AND(AJ25&lt;&gt;"pac",AJ25&lt;&gt;""),1),IF(AND(AM25&lt;&gt;"pac",AM25&lt;&gt;""),1),IF(AND(AN25&lt;&gt;"pac",AN25&lt;&gt;""),1))</f>
        <v>#DIV/0!</v>
      </c>
      <c r="AR25" s="133" t="n">
        <f aca="false" t="array" ref="AR25:AR25">SUM(IF(AND(AJ25&lt;&gt;"pac",AJ25&lt;&gt;""),AH25),IF(AND(AM25&lt;&gt;"pac",AM25&lt;&gt;""),AK25),IF(AND(AP25&lt;&gt;"pac",AP25&lt;&gt;""),AN25))</f>
        <v>0</v>
      </c>
      <c r="AS25" s="133"/>
      <c r="AT25" s="134" t="n">
        <f aca="false">SUM(AE25,AG25,AH25,AN25,AK25)</f>
        <v>0</v>
      </c>
      <c r="AU25" s="135" t="e">
        <f aca="false">AV25/AT25</f>
        <v>#DIV/0!</v>
      </c>
      <c r="AV25" s="136" t="n">
        <f aca="false">SUM(AE25*AF25)+(AH25*AI25)+(AN25*AO25)+(AK25*AL25)</f>
        <v>0</v>
      </c>
      <c r="AW25" s="137" t="n">
        <f aca="false">AT25*(F26+G26+H26)*J26/1000</f>
        <v>0</v>
      </c>
      <c r="AX25" s="137" t="n">
        <f aca="false">K26*AT25</f>
        <v>0</v>
      </c>
      <c r="AY25" s="137" t="n">
        <f aca="false">L26*(AE26+AG26)</f>
        <v>0</v>
      </c>
      <c r="AZ25" s="136" t="n">
        <f aca="false">P26</f>
        <v>0</v>
      </c>
      <c r="BA25" s="137" t="n">
        <f aca="false">AC25</f>
        <v>0</v>
      </c>
      <c r="BB25" s="137" t="n">
        <f aca="false">T26*AT26</f>
        <v>0</v>
      </c>
      <c r="BC25" s="137"/>
      <c r="BD25" s="137" t="n">
        <f aca="false">AV25-SUM(AW25:BC25)</f>
        <v>0</v>
      </c>
      <c r="BE25" s="138"/>
      <c r="BF25" s="139" t="n">
        <f aca="false">BD25</f>
        <v>0</v>
      </c>
      <c r="BG25" s="139" t="n">
        <f aca="false">BF25*$BG$5</f>
        <v>0</v>
      </c>
      <c r="BH25" s="139" t="n">
        <f aca="false">BF25*$BH$5</f>
        <v>0</v>
      </c>
      <c r="BI25" s="52"/>
      <c r="BJ25" s="25" t="s">
        <v>107</v>
      </c>
      <c r="BK25" s="26"/>
      <c r="BL25" s="27" t="n">
        <f aca="false">BL21</f>
        <v>0</v>
      </c>
      <c r="BO25" s="25" t="s">
        <v>107</v>
      </c>
      <c r="BP25" s="26"/>
      <c r="BQ25" s="27" t="n">
        <f aca="false">BQ21</f>
        <v>0</v>
      </c>
    </row>
    <row r="26" customFormat="false" ht="12.75" hidden="false" customHeight="false" outlineLevel="0" collapsed="false">
      <c r="B26" s="75" t="n">
        <v>1900</v>
      </c>
      <c r="C26" s="146" t="n">
        <f aca="false">C25</f>
        <v>4</v>
      </c>
      <c r="D26" s="147" t="n">
        <f aca="false">D25</f>
        <v>0</v>
      </c>
      <c r="E26" s="174" t="n">
        <f aca="false">C26-D25</f>
        <v>4</v>
      </c>
      <c r="F26" s="149" t="n">
        <f aca="false">$F$6</f>
        <v>0</v>
      </c>
      <c r="G26" s="175" t="n">
        <f aca="false">$G$6</f>
        <v>0</v>
      </c>
      <c r="H26" s="151" t="n">
        <f aca="false">$H$6</f>
        <v>0</v>
      </c>
      <c r="I26" s="152" t="n">
        <f aca="false">F26+G26+H26</f>
        <v>0</v>
      </c>
      <c r="J26" s="153" t="n">
        <f aca="false">$J$7</f>
        <v>0</v>
      </c>
      <c r="K26" s="154" t="n">
        <f aca="false">$K$6</f>
        <v>0</v>
      </c>
      <c r="L26" s="155" t="n">
        <f aca="false">((I26*J26/1000)+K26)</f>
        <v>0</v>
      </c>
      <c r="M26" s="156" t="n">
        <f aca="false">$M$68</f>
        <v>0</v>
      </c>
      <c r="N26" s="157" t="e">
        <f aca="false">$N$7*AQ25*AR25</f>
        <v>#DIV/0!</v>
      </c>
      <c r="O26" s="156" t="n">
        <f aca="false">$O$68</f>
        <v>0</v>
      </c>
      <c r="P26" s="158" t="n">
        <f aca="false">(AT25*$P$6)*$P$3</f>
        <v>0</v>
      </c>
      <c r="Q26" s="154" t="n">
        <f aca="false">$Q$68</f>
        <v>0</v>
      </c>
      <c r="R26" s="154" t="n">
        <v>0</v>
      </c>
      <c r="S26" s="155" t="n">
        <v>0</v>
      </c>
      <c r="T26" s="156" t="n">
        <f aca="false">$T$6</f>
        <v>0</v>
      </c>
      <c r="U26" s="159" t="e">
        <f aca="false">(N26/E26)+SUM(L26:M26)</f>
        <v>#DIV/0!</v>
      </c>
      <c r="W26" s="116" t="n">
        <v>4</v>
      </c>
      <c r="X26" s="117"/>
      <c r="Y26" s="160"/>
      <c r="Z26" s="63"/>
      <c r="AA26" s="161"/>
      <c r="AB26" s="120"/>
      <c r="AC26" s="162" t="n">
        <f aca="false">(W26*X26)+(Y26*Z26)+(AA26*AB26)</f>
        <v>0</v>
      </c>
      <c r="AD26" s="163" t="n">
        <v>2000</v>
      </c>
      <c r="AE26" s="164" t="n">
        <v>0</v>
      </c>
      <c r="AF26" s="165" t="n">
        <v>0</v>
      </c>
      <c r="AG26" s="166"/>
      <c r="AH26" s="167"/>
      <c r="AI26" s="168"/>
      <c r="AJ26" s="169"/>
      <c r="AK26" s="170"/>
      <c r="AL26" s="63"/>
      <c r="AM26" s="171"/>
      <c r="AN26" s="172"/>
      <c r="AO26" s="173"/>
      <c r="AP26" s="133"/>
      <c r="AQ26" s="133" t="e">
        <f aca="false" t="array" ref="AQ26:AQ26">SUM(IF(AND(AJ26&lt;&gt;"pac",AJ26&lt;&gt;""),AI26),IF(AND(AM26&lt;&gt;"pac",AM26&lt;&gt;""),AL26),IF(AND(AN26&lt;&gt;"pac",AN26&lt;&gt;""),AO26))/SUM(IF(AND(AJ26&lt;&gt;"pac",AJ26&lt;&gt;""),1),IF(AND(AM26&lt;&gt;"pac",AM26&lt;&gt;""),1),IF(AND(AN26&lt;&gt;"pac",AN26&lt;&gt;""),1))</f>
        <v>#DIV/0!</v>
      </c>
      <c r="AR26" s="133" t="n">
        <f aca="false" t="array" ref="AR26:AR26">SUM(IF(AND(AJ26&lt;&gt;"pac",AJ26&lt;&gt;""),AH26),IF(AND(AM26&lt;&gt;"pac",AM26&lt;&gt;""),AK26),IF(AND(AP26&lt;&gt;"pac",AP26&lt;&gt;""),AN26))</f>
        <v>0</v>
      </c>
      <c r="AS26" s="133"/>
      <c r="AT26" s="134" t="n">
        <f aca="false">SUM(AE26,AG26,AH26,AN26,AK26)</f>
        <v>0</v>
      </c>
      <c r="AU26" s="135" t="e">
        <f aca="false">AV26/AT26</f>
        <v>#DIV/0!</v>
      </c>
      <c r="AV26" s="136" t="n">
        <f aca="false">SUM(AE26*AF26)+(AH26*AI26)+(AN26*AO26)+(AK26*AL26)</f>
        <v>0</v>
      </c>
      <c r="AW26" s="137" t="n">
        <f aca="false">AT26*(F27+G27+H27)*J27/1000</f>
        <v>0</v>
      </c>
      <c r="AX26" s="137" t="n">
        <f aca="false">K27*AT26</f>
        <v>0</v>
      </c>
      <c r="AY26" s="137" t="n">
        <f aca="false">L27*(AE27+AG27)</f>
        <v>0</v>
      </c>
      <c r="AZ26" s="136" t="n">
        <f aca="false">P27</f>
        <v>0</v>
      </c>
      <c r="BA26" s="137" t="n">
        <f aca="false">AC26</f>
        <v>0</v>
      </c>
      <c r="BB26" s="137" t="n">
        <f aca="false">T27*AT27</f>
        <v>0</v>
      </c>
      <c r="BC26" s="137"/>
      <c r="BD26" s="137" t="n">
        <f aca="false">AV26-SUM(AW26:BC26)</f>
        <v>0</v>
      </c>
      <c r="BE26" s="138"/>
      <c r="BF26" s="139" t="n">
        <f aca="false">BD26</f>
        <v>0</v>
      </c>
      <c r="BG26" s="139" t="n">
        <f aca="false">BF26*$BG$5</f>
        <v>0</v>
      </c>
      <c r="BH26" s="139" t="n">
        <f aca="false">BF26*$BH$5</f>
        <v>0</v>
      </c>
      <c r="BI26" s="52"/>
      <c r="BJ26" s="183"/>
      <c r="BK26" s="52"/>
      <c r="BL26" s="171"/>
      <c r="BO26" s="183"/>
      <c r="BP26" s="52"/>
      <c r="BQ26" s="171"/>
    </row>
    <row r="27" customFormat="false" ht="12.75" hidden="false" customHeight="false" outlineLevel="0" collapsed="false">
      <c r="B27" s="75" t="n">
        <v>2000</v>
      </c>
      <c r="C27" s="146" t="n">
        <f aca="false">C26</f>
        <v>4</v>
      </c>
      <c r="D27" s="147" t="n">
        <f aca="false">D26</f>
        <v>0</v>
      </c>
      <c r="E27" s="174" t="n">
        <f aca="false">C27-D26</f>
        <v>4</v>
      </c>
      <c r="F27" s="149" t="n">
        <f aca="false">$F$6</f>
        <v>0</v>
      </c>
      <c r="G27" s="175" t="n">
        <f aca="false">$G$6</f>
        <v>0</v>
      </c>
      <c r="H27" s="151" t="n">
        <f aca="false">$H$6</f>
        <v>0</v>
      </c>
      <c r="I27" s="152" t="n">
        <f aca="false">F27+G27+H27</f>
        <v>0</v>
      </c>
      <c r="J27" s="153" t="n">
        <f aca="false">$J$7</f>
        <v>0</v>
      </c>
      <c r="K27" s="154" t="n">
        <f aca="false">$K$6</f>
        <v>0</v>
      </c>
      <c r="L27" s="155" t="n">
        <f aca="false">((I27*J27/1000)+K27)</f>
        <v>0</v>
      </c>
      <c r="M27" s="156" t="n">
        <f aca="false">$M$68</f>
        <v>0</v>
      </c>
      <c r="N27" s="157" t="e">
        <f aca="false">$N$7*AQ26*AR26</f>
        <v>#DIV/0!</v>
      </c>
      <c r="O27" s="156" t="n">
        <f aca="false">$O$68</f>
        <v>0</v>
      </c>
      <c r="P27" s="158" t="n">
        <f aca="false">(AT26*$P$6)*$P$3</f>
        <v>0</v>
      </c>
      <c r="Q27" s="154" t="n">
        <f aca="false">$Q$68</f>
        <v>0</v>
      </c>
      <c r="R27" s="154" t="n">
        <v>0</v>
      </c>
      <c r="S27" s="155" t="n">
        <v>0</v>
      </c>
      <c r="T27" s="156" t="n">
        <f aca="false">$T$6</f>
        <v>0</v>
      </c>
      <c r="U27" s="159" t="e">
        <f aca="false">(N27/E27)+SUM(L27:M27)</f>
        <v>#DIV/0!</v>
      </c>
      <c r="W27" s="116" t="n">
        <v>4</v>
      </c>
      <c r="X27" s="117"/>
      <c r="Y27" s="160"/>
      <c r="Z27" s="63"/>
      <c r="AA27" s="161"/>
      <c r="AB27" s="120"/>
      <c r="AC27" s="162" t="n">
        <f aca="false">(W27*X27)+(Y27*Z27)+(AA27*AB27)</f>
        <v>0</v>
      </c>
      <c r="AD27" s="163" t="n">
        <v>2100</v>
      </c>
      <c r="AE27" s="164" t="n">
        <v>0</v>
      </c>
      <c r="AF27" s="165" t="n">
        <v>0</v>
      </c>
      <c r="AG27" s="166"/>
      <c r="AH27" s="167"/>
      <c r="AI27" s="168"/>
      <c r="AJ27" s="169"/>
      <c r="AK27" s="170"/>
      <c r="AL27" s="63"/>
      <c r="AM27" s="171"/>
      <c r="AN27" s="172"/>
      <c r="AO27" s="173"/>
      <c r="AP27" s="133"/>
      <c r="AQ27" s="133" t="e">
        <f aca="false" t="array" ref="AQ27:AQ27">SUM(IF(AND(AJ27&lt;&gt;"pac",AJ27&lt;&gt;""),AI27),IF(AND(AM27&lt;&gt;"pac",AM27&lt;&gt;""),AL27),IF(AND(AN27&lt;&gt;"pac",AN27&lt;&gt;""),AO27))/SUM(IF(AND(AJ27&lt;&gt;"pac",AJ27&lt;&gt;""),1),IF(AND(AM27&lt;&gt;"pac",AM27&lt;&gt;""),1),IF(AND(AN27&lt;&gt;"pac",AN27&lt;&gt;""),1))</f>
        <v>#DIV/0!</v>
      </c>
      <c r="AR27" s="133" t="n">
        <f aca="false" t="array" ref="AR27:AR27">SUM(IF(AND(AJ27&lt;&gt;"pac",AJ27&lt;&gt;""),AH27),IF(AND(AM27&lt;&gt;"pac",AM27&lt;&gt;""),AK27),IF(AND(AP27&lt;&gt;"pac",AP27&lt;&gt;""),AN27))</f>
        <v>0</v>
      </c>
      <c r="AS27" s="133"/>
      <c r="AT27" s="134" t="n">
        <f aca="false">SUM(AE27,AG27,AH27,AN27,AK27)</f>
        <v>0</v>
      </c>
      <c r="AU27" s="135" t="e">
        <f aca="false">AV27/AT27</f>
        <v>#DIV/0!</v>
      </c>
      <c r="AV27" s="136" t="n">
        <f aca="false">SUM(AE27*AF27)+(AH27*AI27)+(AN27*AO27)+(AK27*AL27)</f>
        <v>0</v>
      </c>
      <c r="AW27" s="137" t="n">
        <f aca="false">AT27*(F28+G28+H28)*J28/1000</f>
        <v>0</v>
      </c>
      <c r="AX27" s="137" t="n">
        <f aca="false">K28*AT27</f>
        <v>0</v>
      </c>
      <c r="AY27" s="137" t="n">
        <f aca="false">L28*(AE28+AG28)</f>
        <v>0</v>
      </c>
      <c r="AZ27" s="136" t="n">
        <f aca="false">P28</f>
        <v>0</v>
      </c>
      <c r="BA27" s="137" t="n">
        <f aca="false">AC27</f>
        <v>0</v>
      </c>
      <c r="BB27" s="137" t="n">
        <f aca="false">T28*AT28</f>
        <v>0</v>
      </c>
      <c r="BC27" s="137"/>
      <c r="BD27" s="137" t="n">
        <f aca="false">AV27-SUM(AW27:BC27)</f>
        <v>0</v>
      </c>
      <c r="BE27" s="138"/>
      <c r="BF27" s="139" t="n">
        <f aca="false">BD27</f>
        <v>0</v>
      </c>
      <c r="BG27" s="139" t="n">
        <f aca="false">BF27*$BG$5</f>
        <v>0</v>
      </c>
      <c r="BH27" s="139" t="n">
        <f aca="false">BF27*$BH$5</f>
        <v>0</v>
      </c>
      <c r="BI27" s="52"/>
      <c r="BJ27" s="53" t="s">
        <v>32</v>
      </c>
      <c r="BK27" s="52"/>
      <c r="BL27" s="73" t="n">
        <f aca="false">BL4</f>
        <v>0</v>
      </c>
      <c r="BO27" s="53" t="s">
        <v>32</v>
      </c>
      <c r="BP27" s="52"/>
      <c r="BQ27" s="73" t="n">
        <f aca="false">BL27</f>
        <v>0</v>
      </c>
    </row>
    <row r="28" customFormat="false" ht="12.75" hidden="false" customHeight="false" outlineLevel="0" collapsed="false">
      <c r="B28" s="75" t="n">
        <v>2100</v>
      </c>
      <c r="C28" s="146" t="n">
        <f aca="false">C27</f>
        <v>4</v>
      </c>
      <c r="D28" s="147" t="n">
        <f aca="false">D27</f>
        <v>0</v>
      </c>
      <c r="E28" s="174" t="n">
        <f aca="false">C28-D27</f>
        <v>4</v>
      </c>
      <c r="F28" s="149" t="n">
        <f aca="false">$F$6</f>
        <v>0</v>
      </c>
      <c r="G28" s="175" t="n">
        <f aca="false">$G$6</f>
        <v>0</v>
      </c>
      <c r="H28" s="151" t="n">
        <f aca="false">$H$6</f>
        <v>0</v>
      </c>
      <c r="I28" s="152" t="n">
        <f aca="false">F28+G28+H28</f>
        <v>0</v>
      </c>
      <c r="J28" s="153" t="n">
        <f aca="false">$J$7</f>
        <v>0</v>
      </c>
      <c r="K28" s="154" t="n">
        <f aca="false">$K$6</f>
        <v>0</v>
      </c>
      <c r="L28" s="155" t="n">
        <f aca="false">((I28*J28/1000)+K28)</f>
        <v>0</v>
      </c>
      <c r="M28" s="156" t="n">
        <f aca="false">$M$68</f>
        <v>0</v>
      </c>
      <c r="N28" s="157" t="e">
        <f aca="false">$N$7*AQ27*AR27</f>
        <v>#DIV/0!</v>
      </c>
      <c r="O28" s="156" t="n">
        <f aca="false">$O$68</f>
        <v>0</v>
      </c>
      <c r="P28" s="158" t="n">
        <f aca="false">(AT27*$P$6)*$P$3</f>
        <v>0</v>
      </c>
      <c r="Q28" s="154" t="n">
        <f aca="false">$Q$68</f>
        <v>0</v>
      </c>
      <c r="R28" s="154" t="n">
        <v>0</v>
      </c>
      <c r="S28" s="155" t="n">
        <v>0</v>
      </c>
      <c r="T28" s="156" t="n">
        <v>0</v>
      </c>
      <c r="U28" s="159" t="e">
        <f aca="false">(N28/E28)+SUM(L28:M28)</f>
        <v>#DIV/0!</v>
      </c>
      <c r="W28" s="116" t="n">
        <v>4</v>
      </c>
      <c r="X28" s="117"/>
      <c r="Y28" s="160"/>
      <c r="Z28" s="63"/>
      <c r="AA28" s="161"/>
      <c r="AB28" s="120"/>
      <c r="AC28" s="162" t="n">
        <f aca="false">(W28*X28)+(Y28*Z28)+(AA28*AB28)</f>
        <v>0</v>
      </c>
      <c r="AD28" s="163" t="n">
        <v>2200</v>
      </c>
      <c r="AE28" s="164" t="n">
        <v>0</v>
      </c>
      <c r="AF28" s="165" t="n">
        <v>0</v>
      </c>
      <c r="AG28" s="166"/>
      <c r="AH28" s="167"/>
      <c r="AI28" s="168"/>
      <c r="AJ28" s="169"/>
      <c r="AK28" s="170"/>
      <c r="AL28" s="63"/>
      <c r="AM28" s="171"/>
      <c r="AN28" s="172"/>
      <c r="AO28" s="173"/>
      <c r="AP28" s="133"/>
      <c r="AQ28" s="133" t="e">
        <f aca="false" t="array" ref="AQ28:AQ28">SUM(IF(AND(AJ28&lt;&gt;"pac",AJ28&lt;&gt;""),AI28),IF(AND(AM28&lt;&gt;"pac",AM28&lt;&gt;""),AL28),IF(AND(AN28&lt;&gt;"pac",AN28&lt;&gt;""),AO28))/SUM(IF(AND(AJ28&lt;&gt;"pac",AJ28&lt;&gt;""),1),IF(AND(AM28&lt;&gt;"pac",AM28&lt;&gt;""),1),IF(AND(AN28&lt;&gt;"pac",AN28&lt;&gt;""),1))</f>
        <v>#DIV/0!</v>
      </c>
      <c r="AR28" s="133" t="n">
        <f aca="false" t="array" ref="AR28:AR28">SUM(IF(AND(AJ28&lt;&gt;"pac",AJ28&lt;&gt;""),AH28),IF(AND(AM28&lt;&gt;"pac",AM28&lt;&gt;""),AK28),IF(AND(AP28&lt;&gt;"pac",AP28&lt;&gt;""),AN28))</f>
        <v>0</v>
      </c>
      <c r="AS28" s="133"/>
      <c r="AT28" s="134" t="n">
        <f aca="false">SUM(AE28,AG28,AH28,AN28,AK28)</f>
        <v>0</v>
      </c>
      <c r="AU28" s="135" t="e">
        <f aca="false">AV28/AT28</f>
        <v>#DIV/0!</v>
      </c>
      <c r="AV28" s="136" t="n">
        <f aca="false">SUM(AE28*AF28)+(AH28*AI28)+(AN28*AO28)+(AK28*AL28)</f>
        <v>0</v>
      </c>
      <c r="AW28" s="137" t="n">
        <f aca="false">AT28*(F29+G29+H29)*J29/1000</f>
        <v>0</v>
      </c>
      <c r="AX28" s="137" t="n">
        <f aca="false">K29*AT28</f>
        <v>0</v>
      </c>
      <c r="AY28" s="137" t="n">
        <f aca="false">L29*(AE29+AG29)</f>
        <v>0</v>
      </c>
      <c r="AZ28" s="136" t="n">
        <f aca="false">P29</f>
        <v>0</v>
      </c>
      <c r="BA28" s="137" t="n">
        <f aca="false">AC28</f>
        <v>0</v>
      </c>
      <c r="BB28" s="137" t="n">
        <f aca="false">T29*AT29</f>
        <v>0</v>
      </c>
      <c r="BC28" s="137"/>
      <c r="BD28" s="137" t="n">
        <f aca="false">AV28-SUM(AW28:BC28)</f>
        <v>0</v>
      </c>
      <c r="BE28" s="138"/>
      <c r="BF28" s="139" t="n">
        <f aca="false">BD28</f>
        <v>0</v>
      </c>
      <c r="BG28" s="139" t="n">
        <f aca="false">BF28*$BG$5</f>
        <v>0</v>
      </c>
      <c r="BH28" s="139" t="n">
        <f aca="false">BF28*$BH$5</f>
        <v>0</v>
      </c>
      <c r="BI28" s="52"/>
      <c r="BJ28" s="53"/>
      <c r="BK28" s="52"/>
      <c r="BL28" s="73"/>
      <c r="BO28" s="53"/>
      <c r="BP28" s="52"/>
      <c r="BQ28" s="73"/>
    </row>
    <row r="29" customFormat="false" ht="12.75" hidden="false" customHeight="false" outlineLevel="0" collapsed="false">
      <c r="B29" s="75" t="n">
        <v>2200</v>
      </c>
      <c r="C29" s="146" t="n">
        <f aca="false">C28</f>
        <v>4</v>
      </c>
      <c r="D29" s="147" t="n">
        <f aca="false">D28</f>
        <v>0</v>
      </c>
      <c r="E29" s="174" t="n">
        <f aca="false">C29-D28</f>
        <v>4</v>
      </c>
      <c r="F29" s="149" t="n">
        <f aca="false">$F$6</f>
        <v>0</v>
      </c>
      <c r="G29" s="175" t="n">
        <f aca="false">$G$6</f>
        <v>0</v>
      </c>
      <c r="H29" s="151" t="n">
        <f aca="false">$H$6</f>
        <v>0</v>
      </c>
      <c r="I29" s="152" t="n">
        <f aca="false">F29+G29+H29</f>
        <v>0</v>
      </c>
      <c r="J29" s="153" t="n">
        <f aca="false">$J$7</f>
        <v>0</v>
      </c>
      <c r="K29" s="154" t="n">
        <f aca="false">$K$6</f>
        <v>0</v>
      </c>
      <c r="L29" s="155" t="n">
        <f aca="false">((I29*J29/1000)+K29)</f>
        <v>0</v>
      </c>
      <c r="M29" s="156" t="n">
        <f aca="false">$M$68</f>
        <v>0</v>
      </c>
      <c r="N29" s="157" t="e">
        <f aca="false">$N$7*AQ28*AR28</f>
        <v>#DIV/0!</v>
      </c>
      <c r="O29" s="156" t="n">
        <f aca="false">$O$68</f>
        <v>0</v>
      </c>
      <c r="P29" s="158" t="n">
        <f aca="false">(AT28*$P$6)*$P$3</f>
        <v>0</v>
      </c>
      <c r="Q29" s="154" t="n">
        <f aca="false">$Q$68</f>
        <v>0</v>
      </c>
      <c r="R29" s="154" t="n">
        <v>0</v>
      </c>
      <c r="S29" s="155" t="n">
        <v>0</v>
      </c>
      <c r="T29" s="156" t="n">
        <v>0</v>
      </c>
      <c r="U29" s="159" t="e">
        <f aca="false">(N29/E29)+SUM(L29:M29)</f>
        <v>#DIV/0!</v>
      </c>
      <c r="W29" s="116" t="n">
        <v>4</v>
      </c>
      <c r="X29" s="117"/>
      <c r="Y29" s="160"/>
      <c r="Z29" s="63"/>
      <c r="AA29" s="161"/>
      <c r="AB29" s="120"/>
      <c r="AC29" s="162" t="n">
        <f aca="false">(W29*X29)+(Y29*Z29)+(AA29*AB29)</f>
        <v>0</v>
      </c>
      <c r="AD29" s="163" t="n">
        <v>2300</v>
      </c>
      <c r="AE29" s="164" t="n">
        <v>0</v>
      </c>
      <c r="AF29" s="165" t="n">
        <v>0</v>
      </c>
      <c r="AG29" s="166"/>
      <c r="AH29" s="167"/>
      <c r="AI29" s="168"/>
      <c r="AJ29" s="169"/>
      <c r="AK29" s="170"/>
      <c r="AL29" s="63"/>
      <c r="AM29" s="171"/>
      <c r="AN29" s="172"/>
      <c r="AO29" s="173"/>
      <c r="AP29" s="133"/>
      <c r="AQ29" s="133" t="e">
        <f aca="false" t="array" ref="AQ29:AQ29">SUM(IF(AND(AJ29&lt;&gt;"pac",AJ29&lt;&gt;""),AI29),IF(AND(AM29&lt;&gt;"pac",AM29&lt;&gt;""),AL29),IF(AND(AN29&lt;&gt;"pac",AN29&lt;&gt;""),AO29))/SUM(IF(AND(AJ29&lt;&gt;"pac",AJ29&lt;&gt;""),1),IF(AND(AM29&lt;&gt;"pac",AM29&lt;&gt;""),1),IF(AND(AN29&lt;&gt;"pac",AN29&lt;&gt;""),1))</f>
        <v>#DIV/0!</v>
      </c>
      <c r="AR29" s="133" t="n">
        <f aca="false" t="array" ref="AR29:AR29">SUM(IF(AND(AJ29&lt;&gt;"pac",AJ29&lt;&gt;""),AH29),IF(AND(AM29&lt;&gt;"pac",AM29&lt;&gt;""),AK29),IF(AND(AP29&lt;&gt;"pac",AP29&lt;&gt;""),AN29))</f>
        <v>0</v>
      </c>
      <c r="AS29" s="133"/>
      <c r="AT29" s="134" t="n">
        <f aca="false">SUM(AE29,AG29,AH29,AN29,AK29)</f>
        <v>0</v>
      </c>
      <c r="AU29" s="135" t="e">
        <f aca="false">AV29/AT29</f>
        <v>#DIV/0!</v>
      </c>
      <c r="AV29" s="136" t="n">
        <f aca="false">SUM(AE29*AF29)+(AH29*AI29)+(AN29*AO29)+(AK29*AL29)</f>
        <v>0</v>
      </c>
      <c r="AW29" s="137" t="n">
        <f aca="false">AT29*(F30+G30+H30)*J30/1000</f>
        <v>0</v>
      </c>
      <c r="AX29" s="137" t="n">
        <f aca="false">K30*AT29</f>
        <v>0</v>
      </c>
      <c r="AY29" s="137" t="n">
        <f aca="false">L30*(AE30+AG30)</f>
        <v>0</v>
      </c>
      <c r="AZ29" s="136" t="n">
        <f aca="false">P30</f>
        <v>0</v>
      </c>
      <c r="BA29" s="137" t="n">
        <f aca="false">AC29</f>
        <v>0</v>
      </c>
      <c r="BB29" s="137" t="n">
        <f aca="false">T30*AT30</f>
        <v>0</v>
      </c>
      <c r="BC29" s="137"/>
      <c r="BD29" s="137" t="n">
        <f aca="false">AV29-SUM(AW29:BC29)</f>
        <v>0</v>
      </c>
      <c r="BE29" s="138"/>
      <c r="BF29" s="139" t="n">
        <f aca="false">BD29</f>
        <v>0</v>
      </c>
      <c r="BG29" s="139" t="n">
        <f aca="false">BF29*$BG$5</f>
        <v>0</v>
      </c>
      <c r="BH29" s="139" t="n">
        <f aca="false">BF29*$BH$5</f>
        <v>0</v>
      </c>
      <c r="BI29" s="52"/>
      <c r="BJ29" s="53" t="s">
        <v>109</v>
      </c>
      <c r="BK29" s="52"/>
      <c r="BL29" s="73" t="n">
        <f aca="false">BL25-BL27</f>
        <v>0</v>
      </c>
      <c r="BO29" s="53" t="s">
        <v>109</v>
      </c>
      <c r="BP29" s="52"/>
      <c r="BQ29" s="73" t="n">
        <f aca="false">BQ25-BQ27</f>
        <v>0</v>
      </c>
    </row>
    <row r="30" customFormat="false" ht="12.75" hidden="false" customHeight="false" outlineLevel="0" collapsed="false">
      <c r="B30" s="75" t="n">
        <v>2300</v>
      </c>
      <c r="C30" s="146" t="n">
        <f aca="false">C29</f>
        <v>4</v>
      </c>
      <c r="D30" s="147" t="n">
        <f aca="false">D29</f>
        <v>0</v>
      </c>
      <c r="E30" s="174" t="n">
        <f aca="false">C30-D29</f>
        <v>4</v>
      </c>
      <c r="F30" s="149" t="n">
        <f aca="false">$F$6</f>
        <v>0</v>
      </c>
      <c r="G30" s="175" t="n">
        <f aca="false">$G$6</f>
        <v>0</v>
      </c>
      <c r="H30" s="151" t="n">
        <f aca="false">$H$6</f>
        <v>0</v>
      </c>
      <c r="I30" s="152" t="n">
        <f aca="false">F30+G30+H30</f>
        <v>0</v>
      </c>
      <c r="J30" s="153" t="n">
        <f aca="false">$J$7</f>
        <v>0</v>
      </c>
      <c r="K30" s="154" t="n">
        <f aca="false">$K$6</f>
        <v>0</v>
      </c>
      <c r="L30" s="155" t="n">
        <f aca="false">((I30*J30/1000)+K30)</f>
        <v>0</v>
      </c>
      <c r="M30" s="156" t="n">
        <f aca="false">$M$68</f>
        <v>0</v>
      </c>
      <c r="N30" s="157" t="e">
        <f aca="false">$N$7*AQ29*AR29</f>
        <v>#DIV/0!</v>
      </c>
      <c r="O30" s="156" t="n">
        <f aca="false">$O$68</f>
        <v>0</v>
      </c>
      <c r="P30" s="158" t="n">
        <f aca="false">(AT29*$P$6)*$P$3</f>
        <v>0</v>
      </c>
      <c r="Q30" s="154" t="n">
        <f aca="false">$Q$68</f>
        <v>0</v>
      </c>
      <c r="R30" s="154" t="n">
        <v>0</v>
      </c>
      <c r="S30" s="155" t="n">
        <v>0</v>
      </c>
      <c r="T30" s="156" t="n">
        <f aca="false">$T$6</f>
        <v>0</v>
      </c>
      <c r="U30" s="159" t="e">
        <f aca="false">(N30/E30)+SUM(L30:M30)</f>
        <v>#DIV/0!</v>
      </c>
      <c r="W30" s="116" t="n">
        <v>4</v>
      </c>
      <c r="X30" s="117"/>
      <c r="Y30" s="160"/>
      <c r="Z30" s="90"/>
      <c r="AA30" s="186"/>
      <c r="AB30" s="187"/>
      <c r="AC30" s="188" t="n">
        <f aca="false">(W30*X30)+(Y30*Z30)+(AA30*AB30)</f>
        <v>0</v>
      </c>
      <c r="AD30" s="189" t="n">
        <v>2400</v>
      </c>
      <c r="AE30" s="190" t="n">
        <v>0</v>
      </c>
      <c r="AF30" s="191" t="n">
        <v>0</v>
      </c>
      <c r="AG30" s="192"/>
      <c r="AH30" s="167"/>
      <c r="AI30" s="168"/>
      <c r="AJ30" s="169"/>
      <c r="AK30" s="193"/>
      <c r="AL30" s="90"/>
      <c r="AM30" s="194"/>
      <c r="AN30" s="172"/>
      <c r="AO30" s="173"/>
      <c r="AP30" s="195"/>
      <c r="AQ30" s="195" t="e">
        <f aca="false" t="array" ref="AQ30:AQ30">SUM(IF(AND(AJ30&lt;&gt;"pac",AJ30&lt;&gt;""),AI30),IF(AND(AM30&lt;&gt;"pac",AM30&lt;&gt;""),AL30),IF(AND(AN30&lt;&gt;"pac",AN30&lt;&gt;""),AO30))/SUM(IF(AND(AJ30&lt;&gt;"pac",AJ30&lt;&gt;""),1),IF(AND(AM30&lt;&gt;"pac",AM30&lt;&gt;""),1),IF(AND(AN30&lt;&gt;"pac",AN30&lt;&gt;""),1))</f>
        <v>#DIV/0!</v>
      </c>
      <c r="AR30" s="195" t="n">
        <f aca="false" t="array" ref="AR30:AR30">SUM(IF(AND(AJ30&lt;&gt;"pac",AJ30&lt;&gt;""),AH30),IF(AND(AM30&lt;&gt;"pac",AM30&lt;&gt;""),AK30),IF(AND(AP30&lt;&gt;"pac",AP30&lt;&gt;""),AN30))</f>
        <v>0</v>
      </c>
      <c r="AS30" s="195"/>
      <c r="AT30" s="134" t="n">
        <f aca="false">SUM(AE30,AG30,AH30,AN30,AK30)</f>
        <v>0</v>
      </c>
      <c r="AU30" s="135" t="e">
        <f aca="false">AV30/AT30</f>
        <v>#DIV/0!</v>
      </c>
      <c r="AV30" s="136" t="n">
        <f aca="false">SUM(AE30*AF30)+(AH30*AI30)+(AN30*AO30)+(AK30*AL30)</f>
        <v>0</v>
      </c>
      <c r="AW30" s="137" t="n">
        <f aca="false">AT30*(F31+G31+H31)*J31/1000</f>
        <v>0</v>
      </c>
      <c r="AX30" s="137" t="n">
        <f aca="false">K31*AT30</f>
        <v>0</v>
      </c>
      <c r="AY30" s="137" t="n">
        <f aca="false">L31*(AE31+AG31)</f>
        <v>0</v>
      </c>
      <c r="AZ30" s="136" t="n">
        <f aca="false">P31</f>
        <v>0</v>
      </c>
      <c r="BA30" s="137" t="n">
        <f aca="false">AC30</f>
        <v>0</v>
      </c>
      <c r="BB30" s="137" t="n">
        <f aca="false">T31*AT31</f>
        <v>0</v>
      </c>
      <c r="BC30" s="137"/>
      <c r="BD30" s="137" t="n">
        <f aca="false">AV30-SUM(AW30:BC30)</f>
        <v>0</v>
      </c>
      <c r="BE30" s="138"/>
      <c r="BF30" s="139" t="n">
        <f aca="false">BD30</f>
        <v>0</v>
      </c>
      <c r="BG30" s="139" t="n">
        <f aca="false">BF30*$BG$5</f>
        <v>0</v>
      </c>
      <c r="BH30" s="139" t="n">
        <f aca="false">BF30*$BH$5</f>
        <v>0</v>
      </c>
      <c r="BI30" s="52"/>
      <c r="BJ30" s="53"/>
      <c r="BK30" s="52"/>
      <c r="BL30" s="73"/>
      <c r="BO30" s="53"/>
      <c r="BP30" s="52"/>
      <c r="BQ30" s="73"/>
    </row>
    <row r="31" customFormat="false" ht="13.5" hidden="false" customHeight="false" outlineLevel="0" collapsed="false">
      <c r="B31" s="75" t="n">
        <v>2400</v>
      </c>
      <c r="C31" s="146" t="n">
        <f aca="false">C30</f>
        <v>4</v>
      </c>
      <c r="D31" s="147" t="n">
        <f aca="false">D30</f>
        <v>0</v>
      </c>
      <c r="E31" s="174" t="n">
        <f aca="false">C31-D30</f>
        <v>4</v>
      </c>
      <c r="F31" s="149" t="n">
        <f aca="false">$F$6</f>
        <v>0</v>
      </c>
      <c r="G31" s="196" t="n">
        <f aca="false">$G$6</f>
        <v>0</v>
      </c>
      <c r="H31" s="151" t="n">
        <f aca="false">$H$6</f>
        <v>0</v>
      </c>
      <c r="I31" s="152" t="n">
        <f aca="false">F31+G31+H31</f>
        <v>0</v>
      </c>
      <c r="J31" s="153" t="n">
        <f aca="false">$J$7</f>
        <v>0</v>
      </c>
      <c r="K31" s="154" t="n">
        <f aca="false">$K$6</f>
        <v>0</v>
      </c>
      <c r="L31" s="155" t="n">
        <f aca="false">((I31*J31/1000)+K31)</f>
        <v>0</v>
      </c>
      <c r="M31" s="156" t="n">
        <f aca="false">$M$68</f>
        <v>0</v>
      </c>
      <c r="N31" s="157" t="e">
        <f aca="false">$N$7*AQ30*AR30</f>
        <v>#DIV/0!</v>
      </c>
      <c r="O31" s="156" t="n">
        <f aca="false">$O$68</f>
        <v>0</v>
      </c>
      <c r="P31" s="158" t="n">
        <f aca="false">(AT30*$P$6)*$P$3</f>
        <v>0</v>
      </c>
      <c r="Q31" s="154" t="n">
        <f aca="false">$Q$68</f>
        <v>0</v>
      </c>
      <c r="R31" s="154" t="n">
        <v>0</v>
      </c>
      <c r="S31" s="155" t="n">
        <v>0</v>
      </c>
      <c r="T31" s="156" t="n">
        <f aca="false">$T$6</f>
        <v>0</v>
      </c>
      <c r="U31" s="159" t="e">
        <f aca="false">(N31/E31)+SUM(L31:M31)</f>
        <v>#DIV/0!</v>
      </c>
      <c r="W31" s="197" t="n">
        <f aca="false">SUM(W7:W30)</f>
        <v>96</v>
      </c>
      <c r="X31" s="26"/>
      <c r="Y31" s="197" t="n">
        <f aca="false">SUM(Y7:Y30)</f>
        <v>0</v>
      </c>
      <c r="AA31" s="324" t="n">
        <f aca="false">SUM(AA7:AA30)</f>
        <v>0</v>
      </c>
      <c r="AB31" s="176"/>
      <c r="AD31" s="51"/>
      <c r="AE31" s="198" t="n">
        <f aca="false">SUM(AE7:AE30)</f>
        <v>0</v>
      </c>
      <c r="AF31" s="51"/>
      <c r="AG31" s="199"/>
      <c r="AH31" s="200" t="n">
        <f aca="false">SUM(AH7:AH30)</f>
        <v>0</v>
      </c>
      <c r="AI31" s="199"/>
      <c r="AJ31" s="51"/>
      <c r="AK31" s="201" t="n">
        <f aca="false">SUM(AK7:AK30)</f>
        <v>0</v>
      </c>
      <c r="AL31" s="52"/>
      <c r="AM31" s="51"/>
      <c r="AN31" s="313" t="n">
        <f aca="false">SUM(AN7:AN30)</f>
        <v>0</v>
      </c>
      <c r="AO31" s="26"/>
      <c r="AP31" s="52"/>
      <c r="AT31" s="202" t="n">
        <f aca="false">SUM(AT7:AT30)</f>
        <v>0</v>
      </c>
      <c r="AU31" s="203" t="e">
        <f aca="false">AV31/AT31</f>
        <v>#DIV/0!</v>
      </c>
      <c r="AV31" s="203" t="n">
        <f aca="false">SUM(AV7:AV30)</f>
        <v>0</v>
      </c>
      <c r="AW31" s="203" t="n">
        <f aca="false">SUM(AW7:AW30)</f>
        <v>0</v>
      </c>
      <c r="AX31" s="203" t="n">
        <f aca="false">SUM(AX7:AX30)</f>
        <v>0</v>
      </c>
      <c r="AY31" s="203" t="n">
        <f aca="false">SUM(AY7:AY30)</f>
        <v>0</v>
      </c>
      <c r="AZ31" s="203" t="n">
        <f aca="false">SUM(AZ7:AZ30)</f>
        <v>0</v>
      </c>
      <c r="BA31" s="204" t="n">
        <f aca="false">SUM(BA7:BA30)</f>
        <v>0</v>
      </c>
      <c r="BB31" s="204" t="n">
        <f aca="false">SUM(BB7:BB30)</f>
        <v>0</v>
      </c>
      <c r="BC31" s="204" t="n">
        <f aca="false">SUM(BC7:BC30)</f>
        <v>0</v>
      </c>
      <c r="BD31" s="204" t="n">
        <f aca="false">SUM(BD7:BD30)</f>
        <v>0</v>
      </c>
      <c r="BF31" s="205" t="n">
        <f aca="false">SUM(BF7:BF30)</f>
        <v>0</v>
      </c>
      <c r="BG31" s="205" t="n">
        <f aca="false">SUM(BG7:BG30)</f>
        <v>0</v>
      </c>
      <c r="BH31" s="205" t="n">
        <f aca="false">SUM(BH7:BH30)</f>
        <v>0</v>
      </c>
      <c r="BJ31" s="53" t="s">
        <v>110</v>
      </c>
      <c r="BK31" s="52"/>
      <c r="BL31" s="171"/>
      <c r="BO31" s="53" t="s">
        <v>110</v>
      </c>
      <c r="BP31" s="52"/>
      <c r="BQ31" s="171"/>
    </row>
    <row r="32" customFormat="false" ht="13.5" hidden="false" customHeight="false" outlineLevel="0" collapsed="false">
      <c r="B32" s="207"/>
      <c r="C32" s="208"/>
      <c r="E32" s="209" t="n">
        <f aca="false">SUM(E8:E31)</f>
        <v>96</v>
      </c>
      <c r="F32" s="210"/>
      <c r="G32" s="211"/>
      <c r="H32" s="210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BJ32" s="53" t="s">
        <v>111</v>
      </c>
      <c r="BK32" s="52"/>
      <c r="BL32" s="212" t="n">
        <f aca="false">AW31</f>
        <v>0</v>
      </c>
      <c r="BO32" s="53" t="s">
        <v>111</v>
      </c>
      <c r="BP32" s="52"/>
      <c r="BQ32" s="213" t="n">
        <f aca="false">BL32</f>
        <v>0</v>
      </c>
    </row>
    <row r="33" customFormat="false" ht="12.75" hidden="false" customHeight="false" outlineLevel="0" collapsed="false">
      <c r="P33" s="52"/>
      <c r="V33" s="52"/>
      <c r="AI33" s="216"/>
      <c r="AJ33" s="216"/>
      <c r="AK33" s="218"/>
      <c r="BJ33" s="53" t="s">
        <v>112</v>
      </c>
      <c r="BK33" s="52"/>
      <c r="BL33" s="213" t="n">
        <f aca="false">AX31</f>
        <v>0</v>
      </c>
      <c r="BO33" s="53" t="s">
        <v>112</v>
      </c>
      <c r="BP33" s="52"/>
      <c r="BQ33" s="213" t="n">
        <f aca="false">BL33</f>
        <v>0</v>
      </c>
    </row>
    <row r="34" customFormat="false" ht="13.5" hidden="false" customHeight="false" outlineLevel="0" collapsed="false">
      <c r="P34" s="52"/>
      <c r="AC34" s="217"/>
      <c r="AI34" s="218"/>
      <c r="AJ34" s="218"/>
      <c r="AK34" s="218"/>
      <c r="BJ34" s="53"/>
      <c r="BK34" s="52"/>
      <c r="BL34" s="171"/>
      <c r="BO34" s="183"/>
      <c r="BP34" s="52"/>
      <c r="BQ34" s="219"/>
    </row>
    <row r="35" customFormat="false" ht="12.75" hidden="false" customHeight="false" outlineLevel="0" collapsed="false">
      <c r="P35" s="52"/>
      <c r="AE35" s="220" t="s">
        <v>113</v>
      </c>
      <c r="AF35" s="221" t="s">
        <v>114</v>
      </c>
      <c r="AG35" s="221"/>
      <c r="AH35" s="222"/>
      <c r="AJ35" s="220" t="s">
        <v>113</v>
      </c>
      <c r="AK35" s="221" t="s">
        <v>115</v>
      </c>
      <c r="AL35" s="221"/>
      <c r="AM35" s="222"/>
      <c r="BJ35" s="140" t="s">
        <v>116</v>
      </c>
      <c r="BK35" s="141"/>
      <c r="BL35" s="223" t="n">
        <f aca="false">BL25-BL27-BL32-BL33</f>
        <v>0</v>
      </c>
      <c r="BO35" s="140" t="s">
        <v>117</v>
      </c>
      <c r="BP35" s="141"/>
      <c r="BQ35" s="223" t="n">
        <f aca="false">BQ29-SUM(BQ32:BQ33)</f>
        <v>0</v>
      </c>
    </row>
    <row r="36" customFormat="false" ht="12.75" hidden="false" customHeight="false" outlineLevel="0" collapsed="false">
      <c r="P36" s="52"/>
      <c r="AE36" s="224"/>
      <c r="AF36" s="52"/>
      <c r="AG36" s="52" t="s">
        <v>118</v>
      </c>
      <c r="AH36" s="225" t="s">
        <v>119</v>
      </c>
      <c r="AJ36" s="224"/>
      <c r="AK36" s="52"/>
      <c r="AL36" s="52" t="s">
        <v>118</v>
      </c>
      <c r="AM36" s="225" t="s">
        <v>119</v>
      </c>
      <c r="AV36" s="226" t="s">
        <v>120</v>
      </c>
      <c r="AW36" s="226" t="s">
        <v>121</v>
      </c>
      <c r="AX36" s="226" t="s">
        <v>122</v>
      </c>
      <c r="AY36" s="226" t="s">
        <v>123</v>
      </c>
      <c r="AZ36" s="226" t="s">
        <v>124</v>
      </c>
      <c r="BA36" s="226" t="s">
        <v>46</v>
      </c>
      <c r="BF36" s="98"/>
      <c r="BG36" s="52"/>
      <c r="BH36" s="176"/>
      <c r="BJ36" s="98"/>
      <c r="BK36" s="52"/>
      <c r="BL36" s="176"/>
      <c r="BO36" s="98"/>
      <c r="BP36" s="52"/>
      <c r="BQ36" s="176"/>
    </row>
    <row r="37" customFormat="false" ht="16.5" hidden="false" customHeight="false" outlineLevel="0" collapsed="false">
      <c r="A37" s="7"/>
      <c r="B37" s="7"/>
      <c r="C37" s="7"/>
      <c r="D37" s="7"/>
      <c r="E37" s="7"/>
      <c r="F37" s="7"/>
      <c r="G37" s="7"/>
      <c r="H37" s="227"/>
      <c r="I37" s="227"/>
      <c r="J37" s="227"/>
      <c r="K37" s="227"/>
      <c r="L37" s="7"/>
      <c r="M37" s="7"/>
      <c r="N37" s="7"/>
      <c r="O37" s="7"/>
      <c r="P37" s="100"/>
      <c r="Q37" s="7"/>
      <c r="R37" s="7"/>
      <c r="S37" s="7"/>
      <c r="T37" s="7"/>
      <c r="U37" s="7"/>
      <c r="V37" s="7"/>
      <c r="W37" s="7"/>
      <c r="X37" s="7"/>
      <c r="Y37" s="7"/>
      <c r="AE37" s="224" t="s">
        <v>125</v>
      </c>
      <c r="AF37" s="52"/>
      <c r="AG37" s="52" t="s">
        <v>126</v>
      </c>
      <c r="AH37" s="225" t="s">
        <v>127</v>
      </c>
      <c r="AJ37" s="224" t="s">
        <v>125</v>
      </c>
      <c r="AK37" s="52"/>
      <c r="AL37" s="52" t="s">
        <v>128</v>
      </c>
      <c r="AM37" s="225" t="s">
        <v>129</v>
      </c>
      <c r="AS37" s="226" t="s">
        <v>130</v>
      </c>
      <c r="AT37" s="226" t="s">
        <v>131</v>
      </c>
      <c r="AU37" s="226" t="s">
        <v>132</v>
      </c>
      <c r="AV37" s="226" t="s">
        <v>133</v>
      </c>
      <c r="AW37" s="226" t="s">
        <v>133</v>
      </c>
      <c r="AX37" s="226" t="s">
        <v>134</v>
      </c>
      <c r="AY37" s="226" t="s">
        <v>134</v>
      </c>
      <c r="AZ37" s="226" t="s">
        <v>135</v>
      </c>
      <c r="BA37" s="0" t="s">
        <v>136</v>
      </c>
    </row>
    <row r="38" customFormat="false" ht="12.75" hidden="false" customHeight="false" outlineLevel="0" collapsed="false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AE38" s="224" t="s">
        <v>137</v>
      </c>
      <c r="AF38" s="52"/>
      <c r="AG38" s="52" t="s">
        <v>138</v>
      </c>
      <c r="AH38" s="225" t="s">
        <v>138</v>
      </c>
      <c r="AJ38" s="224" t="s">
        <v>137</v>
      </c>
      <c r="AK38" s="52"/>
      <c r="AL38" s="52" t="s">
        <v>83</v>
      </c>
      <c r="AM38" s="225" t="s">
        <v>82</v>
      </c>
      <c r="AS38" s="228" t="n">
        <v>2</v>
      </c>
      <c r="AT38" s="229" t="n">
        <f aca="false">AT7</f>
        <v>0</v>
      </c>
      <c r="AU38" s="229" t="n">
        <f aca="false">AS38-AT38</f>
        <v>2</v>
      </c>
      <c r="AV38" s="230" t="n">
        <f aca="false">IF(AND(AU38&lt;=0,AU38&gt;=-2),AU38,IF(AU38&lt;-2,-2,0))</f>
        <v>0</v>
      </c>
      <c r="AW38" s="231" t="n">
        <f aca="false">IF(AND(AU38&gt;=0,AU38&lt;=2),AU38,IF(AU38&gt;2,2,0))</f>
        <v>2</v>
      </c>
      <c r="AX38" s="232" t="n">
        <f aca="false">IF(AU38&gt;2,(AU38-2)*13.66,0)</f>
        <v>0</v>
      </c>
      <c r="AY38" s="232" t="n">
        <f aca="false">IF(AU38&lt;-2,(ABS(AU38)-2)*100,0)</f>
        <v>0</v>
      </c>
      <c r="AZ38" s="233" t="n">
        <f aca="false">AV38+AW38</f>
        <v>2</v>
      </c>
      <c r="BA38" s="234" t="n">
        <f aca="false">AX38+AY38</f>
        <v>0</v>
      </c>
      <c r="BB38" s="142"/>
      <c r="BJ38" s="6" t="s">
        <v>139</v>
      </c>
      <c r="BP38" s="6" t="s">
        <v>140</v>
      </c>
    </row>
    <row r="39" customFormat="false" ht="13.5" hidden="false" customHeight="false" outlineLevel="0" collapsed="false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AE39" s="236" t="n">
        <f aca="false">AE31</f>
        <v>0</v>
      </c>
      <c r="AF39" s="237" t="n">
        <f aca="false">AG31</f>
        <v>0</v>
      </c>
      <c r="AG39" s="237" t="n">
        <f aca="false">AH31+AK31</f>
        <v>0</v>
      </c>
      <c r="AH39" s="238" t="n">
        <f aca="false">AN31</f>
        <v>0</v>
      </c>
      <c r="AJ39" s="236" t="n">
        <f aca="false">AJ31</f>
        <v>0</v>
      </c>
      <c r="AK39" s="237" t="n">
        <f aca="false">AL31</f>
        <v>0</v>
      </c>
      <c r="AL39" s="239" t="e">
        <f aca="false">AVERAGE(AL7:AL30,AI7:AI30)</f>
        <v>#DIV/0!</v>
      </c>
      <c r="AM39" s="240" t="e">
        <f aca="false">AVERAGE(AO7:AO30)</f>
        <v>#DIV/0!</v>
      </c>
      <c r="AS39" s="241" t="n">
        <v>9</v>
      </c>
      <c r="AT39" s="242" t="n">
        <f aca="false">AT8</f>
        <v>0</v>
      </c>
      <c r="AU39" s="242" t="n">
        <f aca="false">AS39-AT39</f>
        <v>9</v>
      </c>
      <c r="AV39" s="243" t="n">
        <f aca="false">IF(AND(AU39&lt;=0,AU39&gt;=-2),AU39,IF(AU39&lt;-2,-2,0))</f>
        <v>0</v>
      </c>
      <c r="AW39" s="244" t="n">
        <f aca="false">IF(AND(AU39&gt;=0,AU39&lt;=2),AU39,IF(AU39&gt;2,2,0))</f>
        <v>2</v>
      </c>
      <c r="AX39" s="245" t="n">
        <f aca="false">IF(AU39&gt;2,(AU39-2)*13.66,0)</f>
        <v>95.62</v>
      </c>
      <c r="AY39" s="245" t="n">
        <f aca="false">IF(AU39&lt;-2,(ABS(AU39)-2)*100,0)</f>
        <v>0</v>
      </c>
      <c r="AZ39" s="246" t="n">
        <f aca="false">AV39+AW39</f>
        <v>2</v>
      </c>
      <c r="BA39" s="247" t="n">
        <f aca="false">AX39+AY39</f>
        <v>95.62</v>
      </c>
      <c r="BJ39" s="25" t="s">
        <v>141</v>
      </c>
      <c r="BK39" s="26"/>
      <c r="BL39" s="248" t="n">
        <v>0</v>
      </c>
    </row>
    <row r="40" customFormat="false" ht="15.75" hidden="false" customHeight="false" outlineLevel="0" collapsed="false">
      <c r="A40" s="7"/>
      <c r="B40" s="7"/>
      <c r="C40" s="7"/>
      <c r="D40" s="7"/>
      <c r="E40" s="227"/>
      <c r="F40" s="227"/>
      <c r="G40" s="227"/>
      <c r="H40" s="227"/>
      <c r="I40" s="227"/>
      <c r="J40" s="227"/>
      <c r="K40" s="227"/>
      <c r="L40" s="227"/>
      <c r="M40" s="227"/>
      <c r="N40" s="227"/>
      <c r="O40" s="227"/>
      <c r="P40" s="7"/>
      <c r="Q40" s="7"/>
      <c r="R40" s="7"/>
      <c r="S40" s="7"/>
      <c r="T40" s="7"/>
      <c r="U40" s="7"/>
      <c r="V40" s="7"/>
      <c r="W40" s="7"/>
      <c r="X40" s="7"/>
      <c r="Y40" s="7"/>
      <c r="AS40" s="241" t="n">
        <v>17</v>
      </c>
      <c r="AT40" s="242" t="n">
        <f aca="false">AT9</f>
        <v>0</v>
      </c>
      <c r="AU40" s="242" t="n">
        <f aca="false">AS40-AT40</f>
        <v>17</v>
      </c>
      <c r="AV40" s="243" t="n">
        <f aca="false">IF(AND(AU40&lt;=0,AU40&gt;=-2),AU40,IF(AU40&lt;-2,-2,0))</f>
        <v>0</v>
      </c>
      <c r="AW40" s="244" t="n">
        <f aca="false">IF(AND(AU40&gt;=0,AU40&lt;=2),AU40,IF(AU40&gt;2,2,0))</f>
        <v>2</v>
      </c>
      <c r="AX40" s="245" t="n">
        <f aca="false">IF(AU40&gt;2,(AU40-2)*13.66,0)</f>
        <v>204.9</v>
      </c>
      <c r="AY40" s="245" t="n">
        <f aca="false">IF(AU40&lt;-2,(ABS(AU40)-2)*100,0)</f>
        <v>0</v>
      </c>
      <c r="AZ40" s="246" t="n">
        <f aca="false">AV40+AW40</f>
        <v>2</v>
      </c>
      <c r="BA40" s="247" t="n">
        <f aca="false">AX40+AY40</f>
        <v>204.9</v>
      </c>
      <c r="BJ40" s="183"/>
      <c r="BK40" s="52"/>
      <c r="BL40" s="251"/>
    </row>
    <row r="41" customFormat="false" ht="15.75" hidden="false" customHeight="false" outlineLevel="0" collapsed="false">
      <c r="A41" s="7"/>
      <c r="B41" s="7"/>
      <c r="C41" s="7"/>
      <c r="D41" s="7"/>
      <c r="E41" s="253"/>
      <c r="F41" s="253"/>
      <c r="G41" s="254"/>
      <c r="H41" s="253"/>
      <c r="I41" s="254"/>
      <c r="J41" s="253"/>
      <c r="K41" s="254"/>
      <c r="L41" s="253"/>
      <c r="M41" s="254"/>
      <c r="N41" s="253"/>
      <c r="O41" s="253"/>
      <c r="P41" s="7"/>
      <c r="Q41" s="7"/>
      <c r="R41" s="7"/>
      <c r="S41" s="7"/>
      <c r="T41" s="7"/>
      <c r="U41" s="7"/>
      <c r="V41" s="7"/>
      <c r="W41" s="7"/>
      <c r="X41" s="7"/>
      <c r="Y41" s="7"/>
      <c r="AS41" s="241" t="n">
        <v>11</v>
      </c>
      <c r="AT41" s="242" t="n">
        <f aca="false">AT10</f>
        <v>0</v>
      </c>
      <c r="AU41" s="242" t="n">
        <f aca="false">AS41-AT41</f>
        <v>11</v>
      </c>
      <c r="AV41" s="243" t="n">
        <f aca="false">IF(AND(AU41&lt;=0,AU41&gt;=-2),AU41,IF(AU41&lt;-2,-2,0))</f>
        <v>0</v>
      </c>
      <c r="AW41" s="244" t="n">
        <f aca="false">IF(AND(AU41&gt;=0,AU41&lt;=2),AU41,IF(AU41&gt;2,2,0))</f>
        <v>2</v>
      </c>
      <c r="AX41" s="245" t="n">
        <f aca="false">IF(AU41&gt;2,(AU41-2)*13.66,0)</f>
        <v>122.94</v>
      </c>
      <c r="AY41" s="245" t="n">
        <f aca="false">IF(AU41&lt;-2,(ABS(AU41)-2)*100,0)</f>
        <v>0</v>
      </c>
      <c r="AZ41" s="246" t="n">
        <f aca="false">AV41+AW41</f>
        <v>2</v>
      </c>
      <c r="BA41" s="247" t="n">
        <f aca="false">AX41+AY41</f>
        <v>122.94</v>
      </c>
      <c r="BJ41" s="53" t="s">
        <v>142</v>
      </c>
      <c r="BK41" s="98"/>
      <c r="BL41" s="255" t="n">
        <v>0</v>
      </c>
    </row>
    <row r="42" customFormat="false" ht="15" hidden="false" customHeight="false" outlineLevel="0" collapsed="false">
      <c r="A42" s="7"/>
      <c r="B42" s="7"/>
      <c r="C42" s="7"/>
      <c r="D42" s="7"/>
      <c r="E42" s="253"/>
      <c r="F42" s="253"/>
      <c r="G42" s="254"/>
      <c r="H42" s="253"/>
      <c r="I42" s="254"/>
      <c r="J42" s="253"/>
      <c r="K42" s="254"/>
      <c r="L42" s="253"/>
      <c r="M42" s="254"/>
      <c r="N42" s="253"/>
      <c r="O42" s="253"/>
      <c r="P42" s="7"/>
      <c r="Q42" s="7"/>
      <c r="R42" s="7"/>
      <c r="S42" s="7"/>
      <c r="T42" s="7"/>
      <c r="U42" s="7"/>
      <c r="V42" s="7"/>
      <c r="W42" s="7"/>
      <c r="X42" s="7"/>
      <c r="Y42" s="7"/>
      <c r="AE42" s="220" t="s">
        <v>143</v>
      </c>
      <c r="AF42" s="221" t="s">
        <v>114</v>
      </c>
      <c r="AG42" s="221"/>
      <c r="AH42" s="222"/>
      <c r="AJ42" s="220" t="s">
        <v>143</v>
      </c>
      <c r="AK42" s="221" t="s">
        <v>115</v>
      </c>
      <c r="AL42" s="221"/>
      <c r="AM42" s="222"/>
      <c r="AS42" s="241" t="n">
        <v>11</v>
      </c>
      <c r="AT42" s="242" t="n">
        <f aca="false">AT11</f>
        <v>0</v>
      </c>
      <c r="AU42" s="242" t="n">
        <f aca="false">AS42-AT42</f>
        <v>11</v>
      </c>
      <c r="AV42" s="243" t="n">
        <f aca="false">IF(AND(AU42&lt;=0,AU42&gt;=-2),AU42,IF(AU42&lt;-2,-2,0))</f>
        <v>0</v>
      </c>
      <c r="AW42" s="244" t="n">
        <f aca="false">IF(AND(AU42&gt;=0,AU42&lt;=2),AU42,IF(AU42&gt;2,2,0))</f>
        <v>2</v>
      </c>
      <c r="AX42" s="245" t="n">
        <f aca="false">IF(AU42&gt;2,(AU42-2)*13.66,0)</f>
        <v>122.94</v>
      </c>
      <c r="AY42" s="245" t="n">
        <f aca="false">IF(AU42&lt;-2,(ABS(AU42)-2)*100,0)</f>
        <v>0</v>
      </c>
      <c r="AZ42" s="246" t="n">
        <f aca="false">AV42+AW42</f>
        <v>2</v>
      </c>
      <c r="BA42" s="247" t="n">
        <f aca="false">AX42+AY42</f>
        <v>122.94</v>
      </c>
      <c r="BJ42" s="53" t="s">
        <v>144</v>
      </c>
      <c r="BK42" s="256" t="n">
        <f aca="false">A1</f>
        <v>36981</v>
      </c>
      <c r="BL42" s="255" t="n">
        <v>0</v>
      </c>
    </row>
    <row r="43" customFormat="false" ht="15" hidden="false" customHeight="false" outlineLevel="0" collapsed="false">
      <c r="A43" s="7"/>
      <c r="B43" s="7"/>
      <c r="C43" s="7"/>
      <c r="D43" s="7"/>
      <c r="E43" s="253"/>
      <c r="F43" s="253"/>
      <c r="G43" s="254"/>
      <c r="H43" s="253"/>
      <c r="I43" s="253"/>
      <c r="J43" s="253"/>
      <c r="K43" s="254"/>
      <c r="L43" s="253"/>
      <c r="M43" s="253"/>
      <c r="N43" s="253"/>
      <c r="O43" s="253"/>
      <c r="P43" s="7"/>
      <c r="Q43" s="7"/>
      <c r="R43" s="7"/>
      <c r="S43" s="7"/>
      <c r="T43" s="7"/>
      <c r="U43" s="7"/>
      <c r="V43" s="7"/>
      <c r="W43" s="7"/>
      <c r="X43" s="7"/>
      <c r="Y43" s="7"/>
      <c r="AE43" s="224"/>
      <c r="AF43" s="52"/>
      <c r="AG43" s="52" t="s">
        <v>118</v>
      </c>
      <c r="AH43" s="225"/>
      <c r="AJ43" s="224"/>
      <c r="AK43" s="52"/>
      <c r="AL43" s="52" t="s">
        <v>118</v>
      </c>
      <c r="AM43" s="225"/>
      <c r="AS43" s="241" t="n">
        <v>11</v>
      </c>
      <c r="AT43" s="242" t="n">
        <f aca="false">AT12</f>
        <v>0</v>
      </c>
      <c r="AU43" s="242" t="n">
        <f aca="false">AS43-AT43</f>
        <v>11</v>
      </c>
      <c r="AV43" s="243" t="n">
        <f aca="false">IF(AND(AU43&lt;=0,AU43&gt;=-2),AU43,IF(AU43&lt;-2,-2,0))</f>
        <v>0</v>
      </c>
      <c r="AW43" s="244" t="n">
        <f aca="false">IF(AND(AU43&gt;=0,AU43&lt;=2),AU43,IF(AU43&gt;2,2,0))</f>
        <v>2</v>
      </c>
      <c r="AX43" s="245" t="n">
        <f aca="false">IF(AU43&gt;2,(AU43-2)*13.66,0)</f>
        <v>122.94</v>
      </c>
      <c r="AY43" s="245" t="n">
        <f aca="false">IF(AU43&lt;-2,(ABS(AU43)-2)*100,0)</f>
        <v>0</v>
      </c>
      <c r="AZ43" s="246" t="n">
        <f aca="false">AV43+AW43</f>
        <v>2</v>
      </c>
      <c r="BA43" s="247" t="n">
        <f aca="false">AX43+AY43</f>
        <v>122.94</v>
      </c>
      <c r="BJ43" s="53" t="s">
        <v>145</v>
      </c>
      <c r="BK43" s="52"/>
      <c r="BL43" s="255" t="n">
        <f aca="false">SUM(BL39:BL42)</f>
        <v>0</v>
      </c>
    </row>
    <row r="44" customFormat="false" ht="15" hidden="false" customHeight="false" outlineLevel="0" collapsed="false">
      <c r="A44" s="7"/>
      <c r="B44" s="7"/>
      <c r="C44" s="7"/>
      <c r="D44" s="7"/>
      <c r="E44" s="253"/>
      <c r="F44" s="253"/>
      <c r="G44" s="254"/>
      <c r="H44" s="253"/>
      <c r="I44" s="254"/>
      <c r="J44" s="253"/>
      <c r="K44" s="254"/>
      <c r="L44" s="253"/>
      <c r="M44" s="254"/>
      <c r="N44" s="254"/>
      <c r="O44" s="254"/>
      <c r="P44" s="7"/>
      <c r="Q44" s="7"/>
      <c r="R44" s="7"/>
      <c r="S44" s="7"/>
      <c r="T44" s="7"/>
      <c r="U44" s="7"/>
      <c r="V44" s="7"/>
      <c r="W44" s="7"/>
      <c r="X44" s="7"/>
      <c r="Y44" s="7"/>
      <c r="AE44" s="224" t="s">
        <v>125</v>
      </c>
      <c r="AF44" s="52" t="s">
        <v>146</v>
      </c>
      <c r="AG44" s="52" t="s">
        <v>126</v>
      </c>
      <c r="AH44" s="225" t="s">
        <v>119</v>
      </c>
      <c r="AJ44" s="224" t="s">
        <v>125</v>
      </c>
      <c r="AK44" s="52" t="s">
        <v>146</v>
      </c>
      <c r="AL44" s="52" t="s">
        <v>126</v>
      </c>
      <c r="AM44" s="225" t="s">
        <v>119</v>
      </c>
      <c r="AS44" s="241" t="n">
        <v>11</v>
      </c>
      <c r="AT44" s="242" t="n">
        <f aca="false">AT13</f>
        <v>0</v>
      </c>
      <c r="AU44" s="242" t="n">
        <f aca="false">AS44-AT44</f>
        <v>11</v>
      </c>
      <c r="AV44" s="243" t="n">
        <f aca="false">IF(AND(AU44&lt;=0,AU44&gt;=-2),AU44,IF(AU44&lt;-2,-2,0))</f>
        <v>0</v>
      </c>
      <c r="AW44" s="244" t="n">
        <f aca="false">IF(AND(AU44&gt;=0,AU44&lt;=2),AU44,IF(AU44&gt;2,2,0))</f>
        <v>2</v>
      </c>
      <c r="AX44" s="245" t="n">
        <f aca="false">IF(AU44&gt;2,(AU44-2)*13.66,0)</f>
        <v>122.94</v>
      </c>
      <c r="AY44" s="245" t="n">
        <f aca="false">IF(AU44&lt;-2,(ABS(AU44)-2)*100,0)</f>
        <v>0</v>
      </c>
      <c r="AZ44" s="246" t="n">
        <f aca="false">AV44+AW44</f>
        <v>2</v>
      </c>
      <c r="BA44" s="247" t="n">
        <f aca="false">AX44+AY44</f>
        <v>122.94</v>
      </c>
      <c r="BJ44" s="183"/>
      <c r="BK44" s="52"/>
      <c r="BL44" s="251"/>
    </row>
    <row r="45" customFormat="false" ht="15.75" hidden="false" customHeight="false" outlineLevel="0" collapsed="false">
      <c r="A45" s="7"/>
      <c r="B45" s="7"/>
      <c r="C45" s="7"/>
      <c r="D45" s="7"/>
      <c r="E45" s="253"/>
      <c r="F45" s="253"/>
      <c r="G45" s="253"/>
      <c r="H45" s="253"/>
      <c r="I45" s="253"/>
      <c r="J45" s="253"/>
      <c r="K45" s="253"/>
      <c r="L45" s="253"/>
      <c r="M45" s="253"/>
      <c r="N45" s="253"/>
      <c r="O45" s="253"/>
      <c r="P45" s="7"/>
      <c r="Q45" s="7"/>
      <c r="R45" s="7"/>
      <c r="S45" s="7"/>
      <c r="T45" s="7"/>
      <c r="U45" s="7"/>
      <c r="V45" s="7"/>
      <c r="W45" s="7"/>
      <c r="X45" s="7"/>
      <c r="Y45" s="7"/>
      <c r="AE45" s="258" t="s">
        <v>137</v>
      </c>
      <c r="AF45" s="259" t="s">
        <v>137</v>
      </c>
      <c r="AG45" s="259" t="s">
        <v>138</v>
      </c>
      <c r="AH45" s="260" t="s">
        <v>138</v>
      </c>
      <c r="AJ45" s="224" t="s">
        <v>137</v>
      </c>
      <c r="AK45" s="52" t="s">
        <v>137</v>
      </c>
      <c r="AL45" s="52" t="s">
        <v>138</v>
      </c>
      <c r="AM45" s="225" t="s">
        <v>138</v>
      </c>
      <c r="AS45" s="241" t="n">
        <v>11</v>
      </c>
      <c r="AT45" s="242" t="n">
        <f aca="false">AT14</f>
        <v>0</v>
      </c>
      <c r="AU45" s="242" t="n">
        <f aca="false">AS45-AT45</f>
        <v>11</v>
      </c>
      <c r="AV45" s="243" t="n">
        <f aca="false">IF(AND(AU45&lt;=0,AU45&gt;=-2),AU45,IF(AU45&lt;-2,-2,0))</f>
        <v>0</v>
      </c>
      <c r="AW45" s="244" t="n">
        <f aca="false">IF(AND(AU45&gt;=0,AU45&lt;=2),AU45,IF(AU45&gt;2,2,0))</f>
        <v>2</v>
      </c>
      <c r="AX45" s="245" t="n">
        <f aca="false">IF(AU45&gt;2,(AU45-2)*13.66,0)</f>
        <v>122.94</v>
      </c>
      <c r="AY45" s="245" t="n">
        <f aca="false">IF(AU45&lt;-2,(ABS(AU45)-2)*100,0)</f>
        <v>0</v>
      </c>
      <c r="AZ45" s="246" t="n">
        <f aca="false">AV45+AW45</f>
        <v>2</v>
      </c>
      <c r="BA45" s="247" t="n">
        <f aca="false">AX45+AY45</f>
        <v>122.94</v>
      </c>
      <c r="BJ45" s="53" t="s">
        <v>147</v>
      </c>
      <c r="BK45" s="98"/>
      <c r="BL45" s="255" t="n">
        <v>0</v>
      </c>
    </row>
    <row r="46" customFormat="false" ht="15.75" hidden="false" customHeight="false" outlineLevel="0" collapsed="false">
      <c r="A46" s="7"/>
      <c r="B46" s="7"/>
      <c r="C46" s="7"/>
      <c r="D46" s="7"/>
      <c r="E46" s="253"/>
      <c r="F46" s="253"/>
      <c r="G46" s="253"/>
      <c r="H46" s="253"/>
      <c r="I46" s="253"/>
      <c r="J46" s="253"/>
      <c r="K46" s="253"/>
      <c r="L46" s="253"/>
      <c r="M46" s="253"/>
      <c r="N46" s="253"/>
      <c r="O46" s="253"/>
      <c r="P46" s="7"/>
      <c r="Q46" s="7"/>
      <c r="R46" s="7"/>
      <c r="S46" s="7"/>
      <c r="T46" s="7"/>
      <c r="U46" s="7"/>
      <c r="V46" s="7"/>
      <c r="W46" s="7"/>
      <c r="X46" s="7"/>
      <c r="Y46" s="7"/>
      <c r="AE46" s="261" t="n">
        <f aca="false">AE39</f>
        <v>0</v>
      </c>
      <c r="AF46" s="262" t="n">
        <f aca="false">AF39</f>
        <v>0</v>
      </c>
      <c r="AG46" s="262" t="n">
        <f aca="false">AG39</f>
        <v>0</v>
      </c>
      <c r="AH46" s="262" t="n">
        <f aca="false">AH39</f>
        <v>0</v>
      </c>
      <c r="AJ46" s="261" t="n">
        <f aca="false">AJ39</f>
        <v>0</v>
      </c>
      <c r="AK46" s="262" t="n">
        <f aca="false">AK39</f>
        <v>0</v>
      </c>
      <c r="AL46" s="325" t="e">
        <f aca="false">AL39</f>
        <v>#DIV/0!</v>
      </c>
      <c r="AM46" s="326" t="e">
        <f aca="false">AM39</f>
        <v>#DIV/0!</v>
      </c>
      <c r="AS46" s="241" t="n">
        <v>11</v>
      </c>
      <c r="AT46" s="242" t="n">
        <f aca="false">AT15</f>
        <v>0</v>
      </c>
      <c r="AU46" s="242" t="n">
        <f aca="false">AS46-AT46</f>
        <v>11</v>
      </c>
      <c r="AV46" s="243" t="n">
        <f aca="false">IF(AND(AU46&lt;=0,AU46&gt;=-2),AU46,IF(AU46&lt;-2,-2,0))</f>
        <v>0</v>
      </c>
      <c r="AW46" s="244" t="n">
        <f aca="false">IF(AND(AU46&gt;=0,AU46&lt;=2),AU46,IF(AU46&gt;2,2,0))</f>
        <v>2</v>
      </c>
      <c r="AX46" s="245" t="n">
        <f aca="false">IF(AU46&gt;2,(AU46-2)*13.66,0)</f>
        <v>122.94</v>
      </c>
      <c r="AY46" s="245" t="n">
        <f aca="false">IF(AU46&lt;-2,(ABS(AU46)-2)*100,0)</f>
        <v>0</v>
      </c>
      <c r="AZ46" s="246" t="n">
        <f aca="false">AV46+AW46</f>
        <v>2</v>
      </c>
      <c r="BA46" s="247" t="n">
        <f aca="false">AX46+AY46</f>
        <v>122.94</v>
      </c>
      <c r="BJ46" s="53" t="s">
        <v>148</v>
      </c>
      <c r="BK46" s="256" t="n">
        <f aca="false">BK42</f>
        <v>36981</v>
      </c>
      <c r="BL46" s="266" t="n">
        <f aca="false">AT31*J7/1000</f>
        <v>0</v>
      </c>
    </row>
    <row r="47" customFormat="false" ht="15" hidden="false" customHeight="false" outlineLevel="0" collapsed="false">
      <c r="A47" s="7"/>
      <c r="B47" s="7"/>
      <c r="C47" s="7"/>
      <c r="D47" s="7"/>
      <c r="E47" s="253"/>
      <c r="F47" s="253"/>
      <c r="G47" s="253"/>
      <c r="H47" s="253"/>
      <c r="I47" s="253"/>
      <c r="J47" s="253"/>
      <c r="K47" s="253"/>
      <c r="L47" s="253"/>
      <c r="M47" s="253"/>
      <c r="N47" s="253"/>
      <c r="O47" s="253"/>
      <c r="P47" s="7"/>
      <c r="Q47" s="7"/>
      <c r="R47" s="7"/>
      <c r="S47" s="7"/>
      <c r="T47" s="7"/>
      <c r="U47" s="7"/>
      <c r="V47" s="7"/>
      <c r="W47" s="7"/>
      <c r="X47" s="7"/>
      <c r="Y47" s="7"/>
      <c r="AS47" s="241" t="n">
        <v>11</v>
      </c>
      <c r="AT47" s="242" t="n">
        <f aca="false">AT16</f>
        <v>0</v>
      </c>
      <c r="AU47" s="242" t="n">
        <f aca="false">AS47-AT47</f>
        <v>11</v>
      </c>
      <c r="AV47" s="243" t="n">
        <f aca="false">IF(AND(AU47&lt;=0,AU47&gt;=-2),AU47,IF(AU47&lt;-2,-2,0))</f>
        <v>0</v>
      </c>
      <c r="AW47" s="244" t="n">
        <f aca="false">IF(AND(AU47&gt;=0,AU47&lt;=2),AU47,IF(AU47&gt;2,2,0))</f>
        <v>2</v>
      </c>
      <c r="AX47" s="245" t="n">
        <f aca="false">IF(AU47&gt;2,(AU47-2)*13.66,0)</f>
        <v>122.94</v>
      </c>
      <c r="AY47" s="245" t="n">
        <f aca="false">IF(AU47&lt;-2,(ABS(AU47)-2)*100,0)</f>
        <v>0</v>
      </c>
      <c r="AZ47" s="246" t="n">
        <f aca="false">AV47+AW47</f>
        <v>2</v>
      </c>
      <c r="BA47" s="247" t="n">
        <f aca="false">AX47+AY47</f>
        <v>122.94</v>
      </c>
      <c r="BJ47" s="53" t="s">
        <v>149</v>
      </c>
      <c r="BK47" s="98"/>
      <c r="BL47" s="255" t="n">
        <f aca="false">SUM(BL45:BL46)</f>
        <v>0</v>
      </c>
    </row>
    <row r="48" customFormat="false" ht="15" hidden="false" customHeight="false" outlineLevel="0" collapsed="false">
      <c r="A48" s="7"/>
      <c r="B48" s="7"/>
      <c r="C48" s="7"/>
      <c r="D48" s="7"/>
      <c r="E48" s="253"/>
      <c r="F48" s="253"/>
      <c r="G48" s="254"/>
      <c r="H48" s="253"/>
      <c r="I48" s="254"/>
      <c r="J48" s="253"/>
      <c r="K48" s="254"/>
      <c r="L48" s="253"/>
      <c r="M48" s="254"/>
      <c r="N48" s="253"/>
      <c r="O48" s="253"/>
      <c r="P48" s="7"/>
      <c r="Q48" s="7"/>
      <c r="R48" s="7"/>
      <c r="S48" s="7"/>
      <c r="T48" s="7"/>
      <c r="U48" s="7"/>
      <c r="V48" s="7"/>
      <c r="W48" s="7"/>
      <c r="X48" s="7"/>
      <c r="Y48" s="7"/>
      <c r="AS48" s="241" t="n">
        <v>11</v>
      </c>
      <c r="AT48" s="242" t="n">
        <f aca="false">AT17</f>
        <v>0</v>
      </c>
      <c r="AU48" s="242" t="n">
        <f aca="false">AS48-AT48</f>
        <v>11</v>
      </c>
      <c r="AV48" s="243" t="n">
        <f aca="false">IF(AND(AU48&lt;=0,AU48&gt;=-2),AU48,IF(AU48&lt;-2,-2,0))</f>
        <v>0</v>
      </c>
      <c r="AW48" s="244" t="n">
        <f aca="false">IF(AND(AU48&gt;=0,AU48&lt;=2),AU48,IF(AU48&gt;2,2,0))</f>
        <v>2</v>
      </c>
      <c r="AX48" s="245" t="n">
        <f aca="false">IF(AU48&gt;2,(AU48-2)*13.66,0)</f>
        <v>122.94</v>
      </c>
      <c r="AY48" s="245" t="n">
        <f aca="false">IF(AU48&lt;-2,(ABS(AU48)-2)*100,0)</f>
        <v>0</v>
      </c>
      <c r="AZ48" s="246" t="n">
        <f aca="false">AV48+AW48</f>
        <v>2</v>
      </c>
      <c r="BA48" s="247" t="n">
        <f aca="false">AX48+AY48</f>
        <v>122.94</v>
      </c>
      <c r="BJ48" s="183"/>
      <c r="BK48" s="52"/>
      <c r="BL48" s="251"/>
    </row>
    <row r="49" customFormat="false" ht="15" hidden="false" customHeight="false" outlineLevel="0" collapsed="false">
      <c r="A49" s="7"/>
      <c r="B49" s="7"/>
      <c r="C49" s="7"/>
      <c r="D49" s="7"/>
      <c r="E49" s="253"/>
      <c r="F49" s="253"/>
      <c r="G49" s="254"/>
      <c r="H49" s="253"/>
      <c r="I49" s="254"/>
      <c r="J49" s="253"/>
      <c r="K49" s="254"/>
      <c r="L49" s="253"/>
      <c r="M49" s="254"/>
      <c r="N49" s="253"/>
      <c r="O49" s="253"/>
      <c r="P49" s="7"/>
      <c r="Q49" s="7"/>
      <c r="R49" s="7"/>
      <c r="S49" s="7"/>
      <c r="T49" s="7"/>
      <c r="U49" s="7"/>
      <c r="V49" s="7"/>
      <c r="W49" s="7"/>
      <c r="X49" s="7"/>
      <c r="Y49" s="7"/>
      <c r="AS49" s="241" t="n">
        <v>11</v>
      </c>
      <c r="AT49" s="242" t="n">
        <f aca="false">AT18</f>
        <v>0</v>
      </c>
      <c r="AU49" s="242" t="n">
        <f aca="false">AS49-AT49</f>
        <v>11</v>
      </c>
      <c r="AV49" s="243" t="n">
        <f aca="false">IF(AND(AU49&lt;=0,AU49&gt;=-2),AU49,IF(AU49&lt;-2,-2,0))</f>
        <v>0</v>
      </c>
      <c r="AW49" s="244" t="n">
        <f aca="false">IF(AND(AU49&gt;=0,AU49&lt;=2),AU49,IF(AU49&gt;2,2,0))</f>
        <v>2</v>
      </c>
      <c r="AX49" s="245" t="n">
        <f aca="false">IF(AU49&gt;2,(AU49-2)*13.66,0)</f>
        <v>122.94</v>
      </c>
      <c r="AY49" s="245" t="n">
        <f aca="false">IF(AU49&lt;-2,(ABS(AU49)-2)*100,0)</f>
        <v>0</v>
      </c>
      <c r="AZ49" s="246" t="n">
        <f aca="false">AV49+AW49</f>
        <v>2</v>
      </c>
      <c r="BA49" s="247" t="n">
        <f aca="false">AX49+AY49</f>
        <v>122.94</v>
      </c>
      <c r="BJ49" s="140" t="s">
        <v>150</v>
      </c>
      <c r="BK49" s="141"/>
      <c r="BL49" s="267" t="n">
        <f aca="false">BL43-BL47</f>
        <v>0</v>
      </c>
    </row>
    <row r="50" customFormat="false" ht="15" hidden="false" customHeight="false" outlineLevel="0" collapsed="false">
      <c r="A50" s="7"/>
      <c r="B50" s="7"/>
      <c r="C50" s="7"/>
      <c r="D50" s="7"/>
      <c r="E50" s="253"/>
      <c r="F50" s="253"/>
      <c r="G50" s="253"/>
      <c r="H50" s="253"/>
      <c r="I50" s="253"/>
      <c r="J50" s="253"/>
      <c r="K50" s="254"/>
      <c r="L50" s="253"/>
      <c r="M50" s="253"/>
      <c r="N50" s="253"/>
      <c r="O50" s="253"/>
      <c r="P50" s="7"/>
      <c r="Q50" s="7"/>
      <c r="R50" s="7"/>
      <c r="S50" s="7"/>
      <c r="T50" s="7"/>
      <c r="U50" s="7"/>
      <c r="V50" s="7"/>
      <c r="W50" s="7"/>
      <c r="X50" s="7"/>
      <c r="Y50" s="7"/>
      <c r="AS50" s="241" t="n">
        <v>11</v>
      </c>
      <c r="AT50" s="242" t="n">
        <f aca="false">AT19</f>
        <v>0</v>
      </c>
      <c r="AU50" s="242" t="n">
        <f aca="false">AS50-AT50</f>
        <v>11</v>
      </c>
      <c r="AV50" s="243" t="n">
        <f aca="false">IF(AND(AU50&lt;=0,AU50&gt;=-2),AU50,IF(AU50&lt;-2,-2,0))</f>
        <v>0</v>
      </c>
      <c r="AW50" s="244" t="n">
        <f aca="false">IF(AND(AU50&gt;=0,AU50&lt;=2),AU50,IF(AU50&gt;2,2,0))</f>
        <v>2</v>
      </c>
      <c r="AX50" s="245" t="n">
        <f aca="false">IF(AU50&gt;2,(AU50-2)*13.66,0)</f>
        <v>122.94</v>
      </c>
      <c r="AY50" s="245" t="n">
        <f aca="false">IF(AU50&lt;-2,(ABS(AU50)-2)*100,0)</f>
        <v>0</v>
      </c>
      <c r="AZ50" s="246" t="n">
        <f aca="false">AV50+AW50</f>
        <v>2</v>
      </c>
      <c r="BA50" s="247" t="n">
        <f aca="false">AX50+AY50</f>
        <v>122.94</v>
      </c>
      <c r="BJ50" s="140"/>
      <c r="BK50" s="141"/>
      <c r="BL50" s="267"/>
    </row>
    <row r="51" customFormat="false" ht="15" hidden="false" customHeight="false" outlineLevel="0" collapsed="false">
      <c r="A51" s="7"/>
      <c r="B51" s="7"/>
      <c r="C51" s="7"/>
      <c r="D51" s="7"/>
      <c r="E51" s="253"/>
      <c r="F51" s="253"/>
      <c r="G51" s="253"/>
      <c r="H51" s="253"/>
      <c r="I51" s="254"/>
      <c r="J51" s="253"/>
      <c r="K51" s="254"/>
      <c r="L51" s="253"/>
      <c r="M51" s="254"/>
      <c r="N51" s="254"/>
      <c r="O51" s="254"/>
      <c r="P51" s="7"/>
      <c r="Q51" s="7"/>
      <c r="R51" s="7"/>
      <c r="S51" s="7"/>
      <c r="T51" s="7"/>
      <c r="U51" s="7"/>
      <c r="V51" s="7"/>
      <c r="W51" s="7"/>
      <c r="X51" s="7"/>
      <c r="Y51" s="7"/>
      <c r="AS51" s="241" t="n">
        <v>11</v>
      </c>
      <c r="AT51" s="242" t="n">
        <f aca="false">AT20</f>
        <v>0</v>
      </c>
      <c r="AU51" s="242" t="n">
        <f aca="false">AS51-AT51</f>
        <v>11</v>
      </c>
      <c r="AV51" s="243" t="n">
        <f aca="false">IF(AND(AU51&lt;=0,AU51&gt;=-2),AU51,IF(AU51&lt;-2,-2,0))</f>
        <v>0</v>
      </c>
      <c r="AW51" s="244" t="n">
        <f aca="false">IF(AND(AU51&gt;=0,AU51&lt;=2),AU51,IF(AU51&gt;2,2,0))</f>
        <v>2</v>
      </c>
      <c r="AX51" s="245" t="n">
        <f aca="false">IF(AU51&gt;2,(AU51-2)*13.66,0)</f>
        <v>122.94</v>
      </c>
      <c r="AY51" s="245" t="n">
        <f aca="false">IF(AU51&lt;-2,(ABS(AU51)-2)*100,0)</f>
        <v>0</v>
      </c>
      <c r="AZ51" s="246" t="n">
        <f aca="false">AV51+AW51</f>
        <v>2</v>
      </c>
      <c r="BA51" s="247" t="n">
        <f aca="false">AX51+AY51</f>
        <v>122.94</v>
      </c>
    </row>
    <row r="52" customFormat="false" ht="12.75" hidden="false" customHeight="false" outlineLevel="0" collapsed="false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AS52" s="241" t="n">
        <v>11</v>
      </c>
      <c r="AT52" s="242" t="n">
        <f aca="false">AT21</f>
        <v>0</v>
      </c>
      <c r="AU52" s="242" t="n">
        <f aca="false">AS52-AT52</f>
        <v>11</v>
      </c>
      <c r="AV52" s="243" t="n">
        <f aca="false">IF(AND(AU52&lt;=0,AU52&gt;=-2),AU52,IF(AU52&lt;-2,-2,0))</f>
        <v>0</v>
      </c>
      <c r="AW52" s="244" t="n">
        <f aca="false">IF(AND(AU52&gt;=0,AU52&lt;=2),AU52,IF(AU52&gt;2,2,0))</f>
        <v>2</v>
      </c>
      <c r="AX52" s="245" t="n">
        <f aca="false">IF(AU52&gt;2,(AU52-2)*13.66,0)</f>
        <v>122.94</v>
      </c>
      <c r="AY52" s="245" t="n">
        <f aca="false">IF(AU52&lt;-2,(ABS(AU52)-2)*100,0)</f>
        <v>0</v>
      </c>
      <c r="AZ52" s="246" t="n">
        <f aca="false">AV52+AW52</f>
        <v>2</v>
      </c>
      <c r="BA52" s="247" t="n">
        <f aca="false">AX52+AY52</f>
        <v>122.94</v>
      </c>
    </row>
    <row r="53" customFormat="false" ht="15.75" hidden="false" customHeight="false" outlineLevel="0" collapsed="false">
      <c r="A53" s="7"/>
      <c r="B53" s="7"/>
      <c r="C53" s="7"/>
      <c r="D53" s="7"/>
      <c r="E53" s="7"/>
      <c r="F53" s="7"/>
      <c r="G53" s="7"/>
      <c r="H53" s="22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AS53" s="241" t="n">
        <v>11</v>
      </c>
      <c r="AT53" s="242" t="n">
        <f aca="false">AT22</f>
        <v>0</v>
      </c>
      <c r="AU53" s="242" t="n">
        <f aca="false">AS53-AT53</f>
        <v>11</v>
      </c>
      <c r="AV53" s="243" t="n">
        <f aca="false">IF(AND(AU53&lt;=0,AU53&gt;=-2),AU53,IF(AU53&lt;-2,-2,0))</f>
        <v>0</v>
      </c>
      <c r="AW53" s="244" t="n">
        <f aca="false">IF(AND(AU53&gt;=0,AU53&lt;=2),AU53,IF(AU53&gt;2,2,0))</f>
        <v>2</v>
      </c>
      <c r="AX53" s="245" t="n">
        <f aca="false">IF(AU53&gt;2,(AU53-2)*13.66,0)</f>
        <v>122.94</v>
      </c>
      <c r="AY53" s="245" t="n">
        <f aca="false">IF(AU53&lt;-2,(ABS(AU53)-2)*100,0)</f>
        <v>0</v>
      </c>
      <c r="AZ53" s="246" t="n">
        <f aca="false">AV53+AW53</f>
        <v>2</v>
      </c>
      <c r="BA53" s="247" t="n">
        <f aca="false">AX53+AY53</f>
        <v>122.94</v>
      </c>
    </row>
    <row r="54" customFormat="false" ht="15.75" hidden="false" customHeight="false" outlineLevel="0" collapsed="false">
      <c r="A54" s="7"/>
      <c r="B54" s="7"/>
      <c r="C54" s="7"/>
      <c r="D54" s="7"/>
      <c r="E54" s="7"/>
      <c r="F54" s="7"/>
      <c r="G54" s="7"/>
      <c r="H54" s="227"/>
      <c r="I54" s="227"/>
      <c r="J54" s="227"/>
      <c r="K54" s="22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AS54" s="241" t="n">
        <v>11</v>
      </c>
      <c r="AT54" s="242" t="n">
        <f aca="false">AT23</f>
        <v>0</v>
      </c>
      <c r="AU54" s="242" t="n">
        <f aca="false">AS54-AT54</f>
        <v>11</v>
      </c>
      <c r="AV54" s="243" t="n">
        <f aca="false">IF(AND(AU54&lt;=0,AU54&gt;=-2),AU54,IF(AU54&lt;-2,-2,0))</f>
        <v>0</v>
      </c>
      <c r="AW54" s="244" t="n">
        <f aca="false">IF(AND(AU54&gt;=0,AU54&lt;=2),AU54,IF(AU54&gt;2,2,0))</f>
        <v>2</v>
      </c>
      <c r="AX54" s="245" t="n">
        <f aca="false">IF(AU54&gt;2,(AU54-2)*13.66,0)</f>
        <v>122.94</v>
      </c>
      <c r="AY54" s="245" t="n">
        <f aca="false">IF(AU54&lt;-2,(ABS(AU54)-2)*100,0)</f>
        <v>0</v>
      </c>
      <c r="AZ54" s="246" t="n">
        <f aca="false">AV54+AW54</f>
        <v>2</v>
      </c>
      <c r="BA54" s="247" t="n">
        <f aca="false">AX54+AY54</f>
        <v>122.94</v>
      </c>
    </row>
    <row r="55" customFormat="false" ht="15.75" hidden="false" customHeight="false" outlineLevel="0" collapsed="false">
      <c r="A55" s="7"/>
      <c r="B55" s="7"/>
      <c r="C55" s="7"/>
      <c r="D55" s="7"/>
      <c r="E55" s="227"/>
      <c r="F55" s="227"/>
      <c r="G55" s="7"/>
      <c r="H55" s="227"/>
      <c r="I55" s="227"/>
      <c r="J55" s="7"/>
      <c r="K55" s="227"/>
      <c r="L55" s="7"/>
      <c r="M55" s="7"/>
      <c r="N55" s="22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AS55" s="241" t="n">
        <v>11</v>
      </c>
      <c r="AT55" s="242" t="n">
        <f aca="false">AT24</f>
        <v>0</v>
      </c>
      <c r="AU55" s="242" t="n">
        <f aca="false">AS55-AT55</f>
        <v>11</v>
      </c>
      <c r="AV55" s="243" t="n">
        <f aca="false">IF(AND(AU55&lt;=0,AU55&gt;=-2),AU55,IF(AU55&lt;-2,-2,0))</f>
        <v>0</v>
      </c>
      <c r="AW55" s="244" t="n">
        <f aca="false">IF(AND(AU55&gt;=0,AU55&lt;=2),AU55,IF(AU55&gt;2,2,0))</f>
        <v>2</v>
      </c>
      <c r="AX55" s="245" t="n">
        <f aca="false">IF(AU55&gt;2,(AU55-2)*13.66,0)</f>
        <v>122.94</v>
      </c>
      <c r="AY55" s="245" t="n">
        <f aca="false">IF(AU55&lt;-2,(ABS(AU55)-2)*100,0)</f>
        <v>0</v>
      </c>
      <c r="AZ55" s="246" t="n">
        <f aca="false">AV55+AW55</f>
        <v>2</v>
      </c>
      <c r="BA55" s="247" t="n">
        <f aca="false">AX55+AY55</f>
        <v>122.94</v>
      </c>
    </row>
    <row r="56" customFormat="false" ht="15.75" hidden="false" customHeight="false" outlineLevel="0" collapsed="false">
      <c r="A56" s="7"/>
      <c r="B56" s="7"/>
      <c r="C56" s="7"/>
      <c r="D56" s="7"/>
      <c r="E56" s="227"/>
      <c r="F56" s="7"/>
      <c r="G56" s="7"/>
      <c r="H56" s="7"/>
      <c r="I56" s="7"/>
      <c r="J56" s="7"/>
      <c r="K56" s="269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AS56" s="241" t="n">
        <v>11</v>
      </c>
      <c r="AT56" s="242" t="n">
        <f aca="false">AT25</f>
        <v>0</v>
      </c>
      <c r="AU56" s="242" t="n">
        <f aca="false">AS56-AT56</f>
        <v>11</v>
      </c>
      <c r="AV56" s="243" t="n">
        <f aca="false">IF(AND(AU56&lt;=0,AU56&gt;=-2),AU56,IF(AU56&lt;-2,-2,0))</f>
        <v>0</v>
      </c>
      <c r="AW56" s="244" t="n">
        <f aca="false">IF(AND(AU56&gt;=0,AU56&lt;=2),AU56,IF(AU56&gt;2,2,0))</f>
        <v>2</v>
      </c>
      <c r="AX56" s="245" t="n">
        <f aca="false">IF(AU56&gt;2,(AU56-2)*13.66,0)</f>
        <v>122.94</v>
      </c>
      <c r="AY56" s="245" t="n">
        <f aca="false">IF(AU56&lt;-2,(ABS(AU56)-2)*100,0)</f>
        <v>0</v>
      </c>
      <c r="AZ56" s="246" t="n">
        <f aca="false">AV56+AW56</f>
        <v>2</v>
      </c>
      <c r="BA56" s="247" t="n">
        <f aca="false">AX56+AY56</f>
        <v>122.94</v>
      </c>
    </row>
    <row r="57" customFormat="false" ht="15" hidden="false" customHeight="false" outlineLevel="0" collapsed="false">
      <c r="A57" s="7"/>
      <c r="B57" s="7"/>
      <c r="C57" s="7"/>
      <c r="D57" s="7"/>
      <c r="E57" s="253"/>
      <c r="F57" s="253"/>
      <c r="G57" s="7"/>
      <c r="H57" s="254"/>
      <c r="I57" s="7"/>
      <c r="J57" s="253"/>
      <c r="K57" s="270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AS57" s="241" t="n">
        <v>11</v>
      </c>
      <c r="AT57" s="242" t="n">
        <f aca="false">AT26</f>
        <v>0</v>
      </c>
      <c r="AU57" s="242" t="n">
        <f aca="false">AS57-AT57</f>
        <v>11</v>
      </c>
      <c r="AV57" s="243" t="n">
        <f aca="false">IF(AND(AU57&lt;=0,AU57&gt;=-2),AU57,IF(AU57&lt;-2,-2,0))</f>
        <v>0</v>
      </c>
      <c r="AW57" s="244" t="n">
        <f aca="false">IF(AND(AU57&gt;=0,AU57&lt;=2),AU57,IF(AU57&gt;2,2,0))</f>
        <v>2</v>
      </c>
      <c r="AX57" s="245" t="n">
        <f aca="false">IF(AU57&gt;2,(AU57-2)*13.66,0)</f>
        <v>122.94</v>
      </c>
      <c r="AY57" s="245" t="n">
        <f aca="false">IF(AU57&lt;-2,(ABS(AU57)-2)*100,0)</f>
        <v>0</v>
      </c>
      <c r="AZ57" s="246" t="n">
        <f aca="false">AV57+AW57</f>
        <v>2</v>
      </c>
      <c r="BA57" s="247" t="n">
        <f aca="false">AX57+AY57</f>
        <v>122.94</v>
      </c>
    </row>
    <row r="58" customFormat="false" ht="15.75" hidden="false" customHeight="false" outlineLevel="0" collapsed="false">
      <c r="A58" s="7"/>
      <c r="B58" s="7"/>
      <c r="C58" s="7"/>
      <c r="D58" s="7"/>
      <c r="E58" s="253"/>
      <c r="F58" s="253"/>
      <c r="G58" s="7"/>
      <c r="H58" s="254"/>
      <c r="I58" s="7"/>
      <c r="J58" s="7"/>
      <c r="K58" s="269"/>
      <c r="L58" s="7"/>
      <c r="M58" s="7"/>
      <c r="N58" s="271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AS58" s="241" t="n">
        <v>11</v>
      </c>
      <c r="AT58" s="242" t="n">
        <f aca="false">AT27</f>
        <v>0</v>
      </c>
      <c r="AU58" s="242" t="n">
        <f aca="false">AS58-AT58</f>
        <v>11</v>
      </c>
      <c r="AV58" s="243" t="n">
        <f aca="false">IF(AND(AU58&lt;=0,AU58&gt;=-2),AU58,IF(AU58&lt;-2,-2,0))</f>
        <v>0</v>
      </c>
      <c r="AW58" s="244" t="n">
        <f aca="false">IF(AND(AU58&gt;=0,AU58&lt;=2),AU58,IF(AU58&gt;2,2,0))</f>
        <v>2</v>
      </c>
      <c r="AX58" s="245" t="n">
        <f aca="false">IF(AU58&gt;2,(AU58-2)*13.66,0)</f>
        <v>122.94</v>
      </c>
      <c r="AY58" s="245" t="n">
        <f aca="false">IF(AU58&lt;-2,(ABS(AU58)-2)*100,0)</f>
        <v>0</v>
      </c>
      <c r="AZ58" s="246" t="n">
        <f aca="false">AV58+AW58</f>
        <v>2</v>
      </c>
      <c r="BA58" s="247" t="n">
        <f aca="false">AX58+AY58</f>
        <v>122.94</v>
      </c>
    </row>
    <row r="59" customFormat="false" ht="15" hidden="false" customHeight="false" outlineLevel="0" collapsed="false">
      <c r="A59" s="7"/>
      <c r="B59" s="7"/>
      <c r="C59" s="7"/>
      <c r="D59" s="7"/>
      <c r="E59" s="253"/>
      <c r="F59" s="7"/>
      <c r="G59" s="7"/>
      <c r="H59" s="254"/>
      <c r="I59" s="7"/>
      <c r="J59" s="7"/>
      <c r="K59" s="274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AS59" s="241" t="n">
        <v>13</v>
      </c>
      <c r="AT59" s="242" t="n">
        <f aca="false">AT28</f>
        <v>0</v>
      </c>
      <c r="AU59" s="242" t="n">
        <f aca="false">AS59-AT59</f>
        <v>13</v>
      </c>
      <c r="AV59" s="243" t="n">
        <f aca="false">IF(AND(AU59&lt;=0,AU59&gt;=-2),AU59,IF(AU59&lt;-2,-2,0))</f>
        <v>0</v>
      </c>
      <c r="AW59" s="244" t="n">
        <f aca="false">IF(AND(AU59&gt;=0,AU59&lt;=2),AU59,IF(AU59&gt;2,2,0))</f>
        <v>2</v>
      </c>
      <c r="AX59" s="245" t="n">
        <f aca="false">IF(AU59&gt;2,(AU59-2)*13.66,0)</f>
        <v>150.26</v>
      </c>
      <c r="AY59" s="245" t="n">
        <f aca="false">IF(AU59&lt;-2,(ABS(AU59)-2)*100,0)</f>
        <v>0</v>
      </c>
      <c r="AZ59" s="246" t="n">
        <f aca="false">AV59+AW59</f>
        <v>2</v>
      </c>
      <c r="BA59" s="247" t="n">
        <f aca="false">AX59+AY59</f>
        <v>150.26</v>
      </c>
    </row>
    <row r="60" customFormat="false" ht="15" hidden="false" customHeight="false" outlineLevel="0" collapsed="false">
      <c r="A60" s="7"/>
      <c r="B60" s="7"/>
      <c r="C60" s="7"/>
      <c r="D60" s="7"/>
      <c r="E60" s="253"/>
      <c r="F60" s="7"/>
      <c r="G60" s="7"/>
      <c r="H60" s="274"/>
      <c r="I60" s="7"/>
      <c r="J60" s="7"/>
      <c r="K60" s="269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AS60" s="241" t="n">
        <v>11</v>
      </c>
      <c r="AT60" s="242" t="n">
        <f aca="false">AT29</f>
        <v>0</v>
      </c>
      <c r="AU60" s="242" t="n">
        <f aca="false">AS60-AT60</f>
        <v>11</v>
      </c>
      <c r="AV60" s="243" t="n">
        <f aca="false">IF(AND(AU60&lt;=0,AU60&gt;=-2),AU60,IF(AU60&lt;-2,-2,0))</f>
        <v>0</v>
      </c>
      <c r="AW60" s="244" t="n">
        <f aca="false">IF(AND(AU60&gt;=0,AU60&lt;=2),AU60,IF(AU60&gt;2,2,0))</f>
        <v>2</v>
      </c>
      <c r="AX60" s="245" t="n">
        <f aca="false">IF(AU60&gt;2,(AU60-2)*13.66,0)</f>
        <v>122.94</v>
      </c>
      <c r="AY60" s="245" t="n">
        <f aca="false">IF(AU60&lt;-2,(ABS(AU60)-2)*100,0)</f>
        <v>0</v>
      </c>
      <c r="AZ60" s="246" t="n">
        <f aca="false">AV60+AW60</f>
        <v>2</v>
      </c>
      <c r="BA60" s="247" t="n">
        <f aca="false">AX60+AY60</f>
        <v>122.94</v>
      </c>
    </row>
    <row r="61" customFormat="false" ht="15.75" hidden="false" customHeight="false" outlineLevel="0" collapsed="false">
      <c r="A61" s="7"/>
      <c r="B61" s="7"/>
      <c r="C61" s="7"/>
      <c r="D61" s="7"/>
      <c r="E61" s="254"/>
      <c r="F61" s="7"/>
      <c r="G61" s="7"/>
      <c r="H61" s="274"/>
      <c r="I61" s="7"/>
      <c r="J61" s="7"/>
      <c r="K61" s="274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AS61" s="275" t="n">
        <v>11</v>
      </c>
      <c r="AT61" s="276" t="n">
        <f aca="false">AT30</f>
        <v>0</v>
      </c>
      <c r="AU61" s="276" t="n">
        <f aca="false">AS61-AT61</f>
        <v>11</v>
      </c>
      <c r="AV61" s="277" t="n">
        <f aca="false">IF(AND(AU61&lt;=0,AU61&gt;=-2),AU61,IF(AU61&lt;-2,-2,0))</f>
        <v>0</v>
      </c>
      <c r="AW61" s="278" t="n">
        <f aca="false">IF(AND(AU61&gt;=0,AU61&lt;=2),AU61,IF(AU61&gt;2,2,0))</f>
        <v>2</v>
      </c>
      <c r="AX61" s="279" t="n">
        <f aca="false">IF(AU61&gt;2,(AU61-2)*13.66,0)</f>
        <v>122.94</v>
      </c>
      <c r="AY61" s="279" t="n">
        <f aca="false">IF(AU61&lt;-2,(ABS(AU61)-2)*100,0)</f>
        <v>0</v>
      </c>
      <c r="AZ61" s="280" t="n">
        <f aca="false">AV61+AW61</f>
        <v>2</v>
      </c>
      <c r="BA61" s="281" t="n">
        <f aca="false">AX61+AY61</f>
        <v>122.94</v>
      </c>
    </row>
    <row r="62" customFormat="false" ht="15.75" hidden="false" customHeight="false" outlineLevel="0" collapsed="false">
      <c r="A62" s="7"/>
      <c r="B62" s="7"/>
      <c r="C62" s="7"/>
      <c r="D62" s="7"/>
      <c r="E62" s="254"/>
      <c r="F62" s="7"/>
      <c r="G62" s="7"/>
      <c r="H62" s="282"/>
      <c r="I62" s="7"/>
      <c r="J62" s="7"/>
      <c r="K62" s="269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AT62" s="283" t="n">
        <f aca="false">AT31</f>
        <v>0</v>
      </c>
    </row>
    <row r="63" customFormat="false" ht="15.75" hidden="false" customHeight="false" outlineLevel="0" collapsed="false">
      <c r="A63" s="7"/>
      <c r="B63" s="7"/>
      <c r="C63" s="7"/>
      <c r="D63" s="7"/>
      <c r="E63" s="254"/>
      <c r="F63" s="7"/>
      <c r="G63" s="7"/>
      <c r="H63" s="7"/>
      <c r="I63" s="7"/>
      <c r="J63" s="7"/>
      <c r="K63" s="274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AX63" s="0" t="s">
        <v>151</v>
      </c>
      <c r="AZ63" s="284" t="n">
        <f aca="false">SUM(AZ38:AZ62)</f>
        <v>48</v>
      </c>
      <c r="BA63" s="285" t="n">
        <f aca="false">SUM(BA38:BA62)</f>
        <v>2909.58</v>
      </c>
    </row>
    <row r="64" customFormat="false" ht="12.75" hidden="false" customHeight="false" outlineLevel="0" collapsed="false">
      <c r="A64" s="7"/>
      <c r="B64" s="7"/>
      <c r="C64" s="7"/>
      <c r="D64" s="7"/>
      <c r="E64" s="7"/>
      <c r="F64" s="7"/>
      <c r="G64" s="7"/>
      <c r="H64" s="7"/>
      <c r="I64" s="7"/>
      <c r="J64" s="7"/>
      <c r="K64" s="269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</row>
    <row r="65" customFormat="false" ht="12.75" hidden="false" customHeight="false" outlineLevel="0" collapsed="false">
      <c r="A65" s="7"/>
      <c r="B65" s="7"/>
      <c r="C65" s="7"/>
      <c r="D65" s="7"/>
      <c r="E65" s="7"/>
      <c r="F65" s="7"/>
      <c r="G65" s="7"/>
      <c r="H65" s="7"/>
      <c r="I65" s="7"/>
      <c r="J65" s="7"/>
      <c r="K65" s="274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</row>
    <row r="66" customFormat="false" ht="12.75" hidden="false" customHeight="false" outlineLevel="0" collapsed="false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</row>
    <row r="67" customFormat="false" ht="12.75" hidden="false" customHeight="false" outlineLevel="0" collapsed="false">
      <c r="A67" s="286"/>
      <c r="B67" s="287"/>
      <c r="C67" s="287"/>
      <c r="D67" s="287"/>
      <c r="E67" s="287"/>
      <c r="F67" s="287"/>
      <c r="G67" s="287"/>
      <c r="H67" s="287"/>
      <c r="I67" s="287"/>
      <c r="J67" s="287"/>
      <c r="K67" s="287"/>
      <c r="L67" s="287"/>
      <c r="M67" s="287"/>
      <c r="N67" s="287"/>
      <c r="O67" s="287"/>
      <c r="P67" s="287"/>
      <c r="Q67" s="287"/>
      <c r="R67" s="287"/>
      <c r="S67" s="287"/>
      <c r="T67" s="287"/>
      <c r="U67" s="287"/>
      <c r="V67" s="7"/>
      <c r="W67" s="7"/>
      <c r="X67" s="7"/>
      <c r="Y67" s="7"/>
    </row>
    <row r="68" customFormat="false" ht="12.75" hidden="false" customHeight="false" outlineLevel="0" collapsed="false">
      <c r="A68" s="288"/>
      <c r="B68" s="9"/>
      <c r="C68" s="10"/>
      <c r="D68" s="10"/>
      <c r="E68" s="10"/>
      <c r="F68" s="288"/>
      <c r="G68" s="288"/>
      <c r="H68" s="12"/>
      <c r="I68" s="12"/>
      <c r="J68" s="288"/>
      <c r="K68" s="288"/>
      <c r="L68" s="288"/>
      <c r="M68" s="289"/>
      <c r="N68" s="288"/>
      <c r="O68" s="289"/>
      <c r="P68" s="287"/>
      <c r="Q68" s="289"/>
      <c r="R68" s="289"/>
      <c r="S68" s="289"/>
      <c r="T68" s="289"/>
      <c r="U68" s="287"/>
      <c r="V68" s="7"/>
      <c r="W68" s="7"/>
      <c r="X68" s="7"/>
      <c r="Y68" s="7"/>
    </row>
    <row r="69" customFormat="false" ht="12.75" hidden="false" customHeight="false" outlineLevel="0" collapsed="false">
      <c r="A69" s="287"/>
      <c r="B69" s="9"/>
      <c r="C69" s="290"/>
      <c r="D69" s="291"/>
      <c r="E69" s="290"/>
      <c r="F69" s="289"/>
      <c r="G69" s="289"/>
      <c r="H69" s="289"/>
      <c r="I69" s="289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7"/>
      <c r="W69" s="7"/>
      <c r="X69" s="7"/>
      <c r="Y69" s="7"/>
    </row>
    <row r="70" customFormat="false" ht="12.75" hidden="false" customHeight="false" outlineLevel="0" collapsed="false">
      <c r="A70" s="293"/>
      <c r="B70" s="9"/>
      <c r="C70" s="291"/>
      <c r="D70" s="291"/>
      <c r="E70" s="290"/>
      <c r="F70" s="289"/>
      <c r="G70" s="289"/>
      <c r="H70" s="289"/>
      <c r="I70" s="289"/>
      <c r="J70" s="289"/>
      <c r="K70" s="289"/>
      <c r="L70" s="289"/>
      <c r="M70" s="289"/>
      <c r="N70" s="289"/>
      <c r="O70" s="289"/>
      <c r="P70" s="289"/>
      <c r="Q70" s="289"/>
      <c r="R70" s="289"/>
      <c r="S70" s="289"/>
      <c r="T70" s="289"/>
      <c r="U70" s="289"/>
      <c r="V70" s="7"/>
      <c r="W70" s="7"/>
      <c r="X70" s="7"/>
      <c r="Y70" s="7"/>
    </row>
    <row r="71" customFormat="false" ht="12.75" hidden="false" customHeight="false" outlineLevel="0" collapsed="false">
      <c r="A71" s="287"/>
      <c r="B71" s="9"/>
      <c r="C71" s="291"/>
      <c r="D71" s="291"/>
      <c r="E71" s="10"/>
      <c r="F71" s="206"/>
      <c r="G71" s="294"/>
      <c r="H71" s="294"/>
      <c r="I71" s="289"/>
      <c r="J71" s="289"/>
      <c r="K71" s="294"/>
      <c r="L71" s="294"/>
      <c r="M71" s="294"/>
      <c r="N71" s="295"/>
      <c r="O71" s="294"/>
      <c r="P71" s="296"/>
      <c r="Q71" s="294"/>
      <c r="R71" s="294"/>
      <c r="S71" s="294"/>
      <c r="T71" s="294"/>
      <c r="U71" s="289"/>
      <c r="V71" s="7"/>
      <c r="W71" s="7"/>
      <c r="X71" s="7"/>
      <c r="Y71" s="7"/>
    </row>
    <row r="72" customFormat="false" ht="12.75" hidden="false" customHeight="false" outlineLevel="0" collapsed="false">
      <c r="A72" s="287"/>
      <c r="B72" s="297"/>
      <c r="C72" s="298"/>
      <c r="D72" s="298"/>
      <c r="E72" s="298"/>
      <c r="F72" s="299"/>
      <c r="G72" s="299"/>
      <c r="H72" s="299"/>
      <c r="I72" s="299"/>
      <c r="J72" s="298"/>
      <c r="K72" s="299"/>
      <c r="L72" s="299"/>
      <c r="M72" s="299"/>
      <c r="N72" s="300"/>
      <c r="O72" s="299"/>
      <c r="P72" s="300"/>
      <c r="Q72" s="299"/>
      <c r="R72" s="300"/>
      <c r="S72" s="301"/>
      <c r="T72" s="299"/>
      <c r="U72" s="299"/>
      <c r="V72" s="7"/>
      <c r="W72" s="7"/>
      <c r="X72" s="7"/>
      <c r="Y72" s="7"/>
    </row>
    <row r="73" customFormat="false" ht="12.75" hidden="false" customHeight="false" outlineLevel="0" collapsed="false">
      <c r="A73" s="287"/>
      <c r="B73" s="9"/>
      <c r="C73" s="290"/>
      <c r="D73" s="290"/>
      <c r="E73" s="290"/>
      <c r="F73" s="302"/>
      <c r="G73" s="302"/>
      <c r="H73" s="302"/>
      <c r="I73" s="302"/>
      <c r="J73" s="290"/>
      <c r="K73" s="303"/>
      <c r="L73" s="303"/>
      <c r="M73" s="303"/>
      <c r="N73" s="303"/>
      <c r="O73" s="303"/>
      <c r="P73" s="303"/>
      <c r="Q73" s="303"/>
      <c r="R73" s="303"/>
      <c r="S73" s="303"/>
      <c r="T73" s="303"/>
      <c r="U73" s="304"/>
      <c r="V73" s="7"/>
      <c r="W73" s="7"/>
      <c r="X73" s="7"/>
      <c r="Y73" s="7"/>
    </row>
    <row r="74" customFormat="false" ht="12.75" hidden="false" customHeight="false" outlineLevel="0" collapsed="false">
      <c r="A74" s="287"/>
      <c r="B74" s="9"/>
      <c r="C74" s="290"/>
      <c r="D74" s="290"/>
      <c r="E74" s="290"/>
      <c r="F74" s="302"/>
      <c r="G74" s="302"/>
      <c r="H74" s="302"/>
      <c r="I74" s="302"/>
      <c r="J74" s="290"/>
      <c r="K74" s="303"/>
      <c r="L74" s="303"/>
      <c r="M74" s="303"/>
      <c r="N74" s="303"/>
      <c r="O74" s="303"/>
      <c r="P74" s="303"/>
      <c r="Q74" s="303"/>
      <c r="R74" s="303"/>
      <c r="S74" s="303"/>
      <c r="T74" s="303"/>
      <c r="U74" s="304"/>
      <c r="V74" s="7"/>
      <c r="W74" s="7"/>
      <c r="X74" s="7"/>
      <c r="Y74" s="7"/>
    </row>
    <row r="75" customFormat="false" ht="12.75" hidden="false" customHeight="false" outlineLevel="0" collapsed="false">
      <c r="A75" s="305"/>
      <c r="B75" s="9"/>
      <c r="C75" s="290"/>
      <c r="D75" s="290"/>
      <c r="E75" s="290"/>
      <c r="F75" s="302"/>
      <c r="G75" s="302"/>
      <c r="H75" s="302"/>
      <c r="I75" s="302"/>
      <c r="J75" s="290"/>
      <c r="K75" s="303"/>
      <c r="L75" s="303"/>
      <c r="M75" s="303"/>
      <c r="N75" s="303"/>
      <c r="O75" s="303"/>
      <c r="P75" s="303"/>
      <c r="Q75" s="303"/>
      <c r="R75" s="303"/>
      <c r="S75" s="303"/>
      <c r="T75" s="303"/>
      <c r="U75" s="304"/>
      <c r="V75" s="7"/>
      <c r="W75" s="7"/>
      <c r="X75" s="7"/>
      <c r="Y75" s="7"/>
    </row>
    <row r="76" customFormat="false" ht="12.75" hidden="false" customHeight="false" outlineLevel="0" collapsed="false">
      <c r="A76" s="287"/>
      <c r="B76" s="9"/>
      <c r="C76" s="290"/>
      <c r="D76" s="290"/>
      <c r="E76" s="290"/>
      <c r="F76" s="302"/>
      <c r="G76" s="302"/>
      <c r="H76" s="302"/>
      <c r="I76" s="302"/>
      <c r="J76" s="290"/>
      <c r="K76" s="303"/>
      <c r="L76" s="303"/>
      <c r="M76" s="303"/>
      <c r="N76" s="303"/>
      <c r="O76" s="303"/>
      <c r="P76" s="303"/>
      <c r="Q76" s="303"/>
      <c r="R76" s="303"/>
      <c r="S76" s="303"/>
      <c r="T76" s="303"/>
      <c r="U76" s="304"/>
      <c r="V76" s="7"/>
      <c r="W76" s="7"/>
      <c r="X76" s="7"/>
      <c r="Y76" s="7"/>
    </row>
    <row r="77" customFormat="false" ht="12.75" hidden="false" customHeight="false" outlineLevel="0" collapsed="false">
      <c r="A77" s="287"/>
      <c r="B77" s="9"/>
      <c r="C77" s="290"/>
      <c r="D77" s="290"/>
      <c r="E77" s="290"/>
      <c r="F77" s="302"/>
      <c r="G77" s="302"/>
      <c r="H77" s="302"/>
      <c r="I77" s="302"/>
      <c r="J77" s="290"/>
      <c r="K77" s="303"/>
      <c r="L77" s="303"/>
      <c r="M77" s="303"/>
      <c r="N77" s="303"/>
      <c r="O77" s="303"/>
      <c r="P77" s="303"/>
      <c r="Q77" s="303"/>
      <c r="R77" s="303"/>
      <c r="S77" s="303"/>
      <c r="T77" s="303"/>
      <c r="U77" s="304"/>
      <c r="V77" s="7"/>
      <c r="W77" s="7"/>
      <c r="X77" s="7"/>
      <c r="Y77" s="7"/>
    </row>
    <row r="78" customFormat="false" ht="12.75" hidden="false" customHeight="false" outlineLevel="0" collapsed="false">
      <c r="A78" s="287"/>
      <c r="B78" s="9"/>
      <c r="C78" s="290"/>
      <c r="D78" s="290"/>
      <c r="E78" s="290"/>
      <c r="F78" s="302"/>
      <c r="G78" s="302"/>
      <c r="H78" s="302"/>
      <c r="I78" s="302"/>
      <c r="J78" s="290"/>
      <c r="K78" s="303"/>
      <c r="L78" s="303"/>
      <c r="M78" s="303"/>
      <c r="N78" s="303"/>
      <c r="O78" s="303"/>
      <c r="P78" s="303"/>
      <c r="Q78" s="303"/>
      <c r="R78" s="303"/>
      <c r="S78" s="303"/>
      <c r="T78" s="303"/>
      <c r="U78" s="304"/>
      <c r="V78" s="7"/>
      <c r="W78" s="7"/>
      <c r="X78" s="7"/>
      <c r="Y78" s="7"/>
    </row>
    <row r="79" customFormat="false" ht="12.75" hidden="false" customHeight="false" outlineLevel="0" collapsed="false">
      <c r="A79" s="287"/>
      <c r="B79" s="9"/>
      <c r="C79" s="290"/>
      <c r="D79" s="290"/>
      <c r="E79" s="290"/>
      <c r="F79" s="302"/>
      <c r="G79" s="302"/>
      <c r="H79" s="302"/>
      <c r="I79" s="302"/>
      <c r="J79" s="290"/>
      <c r="K79" s="303"/>
      <c r="L79" s="303"/>
      <c r="M79" s="303"/>
      <c r="N79" s="303"/>
      <c r="O79" s="303"/>
      <c r="P79" s="303"/>
      <c r="Q79" s="303"/>
      <c r="R79" s="303"/>
      <c r="S79" s="303"/>
      <c r="T79" s="303"/>
      <c r="U79" s="304"/>
      <c r="V79" s="7"/>
      <c r="W79" s="7"/>
      <c r="X79" s="7"/>
      <c r="Y79" s="7"/>
    </row>
    <row r="80" customFormat="false" ht="12.75" hidden="false" customHeight="false" outlineLevel="0" collapsed="false">
      <c r="A80" s="287"/>
      <c r="B80" s="9"/>
      <c r="C80" s="290"/>
      <c r="D80" s="290"/>
      <c r="E80" s="290"/>
      <c r="F80" s="302"/>
      <c r="G80" s="302"/>
      <c r="H80" s="302"/>
      <c r="I80" s="302"/>
      <c r="J80" s="290"/>
      <c r="K80" s="303"/>
      <c r="L80" s="303"/>
      <c r="M80" s="303"/>
      <c r="N80" s="303"/>
      <c r="O80" s="303"/>
      <c r="P80" s="303"/>
      <c r="Q80" s="303"/>
      <c r="R80" s="303"/>
      <c r="S80" s="303"/>
      <c r="T80" s="303"/>
      <c r="U80" s="304"/>
      <c r="V80" s="7"/>
      <c r="W80" s="7"/>
      <c r="X80" s="7"/>
      <c r="Y80" s="7"/>
    </row>
    <row r="81" customFormat="false" ht="12.75" hidden="false" customHeight="false" outlineLevel="0" collapsed="false">
      <c r="A81" s="287"/>
      <c r="B81" s="9"/>
      <c r="C81" s="290"/>
      <c r="D81" s="290"/>
      <c r="E81" s="290"/>
      <c r="F81" s="302"/>
      <c r="G81" s="302"/>
      <c r="H81" s="302"/>
      <c r="I81" s="302"/>
      <c r="J81" s="290"/>
      <c r="K81" s="303"/>
      <c r="L81" s="303"/>
      <c r="M81" s="303"/>
      <c r="N81" s="303"/>
      <c r="O81" s="303"/>
      <c r="P81" s="303"/>
      <c r="Q81" s="303"/>
      <c r="R81" s="303"/>
      <c r="S81" s="303"/>
      <c r="T81" s="303"/>
      <c r="U81" s="304"/>
      <c r="V81" s="7"/>
      <c r="W81" s="7"/>
      <c r="X81" s="7"/>
      <c r="Y81" s="7"/>
    </row>
    <row r="82" customFormat="false" ht="12.75" hidden="false" customHeight="false" outlineLevel="0" collapsed="false">
      <c r="A82" s="287"/>
      <c r="B82" s="9"/>
      <c r="C82" s="290"/>
      <c r="D82" s="290"/>
      <c r="E82" s="290"/>
      <c r="F82" s="302"/>
      <c r="G82" s="302"/>
      <c r="H82" s="302"/>
      <c r="I82" s="302"/>
      <c r="J82" s="290"/>
      <c r="K82" s="303"/>
      <c r="L82" s="303"/>
      <c r="M82" s="303"/>
      <c r="N82" s="303"/>
      <c r="O82" s="303"/>
      <c r="P82" s="303"/>
      <c r="Q82" s="303"/>
      <c r="R82" s="303"/>
      <c r="S82" s="303"/>
      <c r="T82" s="303"/>
      <c r="U82" s="304"/>
      <c r="V82" s="7"/>
      <c r="W82" s="8"/>
      <c r="X82" s="7"/>
      <c r="Y82" s="8"/>
    </row>
    <row r="83" customFormat="false" ht="12.75" hidden="false" customHeight="false" outlineLevel="0" collapsed="false">
      <c r="A83" s="287"/>
      <c r="B83" s="9"/>
      <c r="C83" s="290"/>
      <c r="D83" s="290"/>
      <c r="E83" s="290"/>
      <c r="F83" s="302"/>
      <c r="G83" s="302"/>
      <c r="H83" s="302"/>
      <c r="I83" s="302"/>
      <c r="J83" s="290"/>
      <c r="K83" s="303"/>
      <c r="L83" s="303"/>
      <c r="M83" s="303"/>
      <c r="N83" s="303"/>
      <c r="O83" s="303"/>
      <c r="P83" s="303"/>
      <c r="Q83" s="303"/>
      <c r="R83" s="303"/>
      <c r="S83" s="303"/>
      <c r="T83" s="303"/>
      <c r="U83" s="304"/>
      <c r="V83" s="7"/>
      <c r="W83" s="7"/>
      <c r="X83" s="7"/>
      <c r="Y83" s="7"/>
    </row>
    <row r="84" customFormat="false" ht="12.75" hidden="false" customHeight="false" outlineLevel="0" collapsed="false">
      <c r="A84" s="287"/>
      <c r="B84" s="9"/>
      <c r="C84" s="290"/>
      <c r="D84" s="290"/>
      <c r="E84" s="290"/>
      <c r="F84" s="302"/>
      <c r="G84" s="302"/>
      <c r="H84" s="302"/>
      <c r="I84" s="302"/>
      <c r="J84" s="290"/>
      <c r="K84" s="303"/>
      <c r="L84" s="303"/>
      <c r="M84" s="303"/>
      <c r="N84" s="303"/>
      <c r="O84" s="303"/>
      <c r="P84" s="303"/>
      <c r="Q84" s="303"/>
      <c r="R84" s="303"/>
      <c r="S84" s="303"/>
      <c r="T84" s="303"/>
      <c r="U84" s="304"/>
      <c r="V84" s="7"/>
      <c r="W84" s="7"/>
      <c r="X84" s="7"/>
      <c r="Y84" s="7"/>
    </row>
    <row r="85" customFormat="false" ht="12.75" hidden="false" customHeight="false" outlineLevel="0" collapsed="false">
      <c r="A85" s="287"/>
      <c r="B85" s="9"/>
      <c r="C85" s="290"/>
      <c r="D85" s="290"/>
      <c r="E85" s="290"/>
      <c r="F85" s="302"/>
      <c r="G85" s="302"/>
      <c r="H85" s="302"/>
      <c r="I85" s="302"/>
      <c r="J85" s="290"/>
      <c r="K85" s="303"/>
      <c r="L85" s="303"/>
      <c r="M85" s="303"/>
      <c r="N85" s="303"/>
      <c r="O85" s="303"/>
      <c r="P85" s="303"/>
      <c r="Q85" s="303"/>
      <c r="R85" s="303"/>
      <c r="S85" s="303"/>
      <c r="T85" s="303"/>
      <c r="U85" s="304"/>
      <c r="V85" s="7"/>
      <c r="W85" s="7"/>
      <c r="X85" s="7"/>
      <c r="Y85" s="7"/>
    </row>
    <row r="86" customFormat="false" ht="12.75" hidden="false" customHeight="false" outlineLevel="0" collapsed="false">
      <c r="A86" s="287"/>
      <c r="B86" s="9"/>
      <c r="C86" s="290"/>
      <c r="D86" s="290"/>
      <c r="E86" s="290"/>
      <c r="F86" s="302"/>
      <c r="G86" s="302"/>
      <c r="H86" s="302"/>
      <c r="I86" s="302"/>
      <c r="J86" s="290"/>
      <c r="K86" s="303"/>
      <c r="L86" s="303"/>
      <c r="M86" s="303"/>
      <c r="N86" s="303"/>
      <c r="O86" s="303"/>
      <c r="P86" s="303"/>
      <c r="Q86" s="303"/>
      <c r="R86" s="303"/>
      <c r="S86" s="303"/>
      <c r="T86" s="303"/>
      <c r="U86" s="304"/>
      <c r="V86" s="7"/>
      <c r="W86" s="7"/>
      <c r="X86" s="7"/>
      <c r="Y86" s="7"/>
    </row>
    <row r="87" customFormat="false" ht="12.75" hidden="false" customHeight="false" outlineLevel="0" collapsed="false">
      <c r="A87" s="287"/>
      <c r="B87" s="9"/>
      <c r="C87" s="290"/>
      <c r="D87" s="290"/>
      <c r="E87" s="290"/>
      <c r="F87" s="302"/>
      <c r="G87" s="302"/>
      <c r="H87" s="302"/>
      <c r="I87" s="302"/>
      <c r="J87" s="290"/>
      <c r="K87" s="303"/>
      <c r="L87" s="303"/>
      <c r="M87" s="303"/>
      <c r="N87" s="303"/>
      <c r="O87" s="303"/>
      <c r="P87" s="303"/>
      <c r="Q87" s="303"/>
      <c r="R87" s="303"/>
      <c r="S87" s="303"/>
      <c r="T87" s="303"/>
      <c r="U87" s="304"/>
      <c r="V87" s="7"/>
      <c r="W87" s="7"/>
      <c r="X87" s="7"/>
      <c r="Y87" s="7"/>
      <c r="AH87" s="6"/>
    </row>
    <row r="88" customFormat="false" ht="12.75" hidden="false" customHeight="false" outlineLevel="0" collapsed="false">
      <c r="A88" s="287"/>
      <c r="B88" s="9"/>
      <c r="C88" s="290"/>
      <c r="D88" s="290"/>
      <c r="E88" s="290"/>
      <c r="F88" s="302"/>
      <c r="G88" s="302"/>
      <c r="H88" s="302"/>
      <c r="I88" s="302"/>
      <c r="J88" s="290"/>
      <c r="K88" s="303"/>
      <c r="L88" s="303"/>
      <c r="M88" s="303"/>
      <c r="N88" s="303"/>
      <c r="O88" s="303"/>
      <c r="P88" s="303"/>
      <c r="Q88" s="303"/>
      <c r="R88" s="303"/>
      <c r="S88" s="303"/>
      <c r="T88" s="303"/>
      <c r="U88" s="304"/>
      <c r="V88" s="7"/>
      <c r="W88" s="7"/>
      <c r="X88" s="7"/>
      <c r="Y88" s="7"/>
    </row>
    <row r="89" customFormat="false" ht="12.75" hidden="false" customHeight="false" outlineLevel="0" collapsed="false">
      <c r="A89" s="287"/>
      <c r="B89" s="9"/>
      <c r="C89" s="290"/>
      <c r="D89" s="290"/>
      <c r="E89" s="290"/>
      <c r="F89" s="302"/>
      <c r="G89" s="302"/>
      <c r="H89" s="302"/>
      <c r="I89" s="302"/>
      <c r="J89" s="290"/>
      <c r="K89" s="303"/>
      <c r="L89" s="303"/>
      <c r="M89" s="303"/>
      <c r="N89" s="303"/>
      <c r="O89" s="303"/>
      <c r="P89" s="303"/>
      <c r="Q89" s="303"/>
      <c r="R89" s="303"/>
      <c r="S89" s="303"/>
      <c r="T89" s="303"/>
      <c r="U89" s="304"/>
      <c r="V89" s="7"/>
      <c r="W89" s="7"/>
      <c r="X89" s="7"/>
      <c r="Y89" s="7"/>
    </row>
    <row r="90" customFormat="false" ht="12.75" hidden="false" customHeight="false" outlineLevel="0" collapsed="false">
      <c r="A90" s="287"/>
      <c r="B90" s="9"/>
      <c r="C90" s="290"/>
      <c r="D90" s="290"/>
      <c r="E90" s="290"/>
      <c r="F90" s="302"/>
      <c r="G90" s="302"/>
      <c r="H90" s="302"/>
      <c r="I90" s="302"/>
      <c r="J90" s="290"/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4"/>
      <c r="V90" s="7"/>
      <c r="W90" s="7"/>
      <c r="X90" s="7"/>
      <c r="Y90" s="7"/>
    </row>
    <row r="91" customFormat="false" ht="12.75" hidden="false" customHeight="false" outlineLevel="0" collapsed="false">
      <c r="A91" s="287"/>
      <c r="B91" s="9"/>
      <c r="C91" s="290"/>
      <c r="D91" s="290"/>
      <c r="E91" s="290"/>
      <c r="F91" s="302"/>
      <c r="G91" s="302"/>
      <c r="H91" s="302"/>
      <c r="I91" s="302"/>
      <c r="J91" s="290"/>
      <c r="K91" s="303"/>
      <c r="L91" s="303"/>
      <c r="M91" s="303"/>
      <c r="N91" s="303"/>
      <c r="O91" s="303"/>
      <c r="P91" s="303"/>
      <c r="Q91" s="303"/>
      <c r="R91" s="303"/>
      <c r="S91" s="303"/>
      <c r="T91" s="303"/>
      <c r="U91" s="304"/>
      <c r="V91" s="7"/>
      <c r="W91" s="7"/>
      <c r="X91" s="7"/>
      <c r="Y91" s="7"/>
    </row>
    <row r="92" customFormat="false" ht="12.75" hidden="false" customHeight="false" outlineLevel="0" collapsed="false">
      <c r="A92" s="287"/>
      <c r="B92" s="9"/>
      <c r="C92" s="290"/>
      <c r="D92" s="290"/>
      <c r="E92" s="290"/>
      <c r="F92" s="302"/>
      <c r="G92" s="302"/>
      <c r="H92" s="302"/>
      <c r="I92" s="302"/>
      <c r="J92" s="290"/>
      <c r="K92" s="303"/>
      <c r="L92" s="303"/>
      <c r="M92" s="303"/>
      <c r="N92" s="303"/>
      <c r="O92" s="303"/>
      <c r="P92" s="303"/>
      <c r="Q92" s="303"/>
      <c r="R92" s="303"/>
      <c r="S92" s="303"/>
      <c r="T92" s="303"/>
      <c r="U92" s="304"/>
      <c r="V92" s="7"/>
      <c r="W92" s="7"/>
      <c r="X92" s="7"/>
      <c r="Y92" s="7"/>
    </row>
    <row r="93" customFormat="false" ht="12.75" hidden="false" customHeight="false" outlineLevel="0" collapsed="false">
      <c r="A93" s="287"/>
      <c r="B93" s="9"/>
      <c r="C93" s="290"/>
      <c r="D93" s="290"/>
      <c r="E93" s="290"/>
      <c r="F93" s="302"/>
      <c r="G93" s="302"/>
      <c r="H93" s="302"/>
      <c r="I93" s="302"/>
      <c r="J93" s="290"/>
      <c r="K93" s="303"/>
      <c r="L93" s="303"/>
      <c r="M93" s="303"/>
      <c r="N93" s="303"/>
      <c r="O93" s="303"/>
      <c r="P93" s="303"/>
      <c r="Q93" s="303"/>
      <c r="R93" s="303"/>
      <c r="S93" s="303"/>
      <c r="T93" s="303"/>
      <c r="U93" s="304"/>
      <c r="V93" s="7"/>
      <c r="W93" s="7"/>
      <c r="X93" s="7"/>
      <c r="Y93" s="7"/>
    </row>
    <row r="94" customFormat="false" ht="12.75" hidden="false" customHeight="false" outlineLevel="0" collapsed="false">
      <c r="A94" s="287"/>
      <c r="B94" s="9"/>
      <c r="C94" s="290"/>
      <c r="D94" s="290"/>
      <c r="E94" s="290"/>
      <c r="F94" s="302"/>
      <c r="G94" s="302"/>
      <c r="H94" s="302"/>
      <c r="I94" s="302"/>
      <c r="J94" s="290"/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304"/>
      <c r="V94" s="7"/>
      <c r="W94" s="7"/>
      <c r="X94" s="7"/>
      <c r="Y94" s="7"/>
    </row>
    <row r="95" customFormat="false" ht="12.75" hidden="false" customHeight="false" outlineLevel="0" collapsed="false">
      <c r="A95" s="287"/>
      <c r="B95" s="9"/>
      <c r="C95" s="290"/>
      <c r="D95" s="290"/>
      <c r="E95" s="290"/>
      <c r="F95" s="302"/>
      <c r="G95" s="302"/>
      <c r="H95" s="302"/>
      <c r="I95" s="302"/>
      <c r="J95" s="290"/>
      <c r="K95" s="303"/>
      <c r="L95" s="303"/>
      <c r="M95" s="303"/>
      <c r="N95" s="303"/>
      <c r="O95" s="303"/>
      <c r="P95" s="303"/>
      <c r="Q95" s="303"/>
      <c r="R95" s="303"/>
      <c r="S95" s="303"/>
      <c r="T95" s="303"/>
      <c r="U95" s="304"/>
      <c r="V95" s="7"/>
      <c r="W95" s="7"/>
      <c r="X95" s="7"/>
      <c r="Y95" s="7"/>
    </row>
    <row r="96" customFormat="false" ht="12.75" hidden="false" customHeight="false" outlineLevel="0" collapsed="false">
      <c r="A96" s="287"/>
      <c r="B96" s="9"/>
      <c r="C96" s="290"/>
      <c r="D96" s="290"/>
      <c r="E96" s="290"/>
      <c r="F96" s="302"/>
      <c r="G96" s="302"/>
      <c r="H96" s="302"/>
      <c r="I96" s="302"/>
      <c r="J96" s="290"/>
      <c r="K96" s="303"/>
      <c r="L96" s="303"/>
      <c r="M96" s="303"/>
      <c r="N96" s="303"/>
      <c r="O96" s="303"/>
      <c r="P96" s="303"/>
      <c r="Q96" s="303"/>
      <c r="R96" s="303"/>
      <c r="S96" s="303"/>
      <c r="T96" s="303"/>
      <c r="U96" s="304"/>
      <c r="V96" s="7"/>
      <c r="W96" s="7"/>
      <c r="X96" s="7"/>
      <c r="Y96" s="7"/>
    </row>
    <row r="97" customFormat="false" ht="12.75" hidden="false" customHeight="false" outlineLevel="0" collapsed="false">
      <c r="A97" s="287"/>
      <c r="B97" s="9"/>
      <c r="C97" s="290"/>
      <c r="D97" s="290"/>
      <c r="E97" s="291"/>
      <c r="F97" s="287"/>
      <c r="G97" s="287"/>
      <c r="H97" s="287"/>
      <c r="I97" s="287"/>
      <c r="J97" s="287"/>
      <c r="K97" s="287"/>
      <c r="L97" s="287"/>
      <c r="M97" s="287"/>
      <c r="N97" s="287"/>
      <c r="O97" s="287"/>
      <c r="P97" s="287"/>
      <c r="Q97" s="287"/>
      <c r="R97" s="287"/>
      <c r="S97" s="287"/>
      <c r="T97" s="287"/>
      <c r="U97" s="287"/>
      <c r="V97" s="7"/>
      <c r="W97" s="7"/>
      <c r="X97" s="7"/>
      <c r="Y97" s="7"/>
    </row>
    <row r="98" customFormat="false" ht="12.75" hidden="false" customHeight="false" outlineLevel="0" collapsed="false">
      <c r="A98" s="287"/>
      <c r="B98" s="287"/>
      <c r="C98" s="287"/>
      <c r="D98" s="287"/>
      <c r="E98" s="287"/>
      <c r="F98" s="287"/>
      <c r="G98" s="287"/>
      <c r="H98" s="287"/>
      <c r="I98" s="287"/>
      <c r="J98" s="287"/>
      <c r="K98" s="287"/>
      <c r="L98" s="287"/>
      <c r="M98" s="287"/>
      <c r="N98" s="287"/>
      <c r="O98" s="287"/>
      <c r="P98" s="287"/>
      <c r="Q98" s="287"/>
      <c r="R98" s="287"/>
      <c r="S98" s="287"/>
      <c r="T98" s="287"/>
      <c r="U98" s="287"/>
      <c r="V98" s="7"/>
      <c r="W98" s="7"/>
      <c r="X98" s="7"/>
      <c r="Y98" s="7"/>
    </row>
    <row r="99" customFormat="false" ht="12.75" hidden="false" customHeight="false" outlineLevel="0" collapsed="false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customFormat="false" ht="12.75" hidden="false" customHeight="false" outlineLevel="0" collapsed="false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customFormat="false" ht="12.75" hidden="false" customHeight="false" outlineLevel="0" collapsed="false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customFormat="false" ht="12.75" hidden="false" customHeight="false" outlineLevel="0" collapsed="false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customFormat="false" ht="12.75" hidden="false" customHeight="false" outlineLevel="0" collapsed="false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customFormat="false" ht="12.75" hidden="false" customHeight="false" outlineLevel="0" collapsed="false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customFormat="false" ht="12.75" hidden="false" customHeight="false" outlineLevel="0" collapsed="false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customFormat="false" ht="12.75" hidden="false" customHeight="false" outlineLevel="0" collapsed="false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customFormat="false" ht="12.75" hidden="false" customHeight="false" outlineLevel="0" collapsed="false">
      <c r="A107" s="7"/>
      <c r="B107" s="7"/>
      <c r="C107" s="7"/>
      <c r="D107" s="7"/>
      <c r="E107" s="287"/>
      <c r="F107" s="287"/>
      <c r="G107" s="287"/>
      <c r="H107" s="287"/>
      <c r="I107" s="287"/>
      <c r="J107" s="287"/>
      <c r="K107" s="287"/>
      <c r="L107" s="287"/>
      <c r="M107" s="287"/>
      <c r="N107" s="287"/>
      <c r="O107" s="287"/>
      <c r="P107" s="287"/>
      <c r="Q107" s="287"/>
      <c r="R107" s="287"/>
      <c r="S107" s="287"/>
      <c r="T107" s="287"/>
      <c r="U107" s="287"/>
      <c r="V107" s="287"/>
      <c r="W107" s="287"/>
      <c r="X107" s="287"/>
      <c r="Y107" s="7"/>
    </row>
    <row r="108" customFormat="false" ht="12.75" hidden="false" customHeight="false" outlineLevel="0" collapsed="false">
      <c r="A108" s="7"/>
      <c r="B108" s="7"/>
      <c r="C108" s="7"/>
      <c r="D108" s="7"/>
      <c r="E108" s="9"/>
      <c r="F108" s="10"/>
      <c r="G108" s="10"/>
      <c r="H108" s="10"/>
      <c r="I108" s="288"/>
      <c r="J108" s="288"/>
      <c r="K108" s="12"/>
      <c r="L108" s="12"/>
      <c r="M108" s="288"/>
      <c r="N108" s="288"/>
      <c r="O108" s="288"/>
      <c r="P108" s="289"/>
      <c r="Q108" s="288"/>
      <c r="R108" s="289"/>
      <c r="S108" s="287"/>
      <c r="T108" s="289"/>
      <c r="U108" s="289"/>
      <c r="V108" s="289"/>
      <c r="W108" s="289"/>
      <c r="X108" s="287"/>
      <c r="Y108" s="7"/>
    </row>
    <row r="109" customFormat="false" ht="12.75" hidden="false" customHeight="false" outlineLevel="0" collapsed="false">
      <c r="A109" s="7"/>
      <c r="B109" s="7"/>
      <c r="C109" s="7"/>
      <c r="D109" s="7"/>
      <c r="E109" s="9"/>
      <c r="F109" s="290"/>
      <c r="G109" s="291"/>
      <c r="H109" s="290"/>
      <c r="I109" s="289"/>
      <c r="J109" s="289"/>
      <c r="K109" s="289"/>
      <c r="L109" s="289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7"/>
    </row>
    <row r="110" customFormat="false" ht="12.75" hidden="false" customHeight="false" outlineLevel="0" collapsed="false">
      <c r="A110" s="7"/>
      <c r="B110" s="7"/>
      <c r="C110" s="7"/>
      <c r="D110" s="7"/>
      <c r="E110" s="9"/>
      <c r="F110" s="291"/>
      <c r="G110" s="291"/>
      <c r="H110" s="290"/>
      <c r="I110" s="289"/>
      <c r="J110" s="289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89"/>
      <c r="Y110" s="7"/>
    </row>
    <row r="111" customFormat="false" ht="12.75" hidden="false" customHeight="false" outlineLevel="0" collapsed="false">
      <c r="A111" s="7"/>
      <c r="B111" s="7"/>
      <c r="C111" s="7"/>
      <c r="D111" s="7"/>
      <c r="E111" s="9"/>
      <c r="F111" s="291"/>
      <c r="G111" s="291"/>
      <c r="H111" s="10"/>
      <c r="I111" s="206"/>
      <c r="J111" s="294"/>
      <c r="K111" s="294"/>
      <c r="L111" s="289"/>
      <c r="M111" s="289"/>
      <c r="N111" s="294"/>
      <c r="O111" s="294"/>
      <c r="P111" s="294"/>
      <c r="Q111" s="295"/>
      <c r="R111" s="294"/>
      <c r="S111" s="296"/>
      <c r="T111" s="294"/>
      <c r="U111" s="294"/>
      <c r="V111" s="294"/>
      <c r="W111" s="294"/>
      <c r="X111" s="289"/>
      <c r="Y111" s="7"/>
    </row>
    <row r="112" customFormat="false" ht="12.75" hidden="false" customHeight="false" outlineLevel="0" collapsed="false">
      <c r="A112" s="7"/>
      <c r="B112" s="7"/>
      <c r="C112" s="7"/>
      <c r="D112" s="7"/>
      <c r="E112" s="297"/>
      <c r="F112" s="298"/>
      <c r="G112" s="298"/>
      <c r="H112" s="298"/>
      <c r="I112" s="299"/>
      <c r="J112" s="299"/>
      <c r="K112" s="299"/>
      <c r="L112" s="299"/>
      <c r="M112" s="298"/>
      <c r="N112" s="299"/>
      <c r="O112" s="299"/>
      <c r="P112" s="299"/>
      <c r="Q112" s="300"/>
      <c r="R112" s="299"/>
      <c r="S112" s="300"/>
      <c r="T112" s="299"/>
      <c r="U112" s="300"/>
      <c r="V112" s="301"/>
      <c r="W112" s="299"/>
      <c r="X112" s="299"/>
      <c r="Y112" s="7"/>
    </row>
    <row r="113" customFormat="false" ht="12.75" hidden="false" customHeight="false" outlineLevel="0" collapsed="false">
      <c r="A113" s="7"/>
      <c r="B113" s="7"/>
      <c r="C113" s="7"/>
      <c r="D113" s="7"/>
      <c r="E113" s="9"/>
      <c r="F113" s="290"/>
      <c r="G113" s="290"/>
      <c r="H113" s="290"/>
      <c r="I113" s="302"/>
      <c r="J113" s="302"/>
      <c r="K113" s="302"/>
      <c r="L113" s="302"/>
      <c r="M113" s="290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  <c r="X113" s="304"/>
      <c r="Y113" s="7"/>
    </row>
    <row r="114" customFormat="false" ht="12.75" hidden="false" customHeight="false" outlineLevel="0" collapsed="false">
      <c r="A114" s="7"/>
      <c r="B114" s="7"/>
      <c r="C114" s="7"/>
      <c r="D114" s="7"/>
      <c r="E114" s="9"/>
      <c r="F114" s="290"/>
      <c r="G114" s="290"/>
      <c r="H114" s="290"/>
      <c r="I114" s="302"/>
      <c r="J114" s="302"/>
      <c r="K114" s="302"/>
      <c r="L114" s="302"/>
      <c r="M114" s="290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  <c r="X114" s="304"/>
      <c r="Y114" s="7"/>
    </row>
    <row r="115" customFormat="false" ht="12.75" hidden="false" customHeight="false" outlineLevel="0" collapsed="false">
      <c r="A115" s="7"/>
      <c r="B115" s="7"/>
      <c r="C115" s="7"/>
      <c r="D115" s="7"/>
      <c r="E115" s="9"/>
      <c r="F115" s="290"/>
      <c r="G115" s="290"/>
      <c r="H115" s="290"/>
      <c r="I115" s="302"/>
      <c r="J115" s="302"/>
      <c r="K115" s="302"/>
      <c r="L115" s="302"/>
      <c r="M115" s="290"/>
      <c r="N115" s="303"/>
      <c r="O115" s="303"/>
      <c r="P115" s="303"/>
      <c r="Q115" s="303"/>
      <c r="R115" s="303"/>
      <c r="S115" s="303"/>
      <c r="T115" s="303"/>
      <c r="U115" s="303"/>
      <c r="V115" s="303"/>
      <c r="W115" s="303"/>
      <c r="X115" s="304"/>
      <c r="Y115" s="7"/>
    </row>
    <row r="116" customFormat="false" ht="12.75" hidden="false" customHeight="false" outlineLevel="0" collapsed="false">
      <c r="A116" s="7"/>
      <c r="B116" s="7"/>
      <c r="C116" s="7"/>
      <c r="D116" s="7"/>
      <c r="E116" s="9"/>
      <c r="F116" s="290"/>
      <c r="G116" s="290"/>
      <c r="H116" s="290"/>
      <c r="I116" s="302"/>
      <c r="J116" s="302"/>
      <c r="K116" s="302"/>
      <c r="L116" s="302"/>
      <c r="M116" s="290"/>
      <c r="N116" s="303"/>
      <c r="O116" s="303"/>
      <c r="P116" s="303"/>
      <c r="Q116" s="303"/>
      <c r="R116" s="303"/>
      <c r="S116" s="303"/>
      <c r="T116" s="303"/>
      <c r="U116" s="303"/>
      <c r="V116" s="303"/>
      <c r="W116" s="303"/>
      <c r="X116" s="304"/>
      <c r="Y116" s="7"/>
    </row>
    <row r="117" customFormat="false" ht="12.75" hidden="false" customHeight="false" outlineLevel="0" collapsed="false">
      <c r="A117" s="7"/>
      <c r="B117" s="7"/>
      <c r="C117" s="7"/>
      <c r="D117" s="7"/>
      <c r="E117" s="9"/>
      <c r="F117" s="290"/>
      <c r="G117" s="290"/>
      <c r="H117" s="290"/>
      <c r="I117" s="302"/>
      <c r="J117" s="302"/>
      <c r="K117" s="302"/>
      <c r="L117" s="302"/>
      <c r="M117" s="290"/>
      <c r="N117" s="303"/>
      <c r="O117" s="303"/>
      <c r="P117" s="303"/>
      <c r="Q117" s="303"/>
      <c r="R117" s="303"/>
      <c r="S117" s="303"/>
      <c r="T117" s="303"/>
      <c r="U117" s="303"/>
      <c r="V117" s="303"/>
      <c r="W117" s="303"/>
      <c r="X117" s="304"/>
      <c r="Y117" s="7"/>
    </row>
    <row r="118" customFormat="false" ht="12.75" hidden="false" customHeight="false" outlineLevel="0" collapsed="false">
      <c r="A118" s="7"/>
      <c r="B118" s="7"/>
      <c r="C118" s="7"/>
      <c r="D118" s="7"/>
      <c r="E118" s="9"/>
      <c r="F118" s="290"/>
      <c r="G118" s="290"/>
      <c r="H118" s="290"/>
      <c r="I118" s="302"/>
      <c r="J118" s="302"/>
      <c r="K118" s="302"/>
      <c r="L118" s="302"/>
      <c r="M118" s="290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  <c r="X118" s="304"/>
      <c r="Y118" s="7"/>
    </row>
    <row r="119" customFormat="false" ht="12.75" hidden="false" customHeight="false" outlineLevel="0" collapsed="false">
      <c r="A119" s="7"/>
      <c r="B119" s="7"/>
      <c r="C119" s="7"/>
      <c r="D119" s="7"/>
      <c r="E119" s="9"/>
      <c r="F119" s="290"/>
      <c r="G119" s="290"/>
      <c r="H119" s="290"/>
      <c r="I119" s="302"/>
      <c r="J119" s="302"/>
      <c r="K119" s="302"/>
      <c r="L119" s="302"/>
      <c r="M119" s="290"/>
      <c r="N119" s="303"/>
      <c r="O119" s="303"/>
      <c r="P119" s="303"/>
      <c r="Q119" s="303"/>
      <c r="R119" s="303"/>
      <c r="S119" s="303"/>
      <c r="T119" s="303"/>
      <c r="U119" s="303"/>
      <c r="V119" s="303"/>
      <c r="W119" s="303"/>
      <c r="X119" s="304"/>
      <c r="Y119" s="7"/>
    </row>
    <row r="120" customFormat="false" ht="12.75" hidden="false" customHeight="false" outlineLevel="0" collapsed="false">
      <c r="A120" s="7"/>
      <c r="B120" s="7"/>
      <c r="C120" s="7"/>
      <c r="D120" s="7"/>
      <c r="E120" s="9"/>
      <c r="F120" s="290"/>
      <c r="G120" s="290"/>
      <c r="H120" s="290"/>
      <c r="I120" s="302"/>
      <c r="J120" s="302"/>
      <c r="K120" s="302"/>
      <c r="L120" s="302"/>
      <c r="M120" s="290"/>
      <c r="N120" s="303"/>
      <c r="O120" s="303"/>
      <c r="P120" s="303"/>
      <c r="Q120" s="303"/>
      <c r="R120" s="303"/>
      <c r="S120" s="303"/>
      <c r="T120" s="303"/>
      <c r="U120" s="303"/>
      <c r="V120" s="303"/>
      <c r="W120" s="303"/>
      <c r="X120" s="304"/>
      <c r="Y120" s="7"/>
    </row>
    <row r="121" customFormat="false" ht="12.75" hidden="false" customHeight="false" outlineLevel="0" collapsed="false">
      <c r="A121" s="7"/>
      <c r="B121" s="7"/>
      <c r="C121" s="7"/>
      <c r="D121" s="7"/>
      <c r="E121" s="9"/>
      <c r="F121" s="290"/>
      <c r="G121" s="290"/>
      <c r="H121" s="290"/>
      <c r="I121" s="302"/>
      <c r="J121" s="302"/>
      <c r="K121" s="302"/>
      <c r="L121" s="302"/>
      <c r="M121" s="290"/>
      <c r="N121" s="303"/>
      <c r="O121" s="303"/>
      <c r="P121" s="303"/>
      <c r="Q121" s="303"/>
      <c r="R121" s="303"/>
      <c r="S121" s="303"/>
      <c r="T121" s="303"/>
      <c r="U121" s="303"/>
      <c r="V121" s="303"/>
      <c r="W121" s="303"/>
      <c r="X121" s="304"/>
      <c r="Y121" s="7"/>
    </row>
    <row r="122" customFormat="false" ht="12.75" hidden="false" customHeight="false" outlineLevel="0" collapsed="false">
      <c r="A122" s="7"/>
      <c r="B122" s="7"/>
      <c r="C122" s="7"/>
      <c r="D122" s="7"/>
      <c r="E122" s="9"/>
      <c r="F122" s="290"/>
      <c r="G122" s="290"/>
      <c r="H122" s="290"/>
      <c r="I122" s="302"/>
      <c r="J122" s="302"/>
      <c r="K122" s="302"/>
      <c r="L122" s="302"/>
      <c r="M122" s="290"/>
      <c r="N122" s="303"/>
      <c r="O122" s="303"/>
      <c r="P122" s="303"/>
      <c r="Q122" s="303"/>
      <c r="R122" s="303"/>
      <c r="S122" s="303"/>
      <c r="T122" s="303"/>
      <c r="U122" s="303"/>
      <c r="V122" s="303"/>
      <c r="W122" s="303"/>
      <c r="X122" s="304"/>
      <c r="Y122" s="7"/>
    </row>
    <row r="123" customFormat="false" ht="12.75" hidden="false" customHeight="false" outlineLevel="0" collapsed="false">
      <c r="A123" s="7"/>
      <c r="B123" s="7"/>
      <c r="C123" s="7"/>
      <c r="D123" s="7"/>
      <c r="E123" s="9"/>
      <c r="F123" s="290"/>
      <c r="G123" s="290"/>
      <c r="H123" s="290"/>
      <c r="I123" s="302"/>
      <c r="J123" s="302"/>
      <c r="K123" s="302"/>
      <c r="L123" s="302"/>
      <c r="M123" s="290"/>
      <c r="N123" s="303"/>
      <c r="O123" s="303"/>
      <c r="P123" s="303"/>
      <c r="Q123" s="303"/>
      <c r="R123" s="303"/>
      <c r="S123" s="303"/>
      <c r="T123" s="303"/>
      <c r="U123" s="303"/>
      <c r="V123" s="303"/>
      <c r="W123" s="303"/>
      <c r="X123" s="304"/>
      <c r="Y123" s="7"/>
    </row>
    <row r="124" customFormat="false" ht="12.75" hidden="false" customHeight="false" outlineLevel="0" collapsed="false">
      <c r="A124" s="7"/>
      <c r="B124" s="7"/>
      <c r="C124" s="7"/>
      <c r="D124" s="7"/>
      <c r="E124" s="9"/>
      <c r="F124" s="290"/>
      <c r="G124" s="290"/>
      <c r="H124" s="290"/>
      <c r="I124" s="302"/>
      <c r="J124" s="302"/>
      <c r="K124" s="302"/>
      <c r="L124" s="302"/>
      <c r="M124" s="290"/>
      <c r="N124" s="303"/>
      <c r="O124" s="303"/>
      <c r="P124" s="303"/>
      <c r="Q124" s="303"/>
      <c r="R124" s="303"/>
      <c r="S124" s="303"/>
      <c r="T124" s="303"/>
      <c r="U124" s="303"/>
      <c r="V124" s="303"/>
      <c r="W124" s="303"/>
      <c r="X124" s="304"/>
      <c r="Y124" s="7"/>
    </row>
    <row r="125" customFormat="false" ht="12.75" hidden="false" customHeight="false" outlineLevel="0" collapsed="false">
      <c r="A125" s="7"/>
      <c r="B125" s="7"/>
      <c r="C125" s="7"/>
      <c r="D125" s="7"/>
      <c r="E125" s="9"/>
      <c r="F125" s="290"/>
      <c r="G125" s="290"/>
      <c r="H125" s="290"/>
      <c r="I125" s="302"/>
      <c r="J125" s="302"/>
      <c r="K125" s="302"/>
      <c r="L125" s="302"/>
      <c r="M125" s="290"/>
      <c r="N125" s="303"/>
      <c r="O125" s="303"/>
      <c r="P125" s="303"/>
      <c r="Q125" s="303"/>
      <c r="R125" s="303"/>
      <c r="S125" s="303"/>
      <c r="T125" s="303"/>
      <c r="U125" s="303"/>
      <c r="V125" s="303"/>
      <c r="W125" s="303"/>
      <c r="X125" s="304"/>
      <c r="Y125" s="7"/>
    </row>
    <row r="126" customFormat="false" ht="12.75" hidden="false" customHeight="false" outlineLevel="0" collapsed="false">
      <c r="A126" s="7"/>
      <c r="B126" s="7"/>
      <c r="C126" s="7"/>
      <c r="D126" s="7"/>
      <c r="E126" s="9"/>
      <c r="F126" s="290"/>
      <c r="G126" s="290"/>
      <c r="H126" s="290"/>
      <c r="I126" s="302"/>
      <c r="J126" s="302"/>
      <c r="K126" s="302"/>
      <c r="L126" s="302"/>
      <c r="M126" s="290"/>
      <c r="N126" s="303"/>
      <c r="O126" s="303"/>
      <c r="P126" s="303"/>
      <c r="Q126" s="303"/>
      <c r="R126" s="303"/>
      <c r="S126" s="303"/>
      <c r="T126" s="303"/>
      <c r="U126" s="303"/>
      <c r="V126" s="303"/>
      <c r="W126" s="303"/>
      <c r="X126" s="304"/>
      <c r="Y126" s="7"/>
    </row>
    <row r="127" customFormat="false" ht="12.75" hidden="false" customHeight="false" outlineLevel="0" collapsed="false">
      <c r="A127" s="7"/>
      <c r="B127" s="7"/>
      <c r="C127" s="7"/>
      <c r="D127" s="7"/>
      <c r="E127" s="9"/>
      <c r="F127" s="290"/>
      <c r="G127" s="290"/>
      <c r="H127" s="290"/>
      <c r="I127" s="302"/>
      <c r="J127" s="302"/>
      <c r="K127" s="302"/>
      <c r="L127" s="302"/>
      <c r="M127" s="290"/>
      <c r="N127" s="303"/>
      <c r="O127" s="303"/>
      <c r="P127" s="303"/>
      <c r="Q127" s="303"/>
      <c r="R127" s="303"/>
      <c r="S127" s="303"/>
      <c r="T127" s="303"/>
      <c r="U127" s="303"/>
      <c r="V127" s="303"/>
      <c r="W127" s="303"/>
      <c r="X127" s="304"/>
      <c r="Y127" s="7"/>
    </row>
    <row r="128" customFormat="false" ht="12.75" hidden="false" customHeight="false" outlineLevel="0" collapsed="false">
      <c r="A128" s="7"/>
      <c r="B128" s="7"/>
      <c r="C128" s="7"/>
      <c r="D128" s="7"/>
      <c r="E128" s="9"/>
      <c r="F128" s="290"/>
      <c r="G128" s="290"/>
      <c r="H128" s="290"/>
      <c r="I128" s="302"/>
      <c r="J128" s="302"/>
      <c r="K128" s="302"/>
      <c r="L128" s="302"/>
      <c r="M128" s="290"/>
      <c r="N128" s="303"/>
      <c r="O128" s="303"/>
      <c r="P128" s="303"/>
      <c r="Q128" s="303"/>
      <c r="R128" s="303"/>
      <c r="S128" s="303"/>
      <c r="T128" s="303"/>
      <c r="U128" s="303"/>
      <c r="V128" s="303"/>
      <c r="W128" s="303"/>
      <c r="X128" s="304"/>
      <c r="Y128" s="7"/>
    </row>
    <row r="129" customFormat="false" ht="12.75" hidden="false" customHeight="false" outlineLevel="0" collapsed="false">
      <c r="A129" s="7"/>
      <c r="B129" s="7"/>
      <c r="C129" s="7"/>
      <c r="D129" s="7"/>
      <c r="E129" s="9"/>
      <c r="F129" s="290"/>
      <c r="G129" s="290"/>
      <c r="H129" s="290"/>
      <c r="I129" s="302"/>
      <c r="J129" s="302"/>
      <c r="K129" s="302"/>
      <c r="L129" s="302"/>
      <c r="M129" s="290"/>
      <c r="N129" s="303"/>
      <c r="O129" s="303"/>
      <c r="P129" s="303"/>
      <c r="Q129" s="303"/>
      <c r="R129" s="303"/>
      <c r="S129" s="303"/>
      <c r="T129" s="303"/>
      <c r="U129" s="303"/>
      <c r="V129" s="303"/>
      <c r="W129" s="303"/>
      <c r="X129" s="304"/>
      <c r="Y129" s="7"/>
    </row>
    <row r="130" customFormat="false" ht="12.75" hidden="false" customHeight="false" outlineLevel="0" collapsed="false">
      <c r="A130" s="7"/>
      <c r="B130" s="7"/>
      <c r="C130" s="7"/>
      <c r="D130" s="7"/>
      <c r="E130" s="9"/>
      <c r="F130" s="290"/>
      <c r="G130" s="290"/>
      <c r="H130" s="290"/>
      <c r="I130" s="302"/>
      <c r="J130" s="302"/>
      <c r="K130" s="302"/>
      <c r="L130" s="302"/>
      <c r="M130" s="290"/>
      <c r="N130" s="303"/>
      <c r="O130" s="303"/>
      <c r="P130" s="303"/>
      <c r="Q130" s="303"/>
      <c r="R130" s="303"/>
      <c r="S130" s="303"/>
      <c r="T130" s="303"/>
      <c r="U130" s="303"/>
      <c r="V130" s="303"/>
      <c r="W130" s="303"/>
      <c r="X130" s="304"/>
      <c r="Y130" s="7"/>
    </row>
    <row r="131" customFormat="false" ht="12.75" hidden="false" customHeight="false" outlineLevel="0" collapsed="false">
      <c r="A131" s="7"/>
      <c r="B131" s="7"/>
      <c r="C131" s="7"/>
      <c r="D131" s="7"/>
      <c r="E131" s="9"/>
      <c r="F131" s="290"/>
      <c r="G131" s="290"/>
      <c r="H131" s="290"/>
      <c r="I131" s="302"/>
      <c r="J131" s="302"/>
      <c r="K131" s="302"/>
      <c r="L131" s="302"/>
      <c r="M131" s="290"/>
      <c r="N131" s="303"/>
      <c r="O131" s="303"/>
      <c r="P131" s="303"/>
      <c r="Q131" s="303"/>
      <c r="R131" s="303"/>
      <c r="S131" s="303"/>
      <c r="T131" s="303"/>
      <c r="U131" s="303"/>
      <c r="V131" s="303"/>
      <c r="W131" s="303"/>
      <c r="X131" s="304"/>
      <c r="Y131" s="7"/>
    </row>
    <row r="132" customFormat="false" ht="12.75" hidden="false" customHeight="false" outlineLevel="0" collapsed="false">
      <c r="A132" s="7"/>
      <c r="B132" s="7"/>
      <c r="C132" s="7"/>
      <c r="D132" s="7"/>
      <c r="E132" s="9"/>
      <c r="F132" s="290"/>
      <c r="G132" s="290"/>
      <c r="H132" s="290"/>
      <c r="I132" s="302"/>
      <c r="J132" s="302"/>
      <c r="K132" s="302"/>
      <c r="L132" s="302"/>
      <c r="M132" s="290"/>
      <c r="N132" s="303"/>
      <c r="O132" s="303"/>
      <c r="P132" s="303"/>
      <c r="Q132" s="303"/>
      <c r="R132" s="303"/>
      <c r="S132" s="303"/>
      <c r="T132" s="303"/>
      <c r="U132" s="303"/>
      <c r="V132" s="303"/>
      <c r="W132" s="303"/>
      <c r="X132" s="304"/>
      <c r="Y132" s="7"/>
    </row>
    <row r="133" customFormat="false" ht="12.75" hidden="false" customHeight="false" outlineLevel="0" collapsed="false">
      <c r="A133" s="7"/>
      <c r="B133" s="7"/>
      <c r="C133" s="7"/>
      <c r="D133" s="7"/>
      <c r="E133" s="9"/>
      <c r="F133" s="290"/>
      <c r="G133" s="290"/>
      <c r="H133" s="290"/>
      <c r="I133" s="302"/>
      <c r="J133" s="302"/>
      <c r="K133" s="302"/>
      <c r="L133" s="302"/>
      <c r="M133" s="290"/>
      <c r="N133" s="303"/>
      <c r="O133" s="303"/>
      <c r="P133" s="303"/>
      <c r="Q133" s="303"/>
      <c r="R133" s="303"/>
      <c r="S133" s="303"/>
      <c r="T133" s="303"/>
      <c r="U133" s="303"/>
      <c r="V133" s="303"/>
      <c r="W133" s="303"/>
      <c r="X133" s="304"/>
      <c r="Y133" s="7"/>
    </row>
    <row r="134" customFormat="false" ht="12.75" hidden="false" customHeight="false" outlineLevel="0" collapsed="false">
      <c r="A134" s="7"/>
      <c r="B134" s="7"/>
      <c r="C134" s="7"/>
      <c r="D134" s="7"/>
      <c r="E134" s="9"/>
      <c r="F134" s="290"/>
      <c r="G134" s="290"/>
      <c r="H134" s="290"/>
      <c r="I134" s="302"/>
      <c r="J134" s="302"/>
      <c r="K134" s="302"/>
      <c r="L134" s="302"/>
      <c r="M134" s="290"/>
      <c r="N134" s="303"/>
      <c r="O134" s="303"/>
      <c r="P134" s="303"/>
      <c r="Q134" s="303"/>
      <c r="R134" s="303"/>
      <c r="S134" s="303"/>
      <c r="T134" s="303"/>
      <c r="U134" s="303"/>
      <c r="V134" s="303"/>
      <c r="W134" s="303"/>
      <c r="X134" s="304"/>
      <c r="Y134" s="7"/>
    </row>
    <row r="135" customFormat="false" ht="12.75" hidden="false" customHeight="false" outlineLevel="0" collapsed="false">
      <c r="A135" s="7"/>
      <c r="B135" s="7"/>
      <c r="C135" s="7"/>
      <c r="D135" s="7"/>
      <c r="E135" s="9"/>
      <c r="F135" s="290"/>
      <c r="G135" s="290"/>
      <c r="H135" s="290"/>
      <c r="I135" s="302"/>
      <c r="J135" s="302"/>
      <c r="K135" s="302"/>
      <c r="L135" s="302"/>
      <c r="M135" s="290"/>
      <c r="N135" s="303"/>
      <c r="O135" s="303"/>
      <c r="P135" s="303"/>
      <c r="Q135" s="303"/>
      <c r="R135" s="303"/>
      <c r="S135" s="303"/>
      <c r="T135" s="303"/>
      <c r="U135" s="303"/>
      <c r="V135" s="303"/>
      <c r="W135" s="303"/>
      <c r="X135" s="304"/>
      <c r="Y135" s="7"/>
    </row>
    <row r="136" customFormat="false" ht="12.75" hidden="false" customHeight="false" outlineLevel="0" collapsed="false">
      <c r="A136" s="7"/>
      <c r="B136" s="7"/>
      <c r="C136" s="7"/>
      <c r="D136" s="7"/>
      <c r="E136" s="9"/>
      <c r="F136" s="290"/>
      <c r="G136" s="290"/>
      <c r="H136" s="290"/>
      <c r="I136" s="302"/>
      <c r="J136" s="302"/>
      <c r="K136" s="302"/>
      <c r="L136" s="302"/>
      <c r="M136" s="290"/>
      <c r="N136" s="303"/>
      <c r="O136" s="303"/>
      <c r="P136" s="303"/>
      <c r="Q136" s="303"/>
      <c r="R136" s="303"/>
      <c r="S136" s="303"/>
      <c r="T136" s="303"/>
      <c r="U136" s="303"/>
      <c r="V136" s="303"/>
      <c r="W136" s="303"/>
      <c r="X136" s="304"/>
      <c r="Y136" s="7"/>
    </row>
    <row r="137" customFormat="false" ht="12.75" hidden="false" customHeight="false" outlineLevel="0" collapsed="false">
      <c r="A137" s="7"/>
      <c r="B137" s="7"/>
      <c r="C137" s="7"/>
      <c r="D137" s="7"/>
      <c r="E137" s="9"/>
      <c r="F137" s="290"/>
      <c r="G137" s="290"/>
      <c r="H137" s="291"/>
      <c r="I137" s="287"/>
      <c r="J137" s="287"/>
      <c r="K137" s="287"/>
      <c r="L137" s="287"/>
      <c r="M137" s="287"/>
      <c r="N137" s="287"/>
      <c r="O137" s="287"/>
      <c r="P137" s="287"/>
      <c r="Q137" s="287"/>
      <c r="R137" s="287"/>
      <c r="S137" s="287"/>
      <c r="T137" s="287"/>
      <c r="U137" s="287"/>
      <c r="V137" s="287"/>
      <c r="W137" s="287"/>
      <c r="X137" s="287"/>
      <c r="Y137" s="7"/>
    </row>
    <row r="138" customFormat="false" ht="12.75" hidden="false" customHeight="false" outlineLevel="0" collapsed="false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customFormat="false" ht="12.75" hidden="false" customHeight="false" outlineLevel="0" collapsed="false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customFormat="false" ht="12.75" hidden="false" customHeight="false" outlineLevel="0" collapsed="false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customFormat="false" ht="12.75" hidden="false" customHeight="false" outlineLevel="0" collapsed="false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customFormat="false" ht="12.75" hidden="false" customHeight="false" outlineLevel="0" collapsed="false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customFormat="false" ht="12.75" hidden="false" customHeight="false" outlineLevel="0" collapsed="false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customFormat="false" ht="12.75" hidden="false" customHeight="false" outlineLevel="0" collapsed="false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customFormat="false" ht="12.75" hidden="false" customHeight="false" outlineLevel="0" collapsed="false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</sheetData>
  <mergeCells count="12">
    <mergeCell ref="AQ1:AR1"/>
    <mergeCell ref="BC1:BD1"/>
    <mergeCell ref="W3:AB3"/>
    <mergeCell ref="AD3:AL3"/>
    <mergeCell ref="BF3:BH3"/>
    <mergeCell ref="F4:I4"/>
    <mergeCell ref="AK4:AM4"/>
    <mergeCell ref="AN4:AP4"/>
    <mergeCell ref="AK5:AM5"/>
    <mergeCell ref="AN5:AP5"/>
    <mergeCell ref="F69:I69"/>
    <mergeCell ref="I109:L109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H3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22" activeCellId="0" sqref="H2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.28"/>
    <col collapsed="false" customWidth="true" hidden="false" outlineLevel="0" max="2" min="2" style="0" width="11.42"/>
    <col collapsed="false" customWidth="true" hidden="false" outlineLevel="0" max="3" min="3" style="138" width="9.14"/>
    <col collapsed="false" customWidth="true" hidden="false" outlineLevel="0" max="4" min="4" style="252" width="10.28"/>
    <col collapsed="false" customWidth="true" hidden="false" outlineLevel="0" max="5" min="5" style="138" width="9.14"/>
    <col collapsed="false" customWidth="true" hidden="false" outlineLevel="0" max="6" min="6" style="138" width="10.28"/>
    <col collapsed="false" customWidth="true" hidden="false" outlineLevel="0" max="8" min="8" style="0" width="17.28"/>
  </cols>
  <sheetData>
    <row r="1" customFormat="false" ht="12.75" hidden="false" customHeight="false" outlineLevel="0" collapsed="false">
      <c r="B1" s="327" t="s">
        <v>162</v>
      </c>
      <c r="C1" s="206" t="s">
        <v>163</v>
      </c>
      <c r="D1" s="328" t="s">
        <v>164</v>
      </c>
      <c r="E1" s="206" t="s">
        <v>23</v>
      </c>
      <c r="F1" s="101" t="s">
        <v>165</v>
      </c>
      <c r="H1" s="6" t="s">
        <v>166</v>
      </c>
    </row>
    <row r="2" customFormat="false" ht="12.75" hidden="false" customHeight="false" outlineLevel="0" collapsed="false">
      <c r="B2" s="329" t="n">
        <v>36951</v>
      </c>
      <c r="C2" s="138" t="n">
        <v>0</v>
      </c>
      <c r="D2" s="252" t="n">
        <v>10350</v>
      </c>
      <c r="E2" s="138" t="n">
        <v>2.4</v>
      </c>
      <c r="F2" s="330" t="n">
        <v>0</v>
      </c>
    </row>
    <row r="3" customFormat="false" ht="12.75" hidden="false" customHeight="false" outlineLevel="0" collapsed="false">
      <c r="B3" s="329" t="n">
        <v>36952</v>
      </c>
      <c r="C3" s="138" t="n">
        <v>0</v>
      </c>
      <c r="D3" s="252" t="n">
        <v>10350</v>
      </c>
      <c r="E3" s="138" t="n">
        <v>2.4</v>
      </c>
      <c r="F3" s="330" t="n">
        <v>0</v>
      </c>
    </row>
    <row r="4" customFormat="false" ht="12.75" hidden="false" customHeight="false" outlineLevel="0" collapsed="false">
      <c r="B4" s="329" t="n">
        <v>36953</v>
      </c>
      <c r="C4" s="138" t="n">
        <v>0</v>
      </c>
      <c r="D4" s="252" t="n">
        <v>10350</v>
      </c>
      <c r="E4" s="138" t="n">
        <v>2.4</v>
      </c>
      <c r="F4" s="330" t="n">
        <v>0</v>
      </c>
    </row>
    <row r="5" customFormat="false" ht="12.75" hidden="false" customHeight="false" outlineLevel="0" collapsed="false">
      <c r="B5" s="329" t="n">
        <v>36954</v>
      </c>
      <c r="C5" s="138" t="n">
        <v>0</v>
      </c>
      <c r="D5" s="252" t="n">
        <v>10350</v>
      </c>
      <c r="E5" s="138" t="n">
        <v>2.4</v>
      </c>
      <c r="F5" s="330" t="n">
        <v>0</v>
      </c>
    </row>
    <row r="6" customFormat="false" ht="12.75" hidden="false" customHeight="false" outlineLevel="0" collapsed="false">
      <c r="B6" s="329" t="n">
        <v>36955</v>
      </c>
      <c r="C6" s="138" t="n">
        <v>0</v>
      </c>
      <c r="D6" s="252" t="n">
        <v>10350</v>
      </c>
      <c r="E6" s="138" t="n">
        <v>2.4</v>
      </c>
      <c r="F6" s="330" t="n">
        <v>0</v>
      </c>
    </row>
    <row r="7" customFormat="false" ht="12.75" hidden="false" customHeight="false" outlineLevel="0" collapsed="false">
      <c r="B7" s="329" t="n">
        <v>36956</v>
      </c>
      <c r="C7" s="138" t="n">
        <v>0</v>
      </c>
      <c r="D7" s="252" t="n">
        <v>10350</v>
      </c>
      <c r="E7" s="138" t="n">
        <v>2.4</v>
      </c>
      <c r="F7" s="330" t="n">
        <v>0</v>
      </c>
    </row>
    <row r="8" customFormat="false" ht="12.75" hidden="false" customHeight="false" outlineLevel="0" collapsed="false">
      <c r="B8" s="329" t="n">
        <v>36957</v>
      </c>
      <c r="C8" s="138" t="n">
        <v>0</v>
      </c>
      <c r="D8" s="252" t="n">
        <v>10350</v>
      </c>
      <c r="E8" s="138" t="n">
        <v>2.4</v>
      </c>
      <c r="F8" s="330" t="n">
        <v>0</v>
      </c>
    </row>
    <row r="9" customFormat="false" ht="12.75" hidden="false" customHeight="false" outlineLevel="0" collapsed="false">
      <c r="B9" s="329" t="n">
        <v>36958</v>
      </c>
      <c r="C9" s="138" t="n">
        <v>0</v>
      </c>
      <c r="D9" s="252" t="n">
        <v>10350</v>
      </c>
      <c r="E9" s="138" t="n">
        <v>2.4</v>
      </c>
      <c r="F9" s="330" t="n">
        <v>0</v>
      </c>
    </row>
    <row r="10" customFormat="false" ht="12.75" hidden="false" customHeight="false" outlineLevel="0" collapsed="false">
      <c r="B10" s="329" t="n">
        <v>36959</v>
      </c>
      <c r="C10" s="138" t="n">
        <v>0</v>
      </c>
      <c r="D10" s="252" t="n">
        <v>10350</v>
      </c>
      <c r="E10" s="138" t="n">
        <v>2.4</v>
      </c>
      <c r="F10" s="330" t="n">
        <v>0</v>
      </c>
    </row>
    <row r="11" customFormat="false" ht="12.75" hidden="false" customHeight="false" outlineLevel="0" collapsed="false">
      <c r="B11" s="329" t="n">
        <v>36960</v>
      </c>
      <c r="C11" s="138" t="n">
        <v>0</v>
      </c>
      <c r="D11" s="252" t="n">
        <v>10350</v>
      </c>
      <c r="E11" s="138" t="n">
        <v>2.4</v>
      </c>
      <c r="F11" s="330" t="n">
        <v>0</v>
      </c>
    </row>
    <row r="12" customFormat="false" ht="12.75" hidden="false" customHeight="false" outlineLevel="0" collapsed="false">
      <c r="B12" s="329" t="n">
        <v>36961</v>
      </c>
      <c r="C12" s="138" t="n">
        <v>0</v>
      </c>
      <c r="D12" s="252" t="n">
        <v>10350</v>
      </c>
      <c r="E12" s="138" t="n">
        <v>2.4</v>
      </c>
      <c r="F12" s="330" t="n">
        <v>0</v>
      </c>
    </row>
    <row r="13" customFormat="false" ht="12.75" hidden="false" customHeight="false" outlineLevel="0" collapsed="false">
      <c r="B13" s="329" t="n">
        <v>36962</v>
      </c>
      <c r="C13" s="138" t="n">
        <v>0</v>
      </c>
      <c r="D13" s="252" t="n">
        <v>10350</v>
      </c>
      <c r="E13" s="138" t="n">
        <v>2.4</v>
      </c>
      <c r="F13" s="330" t="n">
        <v>0</v>
      </c>
    </row>
    <row r="14" customFormat="false" ht="12.75" hidden="false" customHeight="false" outlineLevel="0" collapsed="false">
      <c r="B14" s="329" t="n">
        <v>36963</v>
      </c>
      <c r="C14" s="138" t="n">
        <v>0</v>
      </c>
      <c r="D14" s="252" t="n">
        <v>10350</v>
      </c>
      <c r="E14" s="138" t="n">
        <v>2.4</v>
      </c>
      <c r="F14" s="330" t="n">
        <v>0</v>
      </c>
    </row>
    <row r="15" customFormat="false" ht="12.75" hidden="false" customHeight="false" outlineLevel="0" collapsed="false">
      <c r="B15" s="329" t="n">
        <v>36964</v>
      </c>
      <c r="C15" s="138" t="n">
        <v>0</v>
      </c>
      <c r="D15" s="252" t="n">
        <v>10350</v>
      </c>
      <c r="E15" s="138" t="n">
        <v>2.4</v>
      </c>
      <c r="F15" s="330" t="n">
        <v>0</v>
      </c>
    </row>
    <row r="16" customFormat="false" ht="12.75" hidden="false" customHeight="false" outlineLevel="0" collapsed="false">
      <c r="B16" s="329" t="n">
        <v>36965</v>
      </c>
      <c r="C16" s="138" t="n">
        <v>0</v>
      </c>
      <c r="D16" s="252" t="n">
        <v>10350</v>
      </c>
      <c r="E16" s="138" t="n">
        <v>2.4</v>
      </c>
      <c r="F16" s="330" t="n">
        <v>0</v>
      </c>
    </row>
    <row r="17" customFormat="false" ht="12.75" hidden="false" customHeight="false" outlineLevel="0" collapsed="false">
      <c r="B17" s="329" t="n">
        <v>36966</v>
      </c>
      <c r="C17" s="138" t="n">
        <v>0</v>
      </c>
      <c r="D17" s="252" t="n">
        <v>10350</v>
      </c>
      <c r="E17" s="138" t="n">
        <v>2.4</v>
      </c>
      <c r="F17" s="330" t="n">
        <v>0</v>
      </c>
    </row>
    <row r="18" customFormat="false" ht="12.75" hidden="false" customHeight="false" outlineLevel="0" collapsed="false">
      <c r="B18" s="329" t="n">
        <v>36967</v>
      </c>
      <c r="C18" s="138" t="n">
        <v>0</v>
      </c>
      <c r="D18" s="252" t="n">
        <v>10350</v>
      </c>
      <c r="E18" s="138" t="n">
        <v>2.4</v>
      </c>
      <c r="F18" s="330" t="n">
        <v>0</v>
      </c>
    </row>
    <row r="19" customFormat="false" ht="12.75" hidden="false" customHeight="false" outlineLevel="0" collapsed="false">
      <c r="B19" s="329" t="n">
        <v>36968</v>
      </c>
      <c r="C19" s="138" t="n">
        <v>0</v>
      </c>
      <c r="D19" s="252" t="n">
        <v>10350</v>
      </c>
      <c r="E19" s="138" t="n">
        <v>2.4</v>
      </c>
      <c r="F19" s="330" t="n">
        <v>0</v>
      </c>
    </row>
    <row r="20" customFormat="false" ht="12.75" hidden="false" customHeight="false" outlineLevel="0" collapsed="false">
      <c r="B20" s="329" t="n">
        <v>36969</v>
      </c>
      <c r="C20" s="138" t="n">
        <v>0</v>
      </c>
      <c r="D20" s="252" t="n">
        <v>10350</v>
      </c>
      <c r="E20" s="138" t="n">
        <v>2.4</v>
      </c>
      <c r="F20" s="330" t="n">
        <v>0</v>
      </c>
    </row>
    <row r="21" customFormat="false" ht="12.75" hidden="false" customHeight="false" outlineLevel="0" collapsed="false">
      <c r="B21" s="329" t="n">
        <v>36970</v>
      </c>
      <c r="C21" s="138" t="n">
        <v>0</v>
      </c>
      <c r="D21" s="252" t="n">
        <v>10350</v>
      </c>
      <c r="E21" s="138" t="n">
        <v>2.4</v>
      </c>
      <c r="F21" s="330" t="n">
        <v>0</v>
      </c>
    </row>
    <row r="22" customFormat="false" ht="12.75" hidden="false" customHeight="false" outlineLevel="0" collapsed="false">
      <c r="B22" s="329" t="n">
        <v>36971</v>
      </c>
      <c r="C22" s="138" t="n">
        <v>0</v>
      </c>
      <c r="D22" s="252" t="n">
        <v>10350</v>
      </c>
      <c r="E22" s="138" t="n">
        <v>2.4</v>
      </c>
      <c r="F22" s="330" t="n">
        <v>0</v>
      </c>
    </row>
    <row r="23" customFormat="false" ht="12.75" hidden="false" customHeight="false" outlineLevel="0" collapsed="false">
      <c r="B23" s="329" t="n">
        <v>36972</v>
      </c>
      <c r="C23" s="138" t="n">
        <v>0</v>
      </c>
      <c r="D23" s="252" t="n">
        <v>10350</v>
      </c>
      <c r="E23" s="138" t="n">
        <v>2.4</v>
      </c>
      <c r="F23" s="330" t="n">
        <v>0</v>
      </c>
    </row>
    <row r="24" customFormat="false" ht="12.75" hidden="false" customHeight="false" outlineLevel="0" collapsed="false">
      <c r="B24" s="329" t="n">
        <v>36973</v>
      </c>
      <c r="C24" s="138" t="n">
        <v>0</v>
      </c>
      <c r="D24" s="252" t="n">
        <v>10350</v>
      </c>
      <c r="E24" s="138" t="n">
        <v>2.4</v>
      </c>
      <c r="F24" s="330" t="n">
        <v>0</v>
      </c>
    </row>
    <row r="25" customFormat="false" ht="12.75" hidden="false" customHeight="false" outlineLevel="0" collapsed="false">
      <c r="B25" s="329" t="n">
        <v>36974</v>
      </c>
      <c r="C25" s="138" t="n">
        <v>0</v>
      </c>
      <c r="D25" s="252" t="n">
        <v>10350</v>
      </c>
      <c r="E25" s="138" t="n">
        <v>2.4</v>
      </c>
      <c r="F25" s="330" t="n">
        <v>0</v>
      </c>
    </row>
    <row r="26" customFormat="false" ht="12.75" hidden="false" customHeight="false" outlineLevel="0" collapsed="false">
      <c r="B26" s="329" t="n">
        <v>36975</v>
      </c>
      <c r="C26" s="138" t="n">
        <v>0</v>
      </c>
      <c r="D26" s="252" t="n">
        <v>10350</v>
      </c>
      <c r="E26" s="138" t="n">
        <v>2.4</v>
      </c>
      <c r="F26" s="330" t="n">
        <v>0</v>
      </c>
    </row>
    <row r="27" customFormat="false" ht="12.75" hidden="false" customHeight="false" outlineLevel="0" collapsed="false">
      <c r="B27" s="329" t="n">
        <v>36976</v>
      </c>
      <c r="C27" s="138" t="n">
        <v>0</v>
      </c>
      <c r="D27" s="252" t="n">
        <v>10350</v>
      </c>
      <c r="E27" s="138" t="n">
        <v>2.4</v>
      </c>
      <c r="F27" s="330" t="n">
        <v>0</v>
      </c>
    </row>
    <row r="28" customFormat="false" ht="12.75" hidden="false" customHeight="false" outlineLevel="0" collapsed="false">
      <c r="B28" s="329" t="n">
        <v>36977</v>
      </c>
      <c r="C28" s="138" t="n">
        <v>0</v>
      </c>
      <c r="D28" s="252" t="n">
        <v>10350</v>
      </c>
      <c r="E28" s="138" t="n">
        <v>2.4</v>
      </c>
      <c r="F28" s="330" t="n">
        <v>0</v>
      </c>
    </row>
    <row r="29" customFormat="false" ht="12.75" hidden="false" customHeight="false" outlineLevel="0" collapsed="false">
      <c r="B29" s="329" t="n">
        <v>36978</v>
      </c>
      <c r="C29" s="138" t="n">
        <v>0</v>
      </c>
      <c r="D29" s="252" t="n">
        <v>10350</v>
      </c>
      <c r="E29" s="138" t="n">
        <v>2.4</v>
      </c>
      <c r="F29" s="330" t="n">
        <v>0</v>
      </c>
    </row>
    <row r="30" customFormat="false" ht="12.75" hidden="false" customHeight="false" outlineLevel="0" collapsed="false">
      <c r="B30" s="329" t="n">
        <v>36979</v>
      </c>
      <c r="C30" s="138" t="n">
        <v>0</v>
      </c>
      <c r="D30" s="252" t="n">
        <v>10350</v>
      </c>
      <c r="E30" s="138" t="n">
        <v>2.4</v>
      </c>
      <c r="F30" s="330" t="n">
        <v>0</v>
      </c>
    </row>
    <row r="31" customFormat="false" ht="12.75" hidden="false" customHeight="false" outlineLevel="0" collapsed="false">
      <c r="B31" s="329" t="n">
        <v>36980</v>
      </c>
      <c r="C31" s="138" t="n">
        <v>0</v>
      </c>
      <c r="D31" s="252" t="n">
        <v>10350</v>
      </c>
      <c r="E31" s="138" t="n">
        <v>2.4</v>
      </c>
      <c r="F31" s="330" t="n">
        <v>0</v>
      </c>
    </row>
    <row r="32" customFormat="false" ht="12.75" hidden="false" customHeight="false" outlineLevel="0" collapsed="false">
      <c r="B32" s="329" t="n">
        <v>36981</v>
      </c>
      <c r="C32" s="138" t="n">
        <v>0</v>
      </c>
      <c r="D32" s="252" t="n">
        <v>10350</v>
      </c>
      <c r="E32" s="138" t="n">
        <v>2.4</v>
      </c>
      <c r="F32" s="330" t="n">
        <v>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Y145"/>
  <sheetViews>
    <sheetView showFormulas="false" showGridLines="true" showRowColHeaders="true" showZeros="true" rightToLeft="false" tabSelected="false" showOutlineSymbols="true" defaultGridColor="true" view="normal" topLeftCell="BE1" colorId="64" zoomScale="75" zoomScaleNormal="75" zoomScalePageLayoutView="100" workbookViewId="0">
      <selection pane="topLeft" activeCell="BG7" activeCellId="0" sqref="BG7:BG1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9.99"/>
    <col collapsed="false" customWidth="true" hidden="false" outlineLevel="0" max="4" min="4" style="0" width="10.56"/>
    <col collapsed="false" customWidth="true" hidden="false" outlineLevel="0" max="5" min="5" style="0" width="13.85"/>
    <col collapsed="false" customWidth="true" hidden="false" outlineLevel="0" max="6" min="6" style="0" width="13.41"/>
    <col collapsed="false" customWidth="true" hidden="false" outlineLevel="0" max="7" min="7" style="0" width="11.99"/>
    <col collapsed="false" customWidth="true" hidden="false" outlineLevel="0" max="8" min="8" style="0" width="14.28"/>
    <col collapsed="false" customWidth="true" hidden="false" outlineLevel="0" max="9" min="9" style="0" width="15.85"/>
    <col collapsed="false" customWidth="true" hidden="false" outlineLevel="0" max="10" min="10" style="0" width="11.56"/>
    <col collapsed="false" customWidth="true" hidden="false" outlineLevel="0" max="11" min="11" style="0" width="19.56"/>
    <col collapsed="false" customWidth="true" hidden="false" outlineLevel="0" max="12" min="12" style="0" width="16.56"/>
    <col collapsed="false" customWidth="true" hidden="false" outlineLevel="0" max="13" min="13" style="0" width="18.41"/>
    <col collapsed="false" customWidth="true" hidden="false" outlineLevel="0" max="14" min="14" style="0" width="19.99"/>
    <col collapsed="false" customWidth="true" hidden="false" outlineLevel="0" max="15" min="15" style="0" width="14.56"/>
    <col collapsed="false" customWidth="true" hidden="false" outlineLevel="0" max="16" min="16" style="0" width="11.56"/>
    <col collapsed="false" customWidth="true" hidden="false" outlineLevel="0" max="17" min="17" style="0" width="12.14"/>
    <col collapsed="false" customWidth="true" hidden="false" outlineLevel="0" max="19" min="18" style="0" width="12.85"/>
    <col collapsed="false" customWidth="true" hidden="false" outlineLevel="0" max="20" min="20" style="0" width="13.56"/>
    <col collapsed="false" customWidth="true" hidden="false" outlineLevel="0" max="21" min="21" style="0" width="15.13"/>
    <col collapsed="false" customWidth="true" hidden="false" outlineLevel="0" max="22" min="22" style="0" width="13.14"/>
    <col collapsed="false" customWidth="true" hidden="false" outlineLevel="0" max="23" min="23" style="0" width="12.56"/>
    <col collapsed="false" customWidth="true" hidden="false" outlineLevel="0" max="24" min="24" style="0" width="12.28"/>
    <col collapsed="false" customWidth="true" hidden="false" outlineLevel="0" max="25" min="25" style="0" width="13.85"/>
    <col collapsed="false" customWidth="true" hidden="false" outlineLevel="0" max="26" min="26" style="0" width="12.56"/>
    <col collapsed="false" customWidth="true" hidden="false" outlineLevel="0" max="27" min="27" style="0" width="13.99"/>
    <col collapsed="false" customWidth="true" hidden="false" outlineLevel="0" max="28" min="28" style="0" width="14.14"/>
    <col collapsed="false" customWidth="true" hidden="false" outlineLevel="0" max="29" min="29" style="0" width="14.28"/>
    <col collapsed="false" customWidth="true" hidden="false" outlineLevel="0" max="30" min="30" style="0" width="15.13"/>
    <col collapsed="false" customWidth="true" hidden="false" outlineLevel="0" max="31" min="31" style="0" width="13.14"/>
    <col collapsed="false" customWidth="true" hidden="false" outlineLevel="0" max="32" min="32" style="0" width="12.56"/>
    <col collapsed="false" customWidth="true" hidden="false" outlineLevel="0" max="33" min="33" style="0" width="12.28"/>
    <col collapsed="false" customWidth="true" hidden="false" outlineLevel="0" max="34" min="34" style="0" width="12.7"/>
    <col collapsed="false" customWidth="true" hidden="false" outlineLevel="0" max="35" min="35" style="0" width="10.99"/>
    <col collapsed="false" customWidth="true" hidden="false" outlineLevel="0" max="36" min="36" style="0" width="15.41"/>
    <col collapsed="false" customWidth="true" hidden="false" outlineLevel="0" max="37" min="37" style="0" width="13.14"/>
    <col collapsed="false" customWidth="true" hidden="false" outlineLevel="0" max="38" min="38" style="0" width="14.56"/>
    <col collapsed="false" customWidth="true" hidden="false" outlineLevel="0" max="39" min="39" style="0" width="14.85"/>
    <col collapsed="false" customWidth="true" hidden="false" outlineLevel="0" max="40" min="40" style="0" width="11.13"/>
    <col collapsed="false" customWidth="true" hidden="false" outlineLevel="0" max="41" min="41" style="0" width="14.28"/>
    <col collapsed="false" customWidth="true" hidden="false" outlineLevel="0" max="42" min="42" style="0" width="14.41"/>
    <col collapsed="false" customWidth="true" hidden="false" outlineLevel="0" max="43" min="43" style="0" width="13.99"/>
    <col collapsed="false" customWidth="true" hidden="false" outlineLevel="0" max="44" min="44" style="0" width="14.28"/>
    <col collapsed="false" customWidth="true" hidden="false" outlineLevel="0" max="45" min="45" style="0" width="16.84"/>
    <col collapsed="false" customWidth="true" hidden="false" outlineLevel="0" max="46" min="46" style="0" width="17.28"/>
    <col collapsed="false" customWidth="true" hidden="false" outlineLevel="0" max="47" min="47" style="0" width="16.56"/>
    <col collapsed="false" customWidth="true" hidden="false" outlineLevel="0" max="48" min="48" style="0" width="17.14"/>
    <col collapsed="false" customWidth="true" hidden="false" outlineLevel="0" max="49" min="49" style="0" width="14.28"/>
    <col collapsed="false" customWidth="true" hidden="false" outlineLevel="0" max="50" min="50" style="0" width="14.85"/>
    <col collapsed="false" customWidth="true" hidden="false" outlineLevel="0" max="51" min="51" style="0" width="17.7"/>
    <col collapsed="false" customWidth="true" hidden="false" outlineLevel="0" max="52" min="52" style="0" width="13.99"/>
    <col collapsed="false" customWidth="true" hidden="false" outlineLevel="0" max="53" min="53" style="0" width="15.13"/>
    <col collapsed="false" customWidth="true" hidden="false" outlineLevel="0" max="54" min="54" style="0" width="14.99"/>
    <col collapsed="false" customWidth="true" hidden="false" outlineLevel="0" max="55" min="55" style="0" width="15.7"/>
    <col collapsed="false" customWidth="true" hidden="false" outlineLevel="0" max="56" min="56" style="0" width="15.85"/>
    <col collapsed="false" customWidth="true" hidden="false" outlineLevel="0" max="58" min="57" style="0" width="14.99"/>
    <col collapsed="false" customWidth="true" hidden="false" outlineLevel="0" max="59" min="59" style="0" width="13.56"/>
    <col collapsed="false" customWidth="true" hidden="false" outlineLevel="0" max="60" min="60" style="0" width="14.99"/>
    <col collapsed="false" customWidth="true" hidden="false" outlineLevel="0" max="61" min="61" style="0" width="16.84"/>
    <col collapsed="false" customWidth="true" hidden="false" outlineLevel="0" max="62" min="62" style="0" width="16.42"/>
    <col collapsed="false" customWidth="true" hidden="false" outlineLevel="0" max="63" min="63" style="0" width="16.7"/>
    <col collapsed="false" customWidth="true" hidden="false" outlineLevel="0" max="64" min="64" style="0" width="13.28"/>
    <col collapsed="false" customWidth="true" hidden="false" outlineLevel="0" max="66" min="66" style="0" width="10.99"/>
    <col collapsed="false" customWidth="true" hidden="false" outlineLevel="0" max="67" min="67" style="0" width="16.99"/>
    <col collapsed="false" customWidth="true" hidden="false" outlineLevel="0" max="69" min="69" style="0" width="16.42"/>
  </cols>
  <sheetData>
    <row r="1" customFormat="false" ht="20.25" hidden="false" customHeight="false" outlineLevel="0" collapsed="false">
      <c r="A1" s="1" t="n">
        <f aca="true">DATE(YEAR($A$4),MONTH($A$4),DAY(RIGHT(CELL("filename",A2),2)))</f>
        <v>36977</v>
      </c>
      <c r="K1" s="2" t="s">
        <v>0</v>
      </c>
      <c r="L1" s="2"/>
      <c r="N1" s="2"/>
      <c r="AQ1" s="3" t="n">
        <f aca="false">A1</f>
        <v>36977</v>
      </c>
      <c r="AR1" s="3"/>
      <c r="BC1" s="3" t="n">
        <f aca="false">A1</f>
        <v>36977</v>
      </c>
      <c r="BD1" s="3"/>
    </row>
    <row r="2" customFormat="false" ht="13.5" hidden="false" customHeight="false" outlineLevel="0" collapsed="false"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 t="s">
        <v>1</v>
      </c>
      <c r="N2" s="4"/>
      <c r="O2" s="4" t="s">
        <v>1</v>
      </c>
      <c r="P2" s="4"/>
      <c r="Q2" s="4" t="s">
        <v>1</v>
      </c>
      <c r="R2" s="4" t="s">
        <v>1</v>
      </c>
      <c r="S2" s="4" t="s">
        <v>1</v>
      </c>
      <c r="T2" s="4" t="s">
        <v>1</v>
      </c>
      <c r="U2" s="4"/>
      <c r="AB2" s="5"/>
      <c r="BH2" s="6"/>
      <c r="BJ2" s="6" t="s">
        <v>2</v>
      </c>
      <c r="BO2" s="6" t="s">
        <v>3</v>
      </c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8"/>
      <c r="CJ2" s="7"/>
      <c r="CK2" s="7"/>
      <c r="CL2" s="7"/>
      <c r="CM2" s="7"/>
      <c r="CN2" s="8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</row>
    <row r="3" customFormat="false" ht="13.5" hidden="false" customHeight="false" outlineLevel="0" collapsed="false">
      <c r="B3" s="9" t="s">
        <v>4</v>
      </c>
      <c r="C3" s="10"/>
      <c r="D3" s="10"/>
      <c r="E3" s="10"/>
      <c r="F3" s="11"/>
      <c r="G3" s="11"/>
      <c r="H3" s="12"/>
      <c r="I3" s="12"/>
      <c r="J3" s="11"/>
      <c r="K3" s="11"/>
      <c r="L3" s="11"/>
      <c r="M3" s="13" t="n">
        <v>2.52</v>
      </c>
      <c r="N3" s="11"/>
      <c r="O3" s="13" t="n">
        <v>0</v>
      </c>
      <c r="P3" s="14" t="n">
        <v>22.8</v>
      </c>
      <c r="Q3" s="13" t="n">
        <v>0</v>
      </c>
      <c r="R3" s="13" t="n">
        <v>0</v>
      </c>
      <c r="S3" s="13" t="n">
        <v>0</v>
      </c>
      <c r="T3" s="13" t="n">
        <v>0</v>
      </c>
      <c r="U3" s="4"/>
      <c r="W3" s="15" t="s">
        <v>5</v>
      </c>
      <c r="X3" s="15"/>
      <c r="Y3" s="15"/>
      <c r="Z3" s="15"/>
      <c r="AA3" s="15"/>
      <c r="AB3" s="15"/>
      <c r="AD3" s="16" t="s">
        <v>6</v>
      </c>
      <c r="AE3" s="16"/>
      <c r="AF3" s="16"/>
      <c r="AG3" s="16"/>
      <c r="AH3" s="16"/>
      <c r="AI3" s="16"/>
      <c r="AJ3" s="16"/>
      <c r="AK3" s="16"/>
      <c r="AL3" s="16"/>
      <c r="AM3" s="17"/>
      <c r="AN3" s="17"/>
      <c r="AO3" s="17"/>
      <c r="AP3" s="18"/>
      <c r="AQ3" s="19"/>
      <c r="AR3" s="20"/>
      <c r="AS3" s="21" t="s">
        <v>7</v>
      </c>
      <c r="AT3" s="22"/>
      <c r="AU3" s="22"/>
      <c r="AV3" s="22"/>
      <c r="AW3" s="22"/>
      <c r="AX3" s="22"/>
      <c r="AY3" s="22"/>
      <c r="AZ3" s="22"/>
      <c r="BA3" s="22"/>
      <c r="BB3" s="22"/>
      <c r="BC3" s="23"/>
      <c r="BF3" s="24" t="s">
        <v>8</v>
      </c>
      <c r="BG3" s="24"/>
      <c r="BH3" s="24"/>
      <c r="BJ3" s="25" t="s">
        <v>9</v>
      </c>
      <c r="BK3" s="26"/>
      <c r="BL3" s="27" t="n">
        <f aca="false">BD31</f>
        <v>12436.4928</v>
      </c>
      <c r="BM3" s="6"/>
      <c r="BO3" s="25" t="s">
        <v>9</v>
      </c>
      <c r="BP3" s="26"/>
      <c r="BQ3" s="27" t="e">
        <f aca="true">(INDIRECT(TEXT((DAY($A$1)-1),"0")&amp;"!Bq3"))+BL3</f>
        <v>#REF!</v>
      </c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7"/>
      <c r="CD3" s="7"/>
      <c r="CE3" s="28"/>
      <c r="CF3" s="28"/>
      <c r="CG3" s="28"/>
      <c r="CH3" s="7"/>
      <c r="CI3" s="8"/>
      <c r="CJ3" s="7"/>
      <c r="CK3" s="29"/>
      <c r="CL3" s="8"/>
      <c r="CM3" s="7"/>
      <c r="CN3" s="8"/>
      <c r="CO3" s="7"/>
      <c r="CP3" s="29"/>
      <c r="CQ3" s="7"/>
      <c r="CR3" s="7"/>
      <c r="CS3" s="7"/>
      <c r="CT3" s="7"/>
      <c r="CU3" s="7"/>
      <c r="CV3" s="7"/>
      <c r="CW3" s="7"/>
      <c r="CX3" s="7"/>
      <c r="CY3" s="7"/>
    </row>
    <row r="4" customFormat="false" ht="13.5" hidden="false" customHeight="false" outlineLevel="0" collapsed="false">
      <c r="A4" s="30" t="n">
        <f aca="false">'1'!A4</f>
        <v>36951</v>
      </c>
      <c r="B4" s="31"/>
      <c r="C4" s="32"/>
      <c r="D4" s="33" t="s">
        <v>10</v>
      </c>
      <c r="E4" s="34"/>
      <c r="F4" s="35" t="s">
        <v>11</v>
      </c>
      <c r="G4" s="35"/>
      <c r="H4" s="35"/>
      <c r="I4" s="35"/>
      <c r="J4" s="36" t="s">
        <v>12</v>
      </c>
      <c r="K4" s="37"/>
      <c r="L4" s="38"/>
      <c r="M4" s="36" t="s">
        <v>13</v>
      </c>
      <c r="N4" s="37"/>
      <c r="O4" s="37"/>
      <c r="P4" s="39"/>
      <c r="Q4" s="37"/>
      <c r="R4" s="37"/>
      <c r="S4" s="38"/>
      <c r="T4" s="36"/>
      <c r="U4" s="38"/>
      <c r="W4" s="40" t="s">
        <v>14</v>
      </c>
      <c r="X4" s="40"/>
      <c r="Y4" s="40" t="s">
        <v>14</v>
      </c>
      <c r="Z4" s="41"/>
      <c r="AA4" s="42" t="s">
        <v>15</v>
      </c>
      <c r="AB4" s="40"/>
      <c r="AC4" s="43" t="s">
        <v>16</v>
      </c>
      <c r="AE4" s="44" t="s">
        <v>17</v>
      </c>
      <c r="AF4" s="44" t="s">
        <v>17</v>
      </c>
      <c r="AG4" s="44"/>
      <c r="AH4" s="45"/>
      <c r="AI4" s="26" t="s">
        <v>18</v>
      </c>
      <c r="AJ4" s="46"/>
      <c r="AK4" s="47" t="s">
        <v>18</v>
      </c>
      <c r="AL4" s="47"/>
      <c r="AM4" s="47"/>
      <c r="AN4" s="47" t="s">
        <v>19</v>
      </c>
      <c r="AO4" s="47"/>
      <c r="AP4" s="47"/>
      <c r="AQ4" s="48" t="s">
        <v>20</v>
      </c>
      <c r="AR4" s="48" t="s">
        <v>21</v>
      </c>
      <c r="AS4" s="49"/>
      <c r="AT4" s="50" t="s">
        <v>21</v>
      </c>
      <c r="AU4" s="50" t="s">
        <v>22</v>
      </c>
      <c r="AV4" s="50" t="s">
        <v>21</v>
      </c>
      <c r="AW4" s="50" t="s">
        <v>11</v>
      </c>
      <c r="AX4" s="50" t="s">
        <v>23</v>
      </c>
      <c r="AY4" s="50" t="s">
        <v>24</v>
      </c>
      <c r="AZ4" s="50" t="s">
        <v>25</v>
      </c>
      <c r="BA4" s="50" t="s">
        <v>16</v>
      </c>
      <c r="BB4" s="50" t="s">
        <v>26</v>
      </c>
      <c r="BC4" s="50" t="s">
        <v>27</v>
      </c>
      <c r="BD4" s="50" t="s">
        <v>28</v>
      </c>
      <c r="BE4" s="51"/>
      <c r="BF4" s="40" t="s">
        <v>29</v>
      </c>
      <c r="BG4" s="40" t="s">
        <v>30</v>
      </c>
      <c r="BH4" s="40" t="s">
        <v>31</v>
      </c>
      <c r="BI4" s="52"/>
      <c r="BJ4" s="53" t="s">
        <v>32</v>
      </c>
      <c r="BK4" s="52"/>
      <c r="BL4" s="54"/>
      <c r="BO4" s="53" t="s">
        <v>32</v>
      </c>
      <c r="BP4" s="52"/>
      <c r="BQ4" s="54" t="e">
        <f aca="true">(INDIRECT(TEXT((DAY($A$1)-1),"0")&amp;"!BK4"))+BL4</f>
        <v>#REF!</v>
      </c>
      <c r="BR4" s="55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55"/>
      <c r="CE4" s="28"/>
      <c r="CF4" s="28"/>
      <c r="CG4" s="28"/>
      <c r="CH4" s="7"/>
      <c r="CI4" s="8"/>
      <c r="CJ4" s="7"/>
      <c r="CK4" s="29"/>
      <c r="CL4" s="7"/>
      <c r="CM4" s="7"/>
      <c r="CN4" s="8"/>
      <c r="CO4" s="7"/>
      <c r="CP4" s="29"/>
      <c r="CQ4" s="7"/>
      <c r="CR4" s="7"/>
      <c r="CS4" s="7"/>
      <c r="CT4" s="7"/>
      <c r="CU4" s="7"/>
      <c r="CV4" s="7"/>
      <c r="CW4" s="7"/>
      <c r="CX4" s="7"/>
      <c r="CY4" s="7"/>
    </row>
    <row r="5" customFormat="false" ht="12.75" hidden="false" customHeight="false" outlineLevel="0" collapsed="false">
      <c r="B5" s="56"/>
      <c r="C5" s="57" t="s">
        <v>33</v>
      </c>
      <c r="D5" s="57" t="s">
        <v>34</v>
      </c>
      <c r="E5" s="58"/>
      <c r="F5" s="59" t="s">
        <v>35</v>
      </c>
      <c r="G5" s="60" t="s">
        <v>36</v>
      </c>
      <c r="H5" s="60" t="s">
        <v>37</v>
      </c>
      <c r="I5" s="61" t="s">
        <v>38</v>
      </c>
      <c r="J5" s="59" t="s">
        <v>39</v>
      </c>
      <c r="K5" s="60" t="s">
        <v>23</v>
      </c>
      <c r="L5" s="61" t="s">
        <v>40</v>
      </c>
      <c r="M5" s="59" t="s">
        <v>25</v>
      </c>
      <c r="N5" s="60" t="s">
        <v>25</v>
      </c>
      <c r="O5" s="60" t="s">
        <v>41</v>
      </c>
      <c r="P5" s="60" t="s">
        <v>42</v>
      </c>
      <c r="Q5" s="60" t="s">
        <v>43</v>
      </c>
      <c r="R5" s="60" t="s">
        <v>43</v>
      </c>
      <c r="S5" s="61" t="s">
        <v>44</v>
      </c>
      <c r="T5" s="59" t="s">
        <v>45</v>
      </c>
      <c r="U5" s="62" t="s">
        <v>46</v>
      </c>
      <c r="W5" s="50" t="s">
        <v>24</v>
      </c>
      <c r="X5" s="50"/>
      <c r="Y5" s="50" t="s">
        <v>24</v>
      </c>
      <c r="Z5" s="63"/>
      <c r="AA5" s="64" t="s">
        <v>24</v>
      </c>
      <c r="AB5" s="65"/>
      <c r="AC5" s="66" t="s">
        <v>47</v>
      </c>
      <c r="AE5" s="67" t="s">
        <v>48</v>
      </c>
      <c r="AF5" s="67" t="s">
        <v>48</v>
      </c>
      <c r="AG5" s="67"/>
      <c r="AH5" s="68"/>
      <c r="AI5" s="52" t="s">
        <v>49</v>
      </c>
      <c r="AJ5" s="69"/>
      <c r="AK5" s="70" t="s">
        <v>49</v>
      </c>
      <c r="AL5" s="70"/>
      <c r="AM5" s="70"/>
      <c r="AN5" s="70" t="s">
        <v>49</v>
      </c>
      <c r="AO5" s="70"/>
      <c r="AP5" s="70"/>
      <c r="AQ5" s="71" t="s">
        <v>50</v>
      </c>
      <c r="AR5" s="71" t="s">
        <v>51</v>
      </c>
      <c r="AS5" s="49"/>
      <c r="AT5" s="50" t="s">
        <v>52</v>
      </c>
      <c r="AU5" s="50" t="s">
        <v>53</v>
      </c>
      <c r="AV5" s="50" t="s">
        <v>54</v>
      </c>
      <c r="AW5" s="50" t="s">
        <v>55</v>
      </c>
      <c r="AX5" s="50"/>
      <c r="AY5" s="50" t="s">
        <v>56</v>
      </c>
      <c r="AZ5" s="50" t="s">
        <v>57</v>
      </c>
      <c r="BA5" s="50" t="s">
        <v>47</v>
      </c>
      <c r="BB5" s="50" t="s">
        <v>58</v>
      </c>
      <c r="BC5" s="50"/>
      <c r="BD5" s="50" t="s">
        <v>59</v>
      </c>
      <c r="BE5" s="51"/>
      <c r="BF5" s="72" t="s">
        <v>60</v>
      </c>
      <c r="BG5" s="72" t="n">
        <v>0.8</v>
      </c>
      <c r="BH5" s="72" t="n">
        <v>0.2</v>
      </c>
      <c r="BI5" s="52"/>
      <c r="BJ5" s="53" t="s">
        <v>61</v>
      </c>
      <c r="BK5" s="52"/>
      <c r="BL5" s="73" t="n">
        <f aca="false">BL3-BL4</f>
        <v>12436.4928</v>
      </c>
      <c r="BO5" s="53" t="s">
        <v>61</v>
      </c>
      <c r="BP5" s="52"/>
      <c r="BQ5" s="73" t="e">
        <f aca="false">BQ3-BQ4</f>
        <v>#REF!</v>
      </c>
      <c r="BR5" s="55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55"/>
      <c r="CE5" s="74"/>
      <c r="CF5" s="74"/>
      <c r="CG5" s="74"/>
      <c r="CH5" s="7"/>
      <c r="CI5" s="8"/>
      <c r="CJ5" s="7"/>
      <c r="CK5" s="29"/>
      <c r="CL5" s="7"/>
      <c r="CM5" s="7"/>
      <c r="CN5" s="8"/>
      <c r="CO5" s="7"/>
      <c r="CP5" s="29"/>
      <c r="CQ5" s="7"/>
      <c r="CR5" s="7"/>
      <c r="CS5" s="7"/>
      <c r="CT5" s="7"/>
      <c r="CU5" s="7"/>
      <c r="CV5" s="7"/>
      <c r="CW5" s="7"/>
      <c r="CX5" s="7"/>
      <c r="CY5" s="7"/>
    </row>
    <row r="6" customFormat="false" ht="17.25" hidden="false" customHeight="true" outlineLevel="0" collapsed="false">
      <c r="B6" s="75"/>
      <c r="C6" s="76" t="s">
        <v>62</v>
      </c>
      <c r="D6" s="76" t="s">
        <v>63</v>
      </c>
      <c r="E6" s="77" t="s">
        <v>64</v>
      </c>
      <c r="F6" s="78" t="n">
        <f aca="false">Variables!C2</f>
        <v>0</v>
      </c>
      <c r="G6" s="79" t="n">
        <v>0</v>
      </c>
      <c r="H6" s="79" t="n">
        <v>0</v>
      </c>
      <c r="I6" s="80" t="s">
        <v>65</v>
      </c>
      <c r="J6" s="81" t="s">
        <v>66</v>
      </c>
      <c r="K6" s="79" t="n">
        <v>0</v>
      </c>
      <c r="L6" s="82" t="s">
        <v>65</v>
      </c>
      <c r="M6" s="83" t="n">
        <v>0</v>
      </c>
      <c r="N6" s="84" t="s">
        <v>67</v>
      </c>
      <c r="O6" s="85" t="n">
        <v>0</v>
      </c>
      <c r="P6" s="84" t="n">
        <v>0.019</v>
      </c>
      <c r="Q6" s="85" t="n">
        <v>0</v>
      </c>
      <c r="R6" s="85" t="s">
        <v>67</v>
      </c>
      <c r="S6" s="82" t="s">
        <v>68</v>
      </c>
      <c r="T6" s="86" t="n">
        <v>0</v>
      </c>
      <c r="U6" s="87" t="s">
        <v>69</v>
      </c>
      <c r="W6" s="88" t="s">
        <v>62</v>
      </c>
      <c r="X6" s="89"/>
      <c r="Y6" s="88" t="s">
        <v>62</v>
      </c>
      <c r="Z6" s="90"/>
      <c r="AA6" s="91" t="s">
        <v>62</v>
      </c>
      <c r="AB6" s="92"/>
      <c r="AC6" s="93" t="s">
        <v>70</v>
      </c>
      <c r="AD6" s="94" t="s">
        <v>71</v>
      </c>
      <c r="AE6" s="67" t="s">
        <v>72</v>
      </c>
      <c r="AF6" s="67" t="s">
        <v>73</v>
      </c>
      <c r="AG6" s="67"/>
      <c r="AH6" s="95" t="s">
        <v>72</v>
      </c>
      <c r="AI6" s="51" t="s">
        <v>50</v>
      </c>
      <c r="AJ6" s="49" t="s">
        <v>74</v>
      </c>
      <c r="AK6" s="67" t="s">
        <v>72</v>
      </c>
      <c r="AL6" s="51" t="s">
        <v>50</v>
      </c>
      <c r="AM6" s="49" t="s">
        <v>74</v>
      </c>
      <c r="AN6" s="67" t="s">
        <v>72</v>
      </c>
      <c r="AO6" s="51" t="s">
        <v>50</v>
      </c>
      <c r="AP6" s="49" t="s">
        <v>74</v>
      </c>
      <c r="AQ6" s="96" t="s">
        <v>75</v>
      </c>
      <c r="AR6" s="96" t="s">
        <v>76</v>
      </c>
      <c r="AS6" s="49"/>
      <c r="AT6" s="97" t="s">
        <v>76</v>
      </c>
      <c r="AU6" s="97" t="s">
        <v>77</v>
      </c>
      <c r="AV6" s="97" t="s">
        <v>70</v>
      </c>
      <c r="AW6" s="97" t="s">
        <v>78</v>
      </c>
      <c r="AX6" s="97" t="s">
        <v>70</v>
      </c>
      <c r="AY6" s="97" t="s">
        <v>70</v>
      </c>
      <c r="AZ6" s="97" t="s">
        <v>70</v>
      </c>
      <c r="BA6" s="97" t="s">
        <v>70</v>
      </c>
      <c r="BB6" s="97" t="s">
        <v>70</v>
      </c>
      <c r="BC6" s="97" t="s">
        <v>70</v>
      </c>
      <c r="BD6" s="97" t="s">
        <v>79</v>
      </c>
      <c r="BE6" s="52"/>
      <c r="BF6" s="92" t="s">
        <v>70</v>
      </c>
      <c r="BG6" s="92" t="s">
        <v>80</v>
      </c>
      <c r="BH6" s="92" t="s">
        <v>80</v>
      </c>
      <c r="BI6" s="98"/>
      <c r="BJ6" s="53" t="s">
        <v>32</v>
      </c>
      <c r="BK6" s="52"/>
      <c r="BL6" s="99"/>
      <c r="BM6" s="6"/>
      <c r="BN6" s="6"/>
      <c r="BO6" s="53" t="s">
        <v>32</v>
      </c>
      <c r="BP6" s="52"/>
      <c r="BQ6" s="99" t="e">
        <f aca="true">-ABS(INDIRECT(TEXT((DAY($A$1)-1),"0")&amp;"!BK6"))+BL6</f>
        <v>#REF!</v>
      </c>
      <c r="BR6" s="55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7"/>
      <c r="CE6" s="100"/>
      <c r="CF6" s="100"/>
      <c r="CG6" s="100"/>
      <c r="CH6" s="8"/>
      <c r="CI6" s="8"/>
      <c r="CJ6" s="7"/>
      <c r="CK6" s="101"/>
      <c r="CL6" s="8"/>
      <c r="CM6" s="8"/>
      <c r="CN6" s="8"/>
      <c r="CO6" s="7"/>
      <c r="CP6" s="101"/>
      <c r="CQ6" s="7"/>
      <c r="CR6" s="7"/>
      <c r="CS6" s="7"/>
      <c r="CT6" s="7"/>
      <c r="CU6" s="7"/>
      <c r="CV6" s="7"/>
      <c r="CW6" s="7"/>
      <c r="CX6" s="7"/>
      <c r="CY6" s="7"/>
    </row>
    <row r="7" customFormat="false" ht="13.5" hidden="false" customHeight="false" outlineLevel="0" collapsed="false">
      <c r="B7" s="102" t="s">
        <v>71</v>
      </c>
      <c r="C7" s="103" t="n">
        <v>4</v>
      </c>
      <c r="D7" s="104" t="n">
        <v>0</v>
      </c>
      <c r="E7" s="105" t="s">
        <v>62</v>
      </c>
      <c r="F7" s="106" t="s">
        <v>81</v>
      </c>
      <c r="G7" s="107" t="s">
        <v>81</v>
      </c>
      <c r="H7" s="107" t="s">
        <v>81</v>
      </c>
      <c r="I7" s="108" t="s">
        <v>81</v>
      </c>
      <c r="J7" s="109" t="n">
        <v>0</v>
      </c>
      <c r="K7" s="110" t="s">
        <v>82</v>
      </c>
      <c r="L7" s="111" t="s">
        <v>83</v>
      </c>
      <c r="M7" s="112" t="s">
        <v>82</v>
      </c>
      <c r="N7" s="113" t="n">
        <v>0.03</v>
      </c>
      <c r="O7" s="114" t="s">
        <v>83</v>
      </c>
      <c r="P7" s="113" t="s">
        <v>83</v>
      </c>
      <c r="Q7" s="114" t="s">
        <v>83</v>
      </c>
      <c r="R7" s="113" t="n">
        <v>0</v>
      </c>
      <c r="S7" s="115" t="n">
        <v>0</v>
      </c>
      <c r="T7" s="106" t="s">
        <v>82</v>
      </c>
      <c r="U7" s="111" t="s">
        <v>82</v>
      </c>
      <c r="W7" s="116" t="n">
        <v>4</v>
      </c>
      <c r="X7" s="117" t="n">
        <v>2.52</v>
      </c>
      <c r="Y7" s="118"/>
      <c r="Z7" s="41"/>
      <c r="AA7" s="119"/>
      <c r="AB7" s="120"/>
      <c r="AC7" s="121" t="n">
        <f aca="false">(W7*X7)+(Y7*Z7)+(AA7*AB7)</f>
        <v>10.08</v>
      </c>
      <c r="AD7" s="122" t="n">
        <v>100</v>
      </c>
      <c r="AE7" s="123" t="n">
        <v>0</v>
      </c>
      <c r="AF7" s="124" t="n">
        <v>0</v>
      </c>
      <c r="AG7" s="125"/>
      <c r="AH7" s="126"/>
      <c r="AI7" s="127"/>
      <c r="AJ7" s="128"/>
      <c r="AK7" s="129" t="n">
        <v>4</v>
      </c>
      <c r="AL7" s="41" t="n">
        <v>115</v>
      </c>
      <c r="AM7" s="46"/>
      <c r="AN7" s="130"/>
      <c r="AO7" s="131"/>
      <c r="AP7" s="132"/>
      <c r="AQ7" s="132" t="e">
        <f aca="false" t="array" ref="AQ7:AQ7">SUM(IF(AND(AJ7&lt;&gt;"pac",AJ7&lt;&gt;""),AI7),IF(AND(AM7&lt;&gt;"pac",AM7&lt;&gt;""),AL7),IF(AND(AN7&lt;&gt;"pac",AN7&lt;&gt;""),AO7))/SUM(IF(AND(AJ7&lt;&gt;"pac",AJ7&lt;&gt;""),1),IF(AND(AM7&lt;&gt;"pac",AM7&lt;&gt;""),1),IF(AND(AN7&lt;&gt;"pac",AN7&lt;&gt;""),1))</f>
        <v>#DIV/0!</v>
      </c>
      <c r="AR7" s="132" t="n">
        <f aca="false" t="array" ref="AR7:AR7">SUM(IF(AND(AJ7&lt;&gt;"pac",AJ7&lt;&gt;""),AH7),IF(AND(AM7&lt;&gt;"pac",AM7&lt;&gt;""),AK7),IF(AND(AP7&lt;&gt;"pac",AP7&lt;&gt;""),AN7))</f>
        <v>0</v>
      </c>
      <c r="AS7" s="133"/>
      <c r="AT7" s="134" t="n">
        <f aca="false">SUM(AE7,AG7,AH7,AN7,AK7)</f>
        <v>4</v>
      </c>
      <c r="AU7" s="135" t="n">
        <f aca="false">AV7/AT7</f>
        <v>115</v>
      </c>
      <c r="AV7" s="136" t="n">
        <f aca="false">SUM(AE7*AF7)+(AH7*AI7)+(AN7*AO7)+(AK7*AL7)</f>
        <v>460</v>
      </c>
      <c r="AW7" s="137" t="n">
        <f aca="false">AT7*(F8+G8+H8)*J8/1000</f>
        <v>0</v>
      </c>
      <c r="AX7" s="137" t="n">
        <f aca="false">K8*AT7</f>
        <v>0</v>
      </c>
      <c r="AY7" s="137" t="n">
        <f aca="false">L8*(AE8+AG8)</f>
        <v>0</v>
      </c>
      <c r="AZ7" s="136" t="n">
        <f aca="false">P8</f>
        <v>1.7328</v>
      </c>
      <c r="BA7" s="137" t="n">
        <f aca="false">AC7</f>
        <v>10.08</v>
      </c>
      <c r="BB7" s="137" t="n">
        <f aca="false">T8*AT8</f>
        <v>0</v>
      </c>
      <c r="BC7" s="137"/>
      <c r="BD7" s="137" t="n">
        <f aca="false">AV7-SUM(AW7:BC7)</f>
        <v>448.1872</v>
      </c>
      <c r="BE7" s="138"/>
      <c r="BF7" s="139" t="n">
        <f aca="false">BD7</f>
        <v>448.1872</v>
      </c>
      <c r="BG7" s="139" t="n">
        <f aca="false">BF7*$BG$5</f>
        <v>358.54976</v>
      </c>
      <c r="BH7" s="139" t="n">
        <f aca="false">BF7*$BH$5</f>
        <v>89.63744</v>
      </c>
      <c r="BI7" s="52"/>
      <c r="BJ7" s="140" t="s">
        <v>84</v>
      </c>
      <c r="BK7" s="141"/>
      <c r="BL7" s="54" t="n">
        <f aca="false">BL5+BL6</f>
        <v>12436.4928</v>
      </c>
      <c r="BO7" s="140" t="s">
        <v>84</v>
      </c>
      <c r="BP7" s="141"/>
      <c r="BQ7" s="54" t="e">
        <f aca="false">BQ5+BQ6</f>
        <v>#REF!</v>
      </c>
      <c r="BR7" s="55"/>
      <c r="BS7" s="142"/>
      <c r="BT7" s="143"/>
      <c r="BU7" s="144"/>
      <c r="BV7" s="138"/>
      <c r="BW7" s="138"/>
      <c r="BX7" s="138"/>
      <c r="BY7" s="144"/>
      <c r="BZ7" s="138"/>
      <c r="CA7" s="138"/>
      <c r="CB7" s="138"/>
      <c r="CC7" s="138"/>
      <c r="CD7" s="138"/>
      <c r="CE7" s="145"/>
      <c r="CF7" s="145"/>
      <c r="CG7" s="145"/>
      <c r="CH7" s="7"/>
      <c r="CI7" s="8"/>
      <c r="CJ7" s="7"/>
      <c r="CK7" s="29"/>
      <c r="CL7" s="7"/>
      <c r="CM7" s="7"/>
      <c r="CN7" s="8"/>
      <c r="CO7" s="7"/>
      <c r="CP7" s="29"/>
      <c r="CQ7" s="7"/>
      <c r="CR7" s="7"/>
      <c r="CS7" s="7"/>
      <c r="CT7" s="7"/>
      <c r="CU7" s="7"/>
      <c r="CV7" s="7"/>
      <c r="CW7" s="7"/>
      <c r="CX7" s="7"/>
      <c r="CY7" s="7"/>
    </row>
    <row r="8" customFormat="false" ht="12.75" hidden="false" customHeight="false" outlineLevel="0" collapsed="false">
      <c r="B8" s="75" t="n">
        <v>100</v>
      </c>
      <c r="C8" s="146" t="n">
        <f aca="false">C7</f>
        <v>4</v>
      </c>
      <c r="D8" s="147" t="n">
        <f aca="false">D7</f>
        <v>0</v>
      </c>
      <c r="E8" s="148" t="n">
        <f aca="false">C8-D7</f>
        <v>4</v>
      </c>
      <c r="F8" s="149" t="n">
        <f aca="false">$F$6</f>
        <v>0</v>
      </c>
      <c r="G8" s="150" t="n">
        <f aca="false">$G$6</f>
        <v>0</v>
      </c>
      <c r="H8" s="151" t="n">
        <f aca="false">$H$6</f>
        <v>0</v>
      </c>
      <c r="I8" s="152" t="n">
        <f aca="false">F8+G8+H8</f>
        <v>0</v>
      </c>
      <c r="J8" s="153" t="n">
        <f aca="false">$J$7</f>
        <v>0</v>
      </c>
      <c r="K8" s="154" t="n">
        <f aca="false">$K$6</f>
        <v>0</v>
      </c>
      <c r="L8" s="155" t="n">
        <f aca="false">((I8*J8/1000)+K8)</f>
        <v>0</v>
      </c>
      <c r="M8" s="156" t="n">
        <f aca="false">$M$68</f>
        <v>0</v>
      </c>
      <c r="N8" s="157" t="e">
        <f aca="false">$N$7*AQ7*AR7</f>
        <v>#DIV/0!</v>
      </c>
      <c r="O8" s="156" t="n">
        <f aca="false">$O$68</f>
        <v>0</v>
      </c>
      <c r="P8" s="158" t="n">
        <f aca="false">(AT7*$P$6)*$P$3</f>
        <v>1.7328</v>
      </c>
      <c r="Q8" s="154" t="n">
        <f aca="false">$Q$68</f>
        <v>0</v>
      </c>
      <c r="R8" s="154" t="n">
        <v>0</v>
      </c>
      <c r="S8" s="155" t="n">
        <v>0</v>
      </c>
      <c r="T8" s="156" t="n">
        <f aca="false">$T$6</f>
        <v>0</v>
      </c>
      <c r="U8" s="159" t="e">
        <f aca="false">(N8/E8)+SUM(L8:M8)</f>
        <v>#DIV/0!</v>
      </c>
      <c r="W8" s="116" t="n">
        <v>4</v>
      </c>
      <c r="X8" s="117" t="n">
        <v>2.52</v>
      </c>
      <c r="Y8" s="160"/>
      <c r="Z8" s="63"/>
      <c r="AA8" s="161"/>
      <c r="AB8" s="120"/>
      <c r="AC8" s="162" t="n">
        <f aca="false">(W8*X8)+(Y8*Z8)+(AA8*AB8)</f>
        <v>10.08</v>
      </c>
      <c r="AD8" s="163" t="n">
        <v>200</v>
      </c>
      <c r="AE8" s="164" t="n">
        <v>0</v>
      </c>
      <c r="AF8" s="165" t="n">
        <v>0</v>
      </c>
      <c r="AG8" s="166"/>
      <c r="AH8" s="167"/>
      <c r="AI8" s="168"/>
      <c r="AJ8" s="169"/>
      <c r="AK8" s="170" t="n">
        <v>4</v>
      </c>
      <c r="AL8" s="63" t="n">
        <v>115</v>
      </c>
      <c r="AM8" s="171"/>
      <c r="AN8" s="172"/>
      <c r="AO8" s="173"/>
      <c r="AP8" s="133"/>
      <c r="AQ8" s="133" t="e">
        <f aca="false" t="array" ref="AQ8:AQ8">SUM(IF(AND(AJ8&lt;&gt;"pac",AJ8&lt;&gt;""),AI8),IF(AND(AM8&lt;&gt;"pac",AM8&lt;&gt;""),AL8),IF(AND(AN8&lt;&gt;"pac",AN8&lt;&gt;""),AO8))/SUM(IF(AND(AJ8&lt;&gt;"pac",AJ8&lt;&gt;""),1),IF(AND(AM8&lt;&gt;"pac",AM8&lt;&gt;""),1),IF(AND(AN8&lt;&gt;"pac",AN8&lt;&gt;""),1))</f>
        <v>#DIV/0!</v>
      </c>
      <c r="AR8" s="133" t="n">
        <f aca="false" t="array" ref="AR8:AR8">SUM(IF(AND(AJ8&lt;&gt;"pac",AJ8&lt;&gt;""),AH8),IF(AND(AM8&lt;&gt;"pac",AM8&lt;&gt;""),AK8),IF(AND(AP8&lt;&gt;"pac",AP8&lt;&gt;""),AN8))</f>
        <v>0</v>
      </c>
      <c r="AS8" s="133"/>
      <c r="AT8" s="134" t="n">
        <f aca="false">SUM(AE8,AG8,AH8,AN8,AK8)</f>
        <v>4</v>
      </c>
      <c r="AU8" s="135" t="n">
        <f aca="false">AV8/AT8</f>
        <v>115</v>
      </c>
      <c r="AV8" s="136" t="n">
        <f aca="false">SUM(AE8*AF8)+(AH8*AI8)+(AN8*AO8)+(AK8*AL8)</f>
        <v>460</v>
      </c>
      <c r="AW8" s="137" t="n">
        <f aca="false">AT8*(F9+G9+H9)*J9/1000</f>
        <v>0</v>
      </c>
      <c r="AX8" s="137" t="n">
        <f aca="false">K9*AT8</f>
        <v>0</v>
      </c>
      <c r="AY8" s="137" t="n">
        <f aca="false">L9*(AE9+AG9)</f>
        <v>0</v>
      </c>
      <c r="AZ8" s="136" t="n">
        <f aca="false">P9</f>
        <v>1.7328</v>
      </c>
      <c r="BA8" s="137" t="n">
        <f aca="false">AC8</f>
        <v>10.08</v>
      </c>
      <c r="BB8" s="137" t="n">
        <f aca="false">T9*AT9</f>
        <v>0</v>
      </c>
      <c r="BC8" s="137"/>
      <c r="BD8" s="137" t="n">
        <f aca="false">AV8-SUM(AW8:BC8)</f>
        <v>448.1872</v>
      </c>
      <c r="BE8" s="138"/>
      <c r="BF8" s="139" t="n">
        <f aca="false">BD8</f>
        <v>448.1872</v>
      </c>
      <c r="BG8" s="139" t="n">
        <f aca="false">BF8*$BG$5</f>
        <v>358.54976</v>
      </c>
      <c r="BH8" s="139" t="n">
        <f aca="false">BF8*$BH$5</f>
        <v>89.63744</v>
      </c>
      <c r="BI8" s="52"/>
      <c r="BR8" s="55"/>
      <c r="BS8" s="142"/>
      <c r="BT8" s="143"/>
      <c r="BU8" s="144"/>
      <c r="BV8" s="138"/>
      <c r="BW8" s="138"/>
      <c r="BX8" s="138"/>
      <c r="BY8" s="144"/>
      <c r="BZ8" s="138"/>
      <c r="CA8" s="138"/>
      <c r="CB8" s="138"/>
      <c r="CC8" s="138"/>
      <c r="CD8" s="138"/>
      <c r="CE8" s="145"/>
      <c r="CF8" s="145"/>
      <c r="CG8" s="145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</row>
    <row r="9" customFormat="false" ht="12.75" hidden="false" customHeight="false" outlineLevel="0" collapsed="false">
      <c r="B9" s="75" t="n">
        <v>200</v>
      </c>
      <c r="C9" s="146" t="n">
        <f aca="false">C8</f>
        <v>4</v>
      </c>
      <c r="D9" s="147" t="n">
        <f aca="false">D8</f>
        <v>0</v>
      </c>
      <c r="E9" s="174" t="n">
        <f aca="false">C9-D8</f>
        <v>4</v>
      </c>
      <c r="F9" s="149" t="n">
        <f aca="false">$F$6</f>
        <v>0</v>
      </c>
      <c r="G9" s="175" t="n">
        <f aca="false">$G$6</f>
        <v>0</v>
      </c>
      <c r="H9" s="151" t="n">
        <f aca="false">$H$6</f>
        <v>0</v>
      </c>
      <c r="I9" s="152" t="n">
        <f aca="false">F9+G9+H9</f>
        <v>0</v>
      </c>
      <c r="J9" s="153" t="n">
        <f aca="false">$J$7</f>
        <v>0</v>
      </c>
      <c r="K9" s="154" t="n">
        <f aca="false">$K$6</f>
        <v>0</v>
      </c>
      <c r="L9" s="155" t="n">
        <f aca="false">((I9*J9/1000)+K9)</f>
        <v>0</v>
      </c>
      <c r="M9" s="156" t="n">
        <f aca="false">$M$68</f>
        <v>0</v>
      </c>
      <c r="N9" s="157" t="e">
        <f aca="false">$N$7*AQ8*AR8</f>
        <v>#DIV/0!</v>
      </c>
      <c r="O9" s="156" t="n">
        <f aca="false">$O$68</f>
        <v>0</v>
      </c>
      <c r="P9" s="158" t="n">
        <f aca="false">(AT8*$P$6)*$P$3</f>
        <v>1.7328</v>
      </c>
      <c r="Q9" s="154" t="n">
        <f aca="false">$Q$68</f>
        <v>0</v>
      </c>
      <c r="R9" s="154" t="n">
        <v>0</v>
      </c>
      <c r="S9" s="155" t="n">
        <v>0</v>
      </c>
      <c r="T9" s="156" t="n">
        <f aca="false">$T$6</f>
        <v>0</v>
      </c>
      <c r="U9" s="159" t="e">
        <f aca="false">(N9/E9)+SUM(L9:M9)</f>
        <v>#DIV/0!</v>
      </c>
      <c r="W9" s="116" t="n">
        <v>4</v>
      </c>
      <c r="X9" s="117" t="n">
        <v>2.52</v>
      </c>
      <c r="Y9" s="160"/>
      <c r="Z9" s="63"/>
      <c r="AA9" s="161"/>
      <c r="AB9" s="120"/>
      <c r="AC9" s="162" t="n">
        <f aca="false">(W9*X9)+(Y9*Z9)+(AA9*AB9)</f>
        <v>10.08</v>
      </c>
      <c r="AD9" s="163" t="n">
        <v>300</v>
      </c>
      <c r="AE9" s="164" t="n">
        <v>0</v>
      </c>
      <c r="AF9" s="165" t="n">
        <v>0</v>
      </c>
      <c r="AG9" s="166"/>
      <c r="AH9" s="167"/>
      <c r="AI9" s="168"/>
      <c r="AJ9" s="169"/>
      <c r="AK9" s="170" t="n">
        <v>4</v>
      </c>
      <c r="AL9" s="63" t="n">
        <v>115</v>
      </c>
      <c r="AM9" s="171"/>
      <c r="AN9" s="172"/>
      <c r="AO9" s="173"/>
      <c r="AP9" s="133"/>
      <c r="AQ9" s="133" t="e">
        <f aca="false" t="array" ref="AQ9:AQ9">SUM(IF(AND(AJ9&lt;&gt;"pac",AJ9&lt;&gt;""),AI9),IF(AND(AM9&lt;&gt;"pac",AM9&lt;&gt;""),AL9),IF(AND(AN9&lt;&gt;"pac",AN9&lt;&gt;""),AO9))/SUM(IF(AND(AJ9&lt;&gt;"pac",AJ9&lt;&gt;""),1),IF(AND(AM9&lt;&gt;"pac",AM9&lt;&gt;""),1),IF(AND(AN9&lt;&gt;"pac",AN9&lt;&gt;""),1))</f>
        <v>#DIV/0!</v>
      </c>
      <c r="AR9" s="133" t="n">
        <f aca="false" t="array" ref="AR9:AR9">SUM(IF(AND(AJ9&lt;&gt;"pac",AJ9&lt;&gt;""),AH9),IF(AND(AM9&lt;&gt;"pac",AM9&lt;&gt;""),AK9),IF(AND(AP9&lt;&gt;"pac",AP9&lt;&gt;""),AN9))</f>
        <v>0</v>
      </c>
      <c r="AS9" s="133"/>
      <c r="AT9" s="134" t="n">
        <f aca="false">SUM(AE9,AG9,AH9,AN9,AK9)</f>
        <v>4</v>
      </c>
      <c r="AU9" s="135" t="n">
        <f aca="false">AV9/AT9</f>
        <v>115</v>
      </c>
      <c r="AV9" s="136" t="n">
        <f aca="false">SUM(AE9*AF9)+(AH9*AI9)+(AN9*AO9)+(AK9*AL9)</f>
        <v>460</v>
      </c>
      <c r="AW9" s="137" t="n">
        <f aca="false">AT9*(F10+G10+H10)*J10/1000</f>
        <v>0</v>
      </c>
      <c r="AX9" s="137" t="n">
        <f aca="false">K10*AT9</f>
        <v>0</v>
      </c>
      <c r="AY9" s="137" t="n">
        <f aca="false">L10*(AE10+AG10)</f>
        <v>0</v>
      </c>
      <c r="AZ9" s="136" t="n">
        <f aca="false">P10</f>
        <v>1.7328</v>
      </c>
      <c r="BA9" s="137" t="n">
        <f aca="false">AC9</f>
        <v>10.08</v>
      </c>
      <c r="BB9" s="137" t="n">
        <f aca="false">T10*AT10</f>
        <v>0</v>
      </c>
      <c r="BC9" s="137"/>
      <c r="BD9" s="137" t="n">
        <f aca="false">AV9-SUM(AW9:BC9)</f>
        <v>448.1872</v>
      </c>
      <c r="BE9" s="138"/>
      <c r="BF9" s="139" t="n">
        <f aca="false">BD9</f>
        <v>448.1872</v>
      </c>
      <c r="BG9" s="139" t="n">
        <f aca="false">BF9*$BG$5</f>
        <v>358.54976</v>
      </c>
      <c r="BH9" s="139" t="n">
        <f aca="false">BF9*$BH$5</f>
        <v>89.63744</v>
      </c>
      <c r="BI9" s="52"/>
      <c r="BR9" s="55"/>
      <c r="BS9" s="142"/>
      <c r="BT9" s="143"/>
      <c r="BU9" s="98"/>
      <c r="BV9" s="52"/>
      <c r="BW9" s="52"/>
      <c r="BX9" s="52"/>
      <c r="BY9" s="52"/>
      <c r="BZ9" s="98"/>
      <c r="CA9" s="52"/>
      <c r="CB9" s="52"/>
      <c r="CC9" s="138"/>
      <c r="CD9" s="138"/>
      <c r="CE9" s="145"/>
      <c r="CF9" s="145"/>
      <c r="CG9" s="145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</row>
    <row r="10" customFormat="false" ht="12.75" hidden="false" customHeight="false" outlineLevel="0" collapsed="false">
      <c r="B10" s="75" t="n">
        <v>300</v>
      </c>
      <c r="C10" s="146" t="n">
        <f aca="false">C9</f>
        <v>4</v>
      </c>
      <c r="D10" s="147" t="n">
        <f aca="false">D9</f>
        <v>0</v>
      </c>
      <c r="E10" s="174" t="n">
        <f aca="false">C10-D9</f>
        <v>4</v>
      </c>
      <c r="F10" s="149" t="n">
        <f aca="false">$F$6</f>
        <v>0</v>
      </c>
      <c r="G10" s="175" t="n">
        <f aca="false">$G$6</f>
        <v>0</v>
      </c>
      <c r="H10" s="151" t="n">
        <f aca="false">$H$6</f>
        <v>0</v>
      </c>
      <c r="I10" s="152" t="n">
        <f aca="false">F10+G10+H10</f>
        <v>0</v>
      </c>
      <c r="J10" s="153" t="n">
        <f aca="false">$J$7</f>
        <v>0</v>
      </c>
      <c r="K10" s="154" t="n">
        <f aca="false">$K$6</f>
        <v>0</v>
      </c>
      <c r="L10" s="155" t="n">
        <f aca="false">((I10*J10/1000)+K10)</f>
        <v>0</v>
      </c>
      <c r="M10" s="156" t="n">
        <f aca="false">$M$68</f>
        <v>0</v>
      </c>
      <c r="N10" s="157" t="e">
        <f aca="false">$N$7*AQ9*AR9</f>
        <v>#DIV/0!</v>
      </c>
      <c r="O10" s="156" t="n">
        <f aca="false">$O$68</f>
        <v>0</v>
      </c>
      <c r="P10" s="158" t="n">
        <f aca="false">(AT9*$P$6)*$P$3</f>
        <v>1.7328</v>
      </c>
      <c r="Q10" s="154" t="n">
        <f aca="false">$Q$68</f>
        <v>0</v>
      </c>
      <c r="R10" s="154" t="n">
        <v>0</v>
      </c>
      <c r="S10" s="155" t="n">
        <v>0</v>
      </c>
      <c r="T10" s="156" t="n">
        <f aca="false">$T$6</f>
        <v>0</v>
      </c>
      <c r="U10" s="159" t="e">
        <f aca="false">(N10/E10)+SUM(L10:M10)</f>
        <v>#DIV/0!</v>
      </c>
      <c r="W10" s="116" t="n">
        <v>4</v>
      </c>
      <c r="X10" s="117" t="n">
        <v>2.52</v>
      </c>
      <c r="Y10" s="160"/>
      <c r="Z10" s="63"/>
      <c r="AA10" s="161"/>
      <c r="AB10" s="120"/>
      <c r="AC10" s="162" t="n">
        <f aca="false">(W10*X10)+(Y10*Z10)+(AA10*AB10)</f>
        <v>10.08</v>
      </c>
      <c r="AD10" s="163" t="n">
        <v>400</v>
      </c>
      <c r="AE10" s="164" t="n">
        <v>0</v>
      </c>
      <c r="AF10" s="165" t="n">
        <v>0</v>
      </c>
      <c r="AG10" s="166"/>
      <c r="AH10" s="167"/>
      <c r="AI10" s="168"/>
      <c r="AJ10" s="169"/>
      <c r="AK10" s="170" t="n">
        <v>4</v>
      </c>
      <c r="AL10" s="63" t="n">
        <v>115</v>
      </c>
      <c r="AM10" s="171"/>
      <c r="AN10" s="172"/>
      <c r="AO10" s="173"/>
      <c r="AP10" s="133"/>
      <c r="AQ10" s="133" t="e">
        <f aca="false" t="array" ref="AQ10:AQ10">SUM(IF(AND(AJ10&lt;&gt;"pac",AJ10&lt;&gt;""),AI10),IF(AND(AM10&lt;&gt;"pac",AM10&lt;&gt;""),AL10),IF(AND(AN10&lt;&gt;"pac",AN10&lt;&gt;""),AO10))/SUM(IF(AND(AJ10&lt;&gt;"pac",AJ10&lt;&gt;""),1),IF(AND(AM10&lt;&gt;"pac",AM10&lt;&gt;""),1),IF(AND(AN10&lt;&gt;"pac",AN10&lt;&gt;""),1))</f>
        <v>#DIV/0!</v>
      </c>
      <c r="AR10" s="133" t="n">
        <f aca="false" t="array" ref="AR10:AR10">SUM(IF(AND(AJ10&lt;&gt;"pac",AJ10&lt;&gt;""),AH10),IF(AND(AM10&lt;&gt;"pac",AM10&lt;&gt;""),AK10),IF(AND(AP10&lt;&gt;"pac",AP10&lt;&gt;""),AN10))</f>
        <v>0</v>
      </c>
      <c r="AS10" s="133"/>
      <c r="AT10" s="134" t="n">
        <f aca="false">SUM(AE10,AG10,AH10,AN10,AK10)</f>
        <v>4</v>
      </c>
      <c r="AU10" s="135" t="n">
        <f aca="false">AV10/AT10</f>
        <v>115</v>
      </c>
      <c r="AV10" s="136" t="n">
        <f aca="false">SUM(AE10*AF10)+(AH10*AI10)+(AN10*AO10)+(AK10*AL10)</f>
        <v>460</v>
      </c>
      <c r="AW10" s="137" t="n">
        <f aca="false">AT10*(F11+G11+H11)*J11/1000</f>
        <v>0</v>
      </c>
      <c r="AX10" s="137" t="n">
        <f aca="false">K11*AT10</f>
        <v>0</v>
      </c>
      <c r="AY10" s="137" t="n">
        <f aca="false">L11*(AE11+AG11)</f>
        <v>0</v>
      </c>
      <c r="AZ10" s="136" t="n">
        <f aca="false">P11</f>
        <v>1.7328</v>
      </c>
      <c r="BA10" s="137" t="n">
        <f aca="false">AC10</f>
        <v>10.08</v>
      </c>
      <c r="BB10" s="137" t="n">
        <f aca="false">T11*AT11</f>
        <v>0</v>
      </c>
      <c r="BC10" s="137"/>
      <c r="BD10" s="137" t="n">
        <f aca="false">AV10-SUM(AW10:BC10)</f>
        <v>448.1872</v>
      </c>
      <c r="BE10" s="138"/>
      <c r="BF10" s="139" t="n">
        <f aca="false">BD10</f>
        <v>448.1872</v>
      </c>
      <c r="BG10" s="139" t="n">
        <f aca="false">BF10*$BG$5</f>
        <v>358.54976</v>
      </c>
      <c r="BH10" s="139" t="n">
        <f aca="false">BF10*$BH$5</f>
        <v>89.63744</v>
      </c>
      <c r="BI10" s="52"/>
      <c r="BJ10" s="6" t="s">
        <v>86</v>
      </c>
      <c r="BO10" s="6" t="s">
        <v>87</v>
      </c>
      <c r="BR10" s="55"/>
      <c r="BS10" s="142"/>
      <c r="BT10" s="143"/>
      <c r="BU10" s="98"/>
      <c r="BV10" s="52"/>
      <c r="BW10" s="176"/>
      <c r="BX10" s="98"/>
      <c r="BY10" s="52"/>
      <c r="BZ10" s="98"/>
      <c r="CA10" s="52"/>
      <c r="CB10" s="176"/>
      <c r="CC10" s="138"/>
      <c r="CD10" s="138"/>
      <c r="CE10" s="145"/>
      <c r="CF10" s="145"/>
      <c r="CG10" s="145"/>
      <c r="CH10" s="7"/>
      <c r="CI10" s="8"/>
      <c r="CJ10" s="7"/>
      <c r="CK10" s="7"/>
      <c r="CL10" s="7"/>
      <c r="CM10" s="7"/>
      <c r="CN10" s="8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</row>
    <row r="11" customFormat="false" ht="12.75" hidden="false" customHeight="false" outlineLevel="0" collapsed="false">
      <c r="B11" s="75" t="n">
        <v>400</v>
      </c>
      <c r="C11" s="146" t="n">
        <f aca="false">C10</f>
        <v>4</v>
      </c>
      <c r="D11" s="147" t="n">
        <f aca="false">D10</f>
        <v>0</v>
      </c>
      <c r="E11" s="174" t="n">
        <f aca="false">C11-D10</f>
        <v>4</v>
      </c>
      <c r="F11" s="149" t="n">
        <f aca="false">$F$6</f>
        <v>0</v>
      </c>
      <c r="G11" s="175" t="n">
        <f aca="false">$G$6</f>
        <v>0</v>
      </c>
      <c r="H11" s="151" t="n">
        <f aca="false">$H$6</f>
        <v>0</v>
      </c>
      <c r="I11" s="152" t="n">
        <f aca="false">F11+G11+H11</f>
        <v>0</v>
      </c>
      <c r="J11" s="153" t="n">
        <f aca="false">$J$7</f>
        <v>0</v>
      </c>
      <c r="K11" s="154" t="n">
        <f aca="false">$K$6</f>
        <v>0</v>
      </c>
      <c r="L11" s="155" t="n">
        <f aca="false">((I11*J11/1000)+K11)</f>
        <v>0</v>
      </c>
      <c r="M11" s="156" t="n">
        <f aca="false">$M$68</f>
        <v>0</v>
      </c>
      <c r="N11" s="157" t="e">
        <f aca="false">$N$7*AQ10*AR10</f>
        <v>#DIV/0!</v>
      </c>
      <c r="O11" s="156" t="n">
        <f aca="false">$O$68</f>
        <v>0</v>
      </c>
      <c r="P11" s="158" t="n">
        <f aca="false">(AT10*$P$6)*$P$3</f>
        <v>1.7328</v>
      </c>
      <c r="Q11" s="154" t="n">
        <f aca="false">$Q$68</f>
        <v>0</v>
      </c>
      <c r="R11" s="154" t="n">
        <v>0</v>
      </c>
      <c r="S11" s="155" t="n">
        <v>0</v>
      </c>
      <c r="T11" s="156" t="n">
        <f aca="false">$T$6</f>
        <v>0</v>
      </c>
      <c r="U11" s="159" t="e">
        <f aca="false">(N11/E11)+SUM(L11:M11)</f>
        <v>#DIV/0!</v>
      </c>
      <c r="W11" s="116" t="n">
        <v>4</v>
      </c>
      <c r="X11" s="117" t="n">
        <v>2.52</v>
      </c>
      <c r="Y11" s="160"/>
      <c r="Z11" s="63"/>
      <c r="AA11" s="161"/>
      <c r="AB11" s="120"/>
      <c r="AC11" s="162" t="n">
        <f aca="false">(W11*X11)+(Y11*Z11)+(AA11*AB11)</f>
        <v>10.08</v>
      </c>
      <c r="AD11" s="163" t="n">
        <v>500</v>
      </c>
      <c r="AE11" s="164" t="n">
        <v>0</v>
      </c>
      <c r="AF11" s="165" t="n">
        <v>0</v>
      </c>
      <c r="AG11" s="166"/>
      <c r="AH11" s="167"/>
      <c r="AI11" s="168"/>
      <c r="AJ11" s="169"/>
      <c r="AK11" s="170" t="n">
        <v>4</v>
      </c>
      <c r="AL11" s="63" t="n">
        <v>115</v>
      </c>
      <c r="AM11" s="171"/>
      <c r="AN11" s="172"/>
      <c r="AO11" s="173"/>
      <c r="AP11" s="133"/>
      <c r="AQ11" s="133" t="e">
        <f aca="false" t="array" ref="AQ11:AQ11">SUM(IF(AND(AJ11&lt;&gt;"pac",AJ11&lt;&gt;""),AI11),IF(AND(AM11&lt;&gt;"pac",AM11&lt;&gt;""),AL11),IF(AND(AN11&lt;&gt;"pac",AN11&lt;&gt;""),AO11))/SUM(IF(AND(AJ11&lt;&gt;"pac",AJ11&lt;&gt;""),1),IF(AND(AM11&lt;&gt;"pac",AM11&lt;&gt;""),1),IF(AND(AN11&lt;&gt;"pac",AN11&lt;&gt;""),1))</f>
        <v>#DIV/0!</v>
      </c>
      <c r="AR11" s="133" t="n">
        <f aca="false" t="array" ref="AR11:AR11">SUM(IF(AND(AJ11&lt;&gt;"pac",AJ11&lt;&gt;""),AH11),IF(AND(AM11&lt;&gt;"pac",AM11&lt;&gt;""),AK11),IF(AND(AP11&lt;&gt;"pac",AP11&lt;&gt;""),AN11))</f>
        <v>0</v>
      </c>
      <c r="AS11" s="133"/>
      <c r="AT11" s="134" t="n">
        <f aca="false">SUM(AE11,AG11,AH11,AN11,AK11)</f>
        <v>4</v>
      </c>
      <c r="AU11" s="135" t="n">
        <f aca="false">AV11/AT11</f>
        <v>115</v>
      </c>
      <c r="AV11" s="136" t="n">
        <f aca="false">SUM(AE11*AF11)+(AH11*AI11)+(AN11*AO11)+(AK11*AL11)</f>
        <v>460</v>
      </c>
      <c r="AW11" s="137" t="n">
        <f aca="false">AT11*(F12+G12+H12)*J12/1000</f>
        <v>0</v>
      </c>
      <c r="AX11" s="137" t="n">
        <f aca="false">K12*AT11</f>
        <v>0</v>
      </c>
      <c r="AY11" s="137" t="n">
        <f aca="false">L12*(AE12+AG12)</f>
        <v>0</v>
      </c>
      <c r="AZ11" s="136" t="n">
        <f aca="false">P12</f>
        <v>1.7328</v>
      </c>
      <c r="BA11" s="137" t="n">
        <f aca="false">AC11</f>
        <v>10.08</v>
      </c>
      <c r="BB11" s="137" t="n">
        <f aca="false">T12*AT12</f>
        <v>0</v>
      </c>
      <c r="BC11" s="137"/>
      <c r="BD11" s="137" t="n">
        <f aca="false">AV11-SUM(AW11:BC11)</f>
        <v>448.1872</v>
      </c>
      <c r="BE11" s="138"/>
      <c r="BF11" s="139" t="n">
        <f aca="false">BD11</f>
        <v>448.1872</v>
      </c>
      <c r="BG11" s="139" t="n">
        <f aca="false">BF11*$BG$5</f>
        <v>358.54976</v>
      </c>
      <c r="BH11" s="139" t="n">
        <f aca="false">BF11*$BH$5</f>
        <v>89.63744</v>
      </c>
      <c r="BI11" s="52"/>
      <c r="BJ11" s="25" t="s">
        <v>88</v>
      </c>
      <c r="BK11" s="26"/>
      <c r="BL11" s="27" t="n">
        <f aca="false">AV31</f>
        <v>12720</v>
      </c>
      <c r="BO11" s="25" t="s">
        <v>88</v>
      </c>
      <c r="BP11" s="26"/>
      <c r="BQ11" s="27" t="e">
        <f aca="true">(INDIRECT(TEXT((DAY($A$1)-1),"0")&amp;"!Bq11"))+BL11</f>
        <v>#REF!</v>
      </c>
      <c r="BR11" s="55"/>
      <c r="BS11" s="142"/>
      <c r="BT11" s="143"/>
      <c r="BU11" s="98"/>
      <c r="BV11" s="52"/>
      <c r="BW11" s="176"/>
      <c r="BX11" s="52"/>
      <c r="BY11" s="52"/>
      <c r="BZ11" s="98"/>
      <c r="CA11" s="52"/>
      <c r="CB11" s="176"/>
      <c r="CC11" s="138"/>
      <c r="CD11" s="138"/>
      <c r="CE11" s="145"/>
      <c r="CF11" s="145"/>
      <c r="CG11" s="145"/>
      <c r="CH11" s="7"/>
      <c r="CI11" s="8"/>
      <c r="CJ11" s="7"/>
      <c r="CK11" s="29"/>
      <c r="CL11" s="7"/>
      <c r="CM11" s="7"/>
      <c r="CN11" s="8"/>
      <c r="CO11" s="7"/>
      <c r="CP11" s="29"/>
      <c r="CQ11" s="7"/>
      <c r="CR11" s="7"/>
      <c r="CS11" s="7"/>
      <c r="CT11" s="7"/>
      <c r="CU11" s="7"/>
      <c r="CV11" s="7"/>
      <c r="CW11" s="7"/>
      <c r="CX11" s="7"/>
      <c r="CY11" s="7"/>
    </row>
    <row r="12" customFormat="false" ht="12.75" hidden="false" customHeight="false" outlineLevel="0" collapsed="false">
      <c r="B12" s="75" t="n">
        <v>500</v>
      </c>
      <c r="C12" s="146" t="n">
        <f aca="false">C11</f>
        <v>4</v>
      </c>
      <c r="D12" s="147" t="n">
        <f aca="false">D11</f>
        <v>0</v>
      </c>
      <c r="E12" s="174" t="n">
        <f aca="false">C12-D11</f>
        <v>4</v>
      </c>
      <c r="F12" s="149" t="n">
        <f aca="false">$F$6</f>
        <v>0</v>
      </c>
      <c r="G12" s="175" t="n">
        <f aca="false">$G$6</f>
        <v>0</v>
      </c>
      <c r="H12" s="151" t="n">
        <f aca="false">$H$6</f>
        <v>0</v>
      </c>
      <c r="I12" s="152" t="n">
        <f aca="false">F12+G12+H12</f>
        <v>0</v>
      </c>
      <c r="J12" s="153" t="n">
        <f aca="false">$J$7</f>
        <v>0</v>
      </c>
      <c r="K12" s="154" t="n">
        <f aca="false">$K$6</f>
        <v>0</v>
      </c>
      <c r="L12" s="155" t="n">
        <f aca="false">((I12*J12/1000)+K12)</f>
        <v>0</v>
      </c>
      <c r="M12" s="156" t="n">
        <f aca="false">$M$68</f>
        <v>0</v>
      </c>
      <c r="N12" s="157" t="e">
        <f aca="false">$N$7*AQ11*AR11</f>
        <v>#DIV/0!</v>
      </c>
      <c r="O12" s="156" t="n">
        <f aca="false">$O$68</f>
        <v>0</v>
      </c>
      <c r="P12" s="158" t="n">
        <f aca="false">(AT11*$P$6)*$P$3</f>
        <v>1.7328</v>
      </c>
      <c r="Q12" s="154" t="n">
        <f aca="false">$Q$68</f>
        <v>0</v>
      </c>
      <c r="R12" s="154" t="n">
        <v>0</v>
      </c>
      <c r="S12" s="155" t="n">
        <v>0</v>
      </c>
      <c r="T12" s="156" t="n">
        <f aca="false">$T$6</f>
        <v>0</v>
      </c>
      <c r="U12" s="159" t="e">
        <f aca="false">(N12/E12)+SUM(L12:M12)</f>
        <v>#DIV/0!</v>
      </c>
      <c r="W12" s="116" t="n">
        <v>4</v>
      </c>
      <c r="X12" s="117" t="n">
        <v>2.52</v>
      </c>
      <c r="Y12" s="160"/>
      <c r="Z12" s="63"/>
      <c r="AA12" s="161"/>
      <c r="AB12" s="120"/>
      <c r="AC12" s="162" t="n">
        <f aca="false">(W12*X12)+(Y12*Z12)+(AA12*AB12)</f>
        <v>10.08</v>
      </c>
      <c r="AD12" s="163" t="n">
        <v>600</v>
      </c>
      <c r="AE12" s="164" t="n">
        <v>0</v>
      </c>
      <c r="AF12" s="165" t="n">
        <v>0</v>
      </c>
      <c r="AG12" s="166"/>
      <c r="AH12" s="167"/>
      <c r="AI12" s="168"/>
      <c r="AJ12" s="169"/>
      <c r="AK12" s="170" t="n">
        <v>4</v>
      </c>
      <c r="AL12" s="63" t="n">
        <v>115</v>
      </c>
      <c r="AM12" s="171"/>
      <c r="AN12" s="172"/>
      <c r="AO12" s="173"/>
      <c r="AP12" s="133"/>
      <c r="AQ12" s="133" t="e">
        <f aca="false" t="array" ref="AQ12:AQ12">SUM(IF(AND(AJ12&lt;&gt;"pac",AJ12&lt;&gt;""),AI12),IF(AND(AM12&lt;&gt;"pac",AM12&lt;&gt;""),AL12),IF(AND(AN12&lt;&gt;"pac",AN12&lt;&gt;""),AO12))/SUM(IF(AND(AJ12&lt;&gt;"pac",AJ12&lt;&gt;""),1),IF(AND(AM12&lt;&gt;"pac",AM12&lt;&gt;""),1),IF(AND(AN12&lt;&gt;"pac",AN12&lt;&gt;""),1))</f>
        <v>#DIV/0!</v>
      </c>
      <c r="AR12" s="133" t="n">
        <f aca="false" t="array" ref="AR12:AR12">SUM(IF(AND(AJ12&lt;&gt;"pac",AJ12&lt;&gt;""),AH12),IF(AND(AM12&lt;&gt;"pac",AM12&lt;&gt;""),AK12),IF(AND(AP12&lt;&gt;"pac",AP12&lt;&gt;""),AN12))</f>
        <v>0</v>
      </c>
      <c r="AS12" s="133"/>
      <c r="AT12" s="134" t="n">
        <f aca="false">SUM(AE12,AG12,AH12,AN12,AK12)</f>
        <v>4</v>
      </c>
      <c r="AU12" s="135" t="n">
        <f aca="false">AV12/AT12</f>
        <v>115</v>
      </c>
      <c r="AV12" s="136" t="n">
        <f aca="false">SUM(AE12*AF12)+(AH12*AI12)+(AN12*AO12)+(AK12*AL12)</f>
        <v>460</v>
      </c>
      <c r="AW12" s="137" t="n">
        <f aca="false">AT12*(F13+G13+H13)*J13/1000</f>
        <v>0</v>
      </c>
      <c r="AX12" s="137" t="n">
        <f aca="false">K13*AT12</f>
        <v>0</v>
      </c>
      <c r="AY12" s="137" t="n">
        <f aca="false">L13*(AE13+AG13)</f>
        <v>0</v>
      </c>
      <c r="AZ12" s="136" t="n">
        <f aca="false">P13</f>
        <v>1.7328</v>
      </c>
      <c r="BA12" s="137" t="n">
        <f aca="false">AC12</f>
        <v>10.08</v>
      </c>
      <c r="BB12" s="137" t="n">
        <f aca="false">T13*AT13</f>
        <v>0</v>
      </c>
      <c r="BC12" s="137"/>
      <c r="BD12" s="137" t="n">
        <f aca="false">AV12-SUM(AW12:BC12)</f>
        <v>448.1872</v>
      </c>
      <c r="BE12" s="138"/>
      <c r="BF12" s="139" t="n">
        <f aca="false">BD12</f>
        <v>448.1872</v>
      </c>
      <c r="BG12" s="139" t="n">
        <f aca="false">BF12*$BG$5</f>
        <v>358.54976</v>
      </c>
      <c r="BH12" s="139" t="n">
        <f aca="false">BF12*$BH$5</f>
        <v>89.63744</v>
      </c>
      <c r="BI12" s="52"/>
      <c r="BJ12" s="53" t="s">
        <v>92</v>
      </c>
      <c r="BK12" s="52"/>
      <c r="BL12" s="73"/>
      <c r="BO12" s="53" t="s">
        <v>92</v>
      </c>
      <c r="BP12" s="52"/>
      <c r="BQ12" s="73"/>
      <c r="BR12" s="55"/>
      <c r="BS12" s="142"/>
      <c r="BT12" s="143"/>
      <c r="BU12" s="98"/>
      <c r="BV12" s="52"/>
      <c r="BW12" s="176"/>
      <c r="BX12" s="52"/>
      <c r="BY12" s="52"/>
      <c r="BZ12" s="98"/>
      <c r="CA12" s="52"/>
      <c r="CB12" s="176"/>
      <c r="CC12" s="138"/>
      <c r="CD12" s="138"/>
      <c r="CE12" s="145"/>
      <c r="CF12" s="145"/>
      <c r="CG12" s="145"/>
      <c r="CH12" s="7"/>
      <c r="CI12" s="8"/>
      <c r="CJ12" s="7"/>
      <c r="CK12" s="29"/>
      <c r="CL12" s="7"/>
      <c r="CM12" s="7"/>
      <c r="CN12" s="8"/>
      <c r="CO12" s="7"/>
      <c r="CP12" s="29"/>
      <c r="CQ12" s="7"/>
      <c r="CR12" s="7"/>
      <c r="CS12" s="7"/>
      <c r="CT12" s="7"/>
      <c r="CU12" s="7"/>
      <c r="CV12" s="7"/>
      <c r="CW12" s="7"/>
      <c r="CX12" s="7"/>
      <c r="CY12" s="7"/>
    </row>
    <row r="13" customFormat="false" ht="12.75" hidden="false" customHeight="false" outlineLevel="0" collapsed="false">
      <c r="B13" s="75" t="n">
        <v>600</v>
      </c>
      <c r="C13" s="146" t="n">
        <f aca="false">C12</f>
        <v>4</v>
      </c>
      <c r="D13" s="147" t="n">
        <f aca="false">D12</f>
        <v>0</v>
      </c>
      <c r="E13" s="174" t="n">
        <f aca="false">C13-D12</f>
        <v>4</v>
      </c>
      <c r="F13" s="149" t="n">
        <f aca="false">$F$6</f>
        <v>0</v>
      </c>
      <c r="G13" s="175" t="n">
        <f aca="false">$G$6</f>
        <v>0</v>
      </c>
      <c r="H13" s="151" t="n">
        <f aca="false">$H$6</f>
        <v>0</v>
      </c>
      <c r="I13" s="152" t="n">
        <f aca="false">F13+G13+H13</f>
        <v>0</v>
      </c>
      <c r="J13" s="153" t="n">
        <f aca="false">$J$7</f>
        <v>0</v>
      </c>
      <c r="K13" s="154" t="n">
        <f aca="false">$K$6</f>
        <v>0</v>
      </c>
      <c r="L13" s="155" t="n">
        <f aca="false">((I13*J13/1000)+K13)</f>
        <v>0</v>
      </c>
      <c r="M13" s="156" t="n">
        <f aca="false">$M$68</f>
        <v>0</v>
      </c>
      <c r="N13" s="157" t="e">
        <f aca="false">$N$7*AQ12*AR12</f>
        <v>#DIV/0!</v>
      </c>
      <c r="O13" s="156" t="n">
        <f aca="false">$O$68</f>
        <v>0</v>
      </c>
      <c r="P13" s="158" t="n">
        <f aca="false">(AT12*$P$6)*$P$3</f>
        <v>1.7328</v>
      </c>
      <c r="Q13" s="154" t="n">
        <f aca="false">$Q$68</f>
        <v>0</v>
      </c>
      <c r="R13" s="154" t="n">
        <v>0</v>
      </c>
      <c r="S13" s="155" t="n">
        <v>0</v>
      </c>
      <c r="T13" s="156" t="n">
        <f aca="false">$T$6</f>
        <v>0</v>
      </c>
      <c r="U13" s="159" t="e">
        <f aca="false">(N13/E13)+SUM(L13:M13)</f>
        <v>#DIV/0!</v>
      </c>
      <c r="W13" s="116" t="n">
        <v>4</v>
      </c>
      <c r="X13" s="117" t="n">
        <v>2.52</v>
      </c>
      <c r="Y13" s="160"/>
      <c r="Z13" s="63"/>
      <c r="AA13" s="161"/>
      <c r="AB13" s="120"/>
      <c r="AC13" s="162" t="n">
        <f aca="false">(W13*X13)+(Y13*Z13)+(AA13*AB13)</f>
        <v>10.08</v>
      </c>
      <c r="AD13" s="163" t="n">
        <v>700</v>
      </c>
      <c r="AE13" s="164" t="n">
        <v>0</v>
      </c>
      <c r="AF13" s="165" t="n">
        <v>0</v>
      </c>
      <c r="AG13" s="166"/>
      <c r="AH13" s="167"/>
      <c r="AI13" s="168"/>
      <c r="AJ13" s="169"/>
      <c r="AK13" s="170" t="n">
        <v>4</v>
      </c>
      <c r="AL13" s="63" t="n">
        <v>140</v>
      </c>
      <c r="AM13" s="171"/>
      <c r="AN13" s="172"/>
      <c r="AO13" s="173"/>
      <c r="AP13" s="133"/>
      <c r="AQ13" s="133" t="e">
        <f aca="false" t="array" ref="AQ13:AQ13">SUM(IF(AND(AJ13&lt;&gt;"pac",AJ13&lt;&gt;""),AI13),IF(AND(AM13&lt;&gt;"pac",AM13&lt;&gt;""),AL13),IF(AND(AN13&lt;&gt;"pac",AN13&lt;&gt;""),AO13))/SUM(IF(AND(AJ13&lt;&gt;"pac",AJ13&lt;&gt;""),1),IF(AND(AM13&lt;&gt;"pac",AM13&lt;&gt;""),1),IF(AND(AN13&lt;&gt;"pac",AN13&lt;&gt;""),1))</f>
        <v>#DIV/0!</v>
      </c>
      <c r="AR13" s="133" t="n">
        <f aca="false" t="array" ref="AR13:AR13">SUM(IF(AND(AJ13&lt;&gt;"pac",AJ13&lt;&gt;""),AH13),IF(AND(AM13&lt;&gt;"pac",AM13&lt;&gt;""),AK13),IF(AND(AP13&lt;&gt;"pac",AP13&lt;&gt;""),AN13))</f>
        <v>0</v>
      </c>
      <c r="AS13" s="133"/>
      <c r="AT13" s="134" t="n">
        <f aca="false">SUM(AE13,AG13,AH13,AN13,AK13)</f>
        <v>4</v>
      </c>
      <c r="AU13" s="135" t="n">
        <f aca="false">AV13/AT13</f>
        <v>140</v>
      </c>
      <c r="AV13" s="136" t="n">
        <f aca="false">SUM(AE13*AF13)+(AH13*AI13)+(AN13*AO13)+(AK13*AL13)</f>
        <v>560</v>
      </c>
      <c r="AW13" s="137" t="n">
        <f aca="false">AT13*(F14+G14+H14)*J14/1000</f>
        <v>0</v>
      </c>
      <c r="AX13" s="137" t="n">
        <f aca="false">K14*AT13</f>
        <v>0</v>
      </c>
      <c r="AY13" s="137" t="n">
        <f aca="false">L14*(AE14+AG14)</f>
        <v>0</v>
      </c>
      <c r="AZ13" s="136" t="n">
        <f aca="false">P14</f>
        <v>1.7328</v>
      </c>
      <c r="BA13" s="137" t="n">
        <f aca="false">AC13</f>
        <v>10.08</v>
      </c>
      <c r="BB13" s="137" t="n">
        <f aca="false">T14*AT14</f>
        <v>0</v>
      </c>
      <c r="BC13" s="137"/>
      <c r="BD13" s="137" t="n">
        <f aca="false">AV13-SUM(AW13:BC13)</f>
        <v>548.1872</v>
      </c>
      <c r="BE13" s="138"/>
      <c r="BF13" s="139" t="n">
        <f aca="false">BD13</f>
        <v>548.1872</v>
      </c>
      <c r="BG13" s="139" t="n">
        <f aca="false">BF13*$BG$5</f>
        <v>438.54976</v>
      </c>
      <c r="BH13" s="139" t="n">
        <f aca="false">BF13*$BH$5</f>
        <v>109.63744</v>
      </c>
      <c r="BI13" s="52"/>
      <c r="BJ13" s="53" t="s">
        <v>93</v>
      </c>
      <c r="BK13" s="52"/>
      <c r="BL13" s="73" t="n">
        <f aca="false">AY31+BA31</f>
        <v>241.92</v>
      </c>
      <c r="BO13" s="53" t="s">
        <v>93</v>
      </c>
      <c r="BP13" s="52"/>
      <c r="BQ13" s="73" t="e">
        <f aca="true">(INDIRECT(TEXT((DAY($A$1)-1),"0")&amp;"!Bq13"))+BL13</f>
        <v>#REF!</v>
      </c>
      <c r="BR13" s="55"/>
      <c r="BS13" s="142"/>
      <c r="BT13" s="143"/>
      <c r="BU13" s="98"/>
      <c r="BV13" s="52"/>
      <c r="BW13" s="101"/>
      <c r="BX13" s="98"/>
      <c r="BY13" s="98"/>
      <c r="BZ13" s="98"/>
      <c r="CA13" s="52"/>
      <c r="CB13" s="101"/>
      <c r="CC13" s="138"/>
      <c r="CD13" s="138"/>
      <c r="CE13" s="145"/>
      <c r="CF13" s="145"/>
      <c r="CG13" s="145"/>
      <c r="CH13" s="7"/>
      <c r="CI13" s="8"/>
      <c r="CJ13" s="7"/>
      <c r="CK13" s="29"/>
      <c r="CL13" s="7"/>
      <c r="CM13" s="7"/>
      <c r="CN13" s="8"/>
      <c r="CO13" s="7"/>
      <c r="CP13" s="29"/>
      <c r="CQ13" s="7"/>
      <c r="CR13" s="7"/>
      <c r="CS13" s="7"/>
      <c r="CT13" s="7"/>
      <c r="CU13" s="7"/>
      <c r="CV13" s="7"/>
      <c r="CW13" s="7"/>
      <c r="CX13" s="7"/>
      <c r="CY13" s="7"/>
    </row>
    <row r="14" customFormat="false" ht="12.75" hidden="false" customHeight="false" outlineLevel="0" collapsed="false">
      <c r="B14" s="75" t="n">
        <v>700</v>
      </c>
      <c r="C14" s="146" t="n">
        <f aca="false">C13</f>
        <v>4</v>
      </c>
      <c r="D14" s="147" t="n">
        <f aca="false">D13</f>
        <v>0</v>
      </c>
      <c r="E14" s="174" t="n">
        <f aca="false">C14-D13</f>
        <v>4</v>
      </c>
      <c r="F14" s="149" t="n">
        <f aca="false">$F$6</f>
        <v>0</v>
      </c>
      <c r="G14" s="175" t="n">
        <f aca="false">$G$6</f>
        <v>0</v>
      </c>
      <c r="H14" s="151" t="n">
        <f aca="false">$H$6</f>
        <v>0</v>
      </c>
      <c r="I14" s="152" t="n">
        <f aca="false">F14+G14+H14</f>
        <v>0</v>
      </c>
      <c r="J14" s="153" t="n">
        <f aca="false">$J$7</f>
        <v>0</v>
      </c>
      <c r="K14" s="154" t="n">
        <f aca="false">$K$6</f>
        <v>0</v>
      </c>
      <c r="L14" s="155" t="n">
        <f aca="false">((I14*J14/1000)+K14)</f>
        <v>0</v>
      </c>
      <c r="M14" s="156" t="n">
        <f aca="false">$M$68</f>
        <v>0</v>
      </c>
      <c r="N14" s="157" t="e">
        <f aca="false">$N$7*AQ13*AR13</f>
        <v>#DIV/0!</v>
      </c>
      <c r="O14" s="156" t="n">
        <f aca="false">$O$68</f>
        <v>0</v>
      </c>
      <c r="P14" s="158" t="n">
        <f aca="false">(AT13*$P$6)*$P$3</f>
        <v>1.7328</v>
      </c>
      <c r="Q14" s="154" t="n">
        <f aca="false">$Q$68</f>
        <v>0</v>
      </c>
      <c r="R14" s="154" t="n">
        <v>0</v>
      </c>
      <c r="S14" s="155" t="n">
        <v>0</v>
      </c>
      <c r="T14" s="156" t="n">
        <f aca="false">$T$6</f>
        <v>0</v>
      </c>
      <c r="U14" s="159" t="e">
        <f aca="false">(N14/E14)+SUM(L14:M14)</f>
        <v>#DIV/0!</v>
      </c>
      <c r="W14" s="116" t="n">
        <v>4</v>
      </c>
      <c r="X14" s="117" t="n">
        <v>2.52</v>
      </c>
      <c r="Y14" s="160"/>
      <c r="Z14" s="63"/>
      <c r="AA14" s="161"/>
      <c r="AB14" s="120"/>
      <c r="AC14" s="162" t="n">
        <f aca="false">(W14*X14)+(Y14*Z14)+(AA14*AB14)</f>
        <v>10.08</v>
      </c>
      <c r="AD14" s="163" t="n">
        <v>800</v>
      </c>
      <c r="AE14" s="164" t="n">
        <v>0</v>
      </c>
      <c r="AF14" s="165" t="n">
        <v>0</v>
      </c>
      <c r="AG14" s="166"/>
      <c r="AH14" s="167"/>
      <c r="AI14" s="168"/>
      <c r="AJ14" s="169"/>
      <c r="AK14" s="170" t="n">
        <v>4</v>
      </c>
      <c r="AL14" s="63" t="n">
        <v>140</v>
      </c>
      <c r="AM14" s="171"/>
      <c r="AN14" s="172"/>
      <c r="AO14" s="173"/>
      <c r="AP14" s="133"/>
      <c r="AQ14" s="133" t="e">
        <f aca="false" t="array" ref="AQ14:AQ14">SUM(IF(AND(AJ14&lt;&gt;"pac",AJ14&lt;&gt;""),AI14),IF(AND(AM14&lt;&gt;"pac",AM14&lt;&gt;""),AL14),IF(AND(AN14&lt;&gt;"pac",AN14&lt;&gt;""),AO14))/SUM(IF(AND(AJ14&lt;&gt;"pac",AJ14&lt;&gt;""),1),IF(AND(AM14&lt;&gt;"pac",AM14&lt;&gt;""),1),IF(AND(AN14&lt;&gt;"pac",AN14&lt;&gt;""),1))</f>
        <v>#DIV/0!</v>
      </c>
      <c r="AR14" s="133" t="n">
        <f aca="false" t="array" ref="AR14:AR14">SUM(IF(AND(AJ14&lt;&gt;"pac",AJ14&lt;&gt;""),AH14),IF(AND(AM14&lt;&gt;"pac",AM14&lt;&gt;""),AK14),IF(AND(AP14&lt;&gt;"pac",AP14&lt;&gt;""),AN14))</f>
        <v>0</v>
      </c>
      <c r="AS14" s="133"/>
      <c r="AT14" s="134" t="n">
        <f aca="false">SUM(AE14,AG14,AH14,AN14,AK14)</f>
        <v>4</v>
      </c>
      <c r="AU14" s="135" t="n">
        <f aca="false">AV14/AT14</f>
        <v>140</v>
      </c>
      <c r="AV14" s="136" t="n">
        <f aca="false">SUM(AE14*AF14)+(AH14*AI14)+(AN14*AO14)+(AK14*AL14)</f>
        <v>560</v>
      </c>
      <c r="AW14" s="137" t="n">
        <f aca="false">AT14*(F15+G15+H15)*J15/1000</f>
        <v>0</v>
      </c>
      <c r="AX14" s="137" t="n">
        <f aca="false">K15*AT14</f>
        <v>0</v>
      </c>
      <c r="AY14" s="137" t="n">
        <f aca="false">L15*(AE15+AG15)</f>
        <v>0</v>
      </c>
      <c r="AZ14" s="136" t="n">
        <f aca="false">P15</f>
        <v>1.7328</v>
      </c>
      <c r="BA14" s="137" t="n">
        <f aca="false">AC14</f>
        <v>10.08</v>
      </c>
      <c r="BB14" s="137" t="n">
        <f aca="false">T15*AT15</f>
        <v>0</v>
      </c>
      <c r="BC14" s="137"/>
      <c r="BD14" s="137" t="n">
        <f aca="false">AV14-SUM(AW14:BC14)</f>
        <v>548.1872</v>
      </c>
      <c r="BE14" s="138"/>
      <c r="BF14" s="139" t="n">
        <f aca="false">BD14</f>
        <v>548.1872</v>
      </c>
      <c r="BG14" s="139" t="n">
        <f aca="false">BF14*$BG$5</f>
        <v>438.54976</v>
      </c>
      <c r="BH14" s="139" t="n">
        <f aca="false">BF14*$BH$5</f>
        <v>109.63744</v>
      </c>
      <c r="BI14" s="52"/>
      <c r="BJ14" s="53" t="s">
        <v>67</v>
      </c>
      <c r="BK14" s="52"/>
      <c r="BL14" s="73" t="n">
        <f aca="false">AZ31</f>
        <v>41.5872</v>
      </c>
      <c r="BO14" s="53" t="s">
        <v>67</v>
      </c>
      <c r="BP14" s="52"/>
      <c r="BQ14" s="73" t="e">
        <f aca="true">(INDIRECT(TEXT((DAY($A$1)-1),"0")&amp;"!BQ14"))+BL14</f>
        <v>#REF!</v>
      </c>
      <c r="BR14" s="55"/>
      <c r="BS14" s="142"/>
      <c r="BT14" s="143"/>
      <c r="BU14" s="98"/>
      <c r="BV14" s="52"/>
      <c r="BW14" s="176"/>
      <c r="BX14" s="52"/>
      <c r="BY14" s="52"/>
      <c r="BZ14" s="98"/>
      <c r="CA14" s="52"/>
      <c r="CB14" s="176"/>
      <c r="CC14" s="138"/>
      <c r="CD14" s="138"/>
      <c r="CE14" s="145"/>
      <c r="CF14" s="145"/>
      <c r="CG14" s="145"/>
      <c r="CH14" s="7"/>
      <c r="CI14" s="8"/>
      <c r="CJ14" s="7"/>
      <c r="CK14" s="29"/>
      <c r="CL14" s="7"/>
      <c r="CM14" s="7"/>
      <c r="CN14" s="8"/>
      <c r="CO14" s="7"/>
      <c r="CP14" s="29"/>
      <c r="CQ14" s="7"/>
      <c r="CR14" s="7"/>
      <c r="CS14" s="7"/>
      <c r="CT14" s="7"/>
      <c r="CU14" s="7"/>
      <c r="CV14" s="7"/>
      <c r="CW14" s="7"/>
      <c r="CX14" s="7"/>
      <c r="CY14" s="7"/>
    </row>
    <row r="15" customFormat="false" ht="15" hidden="false" customHeight="false" outlineLevel="0" collapsed="false">
      <c r="B15" s="75" t="n">
        <v>800</v>
      </c>
      <c r="C15" s="146" t="n">
        <f aca="false">C14</f>
        <v>4</v>
      </c>
      <c r="D15" s="147" t="n">
        <f aca="false">D14</f>
        <v>0</v>
      </c>
      <c r="E15" s="174" t="n">
        <f aca="false">C15-D14</f>
        <v>4</v>
      </c>
      <c r="F15" s="149" t="n">
        <f aca="false">$F$6</f>
        <v>0</v>
      </c>
      <c r="G15" s="175" t="n">
        <f aca="false">$G$6</f>
        <v>0</v>
      </c>
      <c r="H15" s="151" t="n">
        <f aca="false">$H$6</f>
        <v>0</v>
      </c>
      <c r="I15" s="152" t="n">
        <f aca="false">F15+G15+H15</f>
        <v>0</v>
      </c>
      <c r="J15" s="153" t="n">
        <f aca="false">$J$7</f>
        <v>0</v>
      </c>
      <c r="K15" s="154" t="n">
        <f aca="false">$K$6</f>
        <v>0</v>
      </c>
      <c r="L15" s="155" t="n">
        <f aca="false">((I15*J15/1000)+K15)</f>
        <v>0</v>
      </c>
      <c r="M15" s="156" t="n">
        <f aca="false">$M$68</f>
        <v>0</v>
      </c>
      <c r="N15" s="157" t="e">
        <f aca="false">$N$7*AQ14*AR14</f>
        <v>#DIV/0!</v>
      </c>
      <c r="O15" s="156" t="n">
        <f aca="false">$O$68</f>
        <v>0</v>
      </c>
      <c r="P15" s="158" t="n">
        <f aca="false">(AT14*$P$6)*$P$3</f>
        <v>1.7328</v>
      </c>
      <c r="Q15" s="154" t="n">
        <f aca="false">$Q$68</f>
        <v>0</v>
      </c>
      <c r="R15" s="154" t="n">
        <v>0</v>
      </c>
      <c r="S15" s="155" t="n">
        <v>0</v>
      </c>
      <c r="T15" s="156" t="n">
        <f aca="false">$T$6</f>
        <v>0</v>
      </c>
      <c r="U15" s="159" t="e">
        <f aca="false">(N15/E15)+SUM(L15:M15)</f>
        <v>#DIV/0!</v>
      </c>
      <c r="W15" s="116" t="n">
        <v>4</v>
      </c>
      <c r="X15" s="117" t="n">
        <v>2.52</v>
      </c>
      <c r="Y15" s="160"/>
      <c r="Z15" s="63"/>
      <c r="AA15" s="161"/>
      <c r="AB15" s="120"/>
      <c r="AC15" s="162" t="n">
        <f aca="false">(W15*X15)+(Y15*Z15)+(AA15*AB15)</f>
        <v>10.08</v>
      </c>
      <c r="AD15" s="163" t="n">
        <v>900</v>
      </c>
      <c r="AE15" s="164" t="n">
        <v>0</v>
      </c>
      <c r="AF15" s="165" t="n">
        <v>0</v>
      </c>
      <c r="AG15" s="166"/>
      <c r="AH15" s="167"/>
      <c r="AI15" s="168"/>
      <c r="AJ15" s="169"/>
      <c r="AK15" s="170" t="n">
        <v>4</v>
      </c>
      <c r="AL15" s="63" t="n">
        <v>140</v>
      </c>
      <c r="AM15" s="171"/>
      <c r="AN15" s="172"/>
      <c r="AO15" s="173"/>
      <c r="AP15" s="133"/>
      <c r="AQ15" s="133" t="e">
        <f aca="false" t="array" ref="AQ15:AQ15">SUM(IF(AND(AJ15&lt;&gt;"pac",AJ15&lt;&gt;""),AI15),IF(AND(AM15&lt;&gt;"pac",AM15&lt;&gt;""),AL15),IF(AND(AN15&lt;&gt;"pac",AN15&lt;&gt;""),AO15))/SUM(IF(AND(AJ15&lt;&gt;"pac",AJ15&lt;&gt;""),1),IF(AND(AM15&lt;&gt;"pac",AM15&lt;&gt;""),1),IF(AND(AN15&lt;&gt;"pac",AN15&lt;&gt;""),1))</f>
        <v>#DIV/0!</v>
      </c>
      <c r="AR15" s="133" t="n">
        <f aca="false" t="array" ref="AR15:AR15">SUM(IF(AND(AJ15&lt;&gt;"pac",AJ15&lt;&gt;""),AH15),IF(AND(AM15&lt;&gt;"pac",AM15&lt;&gt;""),AK15),IF(AND(AP15&lt;&gt;"pac",AP15&lt;&gt;""),AN15))</f>
        <v>0</v>
      </c>
      <c r="AS15" s="133"/>
      <c r="AT15" s="134" t="n">
        <f aca="false">SUM(AE15,AG15,AH15,AN15,AK15)</f>
        <v>4</v>
      </c>
      <c r="AU15" s="135" t="n">
        <f aca="false">AV15/AT15</f>
        <v>140</v>
      </c>
      <c r="AV15" s="136" t="n">
        <f aca="false">SUM(AE15*AF15)+(AH15*AI15)+(AN15*AO15)+(AK15*AL15)</f>
        <v>560</v>
      </c>
      <c r="AW15" s="137" t="n">
        <f aca="false">AT15*(F16+G16+H16)*J16/1000</f>
        <v>0</v>
      </c>
      <c r="AX15" s="137" t="n">
        <f aca="false">K16*AT15</f>
        <v>0</v>
      </c>
      <c r="AY15" s="137" t="n">
        <f aca="false">L16*(AE16+AG16)</f>
        <v>0</v>
      </c>
      <c r="AZ15" s="136" t="n">
        <f aca="false">P16</f>
        <v>1.7328</v>
      </c>
      <c r="BA15" s="137" t="n">
        <f aca="false">AC15</f>
        <v>10.08</v>
      </c>
      <c r="BB15" s="137" t="n">
        <f aca="false">T16*AT16</f>
        <v>0</v>
      </c>
      <c r="BC15" s="137"/>
      <c r="BD15" s="137" t="n">
        <f aca="false">AV15-SUM(AW15:BC15)</f>
        <v>548.1872</v>
      </c>
      <c r="BE15" s="138"/>
      <c r="BF15" s="139" t="n">
        <f aca="false">BD15</f>
        <v>548.1872</v>
      </c>
      <c r="BG15" s="139" t="n">
        <f aca="false">BF15*$BG$5</f>
        <v>438.54976</v>
      </c>
      <c r="BH15" s="139" t="n">
        <f aca="false">BF15*$BH$5</f>
        <v>109.63744</v>
      </c>
      <c r="BI15" s="52"/>
      <c r="BJ15" s="53" t="s">
        <v>96</v>
      </c>
      <c r="BK15" s="52"/>
      <c r="BL15" s="181" t="n">
        <f aca="false">BC31</f>
        <v>0</v>
      </c>
      <c r="BO15" s="53" t="s">
        <v>96</v>
      </c>
      <c r="BP15" s="52"/>
      <c r="BQ15" s="181" t="e">
        <f aca="true">(INDIRECT(TEXT((DAY($A$1)-1),"0")&amp;"!BK15"))+BL15</f>
        <v>#REF!</v>
      </c>
      <c r="BR15" s="55"/>
      <c r="BS15" s="142"/>
      <c r="BT15" s="143"/>
      <c r="BU15" s="52"/>
      <c r="BV15" s="52"/>
      <c r="BW15" s="52"/>
      <c r="BX15" s="52"/>
      <c r="BY15" s="52"/>
      <c r="BZ15" s="52"/>
      <c r="CA15" s="52"/>
      <c r="CB15" s="52"/>
      <c r="CC15" s="138"/>
      <c r="CD15" s="138"/>
      <c r="CE15" s="145"/>
      <c r="CF15" s="145"/>
      <c r="CG15" s="145"/>
      <c r="CH15" s="7"/>
      <c r="CI15" s="8"/>
      <c r="CJ15" s="7"/>
      <c r="CK15" s="182"/>
      <c r="CL15" s="7"/>
      <c r="CM15" s="7"/>
      <c r="CN15" s="8"/>
      <c r="CO15" s="7"/>
      <c r="CP15" s="182"/>
      <c r="CQ15" s="7"/>
      <c r="CR15" s="7"/>
      <c r="CS15" s="7"/>
      <c r="CT15" s="7"/>
      <c r="CU15" s="7"/>
      <c r="CV15" s="7"/>
      <c r="CW15" s="7"/>
      <c r="CX15" s="7"/>
      <c r="CY15" s="7"/>
    </row>
    <row r="16" customFormat="false" ht="12.75" hidden="false" customHeight="false" outlineLevel="0" collapsed="false">
      <c r="B16" s="75" t="n">
        <v>900</v>
      </c>
      <c r="C16" s="146" t="n">
        <f aca="false">C15</f>
        <v>4</v>
      </c>
      <c r="D16" s="147" t="n">
        <f aca="false">D15</f>
        <v>0</v>
      </c>
      <c r="E16" s="174" t="n">
        <f aca="false">C16-D15</f>
        <v>4</v>
      </c>
      <c r="F16" s="149" t="n">
        <f aca="false">$F$6</f>
        <v>0</v>
      </c>
      <c r="G16" s="175" t="n">
        <f aca="false">$G$6</f>
        <v>0</v>
      </c>
      <c r="H16" s="151" t="n">
        <f aca="false">$H$6</f>
        <v>0</v>
      </c>
      <c r="I16" s="152" t="n">
        <f aca="false">F16+G16+H16</f>
        <v>0</v>
      </c>
      <c r="J16" s="153" t="n">
        <f aca="false">$J$7</f>
        <v>0</v>
      </c>
      <c r="K16" s="154" t="n">
        <f aca="false">$K$6</f>
        <v>0</v>
      </c>
      <c r="L16" s="155" t="n">
        <f aca="false">((I16*J16/1000)+K16)</f>
        <v>0</v>
      </c>
      <c r="M16" s="156" t="n">
        <f aca="false">$M$68</f>
        <v>0</v>
      </c>
      <c r="N16" s="157" t="e">
        <f aca="false">$N$7*AQ15*AR15</f>
        <v>#DIV/0!</v>
      </c>
      <c r="O16" s="156" t="n">
        <f aca="false">$O$68</f>
        <v>0</v>
      </c>
      <c r="P16" s="158" t="n">
        <f aca="false">(AT15*$P$6)*$P$3</f>
        <v>1.7328</v>
      </c>
      <c r="Q16" s="154" t="n">
        <f aca="false">$Q$68</f>
        <v>0</v>
      </c>
      <c r="R16" s="154" t="n">
        <v>0</v>
      </c>
      <c r="S16" s="155" t="n">
        <v>0</v>
      </c>
      <c r="T16" s="156" t="n">
        <f aca="false">$T$6</f>
        <v>0</v>
      </c>
      <c r="U16" s="159" t="e">
        <f aca="false">(N16/E16)+SUM(L16:M16)</f>
        <v>#DIV/0!</v>
      </c>
      <c r="W16" s="116" t="n">
        <v>4</v>
      </c>
      <c r="X16" s="117" t="n">
        <v>2.52</v>
      </c>
      <c r="Y16" s="160"/>
      <c r="Z16" s="63"/>
      <c r="AA16" s="161"/>
      <c r="AB16" s="120"/>
      <c r="AC16" s="162" t="n">
        <f aca="false">(W16*X16)+(Y16*Z16)+(AA16*AB16)</f>
        <v>10.08</v>
      </c>
      <c r="AD16" s="163" t="n">
        <v>1000</v>
      </c>
      <c r="AE16" s="164" t="n">
        <v>0</v>
      </c>
      <c r="AF16" s="165" t="n">
        <v>0</v>
      </c>
      <c r="AG16" s="166"/>
      <c r="AH16" s="167"/>
      <c r="AI16" s="168"/>
      <c r="AJ16" s="169"/>
      <c r="AK16" s="170" t="n">
        <v>4</v>
      </c>
      <c r="AL16" s="63" t="n">
        <v>140</v>
      </c>
      <c r="AM16" s="171"/>
      <c r="AN16" s="172"/>
      <c r="AO16" s="173"/>
      <c r="AP16" s="133"/>
      <c r="AQ16" s="133" t="e">
        <f aca="false" t="array" ref="AQ16:AQ16">SUM(IF(AND(AJ16&lt;&gt;"pac",AJ16&lt;&gt;""),AI16),IF(AND(AM16&lt;&gt;"pac",AM16&lt;&gt;""),AL16),IF(AND(AN16&lt;&gt;"pac",AN16&lt;&gt;""),AO16))/SUM(IF(AND(AJ16&lt;&gt;"pac",AJ16&lt;&gt;""),1),IF(AND(AM16&lt;&gt;"pac",AM16&lt;&gt;""),1),IF(AND(AN16&lt;&gt;"pac",AN16&lt;&gt;""),1))</f>
        <v>#DIV/0!</v>
      </c>
      <c r="AR16" s="133" t="n">
        <f aca="false" t="array" ref="AR16:AR16">SUM(IF(AND(AJ16&lt;&gt;"pac",AJ16&lt;&gt;""),AH16),IF(AND(AM16&lt;&gt;"pac",AM16&lt;&gt;""),AK16),IF(AND(AP16&lt;&gt;"pac",AP16&lt;&gt;""),AN16))</f>
        <v>0</v>
      </c>
      <c r="AS16" s="133"/>
      <c r="AT16" s="134" t="n">
        <f aca="false">SUM(AE16,AG16,AH16,AN16,AK16)</f>
        <v>4</v>
      </c>
      <c r="AU16" s="135" t="n">
        <f aca="false">AV16/AT16</f>
        <v>140</v>
      </c>
      <c r="AV16" s="136" t="n">
        <f aca="false">SUM(AE16*AF16)+(AH16*AI16)+(AN16*AO16)+(AK16*AL16)</f>
        <v>560</v>
      </c>
      <c r="AW16" s="137" t="n">
        <f aca="false">AT16*(F17+G17+H17)*J17/1000</f>
        <v>0</v>
      </c>
      <c r="AX16" s="137" t="n">
        <f aca="false">K17*AT16</f>
        <v>0</v>
      </c>
      <c r="AY16" s="137" t="n">
        <f aca="false">L17*(AE17+AG17)</f>
        <v>0</v>
      </c>
      <c r="AZ16" s="136" t="n">
        <f aca="false">P17</f>
        <v>1.7328</v>
      </c>
      <c r="BA16" s="137" t="n">
        <f aca="false">AC16</f>
        <v>10.08</v>
      </c>
      <c r="BB16" s="137" t="n">
        <f aca="false">T17*AT17</f>
        <v>0</v>
      </c>
      <c r="BC16" s="137"/>
      <c r="BD16" s="137" t="n">
        <f aca="false">AV16-SUM(AW16:BC16)</f>
        <v>548.1872</v>
      </c>
      <c r="BE16" s="138"/>
      <c r="BF16" s="139" t="n">
        <f aca="false">BD16</f>
        <v>548.1872</v>
      </c>
      <c r="BG16" s="139" t="n">
        <f aca="false">BF16*$BG$5</f>
        <v>438.54976</v>
      </c>
      <c r="BH16" s="139" t="n">
        <f aca="false">BF16*$BH$5</f>
        <v>109.63744</v>
      </c>
      <c r="BI16" s="52"/>
      <c r="BJ16" s="53" t="s">
        <v>98</v>
      </c>
      <c r="BK16" s="52"/>
      <c r="BL16" s="73" t="n">
        <f aca="false">SUM(BL13:BL15)</f>
        <v>283.5072</v>
      </c>
      <c r="BO16" s="53" t="s">
        <v>98</v>
      </c>
      <c r="BP16" s="52"/>
      <c r="BQ16" s="73" t="e">
        <f aca="true">(INDIRECT(TEXT((DAY($A$1)-1),"0")&amp;"!Bq16"))+BL16</f>
        <v>#REF!</v>
      </c>
      <c r="BR16" s="55"/>
      <c r="BS16" s="142"/>
      <c r="BT16" s="143"/>
      <c r="BU16" s="52"/>
      <c r="BV16" s="52"/>
      <c r="BW16" s="52"/>
      <c r="BX16" s="52"/>
      <c r="BY16" s="52"/>
      <c r="BZ16" s="52"/>
      <c r="CA16" s="52"/>
      <c r="CB16" s="52"/>
      <c r="CC16" s="138"/>
      <c r="CD16" s="138"/>
      <c r="CE16" s="145"/>
      <c r="CF16" s="145"/>
      <c r="CG16" s="145"/>
      <c r="CH16" s="7"/>
      <c r="CI16" s="8"/>
      <c r="CJ16" s="7"/>
      <c r="CK16" s="29"/>
      <c r="CL16" s="7"/>
      <c r="CM16" s="7"/>
      <c r="CN16" s="8"/>
      <c r="CO16" s="7"/>
      <c r="CP16" s="29"/>
      <c r="CQ16" s="7"/>
      <c r="CR16" s="7"/>
      <c r="CS16" s="7"/>
      <c r="CT16" s="7"/>
      <c r="CU16" s="7"/>
      <c r="CV16" s="7"/>
      <c r="CW16" s="7"/>
      <c r="CX16" s="7"/>
      <c r="CY16" s="7"/>
    </row>
    <row r="17" customFormat="false" ht="12.75" hidden="false" customHeight="false" outlineLevel="0" collapsed="false">
      <c r="B17" s="75" t="n">
        <v>1000</v>
      </c>
      <c r="C17" s="146" t="n">
        <f aca="false">C16</f>
        <v>4</v>
      </c>
      <c r="D17" s="147" t="n">
        <f aca="false">D16</f>
        <v>0</v>
      </c>
      <c r="E17" s="174" t="n">
        <f aca="false">C17-D16</f>
        <v>4</v>
      </c>
      <c r="F17" s="149" t="n">
        <f aca="false">$F$6</f>
        <v>0</v>
      </c>
      <c r="G17" s="175" t="n">
        <f aca="false">$G$6</f>
        <v>0</v>
      </c>
      <c r="H17" s="151" t="n">
        <f aca="false">$H$6</f>
        <v>0</v>
      </c>
      <c r="I17" s="152" t="n">
        <f aca="false">F17+G17+H17</f>
        <v>0</v>
      </c>
      <c r="J17" s="153" t="n">
        <f aca="false">$J$7</f>
        <v>0</v>
      </c>
      <c r="K17" s="154" t="n">
        <f aca="false">$K$6</f>
        <v>0</v>
      </c>
      <c r="L17" s="155" t="n">
        <f aca="false">((I17*J17/1000)+K17)</f>
        <v>0</v>
      </c>
      <c r="M17" s="156" t="n">
        <f aca="false">$M$68</f>
        <v>0</v>
      </c>
      <c r="N17" s="157" t="e">
        <f aca="false">$N$7*AQ16*AR16</f>
        <v>#DIV/0!</v>
      </c>
      <c r="O17" s="156" t="n">
        <f aca="false">$O$68</f>
        <v>0</v>
      </c>
      <c r="P17" s="158" t="n">
        <f aca="false">(AT16*$P$6)*$P$3</f>
        <v>1.7328</v>
      </c>
      <c r="Q17" s="154" t="n">
        <f aca="false">$Q$68</f>
        <v>0</v>
      </c>
      <c r="R17" s="154" t="n">
        <v>0</v>
      </c>
      <c r="S17" s="155" t="n">
        <v>0</v>
      </c>
      <c r="T17" s="156" t="n">
        <f aca="false">$T$6</f>
        <v>0</v>
      </c>
      <c r="U17" s="159" t="e">
        <f aca="false">(N17/E17)+SUM(L17:M17)</f>
        <v>#DIV/0!</v>
      </c>
      <c r="W17" s="116" t="n">
        <v>4</v>
      </c>
      <c r="X17" s="117" t="n">
        <v>2.52</v>
      </c>
      <c r="Y17" s="160"/>
      <c r="Z17" s="63"/>
      <c r="AA17" s="161"/>
      <c r="AB17" s="120"/>
      <c r="AC17" s="162" t="n">
        <f aca="false">(W17*X17)+(Y17*Z17)+(AA17*AB17)</f>
        <v>10.08</v>
      </c>
      <c r="AD17" s="163" t="n">
        <v>1100</v>
      </c>
      <c r="AE17" s="164" t="n">
        <v>0</v>
      </c>
      <c r="AF17" s="165" t="n">
        <v>0</v>
      </c>
      <c r="AG17" s="166"/>
      <c r="AH17" s="167"/>
      <c r="AI17" s="168"/>
      <c r="AJ17" s="169"/>
      <c r="AK17" s="170" t="n">
        <v>4</v>
      </c>
      <c r="AL17" s="63" t="n">
        <v>140</v>
      </c>
      <c r="AM17" s="171"/>
      <c r="AN17" s="172"/>
      <c r="AO17" s="173"/>
      <c r="AP17" s="133"/>
      <c r="AQ17" s="133" t="e">
        <f aca="false" t="array" ref="AQ17:AQ17">SUM(IF(AND(AJ17&lt;&gt;"pac",AJ17&lt;&gt;""),AI17),IF(AND(AM17&lt;&gt;"pac",AM17&lt;&gt;""),AL17),IF(AND(AN17&lt;&gt;"pac",AN17&lt;&gt;""),AO17))/SUM(IF(AND(AJ17&lt;&gt;"pac",AJ17&lt;&gt;""),1),IF(AND(AM17&lt;&gt;"pac",AM17&lt;&gt;""),1),IF(AND(AN17&lt;&gt;"pac",AN17&lt;&gt;""),1))</f>
        <v>#DIV/0!</v>
      </c>
      <c r="AR17" s="133" t="n">
        <f aca="false" t="array" ref="AR17:AR17">SUM(IF(AND(AJ17&lt;&gt;"pac",AJ17&lt;&gt;""),AH17),IF(AND(AM17&lt;&gt;"pac",AM17&lt;&gt;""),AK17),IF(AND(AP17&lt;&gt;"pac",AP17&lt;&gt;""),AN17))</f>
        <v>0</v>
      </c>
      <c r="AS17" s="133"/>
      <c r="AT17" s="134" t="n">
        <f aca="false">SUM(AE17,AG17,AH17,AN17,AK17)</f>
        <v>4</v>
      </c>
      <c r="AU17" s="135" t="n">
        <f aca="false">AV17/AT17</f>
        <v>140</v>
      </c>
      <c r="AV17" s="136" t="n">
        <f aca="false">SUM(AE17*AF17)+(AH17*AI17)+(AN17*AO17)+(AK17*AL17)</f>
        <v>560</v>
      </c>
      <c r="AW17" s="137" t="n">
        <f aca="false">AT17*(F18+G18+H18)*J18/1000</f>
        <v>0</v>
      </c>
      <c r="AX17" s="137" t="n">
        <f aca="false">K18*AT17</f>
        <v>0</v>
      </c>
      <c r="AY17" s="137" t="n">
        <f aca="false">L18*(AE18+AG18)</f>
        <v>0</v>
      </c>
      <c r="AZ17" s="136" t="n">
        <f aca="false">P18</f>
        <v>1.7328</v>
      </c>
      <c r="BA17" s="137" t="n">
        <f aca="false">AC17</f>
        <v>10.08</v>
      </c>
      <c r="BB17" s="137" t="n">
        <f aca="false">T18*AT18</f>
        <v>0</v>
      </c>
      <c r="BC17" s="137"/>
      <c r="BD17" s="137" t="n">
        <f aca="false">AV17-SUM(AW17:BC17)</f>
        <v>548.1872</v>
      </c>
      <c r="BE17" s="138"/>
      <c r="BF17" s="139" t="n">
        <f aca="false">BD17</f>
        <v>548.1872</v>
      </c>
      <c r="BG17" s="139" t="n">
        <f aca="false">BF17*$BG$5</f>
        <v>438.54976</v>
      </c>
      <c r="BH17" s="139" t="n">
        <f aca="false">BF17*$BH$5</f>
        <v>109.63744</v>
      </c>
      <c r="BI17" s="52"/>
      <c r="BJ17" s="183"/>
      <c r="BK17" s="52"/>
      <c r="BL17" s="171"/>
      <c r="BO17" s="183"/>
      <c r="BP17" s="52"/>
      <c r="BQ17" s="171"/>
      <c r="BR17" s="55"/>
      <c r="BS17" s="142"/>
      <c r="BT17" s="143"/>
      <c r="BU17" s="98"/>
      <c r="BV17" s="52"/>
      <c r="BW17" s="52"/>
      <c r="BX17" s="52"/>
      <c r="BY17" s="52"/>
      <c r="BZ17" s="98"/>
      <c r="CA17" s="52"/>
      <c r="CB17" s="52"/>
      <c r="CC17" s="138"/>
      <c r="CD17" s="138"/>
      <c r="CE17" s="145"/>
      <c r="CF17" s="145"/>
      <c r="CG17" s="145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</row>
    <row r="18" customFormat="false" ht="12.75" hidden="false" customHeight="false" outlineLevel="0" collapsed="false">
      <c r="B18" s="75" t="n">
        <v>1100</v>
      </c>
      <c r="C18" s="146" t="n">
        <f aca="false">C17</f>
        <v>4</v>
      </c>
      <c r="D18" s="147" t="n">
        <f aca="false">D17</f>
        <v>0</v>
      </c>
      <c r="E18" s="174" t="n">
        <f aca="false">C18-D17</f>
        <v>4</v>
      </c>
      <c r="F18" s="149" t="n">
        <f aca="false">$F$6</f>
        <v>0</v>
      </c>
      <c r="G18" s="175" t="n">
        <f aca="false">$G$6</f>
        <v>0</v>
      </c>
      <c r="H18" s="151" t="n">
        <f aca="false">$H$6</f>
        <v>0</v>
      </c>
      <c r="I18" s="152" t="n">
        <f aca="false">F18+G18+H18</f>
        <v>0</v>
      </c>
      <c r="J18" s="153" t="n">
        <f aca="false">$J$7</f>
        <v>0</v>
      </c>
      <c r="K18" s="154" t="n">
        <f aca="false">$K$6</f>
        <v>0</v>
      </c>
      <c r="L18" s="155" t="n">
        <f aca="false">((I18*J18/1000)+K18)</f>
        <v>0</v>
      </c>
      <c r="M18" s="156" t="n">
        <f aca="false">$M$68</f>
        <v>0</v>
      </c>
      <c r="N18" s="157" t="e">
        <f aca="false">$N$7*AQ17*AR17</f>
        <v>#DIV/0!</v>
      </c>
      <c r="O18" s="156" t="n">
        <f aca="false">$O$68</f>
        <v>0</v>
      </c>
      <c r="P18" s="158" t="n">
        <f aca="false">(AT17*$P$6)*$P$3</f>
        <v>1.7328</v>
      </c>
      <c r="Q18" s="154" t="n">
        <f aca="false">$Q$68</f>
        <v>0</v>
      </c>
      <c r="R18" s="154" t="n">
        <v>0</v>
      </c>
      <c r="S18" s="155" t="n">
        <v>0</v>
      </c>
      <c r="T18" s="156" t="n">
        <f aca="false">$T$6</f>
        <v>0</v>
      </c>
      <c r="U18" s="159" t="e">
        <f aca="false">(N18/E18)+SUM(L18:M18)</f>
        <v>#DIV/0!</v>
      </c>
      <c r="W18" s="116" t="n">
        <v>4</v>
      </c>
      <c r="X18" s="117" t="n">
        <v>2.52</v>
      </c>
      <c r="Y18" s="160"/>
      <c r="Z18" s="63"/>
      <c r="AA18" s="161"/>
      <c r="AB18" s="120"/>
      <c r="AC18" s="162" t="n">
        <f aca="false">(W18*X18)+(Y18*Z18)+(AA18*AB18)</f>
        <v>10.08</v>
      </c>
      <c r="AD18" s="163" t="n">
        <v>1200</v>
      </c>
      <c r="AE18" s="164" t="n">
        <v>0</v>
      </c>
      <c r="AF18" s="165" t="n">
        <v>0</v>
      </c>
      <c r="AG18" s="166"/>
      <c r="AH18" s="167"/>
      <c r="AI18" s="168"/>
      <c r="AJ18" s="169"/>
      <c r="AK18" s="170" t="n">
        <v>4</v>
      </c>
      <c r="AL18" s="63" t="n">
        <v>140</v>
      </c>
      <c r="AM18" s="171"/>
      <c r="AN18" s="172"/>
      <c r="AO18" s="173"/>
      <c r="AP18" s="133"/>
      <c r="AQ18" s="133" t="e">
        <f aca="false" t="array" ref="AQ18:AQ18">SUM(IF(AND(AJ18&lt;&gt;"pac",AJ18&lt;&gt;""),AI18),IF(AND(AM18&lt;&gt;"pac",AM18&lt;&gt;""),AL18),IF(AND(AN18&lt;&gt;"pac",AN18&lt;&gt;""),AO18))/SUM(IF(AND(AJ18&lt;&gt;"pac",AJ18&lt;&gt;""),1),IF(AND(AM18&lt;&gt;"pac",AM18&lt;&gt;""),1),IF(AND(AN18&lt;&gt;"pac",AN18&lt;&gt;""),1))</f>
        <v>#DIV/0!</v>
      </c>
      <c r="AR18" s="133" t="n">
        <f aca="false" t="array" ref="AR18:AR18">SUM(IF(AND(AJ18&lt;&gt;"pac",AJ18&lt;&gt;""),AH18),IF(AND(AM18&lt;&gt;"pac",AM18&lt;&gt;""),AK18),IF(AND(AP18&lt;&gt;"pac",AP18&lt;&gt;""),AN18))</f>
        <v>0</v>
      </c>
      <c r="AS18" s="133"/>
      <c r="AT18" s="134" t="n">
        <f aca="false">SUM(AE18,AG18,AH18,AN18,AK18)</f>
        <v>4</v>
      </c>
      <c r="AU18" s="135" t="n">
        <f aca="false">AV18/AT18</f>
        <v>140</v>
      </c>
      <c r="AV18" s="136" t="n">
        <f aca="false">SUM(AE18*AF18)+(AH18*AI18)+(AN18*AO18)+(AK18*AL18)</f>
        <v>560</v>
      </c>
      <c r="AW18" s="137" t="n">
        <f aca="false">AT18*(F19+G19+H19)*J19/1000</f>
        <v>0</v>
      </c>
      <c r="AX18" s="137" t="n">
        <f aca="false">K19*AT18</f>
        <v>0</v>
      </c>
      <c r="AY18" s="137" t="n">
        <f aca="false">L19*(AE19+AG19)</f>
        <v>0</v>
      </c>
      <c r="AZ18" s="136" t="n">
        <f aca="false">P19</f>
        <v>1.7328</v>
      </c>
      <c r="BA18" s="137" t="n">
        <f aca="false">AC18</f>
        <v>10.08</v>
      </c>
      <c r="BB18" s="137" t="n">
        <f aca="false">T19*AT19</f>
        <v>0</v>
      </c>
      <c r="BC18" s="137"/>
      <c r="BD18" s="137" t="n">
        <f aca="false">AV18-SUM(AW18:BC18)</f>
        <v>548.1872</v>
      </c>
      <c r="BE18" s="138"/>
      <c r="BF18" s="139" t="n">
        <f aca="false">BD18</f>
        <v>548.1872</v>
      </c>
      <c r="BG18" s="139" t="n">
        <f aca="false">BF18*$BG$5</f>
        <v>438.54976</v>
      </c>
      <c r="BH18" s="139" t="n">
        <f aca="false">BF18*$BH$5</f>
        <v>109.63744</v>
      </c>
      <c r="BI18" s="52"/>
      <c r="BJ18" s="53" t="s">
        <v>99</v>
      </c>
      <c r="BK18" s="52"/>
      <c r="BL18" s="73" t="n">
        <f aca="false">BH31</f>
        <v>2487.29856</v>
      </c>
      <c r="BO18" s="53" t="s">
        <v>99</v>
      </c>
      <c r="BP18" s="52"/>
      <c r="BQ18" s="73" t="e">
        <f aca="false">BQ7*$BH$5</f>
        <v>#REF!</v>
      </c>
      <c r="BR18" s="55"/>
      <c r="BS18" s="142"/>
      <c r="BT18" s="143"/>
      <c r="BU18" s="98"/>
      <c r="BV18" s="52"/>
      <c r="BW18" s="176"/>
      <c r="BX18" s="52"/>
      <c r="BY18" s="52"/>
      <c r="BZ18" s="98"/>
      <c r="CA18" s="52"/>
      <c r="CB18" s="176"/>
      <c r="CC18" s="138"/>
      <c r="CD18" s="138"/>
      <c r="CE18" s="145"/>
      <c r="CF18" s="145"/>
      <c r="CG18" s="145"/>
      <c r="CH18" s="7"/>
      <c r="CI18" s="8"/>
      <c r="CJ18" s="7"/>
      <c r="CK18" s="29"/>
      <c r="CL18" s="7"/>
      <c r="CM18" s="7"/>
      <c r="CN18" s="8"/>
      <c r="CO18" s="7"/>
      <c r="CP18" s="29"/>
      <c r="CQ18" s="7"/>
      <c r="CR18" s="7"/>
      <c r="CS18" s="7"/>
      <c r="CT18" s="7"/>
      <c r="CU18" s="7"/>
      <c r="CV18" s="7"/>
      <c r="CW18" s="7"/>
      <c r="CX18" s="7"/>
      <c r="CY18" s="7"/>
    </row>
    <row r="19" customFormat="false" ht="12.75" hidden="false" customHeight="false" outlineLevel="0" collapsed="false">
      <c r="B19" s="75" t="n">
        <v>1200</v>
      </c>
      <c r="C19" s="146" t="n">
        <f aca="false">C18</f>
        <v>4</v>
      </c>
      <c r="D19" s="147" t="n">
        <f aca="false">D18</f>
        <v>0</v>
      </c>
      <c r="E19" s="174" t="n">
        <f aca="false">C19-D18</f>
        <v>4</v>
      </c>
      <c r="F19" s="149" t="n">
        <f aca="false">$F$6</f>
        <v>0</v>
      </c>
      <c r="G19" s="175" t="n">
        <f aca="false">$G$6</f>
        <v>0</v>
      </c>
      <c r="H19" s="151" t="n">
        <f aca="false">$H$6</f>
        <v>0</v>
      </c>
      <c r="I19" s="152" t="n">
        <f aca="false">F19+G19+H19</f>
        <v>0</v>
      </c>
      <c r="J19" s="153" t="n">
        <f aca="false">$J$7</f>
        <v>0</v>
      </c>
      <c r="K19" s="154" t="n">
        <f aca="false">$K$6</f>
        <v>0</v>
      </c>
      <c r="L19" s="155" t="n">
        <f aca="false">((I19*J19/1000)+K19)</f>
        <v>0</v>
      </c>
      <c r="M19" s="156" t="n">
        <f aca="false">$M$68</f>
        <v>0</v>
      </c>
      <c r="N19" s="157" t="e">
        <f aca="false">$N$7*AQ18*AR18</f>
        <v>#DIV/0!</v>
      </c>
      <c r="O19" s="156" t="n">
        <f aca="false">$O$68</f>
        <v>0</v>
      </c>
      <c r="P19" s="158" t="n">
        <f aca="false">(AT18*$P$6)*$P$3</f>
        <v>1.7328</v>
      </c>
      <c r="Q19" s="154" t="n">
        <f aca="false">$Q$68</f>
        <v>0</v>
      </c>
      <c r="R19" s="154" t="n">
        <v>0</v>
      </c>
      <c r="S19" s="155" t="n">
        <v>0</v>
      </c>
      <c r="T19" s="156" t="n">
        <f aca="false">$T$6</f>
        <v>0</v>
      </c>
      <c r="U19" s="159" t="e">
        <f aca="false">(N19/E19)+SUM(L19:M19)</f>
        <v>#DIV/0!</v>
      </c>
      <c r="W19" s="116" t="n">
        <v>4</v>
      </c>
      <c r="X19" s="117" t="n">
        <v>2.52</v>
      </c>
      <c r="Y19" s="160"/>
      <c r="Z19" s="63"/>
      <c r="AA19" s="161"/>
      <c r="AB19" s="120"/>
      <c r="AC19" s="162" t="n">
        <f aca="false">(W19*X19)+(Y19*Z19)+(AA19*AB19)</f>
        <v>10.08</v>
      </c>
      <c r="AD19" s="163" t="n">
        <v>1300</v>
      </c>
      <c r="AE19" s="164" t="n">
        <v>0</v>
      </c>
      <c r="AF19" s="165" t="n">
        <v>0</v>
      </c>
      <c r="AG19" s="166"/>
      <c r="AH19" s="167"/>
      <c r="AI19" s="168"/>
      <c r="AJ19" s="169"/>
      <c r="AK19" s="170" t="n">
        <v>4</v>
      </c>
      <c r="AL19" s="63" t="n">
        <v>140</v>
      </c>
      <c r="AM19" s="171"/>
      <c r="AN19" s="172"/>
      <c r="AO19" s="173"/>
      <c r="AP19" s="133"/>
      <c r="AQ19" s="133" t="e">
        <f aca="false" t="array" ref="AQ19:AQ19">SUM(IF(AND(AJ19&lt;&gt;"pac",AJ19&lt;&gt;""),AI19),IF(AND(AM19&lt;&gt;"pac",AM19&lt;&gt;""),AL19),IF(AND(AN19&lt;&gt;"pac",AN19&lt;&gt;""),AO19))/SUM(IF(AND(AJ19&lt;&gt;"pac",AJ19&lt;&gt;""),1),IF(AND(AM19&lt;&gt;"pac",AM19&lt;&gt;""),1),IF(AND(AN19&lt;&gt;"pac",AN19&lt;&gt;""),1))</f>
        <v>#DIV/0!</v>
      </c>
      <c r="AR19" s="133" t="n">
        <f aca="false" t="array" ref="AR19:AR19">SUM(IF(AND(AJ19&lt;&gt;"pac",AJ19&lt;&gt;""),AH19),IF(AND(AM19&lt;&gt;"pac",AM19&lt;&gt;""),AK19),IF(AND(AP19&lt;&gt;"pac",AP19&lt;&gt;""),AN19))</f>
        <v>0</v>
      </c>
      <c r="AS19" s="133"/>
      <c r="AT19" s="134" t="n">
        <f aca="false">SUM(AE19,AG19,AH19,AN19,AK19)</f>
        <v>4</v>
      </c>
      <c r="AU19" s="135" t="n">
        <f aca="false">AV19/AT19</f>
        <v>140</v>
      </c>
      <c r="AV19" s="136" t="n">
        <f aca="false">SUM(AE19*AF19)+(AH19*AI19)+(AN19*AO19)+(AK19*AL19)</f>
        <v>560</v>
      </c>
      <c r="AW19" s="137" t="n">
        <f aca="false">AT19*(F20+G20+H20)*J20/1000</f>
        <v>0</v>
      </c>
      <c r="AX19" s="137" t="n">
        <f aca="false">K20*AT19</f>
        <v>0</v>
      </c>
      <c r="AY19" s="137" t="n">
        <f aca="false">L20*(AE20+AG20)</f>
        <v>0</v>
      </c>
      <c r="AZ19" s="136" t="n">
        <f aca="false">P20</f>
        <v>1.7328</v>
      </c>
      <c r="BA19" s="137" t="n">
        <f aca="false">AC19</f>
        <v>10.08</v>
      </c>
      <c r="BB19" s="137" t="n">
        <f aca="false">T20*AT20</f>
        <v>0</v>
      </c>
      <c r="BC19" s="137"/>
      <c r="BD19" s="137" t="n">
        <f aca="false">AV19-SUM(AW19:BC19)</f>
        <v>548.1872</v>
      </c>
      <c r="BE19" s="138"/>
      <c r="BF19" s="139" t="n">
        <f aca="false">BD19</f>
        <v>548.1872</v>
      </c>
      <c r="BG19" s="139" t="n">
        <f aca="false">BF19*$BG$5</f>
        <v>438.54976</v>
      </c>
      <c r="BH19" s="139" t="n">
        <f aca="false">BF19*$BH$5</f>
        <v>109.63744</v>
      </c>
      <c r="BI19" s="52"/>
      <c r="BJ19" s="53" t="s">
        <v>101</v>
      </c>
      <c r="BK19" s="52"/>
      <c r="BL19" s="73" t="n">
        <f aca="false">BB31</f>
        <v>0</v>
      </c>
      <c r="BO19" s="53" t="s">
        <v>101</v>
      </c>
      <c r="BP19" s="52"/>
      <c r="BQ19" s="73" t="e">
        <f aca="true">(INDIRECT(TEXT((DAY($A$1)-1),"0")&amp;"!BK19"))+BL19</f>
        <v>#REF!</v>
      </c>
      <c r="BR19" s="55"/>
      <c r="BS19" s="142"/>
      <c r="BT19" s="143"/>
      <c r="BU19" s="98"/>
      <c r="BV19" s="52"/>
      <c r="BW19" s="176"/>
      <c r="BX19" s="52"/>
      <c r="BY19" s="52"/>
      <c r="BZ19" s="98"/>
      <c r="CA19" s="52"/>
      <c r="CB19" s="176"/>
      <c r="CC19" s="138"/>
      <c r="CD19" s="138"/>
      <c r="CE19" s="145"/>
      <c r="CF19" s="145"/>
      <c r="CG19" s="145"/>
      <c r="CH19" s="7"/>
      <c r="CI19" s="8"/>
      <c r="CJ19" s="7"/>
      <c r="CK19" s="29"/>
      <c r="CL19" s="7"/>
      <c r="CM19" s="7"/>
      <c r="CN19" s="8"/>
      <c r="CO19" s="7"/>
      <c r="CP19" s="29"/>
      <c r="CQ19" s="7"/>
      <c r="CR19" s="7"/>
      <c r="CS19" s="7"/>
      <c r="CT19" s="7"/>
      <c r="CU19" s="7"/>
      <c r="CV19" s="7"/>
      <c r="CW19" s="7"/>
      <c r="CX19" s="7"/>
      <c r="CY19" s="7"/>
    </row>
    <row r="20" customFormat="false" ht="12.75" hidden="false" customHeight="false" outlineLevel="0" collapsed="false">
      <c r="B20" s="75" t="n">
        <v>1300</v>
      </c>
      <c r="C20" s="146" t="n">
        <f aca="false">C19</f>
        <v>4</v>
      </c>
      <c r="D20" s="147" t="n">
        <f aca="false">D19</f>
        <v>0</v>
      </c>
      <c r="E20" s="174" t="n">
        <f aca="false">C20-D19</f>
        <v>4</v>
      </c>
      <c r="F20" s="149" t="n">
        <f aca="false">$F$6</f>
        <v>0</v>
      </c>
      <c r="G20" s="175" t="n">
        <f aca="false">$G$6</f>
        <v>0</v>
      </c>
      <c r="H20" s="151" t="n">
        <f aca="false">$H$6</f>
        <v>0</v>
      </c>
      <c r="I20" s="152" t="n">
        <f aca="false">F20+G20+H20</f>
        <v>0</v>
      </c>
      <c r="J20" s="153" t="n">
        <f aca="false">$J$7</f>
        <v>0</v>
      </c>
      <c r="K20" s="154" t="n">
        <f aca="false">$K$6</f>
        <v>0</v>
      </c>
      <c r="L20" s="155" t="n">
        <f aca="false">((I20*J20/1000)+K20)</f>
        <v>0</v>
      </c>
      <c r="M20" s="156" t="n">
        <f aca="false">$M$68</f>
        <v>0</v>
      </c>
      <c r="N20" s="157" t="e">
        <f aca="false">$N$7*AQ19*AR19</f>
        <v>#DIV/0!</v>
      </c>
      <c r="O20" s="156" t="n">
        <f aca="false">$O$68</f>
        <v>0</v>
      </c>
      <c r="P20" s="158" t="n">
        <f aca="false">(AT19*$P$6)*$P$3</f>
        <v>1.7328</v>
      </c>
      <c r="Q20" s="154" t="n">
        <f aca="false">$Q$68</f>
        <v>0</v>
      </c>
      <c r="R20" s="154" t="n">
        <v>0</v>
      </c>
      <c r="S20" s="155" t="n">
        <v>0</v>
      </c>
      <c r="T20" s="156" t="n">
        <f aca="false">$T$6</f>
        <v>0</v>
      </c>
      <c r="U20" s="159" t="e">
        <f aca="false">(N20/E20)+SUM(L20:M20)</f>
        <v>#DIV/0!</v>
      </c>
      <c r="W20" s="116" t="n">
        <v>4</v>
      </c>
      <c r="X20" s="117" t="n">
        <v>2.52</v>
      </c>
      <c r="Y20" s="160"/>
      <c r="Z20" s="63"/>
      <c r="AA20" s="161"/>
      <c r="AB20" s="120"/>
      <c r="AC20" s="162" t="n">
        <f aca="false">(W20*X20)+(Y20*Z20)+(AA20*AB20)</f>
        <v>10.08</v>
      </c>
      <c r="AD20" s="163" t="n">
        <v>1400</v>
      </c>
      <c r="AE20" s="164" t="n">
        <v>0</v>
      </c>
      <c r="AF20" s="165" t="n">
        <v>0</v>
      </c>
      <c r="AG20" s="166"/>
      <c r="AH20" s="167"/>
      <c r="AI20" s="168"/>
      <c r="AJ20" s="169"/>
      <c r="AK20" s="170" t="n">
        <v>4</v>
      </c>
      <c r="AL20" s="63" t="n">
        <v>140</v>
      </c>
      <c r="AM20" s="171"/>
      <c r="AN20" s="172"/>
      <c r="AO20" s="173"/>
      <c r="AP20" s="133"/>
      <c r="AQ20" s="133" t="e">
        <f aca="false" t="array" ref="AQ20:AQ20">SUM(IF(AND(AJ20&lt;&gt;"pac",AJ20&lt;&gt;""),AI20),IF(AND(AM20&lt;&gt;"pac",AM20&lt;&gt;""),AL20),IF(AND(AN20&lt;&gt;"pac",AN20&lt;&gt;""),AO20))/SUM(IF(AND(AJ20&lt;&gt;"pac",AJ20&lt;&gt;""),1),IF(AND(AM20&lt;&gt;"pac",AM20&lt;&gt;""),1),IF(AND(AN20&lt;&gt;"pac",AN20&lt;&gt;""),1))</f>
        <v>#DIV/0!</v>
      </c>
      <c r="AR20" s="133" t="n">
        <f aca="false" t="array" ref="AR20:AR20">SUM(IF(AND(AJ20&lt;&gt;"pac",AJ20&lt;&gt;""),AH20),IF(AND(AM20&lt;&gt;"pac",AM20&lt;&gt;""),AK20),IF(AND(AP20&lt;&gt;"pac",AP20&lt;&gt;""),AN20))</f>
        <v>0</v>
      </c>
      <c r="AS20" s="133"/>
      <c r="AT20" s="134" t="n">
        <f aca="false">SUM(AE20,AG20,AH20,AN20,AK20)</f>
        <v>4</v>
      </c>
      <c r="AU20" s="135" t="n">
        <f aca="false">AV20/AT20</f>
        <v>140</v>
      </c>
      <c r="AV20" s="136" t="n">
        <f aca="false">SUM(AE20*AF20)+(AH20*AI20)+(AN20*AO20)+(AK20*AL20)</f>
        <v>560</v>
      </c>
      <c r="AW20" s="137" t="n">
        <f aca="false">AT20*(F21+G21+H21)*J21/1000</f>
        <v>0</v>
      </c>
      <c r="AX20" s="137" t="n">
        <f aca="false">K21*AT20</f>
        <v>0</v>
      </c>
      <c r="AY20" s="137" t="n">
        <f aca="false">L21*(AE21+AG21)</f>
        <v>0</v>
      </c>
      <c r="AZ20" s="136" t="n">
        <f aca="false">P21</f>
        <v>1.7328</v>
      </c>
      <c r="BA20" s="137" t="n">
        <f aca="false">AC20</f>
        <v>10.08</v>
      </c>
      <c r="BB20" s="137" t="n">
        <f aca="false">T21*AT21</f>
        <v>0</v>
      </c>
      <c r="BC20" s="137"/>
      <c r="BD20" s="137" t="n">
        <f aca="false">AV20-SUM(AW20:BC20)</f>
        <v>548.1872</v>
      </c>
      <c r="BE20" s="138"/>
      <c r="BF20" s="139" t="n">
        <f aca="false">BD20</f>
        <v>548.1872</v>
      </c>
      <c r="BG20" s="139" t="n">
        <f aca="false">BF20*$BG$5</f>
        <v>438.54976</v>
      </c>
      <c r="BH20" s="139" t="n">
        <f aca="false">BF20*$BH$5</f>
        <v>109.63744</v>
      </c>
      <c r="BI20" s="52"/>
      <c r="BJ20" s="53" t="s">
        <v>32</v>
      </c>
      <c r="BK20" s="52"/>
      <c r="BL20" s="73" t="n">
        <f aca="false">BL6</f>
        <v>0</v>
      </c>
      <c r="BO20" s="183"/>
      <c r="BP20" s="52"/>
      <c r="BQ20" s="171"/>
      <c r="BR20" s="55"/>
      <c r="BS20" s="142"/>
      <c r="BT20" s="143"/>
      <c r="BU20" s="98"/>
      <c r="BV20" s="52"/>
      <c r="BW20" s="176"/>
      <c r="BX20" s="52"/>
      <c r="BY20" s="52"/>
      <c r="BZ20" s="98"/>
      <c r="CA20" s="52"/>
      <c r="CB20" s="176"/>
      <c r="CC20" s="138"/>
      <c r="CD20" s="138"/>
      <c r="CE20" s="145"/>
      <c r="CF20" s="145"/>
      <c r="CG20" s="145"/>
      <c r="CH20" s="7"/>
      <c r="CI20" s="8"/>
      <c r="CJ20" s="7"/>
      <c r="CK20" s="29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</row>
    <row r="21" customFormat="false" ht="12.75" hidden="false" customHeight="false" outlineLevel="0" collapsed="false">
      <c r="B21" s="75" t="n">
        <v>1400</v>
      </c>
      <c r="C21" s="146" t="n">
        <f aca="false">C20</f>
        <v>4</v>
      </c>
      <c r="D21" s="147" t="n">
        <f aca="false">D20</f>
        <v>0</v>
      </c>
      <c r="E21" s="174" t="n">
        <f aca="false">C21-D20</f>
        <v>4</v>
      </c>
      <c r="F21" s="149" t="n">
        <f aca="false">$F$6</f>
        <v>0</v>
      </c>
      <c r="G21" s="175" t="n">
        <f aca="false">$G$6</f>
        <v>0</v>
      </c>
      <c r="H21" s="151" t="n">
        <f aca="false">$H$6</f>
        <v>0</v>
      </c>
      <c r="I21" s="152" t="n">
        <f aca="false">F21+G21+H21</f>
        <v>0</v>
      </c>
      <c r="J21" s="153" t="n">
        <f aca="false">$J$7</f>
        <v>0</v>
      </c>
      <c r="K21" s="154" t="n">
        <f aca="false">$K$6</f>
        <v>0</v>
      </c>
      <c r="L21" s="155" t="n">
        <f aca="false">((I21*J21/1000)+K21)</f>
        <v>0</v>
      </c>
      <c r="M21" s="156" t="n">
        <f aca="false">$M$68</f>
        <v>0</v>
      </c>
      <c r="N21" s="157" t="e">
        <f aca="false">$N$7*AQ20*AR20</f>
        <v>#DIV/0!</v>
      </c>
      <c r="O21" s="156" t="n">
        <f aca="false">$O$68</f>
        <v>0</v>
      </c>
      <c r="P21" s="158" t="n">
        <f aca="false">(AT20*$P$6)*$P$3</f>
        <v>1.7328</v>
      </c>
      <c r="Q21" s="154" t="n">
        <f aca="false">$Q$68</f>
        <v>0</v>
      </c>
      <c r="R21" s="154" t="n">
        <v>0</v>
      </c>
      <c r="S21" s="155" t="n">
        <v>0</v>
      </c>
      <c r="T21" s="156" t="n">
        <f aca="false">$T$6</f>
        <v>0</v>
      </c>
      <c r="U21" s="159" t="e">
        <f aca="false">(N21/E21)+SUM(L21:M21)</f>
        <v>#DIV/0!</v>
      </c>
      <c r="W21" s="116" t="n">
        <v>4</v>
      </c>
      <c r="X21" s="117" t="n">
        <v>2.52</v>
      </c>
      <c r="Y21" s="160"/>
      <c r="Z21" s="63"/>
      <c r="AA21" s="161"/>
      <c r="AB21" s="120"/>
      <c r="AC21" s="162" t="n">
        <f aca="false">(W21*X21)+(Y21*Z21)+(AA21*AB21)</f>
        <v>10.08</v>
      </c>
      <c r="AD21" s="163" t="n">
        <v>1500</v>
      </c>
      <c r="AE21" s="164" t="n">
        <v>0</v>
      </c>
      <c r="AF21" s="165" t="n">
        <v>0</v>
      </c>
      <c r="AG21" s="166"/>
      <c r="AH21" s="167"/>
      <c r="AI21" s="168"/>
      <c r="AJ21" s="169"/>
      <c r="AK21" s="170" t="n">
        <v>4</v>
      </c>
      <c r="AL21" s="63" t="n">
        <v>140</v>
      </c>
      <c r="AM21" s="171"/>
      <c r="AN21" s="172"/>
      <c r="AO21" s="173"/>
      <c r="AP21" s="133"/>
      <c r="AQ21" s="133" t="e">
        <f aca="false" t="array" ref="AQ21:AQ21">SUM(IF(AND(AJ21&lt;&gt;"pac",AJ21&lt;&gt;""),AI21),IF(AND(AM21&lt;&gt;"pac",AM21&lt;&gt;""),AL21),IF(AND(AN21&lt;&gt;"pac",AN21&lt;&gt;""),AO21))/SUM(IF(AND(AJ21&lt;&gt;"pac",AJ21&lt;&gt;""),1),IF(AND(AM21&lt;&gt;"pac",AM21&lt;&gt;""),1),IF(AND(AN21&lt;&gt;"pac",AN21&lt;&gt;""),1))</f>
        <v>#DIV/0!</v>
      </c>
      <c r="AR21" s="133" t="n">
        <f aca="false" t="array" ref="AR21:AR21">SUM(IF(AND(AJ21&lt;&gt;"pac",AJ21&lt;&gt;""),AH21),IF(AND(AM21&lt;&gt;"pac",AM21&lt;&gt;""),AK21),IF(AND(AP21&lt;&gt;"pac",AP21&lt;&gt;""),AN21))</f>
        <v>0</v>
      </c>
      <c r="AS21" s="133"/>
      <c r="AT21" s="134" t="n">
        <f aca="false">SUM(AE21,AG21,AH21,AN21,AK21)</f>
        <v>4</v>
      </c>
      <c r="AU21" s="135" t="n">
        <f aca="false">AV21/AT21</f>
        <v>140</v>
      </c>
      <c r="AV21" s="136" t="n">
        <f aca="false">SUM(AE21*AF21)+(AH21*AI21)+(AN21*AO21)+(AK21*AL21)</f>
        <v>560</v>
      </c>
      <c r="AW21" s="137" t="n">
        <f aca="false">AT21*(F22+G22+H22)*J22/1000</f>
        <v>0</v>
      </c>
      <c r="AX21" s="137" t="n">
        <f aca="false">K22*AT21</f>
        <v>0</v>
      </c>
      <c r="AY21" s="137" t="n">
        <f aca="false">L22*(AE22+AG22)</f>
        <v>0</v>
      </c>
      <c r="AZ21" s="136" t="n">
        <f aca="false">P22</f>
        <v>1.7328</v>
      </c>
      <c r="BA21" s="137" t="n">
        <f aca="false">AC21</f>
        <v>10.08</v>
      </c>
      <c r="BB21" s="137" t="n">
        <f aca="false">T22*AT22</f>
        <v>0</v>
      </c>
      <c r="BC21" s="137"/>
      <c r="BD21" s="137" t="n">
        <f aca="false">AV21-SUM(AW21:BC21)</f>
        <v>548.1872</v>
      </c>
      <c r="BE21" s="138"/>
      <c r="BF21" s="139" t="n">
        <f aca="false">BD21</f>
        <v>548.1872</v>
      </c>
      <c r="BG21" s="139" t="n">
        <f aca="false">BF21*$BG$5</f>
        <v>438.54976</v>
      </c>
      <c r="BH21" s="139" t="n">
        <f aca="false">BF21*$BH$5</f>
        <v>109.63744</v>
      </c>
      <c r="BI21" s="52"/>
      <c r="BJ21" s="140" t="s">
        <v>103</v>
      </c>
      <c r="BK21" s="141"/>
      <c r="BL21" s="54" t="n">
        <f aca="false">BL11-BL16-BL18-BL19+BL20</f>
        <v>9949.19424</v>
      </c>
      <c r="BO21" s="140" t="s">
        <v>104</v>
      </c>
      <c r="BP21" s="141"/>
      <c r="BQ21" s="54" t="e">
        <f aca="false">BQ11-BQ16-BQ18-BQ19</f>
        <v>#REF!</v>
      </c>
      <c r="BR21" s="55"/>
      <c r="BS21" s="142"/>
      <c r="BT21" s="143"/>
      <c r="BU21" s="98"/>
      <c r="BV21" s="52"/>
      <c r="BW21" s="176"/>
      <c r="BX21" s="52"/>
      <c r="BY21" s="52"/>
      <c r="BZ21" s="98"/>
      <c r="CA21" s="52"/>
      <c r="CB21" s="176"/>
      <c r="CC21" s="138"/>
      <c r="CD21" s="138"/>
      <c r="CE21" s="145"/>
      <c r="CF21" s="145"/>
      <c r="CG21" s="145"/>
      <c r="CH21" s="7"/>
      <c r="CI21" s="8"/>
      <c r="CJ21" s="7"/>
      <c r="CK21" s="29"/>
      <c r="CL21" s="7"/>
      <c r="CM21" s="7"/>
      <c r="CN21" s="8"/>
      <c r="CO21" s="7"/>
      <c r="CP21" s="29"/>
      <c r="CQ21" s="7"/>
      <c r="CR21" s="7"/>
      <c r="CS21" s="7"/>
      <c r="CT21" s="7"/>
      <c r="CU21" s="7"/>
      <c r="CV21" s="7"/>
      <c r="CW21" s="7"/>
      <c r="CX21" s="7"/>
      <c r="CY21" s="7"/>
    </row>
    <row r="22" customFormat="false" ht="15" hidden="false" customHeight="false" outlineLevel="0" collapsed="false">
      <c r="B22" s="75" t="n">
        <v>1500</v>
      </c>
      <c r="C22" s="146" t="n">
        <f aca="false">C21</f>
        <v>4</v>
      </c>
      <c r="D22" s="147" t="n">
        <f aca="false">D21</f>
        <v>0</v>
      </c>
      <c r="E22" s="174" t="n">
        <f aca="false">C22-D21</f>
        <v>4</v>
      </c>
      <c r="F22" s="149" t="n">
        <f aca="false">$F$6</f>
        <v>0</v>
      </c>
      <c r="G22" s="175" t="n">
        <f aca="false">$G$6</f>
        <v>0</v>
      </c>
      <c r="H22" s="151" t="n">
        <f aca="false">$H$6</f>
        <v>0</v>
      </c>
      <c r="I22" s="152" t="n">
        <f aca="false">F22+G22+H22</f>
        <v>0</v>
      </c>
      <c r="J22" s="153" t="n">
        <f aca="false">$J$7</f>
        <v>0</v>
      </c>
      <c r="K22" s="154" t="n">
        <f aca="false">$K$6</f>
        <v>0</v>
      </c>
      <c r="L22" s="155" t="n">
        <f aca="false">((I22*J22/1000)+K22)</f>
        <v>0</v>
      </c>
      <c r="M22" s="156" t="n">
        <f aca="false">$M$68</f>
        <v>0</v>
      </c>
      <c r="N22" s="157" t="e">
        <f aca="false">$N$7*AQ21*AR21</f>
        <v>#DIV/0!</v>
      </c>
      <c r="O22" s="156" t="n">
        <f aca="false">$O$68</f>
        <v>0</v>
      </c>
      <c r="P22" s="158" t="n">
        <f aca="false">(AT21*$P$6)*$P$3</f>
        <v>1.7328</v>
      </c>
      <c r="Q22" s="154" t="n">
        <f aca="false">$Q$68</f>
        <v>0</v>
      </c>
      <c r="R22" s="154" t="n">
        <v>0</v>
      </c>
      <c r="S22" s="155" t="n">
        <v>0</v>
      </c>
      <c r="T22" s="156" t="n">
        <f aca="false">$T$6</f>
        <v>0</v>
      </c>
      <c r="U22" s="159" t="e">
        <f aca="false">(N22/E22)+SUM(L22:M22)</f>
        <v>#DIV/0!</v>
      </c>
      <c r="W22" s="116" t="n">
        <v>4</v>
      </c>
      <c r="X22" s="117" t="n">
        <v>2.52</v>
      </c>
      <c r="Y22" s="160"/>
      <c r="Z22" s="63"/>
      <c r="AA22" s="161"/>
      <c r="AB22" s="120"/>
      <c r="AC22" s="162" t="n">
        <f aca="false">(W22*X22)+(Y22*Z22)+(AA22*AB22)</f>
        <v>10.08</v>
      </c>
      <c r="AD22" s="163" t="n">
        <v>1600</v>
      </c>
      <c r="AE22" s="164" t="n">
        <v>0</v>
      </c>
      <c r="AF22" s="165" t="n">
        <v>0</v>
      </c>
      <c r="AG22" s="166"/>
      <c r="AH22" s="167"/>
      <c r="AI22" s="168"/>
      <c r="AJ22" s="169"/>
      <c r="AK22" s="170" t="n">
        <v>4</v>
      </c>
      <c r="AL22" s="63" t="n">
        <v>140</v>
      </c>
      <c r="AM22" s="171"/>
      <c r="AN22" s="172"/>
      <c r="AO22" s="173"/>
      <c r="AP22" s="133"/>
      <c r="AQ22" s="133" t="e">
        <f aca="false" t="array" ref="AQ22:AQ22">SUM(IF(AND(AJ22&lt;&gt;"pac",AJ22&lt;&gt;""),AI22),IF(AND(AM22&lt;&gt;"pac",AM22&lt;&gt;""),AL22),IF(AND(AN22&lt;&gt;"pac",AN22&lt;&gt;""),AO22))/SUM(IF(AND(AJ22&lt;&gt;"pac",AJ22&lt;&gt;""),1),IF(AND(AM22&lt;&gt;"pac",AM22&lt;&gt;""),1),IF(AND(AN22&lt;&gt;"pac",AN22&lt;&gt;""),1))</f>
        <v>#DIV/0!</v>
      </c>
      <c r="AR22" s="133" t="n">
        <f aca="false" t="array" ref="AR22:AR22">SUM(IF(AND(AJ22&lt;&gt;"pac",AJ22&lt;&gt;""),AH22),IF(AND(AM22&lt;&gt;"pac",AM22&lt;&gt;""),AK22),IF(AND(AP22&lt;&gt;"pac",AP22&lt;&gt;""),AN22))</f>
        <v>0</v>
      </c>
      <c r="AS22" s="133"/>
      <c r="AT22" s="134" t="n">
        <f aca="false">SUM(AE22,AG22,AH22,AN22,AK22)</f>
        <v>4</v>
      </c>
      <c r="AU22" s="135" t="n">
        <f aca="false">AV22/AT22</f>
        <v>140</v>
      </c>
      <c r="AV22" s="136" t="n">
        <f aca="false">SUM(AE22*AF22)+(AH22*AI22)+(AN22*AO22)+(AK22*AL22)</f>
        <v>560</v>
      </c>
      <c r="AW22" s="137" t="n">
        <f aca="false">AT22*(F23+G23+H23)*J23/1000</f>
        <v>0</v>
      </c>
      <c r="AX22" s="137" t="n">
        <f aca="false">K23*AT22</f>
        <v>0</v>
      </c>
      <c r="AY22" s="137" t="n">
        <f aca="false">L23*(AE23+AG23)</f>
        <v>0</v>
      </c>
      <c r="AZ22" s="136" t="n">
        <f aca="false">P23</f>
        <v>1.7328</v>
      </c>
      <c r="BA22" s="137" t="n">
        <f aca="false">AC22</f>
        <v>10.08</v>
      </c>
      <c r="BB22" s="137" t="n">
        <f aca="false">T23*AT23</f>
        <v>0</v>
      </c>
      <c r="BC22" s="137"/>
      <c r="BD22" s="137" t="n">
        <f aca="false">AV22-SUM(AW22:BC22)</f>
        <v>548.1872</v>
      </c>
      <c r="BE22" s="138"/>
      <c r="BF22" s="139" t="n">
        <f aca="false">BD22</f>
        <v>548.1872</v>
      </c>
      <c r="BG22" s="139" t="n">
        <f aca="false">BF22*$BG$5</f>
        <v>438.54976</v>
      </c>
      <c r="BH22" s="139" t="n">
        <f aca="false">BF22*$BH$5</f>
        <v>109.63744</v>
      </c>
      <c r="BI22" s="52"/>
      <c r="BR22" s="55"/>
      <c r="BS22" s="142"/>
      <c r="BT22" s="143"/>
      <c r="BU22" s="98"/>
      <c r="BV22" s="52"/>
      <c r="BW22" s="185"/>
      <c r="BX22" s="52"/>
      <c r="BY22" s="52"/>
      <c r="BZ22" s="98"/>
      <c r="CA22" s="52"/>
      <c r="CB22" s="185"/>
      <c r="CC22" s="138"/>
      <c r="CD22" s="138"/>
      <c r="CE22" s="145"/>
      <c r="CF22" s="145"/>
      <c r="CG22" s="145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</row>
    <row r="23" customFormat="false" ht="12.75" hidden="false" customHeight="false" outlineLevel="0" collapsed="false">
      <c r="B23" s="75" t="n">
        <v>1600</v>
      </c>
      <c r="C23" s="146" t="n">
        <f aca="false">C22</f>
        <v>4</v>
      </c>
      <c r="D23" s="147" t="n">
        <f aca="false">D22</f>
        <v>0</v>
      </c>
      <c r="E23" s="174" t="n">
        <f aca="false">C23-D22</f>
        <v>4</v>
      </c>
      <c r="F23" s="149" t="n">
        <f aca="false">$F$6</f>
        <v>0</v>
      </c>
      <c r="G23" s="175" t="n">
        <f aca="false">$G$6</f>
        <v>0</v>
      </c>
      <c r="H23" s="151" t="n">
        <f aca="false">$H$6</f>
        <v>0</v>
      </c>
      <c r="I23" s="152" t="n">
        <f aca="false">F23+G23+H23</f>
        <v>0</v>
      </c>
      <c r="J23" s="153" t="n">
        <f aca="false">$J$7</f>
        <v>0</v>
      </c>
      <c r="K23" s="154" t="n">
        <f aca="false">$K$6</f>
        <v>0</v>
      </c>
      <c r="L23" s="155" t="n">
        <f aca="false">((I23*J23/1000)+K23)</f>
        <v>0</v>
      </c>
      <c r="M23" s="156" t="n">
        <f aca="false">$M$68</f>
        <v>0</v>
      </c>
      <c r="N23" s="157" t="e">
        <f aca="false">$N$7*AQ22*AR22</f>
        <v>#DIV/0!</v>
      </c>
      <c r="O23" s="156" t="n">
        <f aca="false">$O$68</f>
        <v>0</v>
      </c>
      <c r="P23" s="158" t="n">
        <f aca="false">(AT22*$P$6)*$P$3</f>
        <v>1.7328</v>
      </c>
      <c r="Q23" s="154" t="n">
        <f aca="false">$Q$68</f>
        <v>0</v>
      </c>
      <c r="R23" s="154" t="n">
        <v>0</v>
      </c>
      <c r="S23" s="155" t="n">
        <v>0</v>
      </c>
      <c r="T23" s="156" t="n">
        <f aca="false">$T$6</f>
        <v>0</v>
      </c>
      <c r="U23" s="159" t="e">
        <f aca="false">(N23/E23)+SUM(L23:M23)</f>
        <v>#DIV/0!</v>
      </c>
      <c r="W23" s="116" t="n">
        <v>4</v>
      </c>
      <c r="X23" s="117" t="n">
        <v>2.52</v>
      </c>
      <c r="Y23" s="160"/>
      <c r="Z23" s="63"/>
      <c r="AA23" s="161"/>
      <c r="AB23" s="120"/>
      <c r="AC23" s="162" t="n">
        <f aca="false">(W23*X23)+(Y23*Z23)+(AA23*AB23)</f>
        <v>10.08</v>
      </c>
      <c r="AD23" s="163" t="n">
        <v>1700</v>
      </c>
      <c r="AE23" s="164" t="n">
        <v>0</v>
      </c>
      <c r="AF23" s="165" t="n">
        <v>0</v>
      </c>
      <c r="AG23" s="166"/>
      <c r="AH23" s="167"/>
      <c r="AI23" s="168"/>
      <c r="AJ23" s="169"/>
      <c r="AK23" s="170" t="n">
        <v>4</v>
      </c>
      <c r="AL23" s="63" t="n">
        <v>140</v>
      </c>
      <c r="AM23" s="171"/>
      <c r="AN23" s="172"/>
      <c r="AO23" s="173"/>
      <c r="AP23" s="133"/>
      <c r="AQ23" s="133" t="e">
        <f aca="false" t="array" ref="AQ23:AQ23">SUM(IF(AND(AJ23&lt;&gt;"pac",AJ23&lt;&gt;""),AI23),IF(AND(AM23&lt;&gt;"pac",AM23&lt;&gt;""),AL23),IF(AND(AN23&lt;&gt;"pac",AN23&lt;&gt;""),AO23))/SUM(IF(AND(AJ23&lt;&gt;"pac",AJ23&lt;&gt;""),1),IF(AND(AM23&lt;&gt;"pac",AM23&lt;&gt;""),1),IF(AND(AN23&lt;&gt;"pac",AN23&lt;&gt;""),1))</f>
        <v>#DIV/0!</v>
      </c>
      <c r="AR23" s="133" t="n">
        <f aca="false" t="array" ref="AR23:AR23">SUM(IF(AND(AJ23&lt;&gt;"pac",AJ23&lt;&gt;""),AH23),IF(AND(AM23&lt;&gt;"pac",AM23&lt;&gt;""),AK23),IF(AND(AP23&lt;&gt;"pac",AP23&lt;&gt;""),AN23))</f>
        <v>0</v>
      </c>
      <c r="AS23" s="133"/>
      <c r="AT23" s="134" t="n">
        <f aca="false">SUM(AE23,AG23,AH23,AN23,AK23)</f>
        <v>4</v>
      </c>
      <c r="AU23" s="135" t="n">
        <f aca="false">AV23/AT23</f>
        <v>140</v>
      </c>
      <c r="AV23" s="136" t="n">
        <f aca="false">SUM(AE23*AF23)+(AH23*AI23)+(AN23*AO23)+(AK23*AL23)</f>
        <v>560</v>
      </c>
      <c r="AW23" s="137" t="n">
        <f aca="false">AT23*(F24+G24+H24)*J24/1000</f>
        <v>0</v>
      </c>
      <c r="AX23" s="137" t="n">
        <f aca="false">K24*AT23</f>
        <v>0</v>
      </c>
      <c r="AY23" s="137" t="n">
        <f aca="false">L24*(AE24+AG24)</f>
        <v>0</v>
      </c>
      <c r="AZ23" s="136" t="n">
        <f aca="false">P24</f>
        <v>1.7328</v>
      </c>
      <c r="BA23" s="137" t="n">
        <f aca="false">AC23</f>
        <v>10.08</v>
      </c>
      <c r="BB23" s="137" t="n">
        <f aca="false">T24*AT24</f>
        <v>0</v>
      </c>
      <c r="BC23" s="137"/>
      <c r="BD23" s="137" t="n">
        <f aca="false">AV23-SUM(AW23:BC23)</f>
        <v>548.1872</v>
      </c>
      <c r="BE23" s="138"/>
      <c r="BF23" s="139" t="n">
        <f aca="false">BD23</f>
        <v>548.1872</v>
      </c>
      <c r="BG23" s="139" t="n">
        <f aca="false">BF23*$BG$5</f>
        <v>438.54976</v>
      </c>
      <c r="BH23" s="139" t="n">
        <f aca="false">BF23*$BH$5</f>
        <v>109.63744</v>
      </c>
      <c r="BI23" s="52"/>
      <c r="BR23" s="55"/>
      <c r="BS23" s="142"/>
      <c r="BT23" s="143"/>
      <c r="BU23" s="98"/>
      <c r="BV23" s="52"/>
      <c r="BW23" s="176"/>
      <c r="BX23" s="52"/>
      <c r="BY23" s="52"/>
      <c r="BZ23" s="98"/>
      <c r="CA23" s="52"/>
      <c r="CB23" s="176"/>
      <c r="CC23" s="138"/>
      <c r="CD23" s="138"/>
      <c r="CE23" s="145"/>
      <c r="CF23" s="145"/>
      <c r="CG23" s="145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</row>
    <row r="24" customFormat="false" ht="12.75" hidden="false" customHeight="false" outlineLevel="0" collapsed="false">
      <c r="B24" s="75" t="n">
        <v>1700</v>
      </c>
      <c r="C24" s="146" t="n">
        <f aca="false">C23</f>
        <v>4</v>
      </c>
      <c r="D24" s="147" t="n">
        <f aca="false">D23</f>
        <v>0</v>
      </c>
      <c r="E24" s="174" t="n">
        <f aca="false">C24-D23</f>
        <v>4</v>
      </c>
      <c r="F24" s="149" t="n">
        <f aca="false">$F$6</f>
        <v>0</v>
      </c>
      <c r="G24" s="175" t="n">
        <f aca="false">$G$6</f>
        <v>0</v>
      </c>
      <c r="H24" s="151" t="n">
        <f aca="false">$H$6</f>
        <v>0</v>
      </c>
      <c r="I24" s="152" t="n">
        <f aca="false">F24+G24+H24</f>
        <v>0</v>
      </c>
      <c r="J24" s="153" t="n">
        <f aca="false">$J$7</f>
        <v>0</v>
      </c>
      <c r="K24" s="154" t="n">
        <f aca="false">$K$6</f>
        <v>0</v>
      </c>
      <c r="L24" s="155" t="n">
        <f aca="false">((I24*J24/1000)+K24)</f>
        <v>0</v>
      </c>
      <c r="M24" s="156" t="n">
        <f aca="false">$M$68</f>
        <v>0</v>
      </c>
      <c r="N24" s="157" t="e">
        <f aca="false">$N$7*AQ23*AR23</f>
        <v>#DIV/0!</v>
      </c>
      <c r="O24" s="156" t="n">
        <f aca="false">$O$68</f>
        <v>0</v>
      </c>
      <c r="P24" s="158" t="n">
        <f aca="false">(AT23*$P$6)*$P$3</f>
        <v>1.7328</v>
      </c>
      <c r="Q24" s="154" t="n">
        <f aca="false">$Q$68</f>
        <v>0</v>
      </c>
      <c r="R24" s="154" t="n">
        <v>0</v>
      </c>
      <c r="S24" s="155" t="n">
        <v>0</v>
      </c>
      <c r="T24" s="156" t="n">
        <f aca="false">$T$6</f>
        <v>0</v>
      </c>
      <c r="U24" s="159" t="e">
        <f aca="false">(N24/E24)+SUM(L24:M24)</f>
        <v>#DIV/0!</v>
      </c>
      <c r="W24" s="116" t="n">
        <v>4</v>
      </c>
      <c r="X24" s="117" t="n">
        <v>2.52</v>
      </c>
      <c r="Y24" s="160"/>
      <c r="Z24" s="63"/>
      <c r="AA24" s="161"/>
      <c r="AB24" s="120"/>
      <c r="AC24" s="162" t="n">
        <f aca="false">(W24*X24)+(Y24*Z24)+(AA24*AB24)</f>
        <v>10.08</v>
      </c>
      <c r="AD24" s="163" t="n">
        <v>1800</v>
      </c>
      <c r="AE24" s="164" t="n">
        <v>0</v>
      </c>
      <c r="AF24" s="165" t="n">
        <v>0</v>
      </c>
      <c r="AG24" s="166"/>
      <c r="AH24" s="167"/>
      <c r="AI24" s="168"/>
      <c r="AJ24" s="169"/>
      <c r="AK24" s="170" t="n">
        <v>4</v>
      </c>
      <c r="AL24" s="63" t="n">
        <v>140</v>
      </c>
      <c r="AM24" s="171"/>
      <c r="AN24" s="172"/>
      <c r="AO24" s="173"/>
      <c r="AP24" s="133"/>
      <c r="AQ24" s="133" t="e">
        <f aca="false" t="array" ref="AQ24:AQ24">SUM(IF(AND(AJ24&lt;&gt;"pac",AJ24&lt;&gt;""),AI24),IF(AND(AM24&lt;&gt;"pac",AM24&lt;&gt;""),AL24),IF(AND(AN24&lt;&gt;"pac",AN24&lt;&gt;""),AO24))/SUM(IF(AND(AJ24&lt;&gt;"pac",AJ24&lt;&gt;""),1),IF(AND(AM24&lt;&gt;"pac",AM24&lt;&gt;""),1),IF(AND(AN24&lt;&gt;"pac",AN24&lt;&gt;""),1))</f>
        <v>#DIV/0!</v>
      </c>
      <c r="AR24" s="133" t="n">
        <f aca="false" t="array" ref="AR24:AR24">SUM(IF(AND(AJ24&lt;&gt;"pac",AJ24&lt;&gt;""),AH24),IF(AND(AM24&lt;&gt;"pac",AM24&lt;&gt;""),AK24),IF(AND(AP24&lt;&gt;"pac",AP24&lt;&gt;""),AN24))</f>
        <v>0</v>
      </c>
      <c r="AS24" s="133"/>
      <c r="AT24" s="134" t="n">
        <f aca="false">SUM(AE24,AG24,AH24,AN24,AK24)</f>
        <v>4</v>
      </c>
      <c r="AU24" s="135" t="n">
        <f aca="false">AV24/AT24</f>
        <v>140</v>
      </c>
      <c r="AV24" s="136" t="n">
        <f aca="false">SUM(AE24*AF24)+(AH24*AI24)+(AN24*AO24)+(AK24*AL24)</f>
        <v>560</v>
      </c>
      <c r="AW24" s="137" t="n">
        <f aca="false">AT24*(F25+G25+H25)*J25/1000</f>
        <v>0</v>
      </c>
      <c r="AX24" s="137" t="n">
        <f aca="false">K25*AT24</f>
        <v>0</v>
      </c>
      <c r="AY24" s="137" t="n">
        <f aca="false">L25*(AE25+AG25)</f>
        <v>0</v>
      </c>
      <c r="AZ24" s="136" t="n">
        <f aca="false">P25</f>
        <v>1.7328</v>
      </c>
      <c r="BA24" s="137" t="n">
        <f aca="false">AC24</f>
        <v>10.08</v>
      </c>
      <c r="BB24" s="137" t="n">
        <f aca="false">T25*AT25</f>
        <v>0</v>
      </c>
      <c r="BC24" s="137"/>
      <c r="BD24" s="137" t="n">
        <f aca="false">AV24-SUM(AW24:BC24)</f>
        <v>548.1872</v>
      </c>
      <c r="BE24" s="138"/>
      <c r="BF24" s="139" t="n">
        <f aca="false">BD24</f>
        <v>548.1872</v>
      </c>
      <c r="BG24" s="139" t="n">
        <f aca="false">BF24*$BG$5</f>
        <v>438.54976</v>
      </c>
      <c r="BH24" s="139" t="n">
        <f aca="false">BF24*$BH$5</f>
        <v>109.63744</v>
      </c>
      <c r="BI24" s="52"/>
      <c r="BJ24" s="6" t="s">
        <v>105</v>
      </c>
      <c r="BO24" s="6" t="s">
        <v>106</v>
      </c>
      <c r="BR24" s="55"/>
      <c r="BS24" s="142"/>
      <c r="BT24" s="143"/>
      <c r="BU24" s="52"/>
      <c r="BV24" s="52"/>
      <c r="BW24" s="52"/>
      <c r="BX24" s="52"/>
      <c r="BY24" s="52"/>
      <c r="BZ24" s="52"/>
      <c r="CA24" s="52"/>
      <c r="CB24" s="52"/>
      <c r="CC24" s="138"/>
      <c r="CD24" s="138"/>
      <c r="CE24" s="145"/>
      <c r="CF24" s="145"/>
      <c r="CG24" s="145"/>
      <c r="CH24" s="7"/>
      <c r="CI24" s="8"/>
      <c r="CJ24" s="7"/>
      <c r="CK24" s="7"/>
      <c r="CL24" s="7"/>
      <c r="CM24" s="7"/>
      <c r="CN24" s="8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</row>
    <row r="25" customFormat="false" ht="12.75" hidden="false" customHeight="false" outlineLevel="0" collapsed="false">
      <c r="B25" s="75" t="n">
        <v>1800</v>
      </c>
      <c r="C25" s="146" t="n">
        <f aca="false">C24</f>
        <v>4</v>
      </c>
      <c r="D25" s="147" t="n">
        <f aca="false">D24</f>
        <v>0</v>
      </c>
      <c r="E25" s="174" t="n">
        <f aca="false">C25-D24</f>
        <v>4</v>
      </c>
      <c r="F25" s="149" t="n">
        <f aca="false">$F$6</f>
        <v>0</v>
      </c>
      <c r="G25" s="175" t="n">
        <f aca="false">$G$6</f>
        <v>0</v>
      </c>
      <c r="H25" s="151" t="n">
        <f aca="false">$H$6</f>
        <v>0</v>
      </c>
      <c r="I25" s="152" t="n">
        <f aca="false">F25+G25+H25</f>
        <v>0</v>
      </c>
      <c r="J25" s="153" t="n">
        <f aca="false">$J$7</f>
        <v>0</v>
      </c>
      <c r="K25" s="154" t="n">
        <f aca="false">$K$6</f>
        <v>0</v>
      </c>
      <c r="L25" s="155" t="n">
        <f aca="false">((I25*J25/1000)+K25)</f>
        <v>0</v>
      </c>
      <c r="M25" s="156" t="n">
        <f aca="false">$M$68</f>
        <v>0</v>
      </c>
      <c r="N25" s="157" t="e">
        <f aca="false">$N$7*AQ24*AR24</f>
        <v>#DIV/0!</v>
      </c>
      <c r="O25" s="156" t="n">
        <f aca="false">$O$68</f>
        <v>0</v>
      </c>
      <c r="P25" s="158" t="n">
        <f aca="false">(AT24*$P$6)*$P$3</f>
        <v>1.7328</v>
      </c>
      <c r="Q25" s="154" t="n">
        <f aca="false">$Q$68</f>
        <v>0</v>
      </c>
      <c r="R25" s="154" t="n">
        <v>0</v>
      </c>
      <c r="S25" s="155" t="n">
        <v>0</v>
      </c>
      <c r="T25" s="156" t="n">
        <f aca="false">$T$6</f>
        <v>0</v>
      </c>
      <c r="U25" s="159" t="e">
        <f aca="false">(N25/E25)+SUM(L25:M25)</f>
        <v>#DIV/0!</v>
      </c>
      <c r="W25" s="116" t="n">
        <v>4</v>
      </c>
      <c r="X25" s="117" t="n">
        <v>2.52</v>
      </c>
      <c r="Y25" s="160"/>
      <c r="Z25" s="63"/>
      <c r="AA25" s="161"/>
      <c r="AB25" s="120"/>
      <c r="AC25" s="162" t="n">
        <f aca="false">(W25*X25)+(Y25*Z25)+(AA25*AB25)</f>
        <v>10.08</v>
      </c>
      <c r="AD25" s="163" t="n">
        <v>1900</v>
      </c>
      <c r="AE25" s="164" t="n">
        <v>0</v>
      </c>
      <c r="AF25" s="165" t="n">
        <v>0</v>
      </c>
      <c r="AG25" s="166"/>
      <c r="AH25" s="167"/>
      <c r="AI25" s="168"/>
      <c r="AJ25" s="169"/>
      <c r="AK25" s="170" t="n">
        <v>4</v>
      </c>
      <c r="AL25" s="63" t="n">
        <v>140</v>
      </c>
      <c r="AM25" s="171"/>
      <c r="AN25" s="172"/>
      <c r="AO25" s="173"/>
      <c r="AP25" s="133"/>
      <c r="AQ25" s="133" t="e">
        <f aca="false" t="array" ref="AQ25:AQ25">SUM(IF(AND(AJ25&lt;&gt;"pac",AJ25&lt;&gt;""),AI25),IF(AND(AM25&lt;&gt;"pac",AM25&lt;&gt;""),AL25),IF(AND(AN25&lt;&gt;"pac",AN25&lt;&gt;""),AO25))/SUM(IF(AND(AJ25&lt;&gt;"pac",AJ25&lt;&gt;""),1),IF(AND(AM25&lt;&gt;"pac",AM25&lt;&gt;""),1),IF(AND(AN25&lt;&gt;"pac",AN25&lt;&gt;""),1))</f>
        <v>#DIV/0!</v>
      </c>
      <c r="AR25" s="133" t="n">
        <f aca="false" t="array" ref="AR25:AR25">SUM(IF(AND(AJ25&lt;&gt;"pac",AJ25&lt;&gt;""),AH25),IF(AND(AM25&lt;&gt;"pac",AM25&lt;&gt;""),AK25),IF(AND(AP25&lt;&gt;"pac",AP25&lt;&gt;""),AN25))</f>
        <v>0</v>
      </c>
      <c r="AS25" s="133"/>
      <c r="AT25" s="134" t="n">
        <f aca="false">SUM(AE25,AG25,AH25,AN25,AK25)</f>
        <v>4</v>
      </c>
      <c r="AU25" s="135" t="n">
        <f aca="false">AV25/AT25</f>
        <v>140</v>
      </c>
      <c r="AV25" s="136" t="n">
        <f aca="false">SUM(AE25*AF25)+(AH25*AI25)+(AN25*AO25)+(AK25*AL25)</f>
        <v>560</v>
      </c>
      <c r="AW25" s="137" t="n">
        <f aca="false">AT25*(F26+G26+H26)*J26/1000</f>
        <v>0</v>
      </c>
      <c r="AX25" s="137" t="n">
        <f aca="false">K26*AT25</f>
        <v>0</v>
      </c>
      <c r="AY25" s="137" t="n">
        <f aca="false">L26*(AE26+AG26)</f>
        <v>0</v>
      </c>
      <c r="AZ25" s="136" t="n">
        <f aca="false">P26</f>
        <v>1.7328</v>
      </c>
      <c r="BA25" s="137" t="n">
        <f aca="false">AC25</f>
        <v>10.08</v>
      </c>
      <c r="BB25" s="137" t="n">
        <f aca="false">T26*AT26</f>
        <v>0</v>
      </c>
      <c r="BC25" s="137"/>
      <c r="BD25" s="137" t="n">
        <f aca="false">AV25-SUM(AW25:BC25)</f>
        <v>548.1872</v>
      </c>
      <c r="BE25" s="138"/>
      <c r="BF25" s="139" t="n">
        <f aca="false">BD25</f>
        <v>548.1872</v>
      </c>
      <c r="BG25" s="139" t="n">
        <f aca="false">BF25*$BG$5</f>
        <v>438.54976</v>
      </c>
      <c r="BH25" s="139" t="n">
        <f aca="false">BF25*$BH$5</f>
        <v>109.63744</v>
      </c>
      <c r="BI25" s="52"/>
      <c r="BJ25" s="25" t="s">
        <v>107</v>
      </c>
      <c r="BK25" s="26"/>
      <c r="BL25" s="27" t="n">
        <f aca="false">BL21</f>
        <v>9949.19424</v>
      </c>
      <c r="BO25" s="25" t="s">
        <v>107</v>
      </c>
      <c r="BP25" s="26"/>
      <c r="BQ25" s="27" t="e">
        <f aca="true">(INDIRECT(TEXT((DAY($A$1)-1),"0")&amp;"!Bq25"))+BL25</f>
        <v>#REF!</v>
      </c>
      <c r="BR25" s="55"/>
      <c r="BS25" s="142"/>
      <c r="BT25" s="143"/>
      <c r="BU25" s="98"/>
      <c r="BV25" s="52"/>
      <c r="BW25" s="176"/>
      <c r="BX25" s="52"/>
      <c r="BY25" s="52"/>
      <c r="BZ25" s="98"/>
      <c r="CA25" s="52"/>
      <c r="CB25" s="176"/>
      <c r="CC25" s="138"/>
      <c r="CD25" s="138"/>
      <c r="CE25" s="145"/>
      <c r="CF25" s="145"/>
      <c r="CG25" s="145"/>
      <c r="CH25" s="7"/>
      <c r="CI25" s="8"/>
      <c r="CJ25" s="7"/>
      <c r="CK25" s="29"/>
      <c r="CL25" s="7"/>
      <c r="CM25" s="7"/>
      <c r="CN25" s="8"/>
      <c r="CO25" s="7"/>
      <c r="CP25" s="29"/>
      <c r="CQ25" s="7"/>
      <c r="CR25" s="7"/>
      <c r="CS25" s="7"/>
      <c r="CT25" s="7"/>
      <c r="CU25" s="7"/>
      <c r="CV25" s="7"/>
      <c r="CW25" s="7"/>
      <c r="CX25" s="7"/>
      <c r="CY25" s="7"/>
    </row>
    <row r="26" customFormat="false" ht="12.75" hidden="false" customHeight="false" outlineLevel="0" collapsed="false">
      <c r="B26" s="75" t="n">
        <v>1900</v>
      </c>
      <c r="C26" s="146" t="n">
        <f aca="false">C25</f>
        <v>4</v>
      </c>
      <c r="D26" s="147" t="n">
        <f aca="false">D25</f>
        <v>0</v>
      </c>
      <c r="E26" s="174" t="n">
        <f aca="false">C26-D25</f>
        <v>4</v>
      </c>
      <c r="F26" s="149" t="n">
        <f aca="false">$F$6</f>
        <v>0</v>
      </c>
      <c r="G26" s="175" t="n">
        <f aca="false">$G$6</f>
        <v>0</v>
      </c>
      <c r="H26" s="151" t="n">
        <f aca="false">$H$6</f>
        <v>0</v>
      </c>
      <c r="I26" s="152" t="n">
        <f aca="false">F26+G26+H26</f>
        <v>0</v>
      </c>
      <c r="J26" s="153" t="n">
        <f aca="false">$J$7</f>
        <v>0</v>
      </c>
      <c r="K26" s="154" t="n">
        <f aca="false">$K$6</f>
        <v>0</v>
      </c>
      <c r="L26" s="155" t="n">
        <f aca="false">((I26*J26/1000)+K26)</f>
        <v>0</v>
      </c>
      <c r="M26" s="156" t="n">
        <f aca="false">$M$68</f>
        <v>0</v>
      </c>
      <c r="N26" s="157" t="e">
        <f aca="false">$N$7*AQ25*AR25</f>
        <v>#DIV/0!</v>
      </c>
      <c r="O26" s="156" t="n">
        <f aca="false">$O$68</f>
        <v>0</v>
      </c>
      <c r="P26" s="158" t="n">
        <f aca="false">(AT25*$P$6)*$P$3</f>
        <v>1.7328</v>
      </c>
      <c r="Q26" s="154" t="n">
        <f aca="false">$Q$68</f>
        <v>0</v>
      </c>
      <c r="R26" s="154" t="n">
        <v>0</v>
      </c>
      <c r="S26" s="155" t="n">
        <v>0</v>
      </c>
      <c r="T26" s="156" t="n">
        <f aca="false">$T$6</f>
        <v>0</v>
      </c>
      <c r="U26" s="159" t="e">
        <f aca="false">(N26/E26)+SUM(L26:M26)</f>
        <v>#DIV/0!</v>
      </c>
      <c r="W26" s="116" t="n">
        <v>4</v>
      </c>
      <c r="X26" s="117" t="n">
        <v>2.52</v>
      </c>
      <c r="Y26" s="160"/>
      <c r="Z26" s="63"/>
      <c r="AA26" s="161"/>
      <c r="AB26" s="120"/>
      <c r="AC26" s="162" t="n">
        <f aca="false">(W26*X26)+(Y26*Z26)+(AA26*AB26)</f>
        <v>10.08</v>
      </c>
      <c r="AD26" s="163" t="n">
        <v>2000</v>
      </c>
      <c r="AE26" s="164" t="n">
        <v>0</v>
      </c>
      <c r="AF26" s="165" t="n">
        <v>0</v>
      </c>
      <c r="AG26" s="166"/>
      <c r="AH26" s="167"/>
      <c r="AI26" s="168"/>
      <c r="AJ26" s="169"/>
      <c r="AK26" s="170" t="n">
        <v>4</v>
      </c>
      <c r="AL26" s="63" t="n">
        <v>140</v>
      </c>
      <c r="AM26" s="171"/>
      <c r="AN26" s="172"/>
      <c r="AO26" s="173"/>
      <c r="AP26" s="133"/>
      <c r="AQ26" s="133" t="e">
        <f aca="false" t="array" ref="AQ26:AQ26">SUM(IF(AND(AJ26&lt;&gt;"pac",AJ26&lt;&gt;""),AI26),IF(AND(AM26&lt;&gt;"pac",AM26&lt;&gt;""),AL26),IF(AND(AN26&lt;&gt;"pac",AN26&lt;&gt;""),AO26))/SUM(IF(AND(AJ26&lt;&gt;"pac",AJ26&lt;&gt;""),1),IF(AND(AM26&lt;&gt;"pac",AM26&lt;&gt;""),1),IF(AND(AN26&lt;&gt;"pac",AN26&lt;&gt;""),1))</f>
        <v>#DIV/0!</v>
      </c>
      <c r="AR26" s="133" t="n">
        <f aca="false" t="array" ref="AR26:AR26">SUM(IF(AND(AJ26&lt;&gt;"pac",AJ26&lt;&gt;""),AH26),IF(AND(AM26&lt;&gt;"pac",AM26&lt;&gt;""),AK26),IF(AND(AP26&lt;&gt;"pac",AP26&lt;&gt;""),AN26))</f>
        <v>0</v>
      </c>
      <c r="AS26" s="133"/>
      <c r="AT26" s="134" t="n">
        <f aca="false">SUM(AE26,AG26,AH26,AN26,AK26)</f>
        <v>4</v>
      </c>
      <c r="AU26" s="135" t="n">
        <f aca="false">AV26/AT26</f>
        <v>140</v>
      </c>
      <c r="AV26" s="136" t="n">
        <f aca="false">SUM(AE26*AF26)+(AH26*AI26)+(AN26*AO26)+(AK26*AL26)</f>
        <v>560</v>
      </c>
      <c r="AW26" s="137" t="n">
        <f aca="false">AT26*(F27+G27+H27)*J27/1000</f>
        <v>0</v>
      </c>
      <c r="AX26" s="137" t="n">
        <f aca="false">K27*AT26</f>
        <v>0</v>
      </c>
      <c r="AY26" s="137" t="n">
        <f aca="false">L27*(AE27+AG27)</f>
        <v>0</v>
      </c>
      <c r="AZ26" s="136" t="n">
        <f aca="false">P27</f>
        <v>1.7328</v>
      </c>
      <c r="BA26" s="137" t="n">
        <f aca="false">AC26</f>
        <v>10.08</v>
      </c>
      <c r="BB26" s="137" t="n">
        <f aca="false">T27*AT27</f>
        <v>0</v>
      </c>
      <c r="BC26" s="137"/>
      <c r="BD26" s="137" t="n">
        <f aca="false">AV26-SUM(AW26:BC26)</f>
        <v>548.1872</v>
      </c>
      <c r="BE26" s="138"/>
      <c r="BF26" s="139" t="n">
        <f aca="false">BD26</f>
        <v>548.1872</v>
      </c>
      <c r="BG26" s="139" t="n">
        <f aca="false">BF26*$BG$5</f>
        <v>438.54976</v>
      </c>
      <c r="BH26" s="139" t="n">
        <f aca="false">BF26*$BH$5</f>
        <v>109.63744</v>
      </c>
      <c r="BI26" s="52"/>
      <c r="BJ26" s="183"/>
      <c r="BK26" s="52"/>
      <c r="BL26" s="171"/>
      <c r="BO26" s="183"/>
      <c r="BP26" s="52"/>
      <c r="BQ26" s="171"/>
      <c r="BR26" s="55"/>
      <c r="BS26" s="142"/>
      <c r="BT26" s="143"/>
      <c r="BU26" s="98"/>
      <c r="BV26" s="52"/>
      <c r="BW26" s="176"/>
      <c r="BX26" s="52"/>
      <c r="BY26" s="52"/>
      <c r="BZ26" s="98"/>
      <c r="CA26" s="52"/>
      <c r="CB26" s="176"/>
      <c r="CC26" s="138"/>
      <c r="CD26" s="138"/>
      <c r="CE26" s="145"/>
      <c r="CF26" s="145"/>
      <c r="CG26" s="145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</row>
    <row r="27" customFormat="false" ht="12.75" hidden="false" customHeight="false" outlineLevel="0" collapsed="false">
      <c r="B27" s="75" t="n">
        <v>2000</v>
      </c>
      <c r="C27" s="146" t="n">
        <f aca="false">C26</f>
        <v>4</v>
      </c>
      <c r="D27" s="147" t="n">
        <f aca="false">D26</f>
        <v>0</v>
      </c>
      <c r="E27" s="174" t="n">
        <f aca="false">C27-D26</f>
        <v>4</v>
      </c>
      <c r="F27" s="149" t="n">
        <f aca="false">$F$6</f>
        <v>0</v>
      </c>
      <c r="G27" s="175" t="n">
        <f aca="false">$G$6</f>
        <v>0</v>
      </c>
      <c r="H27" s="151" t="n">
        <f aca="false">$H$6</f>
        <v>0</v>
      </c>
      <c r="I27" s="152" t="n">
        <f aca="false">F27+G27+H27</f>
        <v>0</v>
      </c>
      <c r="J27" s="153" t="n">
        <f aca="false">$J$7</f>
        <v>0</v>
      </c>
      <c r="K27" s="154" t="n">
        <f aca="false">$K$6</f>
        <v>0</v>
      </c>
      <c r="L27" s="155" t="n">
        <f aca="false">((I27*J27/1000)+K27)</f>
        <v>0</v>
      </c>
      <c r="M27" s="156" t="n">
        <f aca="false">$M$68</f>
        <v>0</v>
      </c>
      <c r="N27" s="157" t="e">
        <f aca="false">$N$7*AQ26*AR26</f>
        <v>#DIV/0!</v>
      </c>
      <c r="O27" s="156" t="n">
        <f aca="false">$O$68</f>
        <v>0</v>
      </c>
      <c r="P27" s="158" t="n">
        <f aca="false">(AT26*$P$6)*$P$3</f>
        <v>1.7328</v>
      </c>
      <c r="Q27" s="154" t="n">
        <f aca="false">$Q$68</f>
        <v>0</v>
      </c>
      <c r="R27" s="154" t="n">
        <v>0</v>
      </c>
      <c r="S27" s="155" t="n">
        <v>0</v>
      </c>
      <c r="T27" s="156" t="n">
        <f aca="false">$T$6</f>
        <v>0</v>
      </c>
      <c r="U27" s="159" t="e">
        <f aca="false">(N27/E27)+SUM(L27:M27)</f>
        <v>#DIV/0!</v>
      </c>
      <c r="W27" s="116" t="n">
        <v>4</v>
      </c>
      <c r="X27" s="117" t="n">
        <v>2.52</v>
      </c>
      <c r="Y27" s="160"/>
      <c r="Z27" s="63"/>
      <c r="AA27" s="161"/>
      <c r="AB27" s="120"/>
      <c r="AC27" s="162" t="n">
        <f aca="false">(W27*X27)+(Y27*Z27)+(AA27*AB27)</f>
        <v>10.08</v>
      </c>
      <c r="AD27" s="163" t="n">
        <v>2100</v>
      </c>
      <c r="AE27" s="164" t="n">
        <v>0</v>
      </c>
      <c r="AF27" s="165" t="n">
        <v>0</v>
      </c>
      <c r="AG27" s="166"/>
      <c r="AH27" s="167"/>
      <c r="AI27" s="168"/>
      <c r="AJ27" s="169"/>
      <c r="AK27" s="170" t="n">
        <v>4</v>
      </c>
      <c r="AL27" s="63" t="n">
        <v>140</v>
      </c>
      <c r="AM27" s="171"/>
      <c r="AN27" s="172"/>
      <c r="AO27" s="173"/>
      <c r="AP27" s="133"/>
      <c r="AQ27" s="133" t="e">
        <f aca="false" t="array" ref="AQ27:AQ27">SUM(IF(AND(AJ27&lt;&gt;"pac",AJ27&lt;&gt;""),AI27),IF(AND(AM27&lt;&gt;"pac",AM27&lt;&gt;""),AL27),IF(AND(AN27&lt;&gt;"pac",AN27&lt;&gt;""),AO27))/SUM(IF(AND(AJ27&lt;&gt;"pac",AJ27&lt;&gt;""),1),IF(AND(AM27&lt;&gt;"pac",AM27&lt;&gt;""),1),IF(AND(AN27&lt;&gt;"pac",AN27&lt;&gt;""),1))</f>
        <v>#DIV/0!</v>
      </c>
      <c r="AR27" s="133" t="n">
        <f aca="false" t="array" ref="AR27:AR27">SUM(IF(AND(AJ27&lt;&gt;"pac",AJ27&lt;&gt;""),AH27),IF(AND(AM27&lt;&gt;"pac",AM27&lt;&gt;""),AK27),IF(AND(AP27&lt;&gt;"pac",AP27&lt;&gt;""),AN27))</f>
        <v>0</v>
      </c>
      <c r="AS27" s="133"/>
      <c r="AT27" s="134" t="n">
        <f aca="false">SUM(AE27,AG27,AH27,AN27,AK27)</f>
        <v>4</v>
      </c>
      <c r="AU27" s="135" t="n">
        <f aca="false">AV27/AT27</f>
        <v>140</v>
      </c>
      <c r="AV27" s="136" t="n">
        <f aca="false">SUM(AE27*AF27)+(AH27*AI27)+(AN27*AO27)+(AK27*AL27)</f>
        <v>560</v>
      </c>
      <c r="AW27" s="137" t="n">
        <f aca="false">AT27*(F28+G28+H28)*J28/1000</f>
        <v>0</v>
      </c>
      <c r="AX27" s="137" t="n">
        <f aca="false">K28*AT27</f>
        <v>0</v>
      </c>
      <c r="AY27" s="137" t="n">
        <f aca="false">L28*(AE28+AG28)</f>
        <v>0</v>
      </c>
      <c r="AZ27" s="136" t="n">
        <f aca="false">P28</f>
        <v>1.7328</v>
      </c>
      <c r="BA27" s="137" t="n">
        <f aca="false">AC27</f>
        <v>10.08</v>
      </c>
      <c r="BB27" s="137" t="n">
        <f aca="false">T28*AT28</f>
        <v>0</v>
      </c>
      <c r="BC27" s="137"/>
      <c r="BD27" s="137" t="n">
        <f aca="false">AV27-SUM(AW27:BC27)</f>
        <v>548.1872</v>
      </c>
      <c r="BE27" s="138"/>
      <c r="BF27" s="139" t="n">
        <f aca="false">BD27</f>
        <v>548.1872</v>
      </c>
      <c r="BG27" s="139" t="n">
        <f aca="false">BF27*$BG$5</f>
        <v>438.54976</v>
      </c>
      <c r="BH27" s="139" t="n">
        <f aca="false">BF27*$BH$5</f>
        <v>109.63744</v>
      </c>
      <c r="BI27" s="52"/>
      <c r="BJ27" s="53" t="s">
        <v>32</v>
      </c>
      <c r="BK27" s="52"/>
      <c r="BL27" s="73" t="n">
        <f aca="false">BL4</f>
        <v>0</v>
      </c>
      <c r="BO27" s="53" t="s">
        <v>32</v>
      </c>
      <c r="BP27" s="52"/>
      <c r="BQ27" s="73" t="e">
        <f aca="true">(INDIRECT(TEXT((DAY($A$1)-1),"0")&amp;"!BK27"))+BL27</f>
        <v>#REF!</v>
      </c>
      <c r="BR27" s="55"/>
      <c r="BS27" s="142"/>
      <c r="BT27" s="143"/>
      <c r="BU27" s="98"/>
      <c r="BV27" s="52"/>
      <c r="BW27" s="176"/>
      <c r="BX27" s="52"/>
      <c r="BY27" s="52"/>
      <c r="BZ27" s="52"/>
      <c r="CA27" s="52"/>
      <c r="CB27" s="52"/>
      <c r="CC27" s="138"/>
      <c r="CD27" s="138"/>
      <c r="CE27" s="145"/>
      <c r="CF27" s="145"/>
      <c r="CG27" s="145"/>
      <c r="CH27" s="7"/>
      <c r="CI27" s="8"/>
      <c r="CJ27" s="7"/>
      <c r="CK27" s="29"/>
      <c r="CL27" s="7"/>
      <c r="CM27" s="7"/>
      <c r="CN27" s="8"/>
      <c r="CO27" s="7"/>
      <c r="CP27" s="29"/>
      <c r="CQ27" s="7"/>
      <c r="CR27" s="7"/>
      <c r="CS27" s="7"/>
      <c r="CT27" s="7"/>
      <c r="CU27" s="7"/>
      <c r="CV27" s="7"/>
      <c r="CW27" s="7"/>
      <c r="CX27" s="7"/>
      <c r="CY27" s="7"/>
    </row>
    <row r="28" customFormat="false" ht="12.75" hidden="false" customHeight="false" outlineLevel="0" collapsed="false">
      <c r="B28" s="75" t="n">
        <v>2100</v>
      </c>
      <c r="C28" s="146" t="n">
        <f aca="false">C27</f>
        <v>4</v>
      </c>
      <c r="D28" s="147" t="n">
        <f aca="false">D27</f>
        <v>0</v>
      </c>
      <c r="E28" s="174" t="n">
        <f aca="false">C28-D27</f>
        <v>4</v>
      </c>
      <c r="F28" s="149" t="n">
        <f aca="false">$F$6</f>
        <v>0</v>
      </c>
      <c r="G28" s="175" t="n">
        <f aca="false">$G$6</f>
        <v>0</v>
      </c>
      <c r="H28" s="151" t="n">
        <f aca="false">$H$6</f>
        <v>0</v>
      </c>
      <c r="I28" s="152" t="n">
        <f aca="false">F28+G28+H28</f>
        <v>0</v>
      </c>
      <c r="J28" s="153" t="n">
        <f aca="false">$J$7</f>
        <v>0</v>
      </c>
      <c r="K28" s="154" t="n">
        <f aca="false">$K$6</f>
        <v>0</v>
      </c>
      <c r="L28" s="155" t="n">
        <f aca="false">((I28*J28/1000)+K28)</f>
        <v>0</v>
      </c>
      <c r="M28" s="156" t="n">
        <f aca="false">$M$68</f>
        <v>0</v>
      </c>
      <c r="N28" s="157" t="e">
        <f aca="false">$N$7*AQ27*AR27</f>
        <v>#DIV/0!</v>
      </c>
      <c r="O28" s="156" t="n">
        <f aca="false">$O$68</f>
        <v>0</v>
      </c>
      <c r="P28" s="158" t="n">
        <f aca="false">(AT27*$P$6)*$P$3</f>
        <v>1.7328</v>
      </c>
      <c r="Q28" s="154" t="n">
        <f aca="false">$Q$68</f>
        <v>0</v>
      </c>
      <c r="R28" s="154" t="n">
        <v>0</v>
      </c>
      <c r="S28" s="155" t="n">
        <v>0</v>
      </c>
      <c r="T28" s="156" t="n">
        <v>0</v>
      </c>
      <c r="U28" s="159" t="e">
        <f aca="false">(N28/E28)+SUM(L28:M28)</f>
        <v>#DIV/0!</v>
      </c>
      <c r="W28" s="116" t="n">
        <v>4</v>
      </c>
      <c r="X28" s="117" t="n">
        <v>2.52</v>
      </c>
      <c r="Y28" s="160"/>
      <c r="Z28" s="63"/>
      <c r="AA28" s="161"/>
      <c r="AB28" s="120"/>
      <c r="AC28" s="162" t="n">
        <f aca="false">(W28*X28)+(Y28*Z28)+(AA28*AB28)</f>
        <v>10.08</v>
      </c>
      <c r="AD28" s="163" t="n">
        <v>2200</v>
      </c>
      <c r="AE28" s="164" t="n">
        <v>0</v>
      </c>
      <c r="AF28" s="165" t="n">
        <v>0</v>
      </c>
      <c r="AG28" s="166"/>
      <c r="AH28" s="167"/>
      <c r="AI28" s="168"/>
      <c r="AJ28" s="169"/>
      <c r="AK28" s="170" t="n">
        <v>4</v>
      </c>
      <c r="AL28" s="63" t="n">
        <v>140</v>
      </c>
      <c r="AM28" s="171"/>
      <c r="AN28" s="172"/>
      <c r="AO28" s="173"/>
      <c r="AP28" s="133"/>
      <c r="AQ28" s="133" t="e">
        <f aca="false" t="array" ref="AQ28:AQ28">SUM(IF(AND(AJ28&lt;&gt;"pac",AJ28&lt;&gt;""),AI28),IF(AND(AM28&lt;&gt;"pac",AM28&lt;&gt;""),AL28),IF(AND(AN28&lt;&gt;"pac",AN28&lt;&gt;""),AO28))/SUM(IF(AND(AJ28&lt;&gt;"pac",AJ28&lt;&gt;""),1),IF(AND(AM28&lt;&gt;"pac",AM28&lt;&gt;""),1),IF(AND(AN28&lt;&gt;"pac",AN28&lt;&gt;""),1))</f>
        <v>#DIV/0!</v>
      </c>
      <c r="AR28" s="133" t="n">
        <f aca="false" t="array" ref="AR28:AR28">SUM(IF(AND(AJ28&lt;&gt;"pac",AJ28&lt;&gt;""),AH28),IF(AND(AM28&lt;&gt;"pac",AM28&lt;&gt;""),AK28),IF(AND(AP28&lt;&gt;"pac",AP28&lt;&gt;""),AN28))</f>
        <v>0</v>
      </c>
      <c r="AS28" s="133"/>
      <c r="AT28" s="134" t="n">
        <f aca="false">SUM(AE28,AG28,AH28,AN28,AK28)</f>
        <v>4</v>
      </c>
      <c r="AU28" s="135" t="n">
        <f aca="false">AV28/AT28</f>
        <v>140</v>
      </c>
      <c r="AV28" s="136" t="n">
        <f aca="false">SUM(AE28*AF28)+(AH28*AI28)+(AN28*AO28)+(AK28*AL28)</f>
        <v>560</v>
      </c>
      <c r="AW28" s="137" t="n">
        <f aca="false">AT28*(F29+G29+H29)*J29/1000</f>
        <v>0</v>
      </c>
      <c r="AX28" s="137" t="n">
        <f aca="false">K29*AT28</f>
        <v>0</v>
      </c>
      <c r="AY28" s="137" t="n">
        <f aca="false">L29*(AE29+AG29)</f>
        <v>0</v>
      </c>
      <c r="AZ28" s="136" t="n">
        <f aca="false">P29</f>
        <v>1.7328</v>
      </c>
      <c r="BA28" s="137" t="n">
        <f aca="false">AC28</f>
        <v>10.08</v>
      </c>
      <c r="BB28" s="137" t="n">
        <f aca="false">T29*AT29</f>
        <v>0</v>
      </c>
      <c r="BC28" s="137"/>
      <c r="BD28" s="137" t="n">
        <f aca="false">AV28-SUM(AW28:BC28)</f>
        <v>548.1872</v>
      </c>
      <c r="BE28" s="138"/>
      <c r="BF28" s="139" t="n">
        <f aca="false">BD28</f>
        <v>548.1872</v>
      </c>
      <c r="BG28" s="139" t="n">
        <f aca="false">BF28*$BG$5</f>
        <v>438.54976</v>
      </c>
      <c r="BH28" s="139" t="n">
        <f aca="false">BF28*$BH$5</f>
        <v>109.63744</v>
      </c>
      <c r="BI28" s="52"/>
      <c r="BJ28" s="53"/>
      <c r="BK28" s="52"/>
      <c r="BL28" s="73"/>
      <c r="BO28" s="53"/>
      <c r="BP28" s="52"/>
      <c r="BQ28" s="73"/>
      <c r="BR28" s="55"/>
      <c r="BS28" s="142"/>
      <c r="BT28" s="143"/>
      <c r="BU28" s="98"/>
      <c r="BV28" s="52"/>
      <c r="BW28" s="176"/>
      <c r="BX28" s="52"/>
      <c r="BY28" s="52"/>
      <c r="BZ28" s="98"/>
      <c r="CA28" s="52"/>
      <c r="CB28" s="176"/>
      <c r="CC28" s="138"/>
      <c r="CD28" s="138"/>
      <c r="CE28" s="145"/>
      <c r="CF28" s="145"/>
      <c r="CG28" s="145"/>
      <c r="CH28" s="7"/>
      <c r="CI28" s="8"/>
      <c r="CJ28" s="7"/>
      <c r="CK28" s="29"/>
      <c r="CL28" s="7"/>
      <c r="CM28" s="7"/>
      <c r="CN28" s="8"/>
      <c r="CO28" s="7"/>
      <c r="CP28" s="29"/>
      <c r="CQ28" s="7"/>
      <c r="CR28" s="7"/>
      <c r="CS28" s="7"/>
      <c r="CT28" s="7"/>
      <c r="CU28" s="7"/>
      <c r="CV28" s="7"/>
      <c r="CW28" s="7"/>
      <c r="CX28" s="7"/>
      <c r="CY28" s="7"/>
    </row>
    <row r="29" customFormat="false" ht="12.75" hidden="false" customHeight="false" outlineLevel="0" collapsed="false">
      <c r="B29" s="75" t="n">
        <v>2200</v>
      </c>
      <c r="C29" s="146" t="n">
        <f aca="false">C28</f>
        <v>4</v>
      </c>
      <c r="D29" s="147" t="n">
        <f aca="false">D28</f>
        <v>0</v>
      </c>
      <c r="E29" s="174" t="n">
        <f aca="false">C29-D28</f>
        <v>4</v>
      </c>
      <c r="F29" s="149" t="n">
        <f aca="false">$F$6</f>
        <v>0</v>
      </c>
      <c r="G29" s="175" t="n">
        <f aca="false">$G$6</f>
        <v>0</v>
      </c>
      <c r="H29" s="151" t="n">
        <f aca="false">$H$6</f>
        <v>0</v>
      </c>
      <c r="I29" s="152" t="n">
        <f aca="false">F29+G29+H29</f>
        <v>0</v>
      </c>
      <c r="J29" s="153" t="n">
        <f aca="false">$J$7</f>
        <v>0</v>
      </c>
      <c r="K29" s="154" t="n">
        <f aca="false">$K$6</f>
        <v>0</v>
      </c>
      <c r="L29" s="155" t="n">
        <f aca="false">((I29*J29/1000)+K29)</f>
        <v>0</v>
      </c>
      <c r="M29" s="156" t="n">
        <f aca="false">$M$68</f>
        <v>0</v>
      </c>
      <c r="N29" s="157" t="e">
        <f aca="false">$N$7*AQ28*AR28</f>
        <v>#DIV/0!</v>
      </c>
      <c r="O29" s="156" t="n">
        <f aca="false">$O$68</f>
        <v>0</v>
      </c>
      <c r="P29" s="158" t="n">
        <f aca="false">(AT28*$P$6)*$P$3</f>
        <v>1.7328</v>
      </c>
      <c r="Q29" s="154" t="n">
        <f aca="false">$Q$68</f>
        <v>0</v>
      </c>
      <c r="R29" s="154" t="n">
        <v>0</v>
      </c>
      <c r="S29" s="155" t="n">
        <v>0</v>
      </c>
      <c r="T29" s="156" t="n">
        <v>0</v>
      </c>
      <c r="U29" s="159" t="e">
        <f aca="false">(N29/E29)+SUM(L29:M29)</f>
        <v>#DIV/0!</v>
      </c>
      <c r="W29" s="116" t="n">
        <v>4</v>
      </c>
      <c r="X29" s="117" t="n">
        <v>2.52</v>
      </c>
      <c r="Y29" s="160"/>
      <c r="Z29" s="63"/>
      <c r="AA29" s="161"/>
      <c r="AB29" s="120"/>
      <c r="AC29" s="162" t="n">
        <f aca="false">(W29*X29)+(Y29*Z29)+(AA29*AB29)</f>
        <v>10.08</v>
      </c>
      <c r="AD29" s="163" t="n">
        <v>2300</v>
      </c>
      <c r="AE29" s="164" t="n">
        <v>0</v>
      </c>
      <c r="AF29" s="165" t="n">
        <v>0</v>
      </c>
      <c r="AG29" s="166"/>
      <c r="AH29" s="167"/>
      <c r="AI29" s="168"/>
      <c r="AJ29" s="169"/>
      <c r="AK29" s="170" t="n">
        <v>4</v>
      </c>
      <c r="AL29" s="63" t="n">
        <v>125</v>
      </c>
      <c r="AM29" s="171"/>
      <c r="AN29" s="172"/>
      <c r="AO29" s="173"/>
      <c r="AP29" s="133"/>
      <c r="AQ29" s="133" t="e">
        <f aca="false" t="array" ref="AQ29:AQ29">SUM(IF(AND(AJ29&lt;&gt;"pac",AJ29&lt;&gt;""),AI29),IF(AND(AM29&lt;&gt;"pac",AM29&lt;&gt;""),AL29),IF(AND(AN29&lt;&gt;"pac",AN29&lt;&gt;""),AO29))/SUM(IF(AND(AJ29&lt;&gt;"pac",AJ29&lt;&gt;""),1),IF(AND(AM29&lt;&gt;"pac",AM29&lt;&gt;""),1),IF(AND(AN29&lt;&gt;"pac",AN29&lt;&gt;""),1))</f>
        <v>#DIV/0!</v>
      </c>
      <c r="AR29" s="133" t="n">
        <f aca="false" t="array" ref="AR29:AR29">SUM(IF(AND(AJ29&lt;&gt;"pac",AJ29&lt;&gt;""),AH29),IF(AND(AM29&lt;&gt;"pac",AM29&lt;&gt;""),AK29),IF(AND(AP29&lt;&gt;"pac",AP29&lt;&gt;""),AN29))</f>
        <v>0</v>
      </c>
      <c r="AS29" s="133"/>
      <c r="AT29" s="134" t="n">
        <f aca="false">SUM(AE29,AG29,AH29,AN29,AK29)</f>
        <v>4</v>
      </c>
      <c r="AU29" s="135" t="n">
        <f aca="false">AV29/AT29</f>
        <v>125</v>
      </c>
      <c r="AV29" s="136" t="n">
        <f aca="false">SUM(AE29*AF29)+(AH29*AI29)+(AN29*AO29)+(AK29*AL29)</f>
        <v>500</v>
      </c>
      <c r="AW29" s="137" t="n">
        <f aca="false">AT29*(F30+G30+H30)*J30/1000</f>
        <v>0</v>
      </c>
      <c r="AX29" s="137" t="n">
        <f aca="false">K30*AT29</f>
        <v>0</v>
      </c>
      <c r="AY29" s="137" t="n">
        <f aca="false">L30*(AE30+AG30)</f>
        <v>0</v>
      </c>
      <c r="AZ29" s="136" t="n">
        <f aca="false">P30</f>
        <v>1.7328</v>
      </c>
      <c r="BA29" s="137" t="n">
        <f aca="false">AC29</f>
        <v>10.08</v>
      </c>
      <c r="BB29" s="137" t="n">
        <f aca="false">T30*AT30</f>
        <v>0</v>
      </c>
      <c r="BC29" s="137"/>
      <c r="BD29" s="137" t="n">
        <f aca="false">AV29-SUM(AW29:BC29)</f>
        <v>488.1872</v>
      </c>
      <c r="BE29" s="138"/>
      <c r="BF29" s="139" t="n">
        <f aca="false">BD29</f>
        <v>488.1872</v>
      </c>
      <c r="BG29" s="139" t="n">
        <f aca="false">BF29*$BG$5</f>
        <v>390.54976</v>
      </c>
      <c r="BH29" s="139" t="n">
        <f aca="false">BF29*$BH$5</f>
        <v>97.63744</v>
      </c>
      <c r="BI29" s="52"/>
      <c r="BJ29" s="53" t="s">
        <v>109</v>
      </c>
      <c r="BK29" s="52"/>
      <c r="BL29" s="73" t="n">
        <f aca="false">BL25-BL27</f>
        <v>9949.19424</v>
      </c>
      <c r="BO29" s="53" t="s">
        <v>109</v>
      </c>
      <c r="BP29" s="52"/>
      <c r="BQ29" s="73" t="e">
        <f aca="false">BQ25-BQ27</f>
        <v>#REF!</v>
      </c>
      <c r="BR29" s="55"/>
      <c r="BS29" s="142"/>
      <c r="BT29" s="143"/>
      <c r="BU29" s="52"/>
      <c r="BV29" s="52"/>
      <c r="BW29" s="52"/>
      <c r="BX29" s="52"/>
      <c r="BY29" s="52"/>
      <c r="BZ29" s="52"/>
      <c r="CA29" s="52"/>
      <c r="CB29" s="52"/>
      <c r="CC29" s="138"/>
      <c r="CD29" s="138"/>
      <c r="CE29" s="145"/>
      <c r="CF29" s="145"/>
      <c r="CG29" s="145"/>
      <c r="CH29" s="7"/>
      <c r="CI29" s="8"/>
      <c r="CJ29" s="7"/>
      <c r="CK29" s="29"/>
      <c r="CL29" s="7"/>
      <c r="CM29" s="7"/>
      <c r="CN29" s="8"/>
      <c r="CO29" s="7"/>
      <c r="CP29" s="29"/>
      <c r="CQ29" s="7"/>
      <c r="CR29" s="7"/>
      <c r="CS29" s="7"/>
      <c r="CT29" s="7"/>
      <c r="CU29" s="7"/>
      <c r="CV29" s="7"/>
      <c r="CW29" s="7"/>
      <c r="CX29" s="7"/>
      <c r="CY29" s="7"/>
    </row>
    <row r="30" customFormat="false" ht="12.75" hidden="false" customHeight="false" outlineLevel="0" collapsed="false">
      <c r="B30" s="75" t="n">
        <v>2300</v>
      </c>
      <c r="C30" s="146" t="n">
        <f aca="false">C29</f>
        <v>4</v>
      </c>
      <c r="D30" s="147" t="n">
        <f aca="false">D29</f>
        <v>0</v>
      </c>
      <c r="E30" s="174" t="n">
        <f aca="false">C30-D29</f>
        <v>4</v>
      </c>
      <c r="F30" s="149" t="n">
        <f aca="false">$F$6</f>
        <v>0</v>
      </c>
      <c r="G30" s="175" t="n">
        <f aca="false">$G$6</f>
        <v>0</v>
      </c>
      <c r="H30" s="151" t="n">
        <f aca="false">$H$6</f>
        <v>0</v>
      </c>
      <c r="I30" s="152" t="n">
        <f aca="false">F30+G30+H30</f>
        <v>0</v>
      </c>
      <c r="J30" s="153" t="n">
        <f aca="false">$J$7</f>
        <v>0</v>
      </c>
      <c r="K30" s="154" t="n">
        <f aca="false">$K$6</f>
        <v>0</v>
      </c>
      <c r="L30" s="155" t="n">
        <f aca="false">((I30*J30/1000)+K30)</f>
        <v>0</v>
      </c>
      <c r="M30" s="156" t="n">
        <f aca="false">$M$68</f>
        <v>0</v>
      </c>
      <c r="N30" s="157" t="e">
        <f aca="false">$N$7*AQ29*AR29</f>
        <v>#DIV/0!</v>
      </c>
      <c r="O30" s="156" t="n">
        <f aca="false">$O$68</f>
        <v>0</v>
      </c>
      <c r="P30" s="158" t="n">
        <f aca="false">(AT29*$P$6)*$P$3</f>
        <v>1.7328</v>
      </c>
      <c r="Q30" s="154" t="n">
        <f aca="false">$Q$68</f>
        <v>0</v>
      </c>
      <c r="R30" s="154" t="n">
        <v>0</v>
      </c>
      <c r="S30" s="155" t="n">
        <v>0</v>
      </c>
      <c r="T30" s="156" t="n">
        <f aca="false">$T$6</f>
        <v>0</v>
      </c>
      <c r="U30" s="159" t="e">
        <f aca="false">(N30/E30)+SUM(L30:M30)</f>
        <v>#DIV/0!</v>
      </c>
      <c r="W30" s="116" t="n">
        <v>4</v>
      </c>
      <c r="X30" s="117" t="n">
        <v>2.52</v>
      </c>
      <c r="Y30" s="160"/>
      <c r="Z30" s="90"/>
      <c r="AA30" s="186"/>
      <c r="AB30" s="187"/>
      <c r="AC30" s="188" t="n">
        <f aca="false">(W30*X30)+(Y30*Z30)+(AA30*AB30)</f>
        <v>10.08</v>
      </c>
      <c r="AD30" s="189" t="n">
        <v>2400</v>
      </c>
      <c r="AE30" s="190" t="n">
        <v>0</v>
      </c>
      <c r="AF30" s="191" t="n">
        <v>0</v>
      </c>
      <c r="AG30" s="192"/>
      <c r="AH30" s="167"/>
      <c r="AI30" s="168"/>
      <c r="AJ30" s="169"/>
      <c r="AK30" s="170" t="n">
        <v>4</v>
      </c>
      <c r="AL30" s="63" t="n">
        <v>125</v>
      </c>
      <c r="AM30" s="194"/>
      <c r="AN30" s="172"/>
      <c r="AO30" s="173"/>
      <c r="AP30" s="195"/>
      <c r="AQ30" s="195" t="e">
        <f aca="false" t="array" ref="AQ30:AQ30">SUM(IF(AND(AJ30&lt;&gt;"pac",AJ30&lt;&gt;""),AI30),IF(AND(AM30&lt;&gt;"pac",AM30&lt;&gt;""),AL30),IF(AND(AN30&lt;&gt;"pac",AN30&lt;&gt;""),AO30))/SUM(IF(AND(AJ30&lt;&gt;"pac",AJ30&lt;&gt;""),1),IF(AND(AM30&lt;&gt;"pac",AM30&lt;&gt;""),1),IF(AND(AN30&lt;&gt;"pac",AN30&lt;&gt;""),1))</f>
        <v>#DIV/0!</v>
      </c>
      <c r="AR30" s="195" t="n">
        <f aca="false" t="array" ref="AR30:AR30">SUM(IF(AND(AJ30&lt;&gt;"pac",AJ30&lt;&gt;""),AH30),IF(AND(AM30&lt;&gt;"pac",AM30&lt;&gt;""),AK30),IF(AND(AP30&lt;&gt;"pac",AP30&lt;&gt;""),AN30))</f>
        <v>0</v>
      </c>
      <c r="AS30" s="55"/>
      <c r="AT30" s="134" t="n">
        <f aca="false">SUM(AE30,AG30,AH30,AN30,AK30)</f>
        <v>4</v>
      </c>
      <c r="AU30" s="135" t="n">
        <f aca="false">AV30/AT30</f>
        <v>125</v>
      </c>
      <c r="AV30" s="136" t="n">
        <f aca="false">SUM(AE30*AF30)+(AH30*AI30)+(AN30*AO30)+(AK30*AL30)</f>
        <v>500</v>
      </c>
      <c r="AW30" s="137" t="n">
        <f aca="false">AT30*(F31+G31+H31)*J31/1000</f>
        <v>0</v>
      </c>
      <c r="AX30" s="137" t="n">
        <f aca="false">K31*AT30</f>
        <v>0</v>
      </c>
      <c r="AY30" s="137" t="n">
        <f aca="false">L31*(AE31+AG31)</f>
        <v>0</v>
      </c>
      <c r="AZ30" s="136" t="n">
        <f aca="false">P31</f>
        <v>1.7328</v>
      </c>
      <c r="BA30" s="137" t="n">
        <f aca="false">AC30</f>
        <v>10.08</v>
      </c>
      <c r="BB30" s="137" t="n">
        <f aca="false">T31*AT31</f>
        <v>0</v>
      </c>
      <c r="BC30" s="137"/>
      <c r="BD30" s="137" t="n">
        <f aca="false">AV30-SUM(AW30:BC30)</f>
        <v>488.1872</v>
      </c>
      <c r="BE30" s="138"/>
      <c r="BF30" s="139" t="n">
        <f aca="false">BD30</f>
        <v>488.1872</v>
      </c>
      <c r="BG30" s="139" t="n">
        <f aca="false">BF30*$BG$5</f>
        <v>390.54976</v>
      </c>
      <c r="BH30" s="139" t="n">
        <f aca="false">BF30*$BH$5</f>
        <v>97.63744</v>
      </c>
      <c r="BI30" s="52"/>
      <c r="BJ30" s="53"/>
      <c r="BK30" s="52"/>
      <c r="BL30" s="73"/>
      <c r="BO30" s="53"/>
      <c r="BP30" s="52"/>
      <c r="BQ30" s="73"/>
      <c r="BR30" s="55"/>
      <c r="BS30" s="142"/>
      <c r="BT30" s="143"/>
      <c r="BU30" s="52"/>
      <c r="BV30" s="52"/>
      <c r="BW30" s="52"/>
      <c r="BX30" s="52"/>
      <c r="BY30" s="52"/>
      <c r="BZ30" s="52"/>
      <c r="CA30" s="52"/>
      <c r="CB30" s="52"/>
      <c r="CC30" s="138"/>
      <c r="CD30" s="138"/>
      <c r="CE30" s="145"/>
      <c r="CF30" s="145"/>
      <c r="CG30" s="145"/>
      <c r="CH30" s="7"/>
      <c r="CI30" s="8"/>
      <c r="CJ30" s="7"/>
      <c r="CK30" s="29"/>
      <c r="CL30" s="7"/>
      <c r="CM30" s="7"/>
      <c r="CN30" s="8"/>
      <c r="CO30" s="7"/>
      <c r="CP30" s="29"/>
      <c r="CQ30" s="7"/>
      <c r="CR30" s="7"/>
      <c r="CS30" s="7"/>
      <c r="CT30" s="7"/>
      <c r="CU30" s="7"/>
      <c r="CV30" s="7"/>
      <c r="CW30" s="7"/>
      <c r="CX30" s="7"/>
      <c r="CY30" s="7"/>
    </row>
    <row r="31" customFormat="false" ht="13.5" hidden="false" customHeight="false" outlineLevel="0" collapsed="false">
      <c r="B31" s="75" t="n">
        <v>2400</v>
      </c>
      <c r="C31" s="146" t="n">
        <f aca="false">C30</f>
        <v>4</v>
      </c>
      <c r="D31" s="147" t="n">
        <f aca="false">D30</f>
        <v>0</v>
      </c>
      <c r="E31" s="174" t="n">
        <f aca="false">C31-D30</f>
        <v>4</v>
      </c>
      <c r="F31" s="149" t="n">
        <f aca="false">$F$6</f>
        <v>0</v>
      </c>
      <c r="G31" s="196" t="n">
        <f aca="false">$G$6</f>
        <v>0</v>
      </c>
      <c r="H31" s="151" t="n">
        <f aca="false">$H$6</f>
        <v>0</v>
      </c>
      <c r="I31" s="152" t="n">
        <f aca="false">F31+G31+H31</f>
        <v>0</v>
      </c>
      <c r="J31" s="153" t="n">
        <f aca="false">$J$7</f>
        <v>0</v>
      </c>
      <c r="K31" s="154" t="n">
        <f aca="false">$K$6</f>
        <v>0</v>
      </c>
      <c r="L31" s="155" t="n">
        <f aca="false">((I31*J31/1000)+K31)</f>
        <v>0</v>
      </c>
      <c r="M31" s="156" t="n">
        <f aca="false">$M$68</f>
        <v>0</v>
      </c>
      <c r="N31" s="157" t="e">
        <f aca="false">$N$7*AQ30*AR30</f>
        <v>#DIV/0!</v>
      </c>
      <c r="O31" s="156" t="n">
        <f aca="false">$O$68</f>
        <v>0</v>
      </c>
      <c r="P31" s="158" t="n">
        <f aca="false">(AT30*$P$6)*$P$3</f>
        <v>1.7328</v>
      </c>
      <c r="Q31" s="154" t="n">
        <f aca="false">$Q$68</f>
        <v>0</v>
      </c>
      <c r="R31" s="154" t="n">
        <v>0</v>
      </c>
      <c r="S31" s="155" t="n">
        <v>0</v>
      </c>
      <c r="T31" s="156" t="n">
        <f aca="false">$T$6</f>
        <v>0</v>
      </c>
      <c r="U31" s="159" t="e">
        <f aca="false">(N31/E31)+SUM(L31:M31)</f>
        <v>#DIV/0!</v>
      </c>
      <c r="W31" s="197" t="n">
        <f aca="false">SUM(W7:W30)</f>
        <v>96</v>
      </c>
      <c r="X31" s="26"/>
      <c r="Y31" s="197" t="n">
        <f aca="false">SUM(Y7:Y30)</f>
        <v>0</v>
      </c>
      <c r="AA31" s="195" t="n">
        <f aca="false">SUM(AA7:AA30)</f>
        <v>0</v>
      </c>
      <c r="AB31" s="176"/>
      <c r="AD31" s="51"/>
      <c r="AE31" s="198" t="n">
        <f aca="false">SUM(AE7:AE30)</f>
        <v>0</v>
      </c>
      <c r="AF31" s="51"/>
      <c r="AG31" s="199"/>
      <c r="AH31" s="200" t="n">
        <f aca="false">SUM(AH7:AH30)</f>
        <v>0</v>
      </c>
      <c r="AI31" s="199"/>
      <c r="AJ31" s="51"/>
      <c r="AK31" s="201" t="n">
        <f aca="false">SUM(AK7:AK30)</f>
        <v>96</v>
      </c>
      <c r="AL31" s="52"/>
      <c r="AM31" s="51"/>
      <c r="AN31" s="201" t="n">
        <f aca="false">SUM(AN7:AN30)</f>
        <v>0</v>
      </c>
      <c r="AO31" s="52"/>
      <c r="AP31" s="52"/>
      <c r="AT31" s="202" t="n">
        <f aca="false">SUM(AT7:AT30)</f>
        <v>96</v>
      </c>
      <c r="AU31" s="203" t="n">
        <f aca="false">AV31/AT31</f>
        <v>132.5</v>
      </c>
      <c r="AV31" s="203" t="n">
        <f aca="false">SUM(AV7:AV30)</f>
        <v>12720</v>
      </c>
      <c r="AW31" s="203" t="n">
        <f aca="false">SUM(AW7:AW30)</f>
        <v>0</v>
      </c>
      <c r="AX31" s="203" t="n">
        <f aca="false">SUM(AX7:AX30)</f>
        <v>0</v>
      </c>
      <c r="AY31" s="203" t="n">
        <f aca="false">SUM(AY7:AY30)</f>
        <v>0</v>
      </c>
      <c r="AZ31" s="203" t="n">
        <f aca="false">SUM(AZ7:AZ30)</f>
        <v>41.5872</v>
      </c>
      <c r="BA31" s="204" t="n">
        <f aca="false">SUM(BA7:BA30)</f>
        <v>241.92</v>
      </c>
      <c r="BB31" s="204" t="n">
        <f aca="false">SUM(BB7:BB30)</f>
        <v>0</v>
      </c>
      <c r="BC31" s="204" t="n">
        <f aca="false">SUM(BC7:BC30)</f>
        <v>0</v>
      </c>
      <c r="BD31" s="204" t="n">
        <f aca="false">SUM(BD7:BD30)</f>
        <v>12436.4928</v>
      </c>
      <c r="BF31" s="205" t="n">
        <f aca="false">SUM(BF7:BF30)</f>
        <v>12436.4928</v>
      </c>
      <c r="BG31" s="205" t="n">
        <f aca="false">SUM(BG7:BG30)</f>
        <v>9949.19424</v>
      </c>
      <c r="BH31" s="205" t="n">
        <f aca="false">SUM(BH7:BH30)</f>
        <v>2487.29856</v>
      </c>
      <c r="BJ31" s="53" t="s">
        <v>110</v>
      </c>
      <c r="BK31" s="52"/>
      <c r="BL31" s="171"/>
      <c r="BO31" s="53" t="s">
        <v>110</v>
      </c>
      <c r="BP31" s="52"/>
      <c r="BQ31" s="171"/>
      <c r="BR31" s="7"/>
      <c r="BS31" s="28"/>
      <c r="BT31" s="206"/>
      <c r="BU31" s="98"/>
      <c r="BV31" s="52"/>
      <c r="BW31" s="52"/>
      <c r="BX31" s="52"/>
      <c r="BY31" s="52"/>
      <c r="BZ31" s="98"/>
      <c r="CA31" s="52"/>
      <c r="CB31" s="52"/>
      <c r="CC31" s="101"/>
      <c r="CD31" s="7"/>
      <c r="CE31" s="29"/>
      <c r="CF31" s="29"/>
      <c r="CG31" s="29"/>
      <c r="CH31" s="7"/>
      <c r="CI31" s="8"/>
      <c r="CJ31" s="7"/>
      <c r="CK31" s="7"/>
      <c r="CL31" s="7"/>
      <c r="CM31" s="7"/>
      <c r="CN31" s="8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</row>
    <row r="32" customFormat="false" ht="13.5" hidden="false" customHeight="false" outlineLevel="0" collapsed="false">
      <c r="B32" s="207"/>
      <c r="C32" s="208"/>
      <c r="D32" s="208"/>
      <c r="E32" s="209" t="n">
        <f aca="false">SUM(E8:E31)</f>
        <v>96</v>
      </c>
      <c r="F32" s="210"/>
      <c r="G32" s="211"/>
      <c r="H32" s="210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BJ32" s="53" t="s">
        <v>111</v>
      </c>
      <c r="BK32" s="52"/>
      <c r="BL32" s="212" t="n">
        <f aca="false">AW31</f>
        <v>0</v>
      </c>
      <c r="BO32" s="53" t="s">
        <v>111</v>
      </c>
      <c r="BP32" s="52"/>
      <c r="BQ32" s="213" t="e">
        <f aca="true">(INDIRECT(TEXT((DAY($A$1)-1),"0")&amp;"!BQ32"))+BL32</f>
        <v>#REF!</v>
      </c>
      <c r="BR32" s="7"/>
      <c r="BS32" s="7"/>
      <c r="BT32" s="7"/>
      <c r="BU32" s="98"/>
      <c r="BV32" s="52"/>
      <c r="BW32" s="176"/>
      <c r="BX32" s="52"/>
      <c r="BY32" s="52"/>
      <c r="BZ32" s="98"/>
      <c r="CA32" s="52"/>
      <c r="CB32" s="176"/>
      <c r="CC32" s="7"/>
      <c r="CD32" s="7"/>
      <c r="CE32" s="7"/>
      <c r="CF32" s="7"/>
      <c r="CG32" s="7"/>
      <c r="CH32" s="7"/>
      <c r="CI32" s="8"/>
      <c r="CJ32" s="7"/>
      <c r="CK32" s="214"/>
      <c r="CL32" s="7"/>
      <c r="CM32" s="7"/>
      <c r="CN32" s="8"/>
      <c r="CO32" s="7"/>
      <c r="CP32" s="215"/>
      <c r="CQ32" s="7"/>
      <c r="CR32" s="7"/>
      <c r="CS32" s="7"/>
      <c r="CT32" s="7"/>
      <c r="CU32" s="7"/>
      <c r="CV32" s="7"/>
      <c r="CW32" s="7"/>
      <c r="CX32" s="7"/>
      <c r="CY32" s="7"/>
    </row>
    <row r="33" customFormat="false" ht="12.75" hidden="false" customHeight="false" outlineLevel="0" collapsed="false">
      <c r="P33" s="52"/>
      <c r="V33" s="52"/>
      <c r="AI33" s="216"/>
      <c r="AJ33" s="216"/>
      <c r="AK33" s="216"/>
      <c r="AL33" s="6"/>
      <c r="BJ33" s="53" t="s">
        <v>112</v>
      </c>
      <c r="BK33" s="52"/>
      <c r="BL33" s="213" t="n">
        <f aca="false">AX31</f>
        <v>0</v>
      </c>
      <c r="BO33" s="53" t="s">
        <v>112</v>
      </c>
      <c r="BP33" s="52"/>
      <c r="BQ33" s="213" t="e">
        <f aca="true">(INDIRECT(TEXT((DAY($A$1)-1),"0")&amp;"!BQ33"))+BL33</f>
        <v>#REF!</v>
      </c>
      <c r="BR33" s="7"/>
      <c r="BS33" s="7"/>
      <c r="BT33" s="7"/>
      <c r="BU33" s="52"/>
      <c r="BV33" s="52"/>
      <c r="BW33" s="52"/>
      <c r="BX33" s="52"/>
      <c r="BY33" s="52"/>
      <c r="BZ33" s="52"/>
      <c r="CA33" s="52"/>
      <c r="CB33" s="52"/>
      <c r="CC33" s="7"/>
      <c r="CD33" s="7"/>
      <c r="CE33" s="7"/>
      <c r="CF33" s="7"/>
      <c r="CG33" s="7"/>
      <c r="CH33" s="7"/>
      <c r="CI33" s="8"/>
      <c r="CJ33" s="7"/>
      <c r="CK33" s="215"/>
      <c r="CL33" s="7"/>
      <c r="CM33" s="7"/>
      <c r="CN33" s="8"/>
      <c r="CO33" s="7"/>
      <c r="CP33" s="215"/>
      <c r="CQ33" s="7"/>
      <c r="CR33" s="7"/>
      <c r="CS33" s="7"/>
      <c r="CT33" s="7"/>
      <c r="CU33" s="7"/>
      <c r="CV33" s="7"/>
      <c r="CW33" s="7"/>
      <c r="CX33" s="7"/>
      <c r="CY33" s="7"/>
    </row>
    <row r="34" customFormat="false" ht="13.5" hidden="false" customHeight="false" outlineLevel="0" collapsed="false">
      <c r="P34" s="52"/>
      <c r="AC34" s="217"/>
      <c r="AI34" s="218"/>
      <c r="AJ34" s="218"/>
      <c r="AK34" s="218"/>
      <c r="BJ34" s="53"/>
      <c r="BK34" s="52"/>
      <c r="BL34" s="171"/>
      <c r="BO34" s="183"/>
      <c r="BP34" s="52"/>
      <c r="BQ34" s="219"/>
      <c r="BR34" s="7"/>
      <c r="BS34" s="7"/>
      <c r="BT34" s="7"/>
      <c r="BU34" s="98"/>
      <c r="BV34" s="52"/>
      <c r="BW34" s="176"/>
      <c r="BX34" s="52"/>
      <c r="BY34" s="52"/>
      <c r="BZ34" s="98"/>
      <c r="CA34" s="52"/>
      <c r="CB34" s="176"/>
      <c r="CC34" s="7"/>
      <c r="CD34" s="7"/>
      <c r="CE34" s="7"/>
      <c r="CF34" s="7"/>
      <c r="CG34" s="7"/>
      <c r="CH34" s="7"/>
      <c r="CI34" s="8"/>
      <c r="CJ34" s="7"/>
      <c r="CK34" s="7"/>
      <c r="CL34" s="7"/>
      <c r="CM34" s="7"/>
      <c r="CN34" s="7"/>
      <c r="CO34" s="7"/>
      <c r="CP34" s="8"/>
      <c r="CQ34" s="7"/>
      <c r="CR34" s="7"/>
      <c r="CS34" s="7"/>
      <c r="CT34" s="7"/>
      <c r="CU34" s="7"/>
      <c r="CV34" s="7"/>
      <c r="CW34" s="7"/>
      <c r="CX34" s="7"/>
      <c r="CY34" s="7"/>
    </row>
    <row r="35" customFormat="false" ht="12.75" hidden="false" customHeight="false" outlineLevel="0" collapsed="false">
      <c r="P35" s="52"/>
      <c r="AE35" s="220" t="s">
        <v>113</v>
      </c>
      <c r="AF35" s="221" t="s">
        <v>114</v>
      </c>
      <c r="AG35" s="221"/>
      <c r="AH35" s="222"/>
      <c r="AJ35" s="220" t="s">
        <v>113</v>
      </c>
      <c r="AK35" s="221" t="s">
        <v>115</v>
      </c>
      <c r="AL35" s="221"/>
      <c r="AM35" s="222"/>
      <c r="BJ35" s="140" t="s">
        <v>116</v>
      </c>
      <c r="BK35" s="141"/>
      <c r="BL35" s="223" t="n">
        <f aca="false">BL25-BL27-BL32-BL33</f>
        <v>9949.19424</v>
      </c>
      <c r="BO35" s="140" t="s">
        <v>117</v>
      </c>
      <c r="BP35" s="141"/>
      <c r="BQ35" s="223" t="e">
        <f aca="false">BQ29-SUM(BQ32:BQ33)</f>
        <v>#REF!</v>
      </c>
      <c r="BR35" s="7"/>
      <c r="BS35" s="7"/>
      <c r="BT35" s="7"/>
      <c r="BU35" s="98"/>
      <c r="BV35" s="52"/>
      <c r="BW35" s="176"/>
      <c r="BX35" s="52"/>
      <c r="BY35" s="52"/>
      <c r="BZ35" s="98"/>
      <c r="CA35" s="52"/>
      <c r="CB35" s="176"/>
      <c r="CC35" s="7"/>
      <c r="CD35" s="7"/>
      <c r="CE35" s="7"/>
      <c r="CF35" s="7"/>
      <c r="CG35" s="7"/>
      <c r="CH35" s="7"/>
      <c r="CI35" s="8"/>
      <c r="CJ35" s="7"/>
      <c r="CK35" s="215"/>
      <c r="CL35" s="7"/>
      <c r="CM35" s="7"/>
      <c r="CN35" s="8"/>
      <c r="CO35" s="7"/>
      <c r="CP35" s="215"/>
      <c r="CQ35" s="7"/>
      <c r="CR35" s="7"/>
      <c r="CS35" s="7"/>
      <c r="CT35" s="7"/>
      <c r="CU35" s="7"/>
      <c r="CV35" s="7"/>
      <c r="CW35" s="7"/>
      <c r="CX35" s="7"/>
      <c r="CY35" s="7"/>
    </row>
    <row r="36" customFormat="false" ht="12.75" hidden="false" customHeight="false" outlineLevel="0" collapsed="false">
      <c r="P36" s="52"/>
      <c r="AE36" s="224"/>
      <c r="AF36" s="52"/>
      <c r="AG36" s="52" t="s">
        <v>118</v>
      </c>
      <c r="AH36" s="225" t="s">
        <v>119</v>
      </c>
      <c r="AJ36" s="224"/>
      <c r="AK36" s="52"/>
      <c r="AL36" s="52" t="s">
        <v>118</v>
      </c>
      <c r="AM36" s="225" t="s">
        <v>119</v>
      </c>
      <c r="AV36" s="226" t="s">
        <v>120</v>
      </c>
      <c r="AW36" s="226" t="s">
        <v>121</v>
      </c>
      <c r="AX36" s="226" t="s">
        <v>122</v>
      </c>
      <c r="AY36" s="226" t="s">
        <v>123</v>
      </c>
      <c r="AZ36" s="226" t="s">
        <v>124</v>
      </c>
      <c r="BA36" s="226" t="s">
        <v>46</v>
      </c>
      <c r="BF36" s="98"/>
      <c r="BG36" s="52"/>
      <c r="BH36" s="176"/>
      <c r="BJ36" s="98"/>
      <c r="BK36" s="52"/>
      <c r="BL36" s="176"/>
      <c r="BO36" s="98"/>
      <c r="BP36" s="52"/>
      <c r="BQ36" s="176"/>
      <c r="BR36" s="7"/>
      <c r="BS36" s="7"/>
      <c r="BT36" s="7"/>
      <c r="BU36" s="98"/>
      <c r="BV36" s="52"/>
      <c r="BW36" s="176"/>
      <c r="BX36" s="52"/>
      <c r="BY36" s="52"/>
      <c r="BZ36" s="98"/>
      <c r="CA36" s="52"/>
      <c r="CB36" s="176"/>
      <c r="CC36" s="7"/>
      <c r="CD36" s="7"/>
      <c r="CE36" s="8"/>
      <c r="CF36" s="7"/>
      <c r="CG36" s="29"/>
      <c r="CH36" s="7"/>
      <c r="CI36" s="8"/>
      <c r="CJ36" s="7"/>
      <c r="CK36" s="29"/>
      <c r="CL36" s="7"/>
      <c r="CM36" s="7"/>
      <c r="CN36" s="8"/>
      <c r="CO36" s="7"/>
      <c r="CP36" s="29"/>
      <c r="CQ36" s="7"/>
      <c r="CR36" s="7"/>
      <c r="CS36" s="7"/>
      <c r="CT36" s="7"/>
      <c r="CU36" s="7"/>
      <c r="CV36" s="7"/>
      <c r="CW36" s="7"/>
      <c r="CX36" s="7"/>
      <c r="CY36" s="7"/>
    </row>
    <row r="37" customFormat="false" ht="16.5" hidden="false" customHeight="false" outlineLevel="0" collapsed="false">
      <c r="A37" s="7"/>
      <c r="B37" s="7"/>
      <c r="C37" s="7"/>
      <c r="D37" s="7"/>
      <c r="E37" s="7"/>
      <c r="F37" s="7"/>
      <c r="G37" s="7"/>
      <c r="H37" s="227"/>
      <c r="I37" s="227"/>
      <c r="J37" s="227"/>
      <c r="K37" s="227"/>
      <c r="L37" s="7"/>
      <c r="M37" s="7"/>
      <c r="N37" s="7"/>
      <c r="O37" s="7"/>
      <c r="P37" s="100"/>
      <c r="Q37" s="7"/>
      <c r="R37" s="7"/>
      <c r="S37" s="7"/>
      <c r="T37" s="7"/>
      <c r="U37" s="7"/>
      <c r="V37" s="7"/>
      <c r="W37" s="7"/>
      <c r="X37" s="7"/>
      <c r="Y37" s="7"/>
      <c r="AE37" s="224" t="s">
        <v>125</v>
      </c>
      <c r="AF37" s="52"/>
      <c r="AG37" s="52" t="s">
        <v>126</v>
      </c>
      <c r="AH37" s="225" t="s">
        <v>127</v>
      </c>
      <c r="AJ37" s="224" t="s">
        <v>125</v>
      </c>
      <c r="AK37" s="52"/>
      <c r="AL37" s="52" t="s">
        <v>128</v>
      </c>
      <c r="AM37" s="225" t="s">
        <v>129</v>
      </c>
      <c r="AS37" s="226" t="s">
        <v>130</v>
      </c>
      <c r="AT37" s="226" t="s">
        <v>131</v>
      </c>
      <c r="AU37" s="226" t="s">
        <v>132</v>
      </c>
      <c r="AV37" s="226" t="s">
        <v>133</v>
      </c>
      <c r="AW37" s="226" t="s">
        <v>133</v>
      </c>
      <c r="AX37" s="226" t="s">
        <v>134</v>
      </c>
      <c r="AY37" s="226" t="s">
        <v>134</v>
      </c>
      <c r="AZ37" s="226" t="s">
        <v>135</v>
      </c>
      <c r="BA37" s="0" t="s">
        <v>136</v>
      </c>
      <c r="BR37" s="55"/>
      <c r="BS37" s="55"/>
      <c r="BT37" s="55"/>
      <c r="BU37" s="98"/>
      <c r="BV37" s="52"/>
      <c r="BW37" s="176"/>
      <c r="BX37" s="52"/>
      <c r="BY37" s="52"/>
      <c r="BZ37" s="98"/>
      <c r="CA37" s="52"/>
      <c r="CB37" s="176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</row>
    <row r="38" customFormat="false" ht="12.75" hidden="false" customHeight="false" outlineLevel="0" collapsed="false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AE38" s="224" t="s">
        <v>137</v>
      </c>
      <c r="AF38" s="52"/>
      <c r="AG38" s="52" t="s">
        <v>138</v>
      </c>
      <c r="AH38" s="225" t="s">
        <v>138</v>
      </c>
      <c r="AJ38" s="224" t="s">
        <v>137</v>
      </c>
      <c r="AK38" s="52"/>
      <c r="AL38" s="52" t="s">
        <v>83</v>
      </c>
      <c r="AM38" s="225" t="s">
        <v>82</v>
      </c>
      <c r="AS38" s="228"/>
      <c r="AT38" s="229" t="n">
        <f aca="false">AT7</f>
        <v>4</v>
      </c>
      <c r="AU38" s="229" t="n">
        <f aca="false">AS38-AT38</f>
        <v>-4</v>
      </c>
      <c r="AV38" s="230" t="n">
        <f aca="false">IF(AND(AU38&lt;=0,AU38&gt;=-2),AU38,IF(AU38&lt;-2,-2,0))</f>
        <v>-2</v>
      </c>
      <c r="AW38" s="231" t="n">
        <f aca="false">IF(AND(AU38&gt;=0,AU38&lt;=2),AU38,IF(AU38&gt;2,2,0))</f>
        <v>0</v>
      </c>
      <c r="AX38" s="232" t="n">
        <f aca="false">IF(AU38&gt;2,(AU38-2)*13.66,0)</f>
        <v>0</v>
      </c>
      <c r="AY38" s="232" t="n">
        <f aca="false">IF(AU38&lt;-2,(ABS(AU38)-2)*100,0)</f>
        <v>200</v>
      </c>
      <c r="AZ38" s="233" t="n">
        <f aca="false">AV38+AW38</f>
        <v>-2</v>
      </c>
      <c r="BA38" s="234" t="n">
        <f aca="false">AX38+AY38</f>
        <v>200</v>
      </c>
      <c r="BB38" s="142"/>
      <c r="BJ38" s="6" t="s">
        <v>139</v>
      </c>
      <c r="BP38" s="6" t="s">
        <v>140</v>
      </c>
      <c r="BR38" s="235"/>
      <c r="BS38" s="142"/>
      <c r="BT38" s="142"/>
      <c r="BU38" s="98"/>
      <c r="BV38" s="52"/>
      <c r="BW38" s="52"/>
      <c r="BX38" s="52"/>
      <c r="BY38" s="52"/>
      <c r="BZ38" s="98"/>
      <c r="CA38" s="52"/>
      <c r="CB38" s="52"/>
      <c r="CC38" s="7"/>
      <c r="CD38" s="7"/>
      <c r="CE38" s="7"/>
      <c r="CF38" s="7"/>
      <c r="CG38" s="7"/>
      <c r="CH38" s="7"/>
      <c r="CI38" s="7"/>
      <c r="CJ38" s="8"/>
      <c r="CK38" s="7"/>
      <c r="CL38" s="7"/>
      <c r="CM38" s="7"/>
      <c r="CN38" s="7"/>
      <c r="CO38" s="8"/>
      <c r="CP38" s="7"/>
      <c r="CQ38" s="7"/>
      <c r="CR38" s="7"/>
      <c r="CS38" s="7"/>
      <c r="CT38" s="7"/>
      <c r="CU38" s="7"/>
      <c r="CV38" s="7"/>
      <c r="CW38" s="7"/>
      <c r="CX38" s="7"/>
      <c r="CY38" s="7"/>
    </row>
    <row r="39" customFormat="false" ht="13.5" hidden="false" customHeight="false" outlineLevel="0" collapsed="false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AE39" s="236" t="n">
        <f aca="false">AE31</f>
        <v>0</v>
      </c>
      <c r="AF39" s="237" t="n">
        <f aca="false">AG31</f>
        <v>0</v>
      </c>
      <c r="AG39" s="237" t="n">
        <f aca="false">AH31+AK31</f>
        <v>96</v>
      </c>
      <c r="AH39" s="238" t="n">
        <f aca="false">AN31</f>
        <v>0</v>
      </c>
      <c r="AJ39" s="236" t="n">
        <f aca="false">AJ31</f>
        <v>0</v>
      </c>
      <c r="AK39" s="237" t="n">
        <f aca="false">AL31</f>
        <v>0</v>
      </c>
      <c r="AL39" s="239" t="n">
        <f aca="false">AVERAGE(AL7:AL30,AI7:AI30)</f>
        <v>132.5</v>
      </c>
      <c r="AM39" s="240" t="e">
        <f aca="false">AVERAGE(AO7:AO30)</f>
        <v>#DIV/0!</v>
      </c>
      <c r="AS39" s="241"/>
      <c r="AT39" s="242" t="n">
        <f aca="false">AT8</f>
        <v>4</v>
      </c>
      <c r="AU39" s="242" t="n">
        <f aca="false">AS39-AT39</f>
        <v>-4</v>
      </c>
      <c r="AV39" s="243" t="n">
        <f aca="false">IF(AND(AU39&lt;=0,AU39&gt;=-2),AU39,IF(AU39&lt;-2,-2,0))</f>
        <v>-2</v>
      </c>
      <c r="AW39" s="244" t="n">
        <f aca="false">IF(AND(AU39&gt;=0,AU39&lt;=2),AU39,IF(AU39&gt;2,2,0))</f>
        <v>0</v>
      </c>
      <c r="AX39" s="245" t="n">
        <f aca="false">IF(AU39&gt;2,(AU39-2)*13.66,0)</f>
        <v>0</v>
      </c>
      <c r="AY39" s="245" t="n">
        <f aca="false">IF(AU39&lt;-2,(ABS(AU39)-2)*100,0)</f>
        <v>200</v>
      </c>
      <c r="AZ39" s="246" t="n">
        <f aca="false">AV39+AW39</f>
        <v>-2</v>
      </c>
      <c r="BA39" s="247" t="n">
        <f aca="false">AX39+AY39</f>
        <v>200</v>
      </c>
      <c r="BJ39" s="25" t="s">
        <v>141</v>
      </c>
      <c r="BK39" s="26"/>
      <c r="BL39" s="248" t="n">
        <v>0</v>
      </c>
      <c r="BM39" s="249"/>
      <c r="BR39" s="235"/>
      <c r="BS39" s="142"/>
      <c r="BT39" s="142"/>
      <c r="BU39" s="98"/>
      <c r="BV39" s="52"/>
      <c r="BW39" s="214"/>
      <c r="BX39" s="52"/>
      <c r="BY39" s="52"/>
      <c r="BZ39" s="98"/>
      <c r="CA39" s="52"/>
      <c r="CB39" s="250"/>
      <c r="CC39" s="7"/>
      <c r="CD39" s="7"/>
      <c r="CE39" s="7"/>
      <c r="CF39" s="7"/>
      <c r="CG39" s="7"/>
      <c r="CH39" s="7"/>
      <c r="CI39" s="7"/>
      <c r="CJ39" s="8"/>
      <c r="CK39" s="7"/>
      <c r="CL39" s="249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</row>
    <row r="40" customFormat="false" ht="15.75" hidden="false" customHeight="false" outlineLevel="0" collapsed="false">
      <c r="A40" s="7"/>
      <c r="B40" s="7"/>
      <c r="C40" s="7"/>
      <c r="D40" s="7"/>
      <c r="E40" s="227"/>
      <c r="F40" s="227"/>
      <c r="G40" s="227"/>
      <c r="H40" s="227"/>
      <c r="I40" s="227"/>
      <c r="J40" s="227"/>
      <c r="K40" s="227"/>
      <c r="L40" s="227"/>
      <c r="M40" s="227"/>
      <c r="N40" s="227"/>
      <c r="O40" s="227"/>
      <c r="P40" s="7"/>
      <c r="Q40" s="7"/>
      <c r="R40" s="7"/>
      <c r="S40" s="7"/>
      <c r="T40" s="7"/>
      <c r="U40" s="7"/>
      <c r="V40" s="7"/>
      <c r="W40" s="7"/>
      <c r="X40" s="7"/>
      <c r="Y40" s="7"/>
      <c r="AS40" s="241"/>
      <c r="AT40" s="242" t="n">
        <f aca="false">AT9</f>
        <v>4</v>
      </c>
      <c r="AU40" s="242" t="n">
        <f aca="false">AS40-AT40</f>
        <v>-4</v>
      </c>
      <c r="AV40" s="243" t="n">
        <f aca="false">IF(AND(AU40&lt;=0,AU40&gt;=-2),AU40,IF(AU40&lt;-2,-2,0))</f>
        <v>-2</v>
      </c>
      <c r="AW40" s="244" t="n">
        <f aca="false">IF(AND(AU40&gt;=0,AU40&lt;=2),AU40,IF(AU40&gt;2,2,0))</f>
        <v>0</v>
      </c>
      <c r="AX40" s="245" t="n">
        <f aca="false">IF(AU40&gt;2,(AU40-2)*13.66,0)</f>
        <v>0</v>
      </c>
      <c r="AY40" s="245" t="n">
        <f aca="false">IF(AU40&lt;-2,(ABS(AU40)-2)*100,0)</f>
        <v>200</v>
      </c>
      <c r="AZ40" s="246" t="n">
        <f aca="false">AV40+AW40</f>
        <v>-2</v>
      </c>
      <c r="BA40" s="247" t="n">
        <f aca="false">AX40+AY40</f>
        <v>200</v>
      </c>
      <c r="BJ40" s="183"/>
      <c r="BK40" s="52"/>
      <c r="BL40" s="251"/>
      <c r="BM40" s="252"/>
      <c r="BR40" s="235"/>
      <c r="BS40" s="142"/>
      <c r="BT40" s="142"/>
      <c r="BU40" s="98"/>
      <c r="BV40" s="52"/>
      <c r="BW40" s="250"/>
      <c r="BX40" s="52"/>
      <c r="BY40" s="52"/>
      <c r="BZ40" s="98"/>
      <c r="CA40" s="52"/>
      <c r="CB40" s="250"/>
      <c r="CC40" s="7"/>
      <c r="CD40" s="7"/>
      <c r="CE40" s="7"/>
      <c r="CF40" s="7"/>
      <c r="CG40" s="7"/>
      <c r="CH40" s="7"/>
      <c r="CI40" s="7"/>
      <c r="CJ40" s="7"/>
      <c r="CK40" s="7"/>
      <c r="CL40" s="252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</row>
    <row r="41" customFormat="false" ht="15.75" hidden="false" customHeight="false" outlineLevel="0" collapsed="false">
      <c r="A41" s="7"/>
      <c r="B41" s="7"/>
      <c r="C41" s="7"/>
      <c r="D41" s="7"/>
      <c r="E41" s="253"/>
      <c r="F41" s="253"/>
      <c r="G41" s="254"/>
      <c r="H41" s="253"/>
      <c r="I41" s="254"/>
      <c r="J41" s="253"/>
      <c r="K41" s="254"/>
      <c r="L41" s="253"/>
      <c r="M41" s="254"/>
      <c r="N41" s="253"/>
      <c r="O41" s="253"/>
      <c r="P41" s="7"/>
      <c r="Q41" s="7"/>
      <c r="R41" s="7"/>
      <c r="S41" s="7"/>
      <c r="T41" s="7"/>
      <c r="U41" s="7"/>
      <c r="V41" s="7"/>
      <c r="W41" s="7"/>
      <c r="X41" s="7"/>
      <c r="Y41" s="7"/>
      <c r="AS41" s="241"/>
      <c r="AT41" s="242" t="n">
        <f aca="false">AT10</f>
        <v>4</v>
      </c>
      <c r="AU41" s="242" t="n">
        <f aca="false">AS41-AT41</f>
        <v>-4</v>
      </c>
      <c r="AV41" s="243" t="n">
        <f aca="false">IF(AND(AU41&lt;=0,AU41&gt;=-2),AU41,IF(AU41&lt;-2,-2,0))</f>
        <v>-2</v>
      </c>
      <c r="AW41" s="244" t="n">
        <f aca="false">IF(AND(AU41&gt;=0,AU41&lt;=2),AU41,IF(AU41&gt;2,2,0))</f>
        <v>0</v>
      </c>
      <c r="AX41" s="245" t="n">
        <f aca="false">IF(AU41&gt;2,(AU41-2)*13.66,0)</f>
        <v>0</v>
      </c>
      <c r="AY41" s="245" t="n">
        <f aca="false">IF(AU41&lt;-2,(ABS(AU41)-2)*100,0)</f>
        <v>200</v>
      </c>
      <c r="AZ41" s="246" t="n">
        <f aca="false">AV41+AW41</f>
        <v>-2</v>
      </c>
      <c r="BA41" s="247" t="n">
        <f aca="false">AX41+AY41</f>
        <v>200</v>
      </c>
      <c r="BJ41" s="53" t="s">
        <v>142</v>
      </c>
      <c r="BK41" s="98"/>
      <c r="BL41" s="255" t="n">
        <v>0</v>
      </c>
      <c r="BM41" s="249"/>
      <c r="BR41" s="235"/>
      <c r="BS41" s="142"/>
      <c r="BT41" s="142"/>
      <c r="BU41" s="98"/>
      <c r="BV41" s="52"/>
      <c r="BW41" s="52"/>
      <c r="BX41" s="52"/>
      <c r="BY41" s="52"/>
      <c r="BZ41" s="52"/>
      <c r="CA41" s="52"/>
      <c r="CB41" s="98"/>
      <c r="CC41" s="7"/>
      <c r="CD41" s="7"/>
      <c r="CE41" s="7"/>
      <c r="CF41" s="7"/>
      <c r="CG41" s="7"/>
      <c r="CH41" s="7"/>
      <c r="CI41" s="7"/>
      <c r="CJ41" s="8"/>
      <c r="CK41" s="8"/>
      <c r="CL41" s="249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</row>
    <row r="42" customFormat="false" ht="15" hidden="false" customHeight="false" outlineLevel="0" collapsed="false">
      <c r="A42" s="7"/>
      <c r="B42" s="7"/>
      <c r="C42" s="7"/>
      <c r="D42" s="7"/>
      <c r="E42" s="253"/>
      <c r="F42" s="253"/>
      <c r="G42" s="254"/>
      <c r="H42" s="253"/>
      <c r="I42" s="254"/>
      <c r="J42" s="253"/>
      <c r="K42" s="254"/>
      <c r="L42" s="253"/>
      <c r="M42" s="254"/>
      <c r="N42" s="253"/>
      <c r="O42" s="253"/>
      <c r="P42" s="7"/>
      <c r="Q42" s="7"/>
      <c r="R42" s="7"/>
      <c r="S42" s="7"/>
      <c r="T42" s="7"/>
      <c r="U42" s="7"/>
      <c r="V42" s="7"/>
      <c r="W42" s="7"/>
      <c r="X42" s="7"/>
      <c r="Y42" s="7"/>
      <c r="AE42" s="220" t="s">
        <v>143</v>
      </c>
      <c r="AF42" s="221" t="s">
        <v>114</v>
      </c>
      <c r="AG42" s="221"/>
      <c r="AH42" s="222"/>
      <c r="AJ42" s="220" t="s">
        <v>143</v>
      </c>
      <c r="AK42" s="221" t="s">
        <v>115</v>
      </c>
      <c r="AL42" s="221"/>
      <c r="AM42" s="222"/>
      <c r="AS42" s="241"/>
      <c r="AT42" s="242" t="n">
        <f aca="false">AT11</f>
        <v>4</v>
      </c>
      <c r="AU42" s="242" t="n">
        <f aca="false">AS42-AT42</f>
        <v>-4</v>
      </c>
      <c r="AV42" s="243" t="n">
        <f aca="false">IF(AND(AU42&lt;=0,AU42&gt;=-2),AU42,IF(AU42&lt;-2,-2,0))</f>
        <v>-2</v>
      </c>
      <c r="AW42" s="244" t="n">
        <f aca="false">IF(AND(AU42&gt;=0,AU42&lt;=2),AU42,IF(AU42&gt;2,2,0))</f>
        <v>0</v>
      </c>
      <c r="AX42" s="245" t="n">
        <f aca="false">IF(AU42&gt;2,(AU42-2)*13.66,0)</f>
        <v>0</v>
      </c>
      <c r="AY42" s="245" t="n">
        <f aca="false">IF(AU42&lt;-2,(ABS(AU42)-2)*100,0)</f>
        <v>200</v>
      </c>
      <c r="AZ42" s="246" t="n">
        <f aca="false">AV42+AW42</f>
        <v>-2</v>
      </c>
      <c r="BA42" s="247" t="n">
        <f aca="false">AX42+AY42</f>
        <v>200</v>
      </c>
      <c r="BJ42" s="53" t="s">
        <v>144</v>
      </c>
      <c r="BK42" s="256" t="n">
        <f aca="false">A1</f>
        <v>36977</v>
      </c>
      <c r="BL42" s="255" t="n">
        <v>0</v>
      </c>
      <c r="BM42" s="249"/>
      <c r="BR42" s="235"/>
      <c r="BS42" s="142"/>
      <c r="BT42" s="142"/>
      <c r="BU42" s="98"/>
      <c r="BV42" s="52"/>
      <c r="BW42" s="250"/>
      <c r="BX42" s="52"/>
      <c r="BY42" s="52"/>
      <c r="BZ42" s="98"/>
      <c r="CA42" s="52"/>
      <c r="CB42" s="250"/>
      <c r="CC42" s="7"/>
      <c r="CD42" s="7"/>
      <c r="CE42" s="7"/>
      <c r="CF42" s="7"/>
      <c r="CG42" s="7"/>
      <c r="CH42" s="7"/>
      <c r="CI42" s="7"/>
      <c r="CJ42" s="8"/>
      <c r="CK42" s="257"/>
      <c r="CL42" s="249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</row>
    <row r="43" customFormat="false" ht="15" hidden="false" customHeight="false" outlineLevel="0" collapsed="false">
      <c r="A43" s="7"/>
      <c r="B43" s="7"/>
      <c r="C43" s="7"/>
      <c r="D43" s="7"/>
      <c r="E43" s="253"/>
      <c r="F43" s="253"/>
      <c r="G43" s="254"/>
      <c r="H43" s="253"/>
      <c r="I43" s="253"/>
      <c r="J43" s="253"/>
      <c r="K43" s="254"/>
      <c r="L43" s="253"/>
      <c r="M43" s="253"/>
      <c r="N43" s="253"/>
      <c r="O43" s="253"/>
      <c r="P43" s="7"/>
      <c r="Q43" s="7"/>
      <c r="R43" s="7"/>
      <c r="S43" s="7"/>
      <c r="T43" s="7"/>
      <c r="U43" s="7"/>
      <c r="V43" s="7"/>
      <c r="W43" s="7"/>
      <c r="X43" s="7"/>
      <c r="Y43" s="7"/>
      <c r="AE43" s="224"/>
      <c r="AF43" s="52"/>
      <c r="AG43" s="52" t="s">
        <v>118</v>
      </c>
      <c r="AH43" s="225"/>
      <c r="AJ43" s="224"/>
      <c r="AK43" s="52"/>
      <c r="AL43" s="52" t="s">
        <v>118</v>
      </c>
      <c r="AM43" s="225"/>
      <c r="AS43" s="241"/>
      <c r="AT43" s="242" t="n">
        <f aca="false">AT12</f>
        <v>4</v>
      </c>
      <c r="AU43" s="242" t="n">
        <f aca="false">AS43-AT43</f>
        <v>-4</v>
      </c>
      <c r="AV43" s="243" t="n">
        <f aca="false">IF(AND(AU43&lt;=0,AU43&gt;=-2),AU43,IF(AU43&lt;-2,-2,0))</f>
        <v>-2</v>
      </c>
      <c r="AW43" s="244" t="n">
        <f aca="false">IF(AND(AU43&gt;=0,AU43&lt;=2),AU43,IF(AU43&gt;2,2,0))</f>
        <v>0</v>
      </c>
      <c r="AX43" s="245" t="n">
        <f aca="false">IF(AU43&gt;2,(AU43-2)*13.66,0)</f>
        <v>0</v>
      </c>
      <c r="AY43" s="245" t="n">
        <f aca="false">IF(AU43&lt;-2,(ABS(AU43)-2)*100,0)</f>
        <v>200</v>
      </c>
      <c r="AZ43" s="246" t="n">
        <f aca="false">AV43+AW43</f>
        <v>-2</v>
      </c>
      <c r="BA43" s="247" t="n">
        <f aca="false">AX43+AY43</f>
        <v>200</v>
      </c>
      <c r="BJ43" s="53" t="s">
        <v>145</v>
      </c>
      <c r="BK43" s="52"/>
      <c r="BL43" s="255" t="n">
        <f aca="false">SUM(BL39:BL42)</f>
        <v>0</v>
      </c>
      <c r="BM43" s="249"/>
      <c r="BR43" s="235"/>
      <c r="BS43" s="142"/>
      <c r="BT43" s="142"/>
      <c r="BU43" s="98"/>
      <c r="BV43" s="52"/>
      <c r="BW43" s="176"/>
      <c r="BX43" s="52"/>
      <c r="BY43" s="52"/>
      <c r="BZ43" s="98"/>
      <c r="CA43" s="52"/>
      <c r="CB43" s="176"/>
      <c r="CC43" s="7"/>
      <c r="CD43" s="7"/>
      <c r="CE43" s="7"/>
      <c r="CF43" s="7"/>
      <c r="CG43" s="7"/>
      <c r="CH43" s="7"/>
      <c r="CI43" s="7"/>
      <c r="CJ43" s="8"/>
      <c r="CK43" s="7"/>
      <c r="CL43" s="249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</row>
    <row r="44" customFormat="false" ht="15" hidden="false" customHeight="false" outlineLevel="0" collapsed="false">
      <c r="A44" s="7"/>
      <c r="B44" s="7"/>
      <c r="C44" s="7"/>
      <c r="D44" s="7"/>
      <c r="E44" s="253"/>
      <c r="F44" s="253"/>
      <c r="G44" s="254"/>
      <c r="H44" s="253"/>
      <c r="I44" s="254"/>
      <c r="J44" s="253"/>
      <c r="K44" s="254"/>
      <c r="L44" s="253"/>
      <c r="M44" s="254"/>
      <c r="N44" s="254"/>
      <c r="O44" s="254"/>
      <c r="P44" s="7"/>
      <c r="Q44" s="7"/>
      <c r="R44" s="7"/>
      <c r="S44" s="7"/>
      <c r="T44" s="7"/>
      <c r="U44" s="7"/>
      <c r="V44" s="7"/>
      <c r="W44" s="7"/>
      <c r="X44" s="7"/>
      <c r="Y44" s="7"/>
      <c r="AE44" s="224" t="s">
        <v>125</v>
      </c>
      <c r="AF44" s="52" t="s">
        <v>146</v>
      </c>
      <c r="AG44" s="52" t="s">
        <v>126</v>
      </c>
      <c r="AH44" s="225" t="s">
        <v>119</v>
      </c>
      <c r="AJ44" s="224" t="s">
        <v>125</v>
      </c>
      <c r="AK44" s="52" t="s">
        <v>146</v>
      </c>
      <c r="AL44" s="52" t="s">
        <v>126</v>
      </c>
      <c r="AM44" s="225" t="s">
        <v>119</v>
      </c>
      <c r="AS44" s="241"/>
      <c r="AT44" s="242" t="n">
        <f aca="false">AT13</f>
        <v>4</v>
      </c>
      <c r="AU44" s="242" t="n">
        <f aca="false">AS44-AT44</f>
        <v>-4</v>
      </c>
      <c r="AV44" s="243" t="n">
        <f aca="false">IF(AND(AU44&lt;=0,AU44&gt;=-2),AU44,IF(AU44&lt;-2,-2,0))</f>
        <v>-2</v>
      </c>
      <c r="AW44" s="244" t="n">
        <f aca="false">IF(AND(AU44&gt;=0,AU44&lt;=2),AU44,IF(AU44&gt;2,2,0))</f>
        <v>0</v>
      </c>
      <c r="AX44" s="245" t="n">
        <f aca="false">IF(AU44&gt;2,(AU44-2)*13.66,0)</f>
        <v>0</v>
      </c>
      <c r="AY44" s="245" t="n">
        <f aca="false">IF(AU44&lt;-2,(ABS(AU44)-2)*100,0)</f>
        <v>200</v>
      </c>
      <c r="AZ44" s="246" t="n">
        <f aca="false">AV44+AW44</f>
        <v>-2</v>
      </c>
      <c r="BA44" s="247" t="n">
        <f aca="false">AX44+AY44</f>
        <v>200</v>
      </c>
      <c r="BJ44" s="183"/>
      <c r="BK44" s="52"/>
      <c r="BL44" s="251"/>
      <c r="BM44" s="252"/>
      <c r="BR44" s="235"/>
      <c r="BS44" s="142"/>
      <c r="BT44" s="142"/>
      <c r="BU44" s="52"/>
      <c r="BV44" s="52"/>
      <c r="BW44" s="52"/>
      <c r="BX44" s="52"/>
      <c r="BY44" s="52"/>
      <c r="BZ44" s="52"/>
      <c r="CA44" s="52"/>
      <c r="CB44" s="52"/>
      <c r="CC44" s="7"/>
      <c r="CD44" s="7"/>
      <c r="CE44" s="7"/>
      <c r="CF44" s="7"/>
      <c r="CG44" s="7"/>
      <c r="CH44" s="7"/>
      <c r="CI44" s="7"/>
      <c r="CJ44" s="7"/>
      <c r="CK44" s="7"/>
      <c r="CL44" s="252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</row>
    <row r="45" customFormat="false" ht="15.75" hidden="false" customHeight="false" outlineLevel="0" collapsed="false">
      <c r="A45" s="7"/>
      <c r="B45" s="7"/>
      <c r="C45" s="7"/>
      <c r="D45" s="7"/>
      <c r="E45" s="253"/>
      <c r="F45" s="253"/>
      <c r="G45" s="253"/>
      <c r="H45" s="253"/>
      <c r="I45" s="253"/>
      <c r="J45" s="253"/>
      <c r="K45" s="253"/>
      <c r="L45" s="253"/>
      <c r="M45" s="253"/>
      <c r="N45" s="253"/>
      <c r="O45" s="253"/>
      <c r="P45" s="7"/>
      <c r="Q45" s="7"/>
      <c r="R45" s="7"/>
      <c r="S45" s="7"/>
      <c r="T45" s="7"/>
      <c r="U45" s="7"/>
      <c r="V45" s="7"/>
      <c r="W45" s="7"/>
      <c r="X45" s="7"/>
      <c r="Y45" s="7"/>
      <c r="AE45" s="258" t="s">
        <v>137</v>
      </c>
      <c r="AF45" s="259" t="s">
        <v>137</v>
      </c>
      <c r="AG45" s="259" t="s">
        <v>138</v>
      </c>
      <c r="AH45" s="260" t="s">
        <v>138</v>
      </c>
      <c r="AJ45" s="224" t="s">
        <v>137</v>
      </c>
      <c r="AK45" s="52" t="s">
        <v>137</v>
      </c>
      <c r="AL45" s="52" t="s">
        <v>138</v>
      </c>
      <c r="AM45" s="225" t="s">
        <v>138</v>
      </c>
      <c r="AS45" s="241"/>
      <c r="AT45" s="242" t="n">
        <f aca="false">AT14</f>
        <v>4</v>
      </c>
      <c r="AU45" s="242" t="n">
        <f aca="false">AS45-AT45</f>
        <v>-4</v>
      </c>
      <c r="AV45" s="243" t="n">
        <f aca="false">IF(AND(AU45&lt;=0,AU45&gt;=-2),AU45,IF(AU45&lt;-2,-2,0))</f>
        <v>-2</v>
      </c>
      <c r="AW45" s="244" t="n">
        <f aca="false">IF(AND(AU45&gt;=0,AU45&lt;=2),AU45,IF(AU45&gt;2,2,0))</f>
        <v>0</v>
      </c>
      <c r="AX45" s="245" t="n">
        <f aca="false">IF(AU45&gt;2,(AU45-2)*13.66,0)</f>
        <v>0</v>
      </c>
      <c r="AY45" s="245" t="n">
        <f aca="false">IF(AU45&lt;-2,(ABS(AU45)-2)*100,0)</f>
        <v>200</v>
      </c>
      <c r="AZ45" s="246" t="n">
        <f aca="false">AV45+AW45</f>
        <v>-2</v>
      </c>
      <c r="BA45" s="247" t="n">
        <f aca="false">AX45+AY45</f>
        <v>200</v>
      </c>
      <c r="BJ45" s="53" t="s">
        <v>147</v>
      </c>
      <c r="BK45" s="98"/>
      <c r="BL45" s="255" t="n">
        <v>0</v>
      </c>
      <c r="BM45" s="249"/>
      <c r="BR45" s="235"/>
      <c r="BS45" s="142"/>
      <c r="BT45" s="142"/>
      <c r="BU45" s="98"/>
      <c r="BV45" s="52"/>
      <c r="BW45" s="52"/>
      <c r="BX45" s="52"/>
      <c r="BY45" s="52"/>
      <c r="BZ45" s="52"/>
      <c r="CA45" s="98"/>
      <c r="CB45" s="52"/>
      <c r="CC45" s="7"/>
      <c r="CD45" s="7"/>
      <c r="CE45" s="7"/>
      <c r="CF45" s="7"/>
      <c r="CG45" s="7"/>
      <c r="CH45" s="7"/>
      <c r="CI45" s="7"/>
      <c r="CJ45" s="8"/>
      <c r="CK45" s="8"/>
      <c r="CL45" s="249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</row>
    <row r="46" customFormat="false" ht="15.75" hidden="false" customHeight="false" outlineLevel="0" collapsed="false">
      <c r="A46" s="7"/>
      <c r="B46" s="7"/>
      <c r="C46" s="7"/>
      <c r="D46" s="7"/>
      <c r="E46" s="253"/>
      <c r="F46" s="253"/>
      <c r="G46" s="253"/>
      <c r="H46" s="253"/>
      <c r="I46" s="253"/>
      <c r="J46" s="253"/>
      <c r="K46" s="253"/>
      <c r="L46" s="253"/>
      <c r="M46" s="253"/>
      <c r="N46" s="253"/>
      <c r="O46" s="253"/>
      <c r="P46" s="7"/>
      <c r="Q46" s="7"/>
      <c r="R46" s="7"/>
      <c r="S46" s="7"/>
      <c r="T46" s="7"/>
      <c r="U46" s="7"/>
      <c r="V46" s="7"/>
      <c r="W46" s="7"/>
      <c r="X46" s="7"/>
      <c r="Y46" s="7"/>
      <c r="AE46" s="261" t="n">
        <f aca="false">AE39</f>
        <v>0</v>
      </c>
      <c r="AF46" s="262" t="n">
        <f aca="false">AF39</f>
        <v>0</v>
      </c>
      <c r="AG46" s="263" t="e">
        <f aca="true">(INDIRECT(TEXT((DAY($A$1)-1),"0")&amp;"!AG46"))+AG39</f>
        <v>#REF!</v>
      </c>
      <c r="AH46" s="263" t="e">
        <f aca="true">(INDIRECT(TEXT((DAY($A$1)-1),"0")&amp;"!AH46"))+AH39</f>
        <v>#REF!</v>
      </c>
      <c r="AJ46" s="261" t="n">
        <f aca="false">AJ39</f>
        <v>0</v>
      </c>
      <c r="AK46" s="262" t="n">
        <f aca="false">AK39</f>
        <v>0</v>
      </c>
      <c r="AL46" s="264" t="e">
        <f aca="true">(INDIRECT(TEXT((DAY($A$1)-1),"0")&amp;"!AH46"))+AL39</f>
        <v>#REF!</v>
      </c>
      <c r="AM46" s="265" t="e">
        <f aca="true">(INDIRECT(TEXT((DAY($A$1)-1),"0")&amp;"!Am46"))+AM39</f>
        <v>#REF!</v>
      </c>
      <c r="AS46" s="241"/>
      <c r="AT46" s="242" t="n">
        <f aca="false">AT15</f>
        <v>4</v>
      </c>
      <c r="AU46" s="242" t="n">
        <f aca="false">AS46-AT46</f>
        <v>-4</v>
      </c>
      <c r="AV46" s="243" t="n">
        <f aca="false">IF(AND(AU46&lt;=0,AU46&gt;=-2),AU46,IF(AU46&lt;-2,-2,0))</f>
        <v>-2</v>
      </c>
      <c r="AW46" s="244" t="n">
        <f aca="false">IF(AND(AU46&gt;=0,AU46&lt;=2),AU46,IF(AU46&gt;2,2,0))</f>
        <v>0</v>
      </c>
      <c r="AX46" s="245" t="n">
        <f aca="false">IF(AU46&gt;2,(AU46-2)*13.66,0)</f>
        <v>0</v>
      </c>
      <c r="AY46" s="245" t="n">
        <f aca="false">IF(AU46&lt;-2,(ABS(AU46)-2)*100,0)</f>
        <v>200</v>
      </c>
      <c r="AZ46" s="246" t="n">
        <f aca="false">AV46+AW46</f>
        <v>-2</v>
      </c>
      <c r="BA46" s="247" t="n">
        <f aca="false">AX46+AY46</f>
        <v>200</v>
      </c>
      <c r="BJ46" s="53" t="s">
        <v>148</v>
      </c>
      <c r="BK46" s="256" t="n">
        <f aca="false">BK42</f>
        <v>36977</v>
      </c>
      <c r="BL46" s="266" t="n">
        <f aca="false">AT31*J7/1000</f>
        <v>0</v>
      </c>
      <c r="BM46" s="249"/>
      <c r="BR46" s="235"/>
      <c r="BS46" s="142"/>
      <c r="BT46" s="142"/>
      <c r="BU46" s="98"/>
      <c r="BV46" s="52"/>
      <c r="BW46" s="249"/>
      <c r="BX46" s="249"/>
      <c r="BY46" s="52"/>
      <c r="BZ46" s="52"/>
      <c r="CA46" s="52"/>
      <c r="CB46" s="52"/>
      <c r="CC46" s="7"/>
      <c r="CD46" s="7"/>
      <c r="CE46" s="7"/>
      <c r="CF46" s="7"/>
      <c r="CG46" s="7"/>
      <c r="CH46" s="7"/>
      <c r="CI46" s="7"/>
      <c r="CJ46" s="8"/>
      <c r="CK46" s="257"/>
      <c r="CL46" s="249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</row>
    <row r="47" customFormat="false" ht="15" hidden="false" customHeight="false" outlineLevel="0" collapsed="false">
      <c r="A47" s="7"/>
      <c r="B47" s="7"/>
      <c r="C47" s="7"/>
      <c r="D47" s="7"/>
      <c r="E47" s="253"/>
      <c r="F47" s="253"/>
      <c r="G47" s="253"/>
      <c r="H47" s="253"/>
      <c r="I47" s="253"/>
      <c r="J47" s="253"/>
      <c r="K47" s="253"/>
      <c r="L47" s="253"/>
      <c r="M47" s="253"/>
      <c r="N47" s="253"/>
      <c r="O47" s="253"/>
      <c r="P47" s="7"/>
      <c r="Q47" s="7"/>
      <c r="R47" s="7"/>
      <c r="S47" s="7"/>
      <c r="T47" s="7"/>
      <c r="U47" s="7"/>
      <c r="V47" s="7"/>
      <c r="W47" s="7"/>
      <c r="X47" s="7"/>
      <c r="Y47" s="7"/>
      <c r="AS47" s="241"/>
      <c r="AT47" s="242" t="n">
        <f aca="false">AT16</f>
        <v>4</v>
      </c>
      <c r="AU47" s="242" t="n">
        <f aca="false">AS47-AT47</f>
        <v>-4</v>
      </c>
      <c r="AV47" s="243" t="n">
        <f aca="false">IF(AND(AU47&lt;=0,AU47&gt;=-2),AU47,IF(AU47&lt;-2,-2,0))</f>
        <v>-2</v>
      </c>
      <c r="AW47" s="244" t="n">
        <f aca="false">IF(AND(AU47&gt;=0,AU47&lt;=2),AU47,IF(AU47&gt;2,2,0))</f>
        <v>0</v>
      </c>
      <c r="AX47" s="245" t="n">
        <f aca="false">IF(AU47&gt;2,(AU47-2)*13.66,0)</f>
        <v>0</v>
      </c>
      <c r="AY47" s="245" t="n">
        <f aca="false">IF(AU47&lt;-2,(ABS(AU47)-2)*100,0)</f>
        <v>200</v>
      </c>
      <c r="AZ47" s="246" t="n">
        <f aca="false">AV47+AW47</f>
        <v>-2</v>
      </c>
      <c r="BA47" s="247" t="n">
        <f aca="false">AX47+AY47</f>
        <v>200</v>
      </c>
      <c r="BJ47" s="53" t="s">
        <v>149</v>
      </c>
      <c r="BK47" s="98"/>
      <c r="BL47" s="255" t="n">
        <f aca="false">SUM(BL45:BL46)</f>
        <v>0</v>
      </c>
      <c r="BM47" s="249"/>
      <c r="BR47" s="235"/>
      <c r="BS47" s="142"/>
      <c r="BT47" s="142"/>
      <c r="BU47" s="52"/>
      <c r="BV47" s="52"/>
      <c r="BW47" s="252"/>
      <c r="BX47" s="252"/>
      <c r="BY47" s="52"/>
      <c r="BZ47" s="52"/>
      <c r="CA47" s="52"/>
      <c r="CB47" s="52"/>
      <c r="CC47" s="7"/>
      <c r="CD47" s="7"/>
      <c r="CE47" s="7"/>
      <c r="CF47" s="7"/>
      <c r="CG47" s="7"/>
      <c r="CH47" s="7"/>
      <c r="CI47" s="7"/>
      <c r="CJ47" s="8"/>
      <c r="CK47" s="8"/>
      <c r="CL47" s="249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</row>
    <row r="48" customFormat="false" ht="15" hidden="false" customHeight="false" outlineLevel="0" collapsed="false">
      <c r="A48" s="7"/>
      <c r="B48" s="7"/>
      <c r="C48" s="7"/>
      <c r="D48" s="7"/>
      <c r="E48" s="253"/>
      <c r="F48" s="253"/>
      <c r="G48" s="254"/>
      <c r="H48" s="253"/>
      <c r="I48" s="254"/>
      <c r="J48" s="253"/>
      <c r="K48" s="254"/>
      <c r="L48" s="253"/>
      <c r="M48" s="254"/>
      <c r="N48" s="253"/>
      <c r="O48" s="253"/>
      <c r="P48" s="7"/>
      <c r="Q48" s="7"/>
      <c r="R48" s="7"/>
      <c r="S48" s="7"/>
      <c r="T48" s="7"/>
      <c r="U48" s="7"/>
      <c r="V48" s="7"/>
      <c r="W48" s="7"/>
      <c r="X48" s="7"/>
      <c r="Y48" s="7"/>
      <c r="AS48" s="241"/>
      <c r="AT48" s="242" t="n">
        <f aca="false">AT17</f>
        <v>4</v>
      </c>
      <c r="AU48" s="242" t="n">
        <f aca="false">AS48-AT48</f>
        <v>-4</v>
      </c>
      <c r="AV48" s="243" t="n">
        <f aca="false">IF(AND(AU48&lt;=0,AU48&gt;=-2),AU48,IF(AU48&lt;-2,-2,0))</f>
        <v>-2</v>
      </c>
      <c r="AW48" s="244" t="n">
        <f aca="false">IF(AND(AU48&gt;=0,AU48&lt;=2),AU48,IF(AU48&gt;2,2,0))</f>
        <v>0</v>
      </c>
      <c r="AX48" s="245" t="n">
        <f aca="false">IF(AU48&gt;2,(AU48-2)*13.66,0)</f>
        <v>0</v>
      </c>
      <c r="AY48" s="245" t="n">
        <f aca="false">IF(AU48&lt;-2,(ABS(AU48)-2)*100,0)</f>
        <v>200</v>
      </c>
      <c r="AZ48" s="246" t="n">
        <f aca="false">AV48+AW48</f>
        <v>-2</v>
      </c>
      <c r="BA48" s="247" t="n">
        <f aca="false">AX48+AY48</f>
        <v>200</v>
      </c>
      <c r="BJ48" s="183"/>
      <c r="BK48" s="52"/>
      <c r="BL48" s="251"/>
      <c r="BM48" s="252"/>
      <c r="BR48" s="235"/>
      <c r="BS48" s="142"/>
      <c r="BT48" s="142"/>
      <c r="BU48" s="98"/>
      <c r="BV48" s="98"/>
      <c r="BW48" s="249"/>
      <c r="BX48" s="249"/>
      <c r="BY48" s="52"/>
      <c r="BZ48" s="52"/>
      <c r="CA48" s="52"/>
      <c r="CB48" s="52"/>
      <c r="CC48" s="7"/>
      <c r="CD48" s="7"/>
      <c r="CE48" s="7"/>
      <c r="CF48" s="7"/>
      <c r="CG48" s="7"/>
      <c r="CH48" s="7"/>
      <c r="CI48" s="7"/>
      <c r="CJ48" s="7"/>
      <c r="CK48" s="7"/>
      <c r="CL48" s="252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</row>
    <row r="49" customFormat="false" ht="15" hidden="false" customHeight="false" outlineLevel="0" collapsed="false">
      <c r="A49" s="7"/>
      <c r="B49" s="7"/>
      <c r="C49" s="7"/>
      <c r="D49" s="7"/>
      <c r="E49" s="253"/>
      <c r="F49" s="253"/>
      <c r="G49" s="254"/>
      <c r="H49" s="253"/>
      <c r="I49" s="254"/>
      <c r="J49" s="253"/>
      <c r="K49" s="254"/>
      <c r="L49" s="253"/>
      <c r="M49" s="254"/>
      <c r="N49" s="253"/>
      <c r="O49" s="253"/>
      <c r="P49" s="7"/>
      <c r="Q49" s="7"/>
      <c r="R49" s="7"/>
      <c r="S49" s="7"/>
      <c r="T49" s="7"/>
      <c r="U49" s="7"/>
      <c r="V49" s="7"/>
      <c r="W49" s="7"/>
      <c r="X49" s="7"/>
      <c r="Y49" s="7"/>
      <c r="AS49" s="241"/>
      <c r="AT49" s="242" t="n">
        <f aca="false">AT18</f>
        <v>4</v>
      </c>
      <c r="AU49" s="242" t="n">
        <f aca="false">AS49-AT49</f>
        <v>-4</v>
      </c>
      <c r="AV49" s="243" t="n">
        <f aca="false">IF(AND(AU49&lt;=0,AU49&gt;=-2),AU49,IF(AU49&lt;-2,-2,0))</f>
        <v>-2</v>
      </c>
      <c r="AW49" s="244" t="n">
        <f aca="false">IF(AND(AU49&gt;=0,AU49&lt;=2),AU49,IF(AU49&gt;2,2,0))</f>
        <v>0</v>
      </c>
      <c r="AX49" s="245" t="n">
        <f aca="false">IF(AU49&gt;2,(AU49-2)*13.66,0)</f>
        <v>0</v>
      </c>
      <c r="AY49" s="245" t="n">
        <f aca="false">IF(AU49&lt;-2,(ABS(AU49)-2)*100,0)</f>
        <v>200</v>
      </c>
      <c r="AZ49" s="246" t="n">
        <f aca="false">AV49+AW49</f>
        <v>-2</v>
      </c>
      <c r="BA49" s="247" t="n">
        <f aca="false">AX49+AY49</f>
        <v>200</v>
      </c>
      <c r="BJ49" s="140" t="s">
        <v>150</v>
      </c>
      <c r="BK49" s="141"/>
      <c r="BL49" s="267" t="n">
        <f aca="false">BL43-BL47</f>
        <v>0</v>
      </c>
      <c r="BM49" s="249"/>
      <c r="BR49" s="235"/>
      <c r="BS49" s="142"/>
      <c r="BT49" s="142"/>
      <c r="BU49" s="98"/>
      <c r="BV49" s="256"/>
      <c r="BW49" s="249"/>
      <c r="BX49" s="249"/>
      <c r="BY49" s="52"/>
      <c r="BZ49" s="52"/>
      <c r="CA49" s="52"/>
      <c r="CB49" s="52"/>
      <c r="CC49" s="7"/>
      <c r="CD49" s="7"/>
      <c r="CE49" s="7"/>
      <c r="CF49" s="7"/>
      <c r="CG49" s="7"/>
      <c r="CH49" s="7"/>
      <c r="CI49" s="7"/>
      <c r="CJ49" s="8"/>
      <c r="CK49" s="7"/>
      <c r="CL49" s="249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</row>
    <row r="50" customFormat="false" ht="15" hidden="false" customHeight="false" outlineLevel="0" collapsed="false">
      <c r="A50" s="7"/>
      <c r="B50" s="7"/>
      <c r="C50" s="7"/>
      <c r="D50" s="7"/>
      <c r="E50" s="253"/>
      <c r="F50" s="253"/>
      <c r="G50" s="253"/>
      <c r="H50" s="253"/>
      <c r="I50" s="253"/>
      <c r="J50" s="253"/>
      <c r="K50" s="254"/>
      <c r="L50" s="253"/>
      <c r="M50" s="253"/>
      <c r="N50" s="253"/>
      <c r="O50" s="253"/>
      <c r="P50" s="7"/>
      <c r="Q50" s="7"/>
      <c r="R50" s="7"/>
      <c r="S50" s="7"/>
      <c r="T50" s="7"/>
      <c r="U50" s="7"/>
      <c r="V50" s="7"/>
      <c r="W50" s="7"/>
      <c r="X50" s="7"/>
      <c r="Y50" s="7"/>
      <c r="AS50" s="241"/>
      <c r="AT50" s="242" t="n">
        <f aca="false">AT19</f>
        <v>4</v>
      </c>
      <c r="AU50" s="242" t="n">
        <f aca="false">AS50-AT50</f>
        <v>-4</v>
      </c>
      <c r="AV50" s="243" t="n">
        <f aca="false">IF(AND(AU50&lt;=0,AU50&gt;=-2),AU50,IF(AU50&lt;-2,-2,0))</f>
        <v>-2</v>
      </c>
      <c r="AW50" s="244" t="n">
        <f aca="false">IF(AND(AU50&gt;=0,AU50&lt;=2),AU50,IF(AU50&gt;2,2,0))</f>
        <v>0</v>
      </c>
      <c r="AX50" s="245" t="n">
        <f aca="false">IF(AU50&gt;2,(AU50-2)*13.66,0)</f>
        <v>0</v>
      </c>
      <c r="AY50" s="245" t="n">
        <f aca="false">IF(AU50&lt;-2,(ABS(AU50)-2)*100,0)</f>
        <v>200</v>
      </c>
      <c r="AZ50" s="246" t="n">
        <f aca="false">AV50+AW50</f>
        <v>-2</v>
      </c>
      <c r="BA50" s="247" t="n">
        <f aca="false">AX50+AY50</f>
        <v>200</v>
      </c>
      <c r="BJ50" s="140"/>
      <c r="BK50" s="141"/>
      <c r="BL50" s="267"/>
      <c r="BM50" s="249"/>
      <c r="BR50" s="235"/>
      <c r="BS50" s="142"/>
      <c r="BT50" s="142"/>
      <c r="BU50" s="98"/>
      <c r="BV50" s="52"/>
      <c r="BW50" s="249"/>
      <c r="BX50" s="249"/>
      <c r="BY50" s="52"/>
      <c r="BZ50" s="52"/>
      <c r="CA50" s="52"/>
      <c r="CB50" s="52"/>
      <c r="CC50" s="7"/>
      <c r="CD50" s="7"/>
      <c r="CE50" s="7"/>
      <c r="CF50" s="7"/>
      <c r="CG50" s="7"/>
      <c r="CH50" s="7"/>
      <c r="CI50" s="7"/>
      <c r="CJ50" s="8"/>
      <c r="CK50" s="7"/>
      <c r="CL50" s="249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</row>
    <row r="51" customFormat="false" ht="15" hidden="false" customHeight="false" outlineLevel="0" collapsed="false">
      <c r="A51" s="7"/>
      <c r="B51" s="7"/>
      <c r="C51" s="7"/>
      <c r="D51" s="7"/>
      <c r="E51" s="253"/>
      <c r="F51" s="253"/>
      <c r="G51" s="253"/>
      <c r="H51" s="253"/>
      <c r="I51" s="254"/>
      <c r="J51" s="253"/>
      <c r="K51" s="254"/>
      <c r="L51" s="253"/>
      <c r="M51" s="254"/>
      <c r="N51" s="254"/>
      <c r="O51" s="254"/>
      <c r="P51" s="7"/>
      <c r="Q51" s="7"/>
      <c r="R51" s="7"/>
      <c r="S51" s="7"/>
      <c r="T51" s="7"/>
      <c r="U51" s="7"/>
      <c r="V51" s="7"/>
      <c r="W51" s="7"/>
      <c r="X51" s="7"/>
      <c r="Y51" s="7"/>
      <c r="AS51" s="241"/>
      <c r="AT51" s="242" t="n">
        <f aca="false">AT20</f>
        <v>4</v>
      </c>
      <c r="AU51" s="242" t="n">
        <f aca="false">AS51-AT51</f>
        <v>-4</v>
      </c>
      <c r="AV51" s="243" t="n">
        <f aca="false">IF(AND(AU51&lt;=0,AU51&gt;=-2),AU51,IF(AU51&lt;-2,-2,0))</f>
        <v>-2</v>
      </c>
      <c r="AW51" s="244" t="n">
        <f aca="false">IF(AND(AU51&gt;=0,AU51&lt;=2),AU51,IF(AU51&gt;2,2,0))</f>
        <v>0</v>
      </c>
      <c r="AX51" s="245" t="n">
        <f aca="false">IF(AU51&gt;2,(AU51-2)*13.66,0)</f>
        <v>0</v>
      </c>
      <c r="AY51" s="245" t="n">
        <f aca="false">IF(AU51&lt;-2,(ABS(AU51)-2)*100,0)</f>
        <v>200</v>
      </c>
      <c r="AZ51" s="246" t="n">
        <f aca="false">AV51+AW51</f>
        <v>-2</v>
      </c>
      <c r="BA51" s="247" t="n">
        <f aca="false">AX51+AY51</f>
        <v>200</v>
      </c>
      <c r="BR51" s="235"/>
      <c r="BS51" s="142"/>
      <c r="BT51" s="142"/>
      <c r="BU51" s="52"/>
      <c r="BV51" s="52"/>
      <c r="BW51" s="252"/>
      <c r="BX51" s="252"/>
      <c r="BY51" s="52"/>
      <c r="BZ51" s="52"/>
      <c r="CA51" s="52"/>
      <c r="CB51" s="52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</row>
    <row r="52" customFormat="false" ht="12.75" hidden="false" customHeight="false" outlineLevel="0" collapsed="false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AS52" s="241"/>
      <c r="AT52" s="242" t="n">
        <f aca="false">AT21</f>
        <v>4</v>
      </c>
      <c r="AU52" s="242" t="n">
        <f aca="false">AS52-AT52</f>
        <v>-4</v>
      </c>
      <c r="AV52" s="243" t="n">
        <f aca="false">IF(AND(AU52&lt;=0,AU52&gt;=-2),AU52,IF(AU52&lt;-2,-2,0))</f>
        <v>-2</v>
      </c>
      <c r="AW52" s="244" t="n">
        <f aca="false">IF(AND(AU52&gt;=0,AU52&lt;=2),AU52,IF(AU52&gt;2,2,0))</f>
        <v>0</v>
      </c>
      <c r="AX52" s="245" t="n">
        <f aca="false">IF(AU52&gt;2,(AU52-2)*13.66,0)</f>
        <v>0</v>
      </c>
      <c r="AY52" s="245" t="n">
        <f aca="false">IF(AU52&lt;-2,(ABS(AU52)-2)*100,0)</f>
        <v>200</v>
      </c>
      <c r="AZ52" s="246" t="n">
        <f aca="false">AV52+AW52</f>
        <v>-2</v>
      </c>
      <c r="BA52" s="247" t="n">
        <f aca="false">AX52+AY52</f>
        <v>200</v>
      </c>
      <c r="BR52" s="235"/>
      <c r="BS52" s="142"/>
      <c r="BT52" s="142"/>
      <c r="BU52" s="98"/>
      <c r="BV52" s="98"/>
      <c r="BW52" s="249"/>
      <c r="BX52" s="249"/>
      <c r="BY52" s="52"/>
      <c r="BZ52" s="52"/>
      <c r="CA52" s="52"/>
      <c r="CB52" s="52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</row>
    <row r="53" customFormat="false" ht="15.75" hidden="false" customHeight="false" outlineLevel="0" collapsed="false">
      <c r="A53" s="7"/>
      <c r="B53" s="7"/>
      <c r="C53" s="7"/>
      <c r="D53" s="7"/>
      <c r="E53" s="7"/>
      <c r="F53" s="7"/>
      <c r="G53" s="7"/>
      <c r="H53" s="22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AS53" s="241"/>
      <c r="AT53" s="242" t="n">
        <f aca="false">AT22</f>
        <v>4</v>
      </c>
      <c r="AU53" s="242" t="n">
        <f aca="false">AS53-AT53</f>
        <v>-4</v>
      </c>
      <c r="AV53" s="243" t="n">
        <f aca="false">IF(AND(AU53&lt;=0,AU53&gt;=-2),AU53,IF(AU53&lt;-2,-2,0))</f>
        <v>-2</v>
      </c>
      <c r="AW53" s="244" t="n">
        <f aca="false">IF(AND(AU53&gt;=0,AU53&lt;=2),AU53,IF(AU53&gt;2,2,0))</f>
        <v>0</v>
      </c>
      <c r="AX53" s="245" t="n">
        <f aca="false">IF(AU53&gt;2,(AU53-2)*13.66,0)</f>
        <v>0</v>
      </c>
      <c r="AY53" s="245" t="n">
        <f aca="false">IF(AU53&lt;-2,(ABS(AU53)-2)*100,0)</f>
        <v>200</v>
      </c>
      <c r="AZ53" s="246" t="n">
        <f aca="false">AV53+AW53</f>
        <v>-2</v>
      </c>
      <c r="BA53" s="247" t="n">
        <f aca="false">AX53+AY53</f>
        <v>200</v>
      </c>
      <c r="BR53" s="235"/>
      <c r="BS53" s="142"/>
      <c r="BT53" s="142"/>
      <c r="BU53" s="98"/>
      <c r="BV53" s="256"/>
      <c r="BW53" s="268"/>
      <c r="BX53" s="249"/>
      <c r="BY53" s="52"/>
      <c r="BZ53" s="52"/>
      <c r="CA53" s="52"/>
      <c r="CB53" s="52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</row>
    <row r="54" customFormat="false" ht="15.75" hidden="false" customHeight="false" outlineLevel="0" collapsed="false">
      <c r="A54" s="7"/>
      <c r="B54" s="7"/>
      <c r="C54" s="7"/>
      <c r="D54" s="7"/>
      <c r="E54" s="7"/>
      <c r="F54" s="7"/>
      <c r="G54" s="7"/>
      <c r="H54" s="227"/>
      <c r="I54" s="227"/>
      <c r="J54" s="227"/>
      <c r="K54" s="22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AS54" s="241"/>
      <c r="AT54" s="242" t="n">
        <f aca="false">AT23</f>
        <v>4</v>
      </c>
      <c r="AU54" s="242" t="n">
        <f aca="false">AS54-AT54</f>
        <v>-4</v>
      </c>
      <c r="AV54" s="243" t="n">
        <f aca="false">IF(AND(AU54&lt;=0,AU54&gt;=-2),AU54,IF(AU54&lt;-2,-2,0))</f>
        <v>-2</v>
      </c>
      <c r="AW54" s="244" t="n">
        <f aca="false">IF(AND(AU54&gt;=0,AU54&lt;=2),AU54,IF(AU54&gt;2,2,0))</f>
        <v>0</v>
      </c>
      <c r="AX54" s="245" t="n">
        <f aca="false">IF(AU54&gt;2,(AU54-2)*13.66,0)</f>
        <v>0</v>
      </c>
      <c r="AY54" s="245" t="n">
        <f aca="false">IF(AU54&lt;-2,(ABS(AU54)-2)*100,0)</f>
        <v>200</v>
      </c>
      <c r="AZ54" s="246" t="n">
        <f aca="false">AV54+AW54</f>
        <v>-2</v>
      </c>
      <c r="BA54" s="247" t="n">
        <f aca="false">AX54+AY54</f>
        <v>200</v>
      </c>
      <c r="BR54" s="235"/>
      <c r="BS54" s="142"/>
      <c r="BT54" s="142"/>
      <c r="BU54" s="98"/>
      <c r="BV54" s="98"/>
      <c r="BW54" s="249"/>
      <c r="BX54" s="249"/>
      <c r="BY54" s="52"/>
      <c r="BZ54" s="52"/>
      <c r="CA54" s="52"/>
      <c r="CB54" s="52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</row>
    <row r="55" customFormat="false" ht="15.75" hidden="false" customHeight="false" outlineLevel="0" collapsed="false">
      <c r="A55" s="7"/>
      <c r="B55" s="7"/>
      <c r="C55" s="7"/>
      <c r="D55" s="7"/>
      <c r="E55" s="227"/>
      <c r="F55" s="227"/>
      <c r="G55" s="7"/>
      <c r="H55" s="227"/>
      <c r="I55" s="227"/>
      <c r="J55" s="7"/>
      <c r="K55" s="227"/>
      <c r="L55" s="7"/>
      <c r="M55" s="7"/>
      <c r="N55" s="22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AS55" s="241"/>
      <c r="AT55" s="242" t="n">
        <f aca="false">AT24</f>
        <v>4</v>
      </c>
      <c r="AU55" s="242" t="n">
        <f aca="false">AS55-AT55</f>
        <v>-4</v>
      </c>
      <c r="AV55" s="243" t="n">
        <f aca="false">IF(AND(AU55&lt;=0,AU55&gt;=-2),AU55,IF(AU55&lt;-2,-2,0))</f>
        <v>-2</v>
      </c>
      <c r="AW55" s="244" t="n">
        <f aca="false">IF(AND(AU55&gt;=0,AU55&lt;=2),AU55,IF(AU55&gt;2,2,0))</f>
        <v>0</v>
      </c>
      <c r="AX55" s="245" t="n">
        <f aca="false">IF(AU55&gt;2,(AU55-2)*13.66,0)</f>
        <v>0</v>
      </c>
      <c r="AY55" s="245" t="n">
        <f aca="false">IF(AU55&lt;-2,(ABS(AU55)-2)*100,0)</f>
        <v>200</v>
      </c>
      <c r="AZ55" s="246" t="n">
        <f aca="false">AV55+AW55</f>
        <v>-2</v>
      </c>
      <c r="BA55" s="247" t="n">
        <f aca="false">AX55+AY55</f>
        <v>200</v>
      </c>
      <c r="BR55" s="235"/>
      <c r="BS55" s="142"/>
      <c r="BT55" s="142"/>
      <c r="BU55" s="52"/>
      <c r="BV55" s="52"/>
      <c r="BW55" s="252"/>
      <c r="BX55" s="252"/>
      <c r="BY55" s="52"/>
      <c r="BZ55" s="52"/>
      <c r="CA55" s="52"/>
      <c r="CB55" s="52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</row>
    <row r="56" customFormat="false" ht="15.75" hidden="false" customHeight="false" outlineLevel="0" collapsed="false">
      <c r="A56" s="7"/>
      <c r="B56" s="7"/>
      <c r="C56" s="7"/>
      <c r="D56" s="7"/>
      <c r="E56" s="227"/>
      <c r="F56" s="7"/>
      <c r="G56" s="7"/>
      <c r="H56" s="7"/>
      <c r="I56" s="7"/>
      <c r="J56" s="7"/>
      <c r="K56" s="269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AS56" s="241"/>
      <c r="AT56" s="242" t="n">
        <f aca="false">AT25</f>
        <v>4</v>
      </c>
      <c r="AU56" s="242" t="n">
        <f aca="false">AS56-AT56</f>
        <v>-4</v>
      </c>
      <c r="AV56" s="243" t="n">
        <f aca="false">IF(AND(AU56&lt;=0,AU56&gt;=-2),AU56,IF(AU56&lt;-2,-2,0))</f>
        <v>-2</v>
      </c>
      <c r="AW56" s="244" t="n">
        <f aca="false">IF(AND(AU56&gt;=0,AU56&lt;=2),AU56,IF(AU56&gt;2,2,0))</f>
        <v>0</v>
      </c>
      <c r="AX56" s="245" t="n">
        <f aca="false">IF(AU56&gt;2,(AU56-2)*13.66,0)</f>
        <v>0</v>
      </c>
      <c r="AY56" s="245" t="n">
        <f aca="false">IF(AU56&lt;-2,(ABS(AU56)-2)*100,0)</f>
        <v>200</v>
      </c>
      <c r="AZ56" s="246" t="n">
        <f aca="false">AV56+AW56</f>
        <v>-2</v>
      </c>
      <c r="BA56" s="247" t="n">
        <f aca="false">AX56+AY56</f>
        <v>200</v>
      </c>
      <c r="BR56" s="235"/>
      <c r="BS56" s="142"/>
      <c r="BT56" s="142"/>
      <c r="BU56" s="98"/>
      <c r="BV56" s="52"/>
      <c r="BW56" s="249"/>
      <c r="BX56" s="249"/>
      <c r="BY56" s="52"/>
      <c r="BZ56" s="52"/>
      <c r="CA56" s="52"/>
      <c r="CB56" s="52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</row>
    <row r="57" customFormat="false" ht="15" hidden="false" customHeight="false" outlineLevel="0" collapsed="false">
      <c r="A57" s="7"/>
      <c r="B57" s="7"/>
      <c r="C57" s="7"/>
      <c r="D57" s="7"/>
      <c r="E57" s="253"/>
      <c r="F57" s="253"/>
      <c r="G57" s="7"/>
      <c r="H57" s="254"/>
      <c r="I57" s="7"/>
      <c r="J57" s="253"/>
      <c r="K57" s="270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AS57" s="241"/>
      <c r="AT57" s="242" t="n">
        <f aca="false">AT26</f>
        <v>4</v>
      </c>
      <c r="AU57" s="242" t="n">
        <f aca="false">AS57-AT57</f>
        <v>-4</v>
      </c>
      <c r="AV57" s="243" t="n">
        <f aca="false">IF(AND(AU57&lt;=0,AU57&gt;=-2),AU57,IF(AU57&lt;-2,-2,0))</f>
        <v>-2</v>
      </c>
      <c r="AW57" s="244" t="n">
        <f aca="false">IF(AND(AU57&gt;=0,AU57&lt;=2),AU57,IF(AU57&gt;2,2,0))</f>
        <v>0</v>
      </c>
      <c r="AX57" s="245" t="n">
        <f aca="false">IF(AU57&gt;2,(AU57-2)*13.66,0)</f>
        <v>0</v>
      </c>
      <c r="AY57" s="245" t="n">
        <f aca="false">IF(AU57&lt;-2,(ABS(AU57)-2)*100,0)</f>
        <v>200</v>
      </c>
      <c r="AZ57" s="246" t="n">
        <f aca="false">AV57+AW57</f>
        <v>-2</v>
      </c>
      <c r="BA57" s="247" t="n">
        <f aca="false">AX57+AY57</f>
        <v>200</v>
      </c>
      <c r="BR57" s="235"/>
      <c r="BS57" s="142"/>
      <c r="BT57" s="142"/>
      <c r="BU57" s="98"/>
      <c r="BV57" s="52"/>
      <c r="BW57" s="249"/>
      <c r="BX57" s="249"/>
      <c r="BY57" s="52"/>
      <c r="BZ57" s="52"/>
      <c r="CA57" s="52"/>
      <c r="CB57" s="52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</row>
    <row r="58" customFormat="false" ht="15.75" hidden="false" customHeight="false" outlineLevel="0" collapsed="false">
      <c r="A58" s="7"/>
      <c r="B58" s="7"/>
      <c r="C58" s="7"/>
      <c r="D58" s="7"/>
      <c r="E58" s="253"/>
      <c r="F58" s="253"/>
      <c r="G58" s="7"/>
      <c r="H58" s="254"/>
      <c r="I58" s="7"/>
      <c r="J58" s="7"/>
      <c r="K58" s="269"/>
      <c r="L58" s="7"/>
      <c r="M58" s="7"/>
      <c r="N58" s="271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AS58" s="241"/>
      <c r="AT58" s="242" t="n">
        <f aca="false">AT27</f>
        <v>4</v>
      </c>
      <c r="AU58" s="242" t="n">
        <f aca="false">AS58-AT58</f>
        <v>-4</v>
      </c>
      <c r="AV58" s="243" t="n">
        <f aca="false">IF(AND(AU58&lt;=0,AU58&gt;=-2),AU58,IF(AU58&lt;-2,-2,0))</f>
        <v>-2</v>
      </c>
      <c r="AW58" s="244" t="n">
        <f aca="false">IF(AND(AU58&gt;=0,AU58&lt;=2),AU58,IF(AU58&gt;2,2,0))</f>
        <v>0</v>
      </c>
      <c r="AX58" s="245" t="n">
        <f aca="false">IF(AU58&gt;2,(AU58-2)*13.66,0)</f>
        <v>0</v>
      </c>
      <c r="AY58" s="245" t="n">
        <f aca="false">IF(AU58&lt;-2,(ABS(AU58)-2)*100,0)</f>
        <v>200</v>
      </c>
      <c r="AZ58" s="246" t="n">
        <f aca="false">AV58+AW58</f>
        <v>-2</v>
      </c>
      <c r="BA58" s="247" t="n">
        <f aca="false">AX58+AY58</f>
        <v>200</v>
      </c>
      <c r="BR58" s="235"/>
      <c r="BS58" s="142"/>
      <c r="BT58" s="142"/>
      <c r="BU58" s="272"/>
      <c r="BV58" s="272"/>
      <c r="BW58" s="270"/>
      <c r="BX58" s="270"/>
      <c r="BY58" s="273"/>
      <c r="BZ58" s="269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</row>
    <row r="59" customFormat="false" ht="15" hidden="false" customHeight="false" outlineLevel="0" collapsed="false">
      <c r="A59" s="7"/>
      <c r="B59" s="7"/>
      <c r="C59" s="7"/>
      <c r="D59" s="7"/>
      <c r="E59" s="253"/>
      <c r="F59" s="7"/>
      <c r="G59" s="7"/>
      <c r="H59" s="254"/>
      <c r="I59" s="7"/>
      <c r="J59" s="7"/>
      <c r="K59" s="274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AS59" s="241"/>
      <c r="AT59" s="242" t="n">
        <f aca="false">AT28</f>
        <v>4</v>
      </c>
      <c r="AU59" s="242" t="n">
        <f aca="false">AS59-AT59</f>
        <v>-4</v>
      </c>
      <c r="AV59" s="243" t="n">
        <f aca="false">IF(AND(AU59&lt;=0,AU59&gt;=-2),AU59,IF(AU59&lt;-2,-2,0))</f>
        <v>-2</v>
      </c>
      <c r="AW59" s="244" t="n">
        <f aca="false">IF(AND(AU59&gt;=0,AU59&lt;=2),AU59,IF(AU59&gt;2,2,0))</f>
        <v>0</v>
      </c>
      <c r="AX59" s="245" t="n">
        <f aca="false">IF(AU59&gt;2,(AU59-2)*13.66,0)</f>
        <v>0</v>
      </c>
      <c r="AY59" s="245" t="n">
        <f aca="false">IF(AU59&lt;-2,(ABS(AU59)-2)*100,0)</f>
        <v>200</v>
      </c>
      <c r="AZ59" s="246" t="n">
        <f aca="false">AV59+AW59</f>
        <v>-2</v>
      </c>
      <c r="BA59" s="247" t="n">
        <f aca="false">AX59+AY59</f>
        <v>200</v>
      </c>
      <c r="BR59" s="235"/>
      <c r="BS59" s="142"/>
      <c r="BT59" s="142"/>
      <c r="BU59" s="272"/>
      <c r="BV59" s="272"/>
      <c r="BW59" s="270"/>
      <c r="BX59" s="270"/>
      <c r="BY59" s="273"/>
      <c r="BZ59" s="269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</row>
    <row r="60" customFormat="false" ht="15" hidden="false" customHeight="false" outlineLevel="0" collapsed="false">
      <c r="A60" s="7"/>
      <c r="B60" s="7"/>
      <c r="C60" s="7"/>
      <c r="D60" s="7"/>
      <c r="E60" s="253"/>
      <c r="F60" s="7"/>
      <c r="G60" s="7"/>
      <c r="H60" s="274"/>
      <c r="I60" s="7"/>
      <c r="J60" s="7"/>
      <c r="K60" s="269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AS60" s="241"/>
      <c r="AT60" s="242" t="n">
        <f aca="false">AT29</f>
        <v>4</v>
      </c>
      <c r="AU60" s="242" t="n">
        <f aca="false">AS60-AT60</f>
        <v>-4</v>
      </c>
      <c r="AV60" s="243" t="n">
        <f aca="false">IF(AND(AU60&lt;=0,AU60&gt;=-2),AU60,IF(AU60&lt;-2,-2,0))</f>
        <v>-2</v>
      </c>
      <c r="AW60" s="244" t="n">
        <f aca="false">IF(AND(AU60&gt;=0,AU60&lt;=2),AU60,IF(AU60&gt;2,2,0))</f>
        <v>0</v>
      </c>
      <c r="AX60" s="245" t="n">
        <f aca="false">IF(AU60&gt;2,(AU60-2)*13.66,0)</f>
        <v>0</v>
      </c>
      <c r="AY60" s="245" t="n">
        <f aca="false">IF(AU60&lt;-2,(ABS(AU60)-2)*100,0)</f>
        <v>200</v>
      </c>
      <c r="AZ60" s="246" t="n">
        <f aca="false">AV60+AW60</f>
        <v>-2</v>
      </c>
      <c r="BA60" s="247" t="n">
        <f aca="false">AX60+AY60</f>
        <v>200</v>
      </c>
      <c r="BR60" s="235"/>
      <c r="BS60" s="142"/>
      <c r="BT60" s="142"/>
      <c r="BU60" s="272"/>
      <c r="BV60" s="272"/>
      <c r="BW60" s="270"/>
      <c r="BX60" s="270"/>
      <c r="BY60" s="273"/>
      <c r="BZ60" s="269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</row>
    <row r="61" customFormat="false" ht="15.75" hidden="false" customHeight="false" outlineLevel="0" collapsed="false">
      <c r="A61" s="7"/>
      <c r="B61" s="7"/>
      <c r="C61" s="7"/>
      <c r="D61" s="7"/>
      <c r="E61" s="254"/>
      <c r="F61" s="7"/>
      <c r="G61" s="7"/>
      <c r="H61" s="274"/>
      <c r="I61" s="7"/>
      <c r="J61" s="7"/>
      <c r="K61" s="274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AS61" s="275"/>
      <c r="AT61" s="276" t="n">
        <f aca="false">AT30</f>
        <v>4</v>
      </c>
      <c r="AU61" s="276" t="n">
        <f aca="false">AS61-AT61</f>
        <v>-4</v>
      </c>
      <c r="AV61" s="277" t="n">
        <f aca="false">IF(AND(AU61&lt;=0,AU61&gt;=-2),AU61,IF(AU61&lt;-2,-2,0))</f>
        <v>-2</v>
      </c>
      <c r="AW61" s="278" t="n">
        <f aca="false">IF(AND(AU61&gt;=0,AU61&lt;=2),AU61,IF(AU61&gt;2,2,0))</f>
        <v>0</v>
      </c>
      <c r="AX61" s="279" t="n">
        <f aca="false">IF(AU61&gt;2,(AU61-2)*13.66,0)</f>
        <v>0</v>
      </c>
      <c r="AY61" s="279" t="n">
        <f aca="false">IF(AU61&lt;-2,(ABS(AU61)-2)*100,0)</f>
        <v>200</v>
      </c>
      <c r="AZ61" s="280" t="n">
        <f aca="false">AV61+AW61</f>
        <v>-2</v>
      </c>
      <c r="BA61" s="281" t="n">
        <f aca="false">AX61+AY61</f>
        <v>200</v>
      </c>
      <c r="BR61" s="235"/>
      <c r="BS61" s="142"/>
      <c r="BT61" s="142"/>
      <c r="BU61" s="272"/>
      <c r="BV61" s="272"/>
      <c r="BW61" s="270"/>
      <c r="BX61" s="270"/>
      <c r="BY61" s="273"/>
      <c r="BZ61" s="269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</row>
    <row r="62" customFormat="false" ht="15.75" hidden="false" customHeight="false" outlineLevel="0" collapsed="false">
      <c r="A62" s="7"/>
      <c r="B62" s="7"/>
      <c r="C62" s="7"/>
      <c r="D62" s="7"/>
      <c r="E62" s="254"/>
      <c r="F62" s="7"/>
      <c r="G62" s="7"/>
      <c r="H62" s="282"/>
      <c r="I62" s="7"/>
      <c r="J62" s="7"/>
      <c r="K62" s="269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AT62" s="283" t="n">
        <f aca="false">AT31</f>
        <v>96</v>
      </c>
      <c r="BR62" s="7"/>
      <c r="BS62" s="142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</row>
    <row r="63" customFormat="false" ht="15.75" hidden="false" customHeight="false" outlineLevel="0" collapsed="false">
      <c r="A63" s="7"/>
      <c r="B63" s="7"/>
      <c r="C63" s="7"/>
      <c r="D63" s="7"/>
      <c r="E63" s="254"/>
      <c r="F63" s="7"/>
      <c r="G63" s="7"/>
      <c r="H63" s="7"/>
      <c r="I63" s="7"/>
      <c r="J63" s="7"/>
      <c r="K63" s="274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AX63" s="0" t="s">
        <v>151</v>
      </c>
      <c r="AZ63" s="284" t="n">
        <f aca="false">SUM(AZ38:AZ62)</f>
        <v>-48</v>
      </c>
      <c r="BA63" s="285" t="n">
        <f aca="false">SUM(BA38:BA62)</f>
        <v>4800</v>
      </c>
      <c r="BR63" s="7"/>
      <c r="BS63" s="7"/>
      <c r="BT63" s="7"/>
      <c r="BU63" s="7"/>
      <c r="BV63" s="7"/>
      <c r="BW63" s="7"/>
      <c r="BX63" s="7"/>
      <c r="BY63" s="273"/>
      <c r="BZ63" s="269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</row>
    <row r="64" customFormat="false" ht="12.75" hidden="false" customHeight="false" outlineLevel="0" collapsed="false">
      <c r="A64" s="7"/>
      <c r="B64" s="7"/>
      <c r="C64" s="7"/>
      <c r="D64" s="7"/>
      <c r="E64" s="7"/>
      <c r="F64" s="7"/>
      <c r="G64" s="7"/>
      <c r="H64" s="7"/>
      <c r="I64" s="7"/>
      <c r="J64" s="7"/>
      <c r="K64" s="269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</row>
    <row r="65" customFormat="false" ht="12.75" hidden="false" customHeight="false" outlineLevel="0" collapsed="false">
      <c r="A65" s="7"/>
      <c r="B65" s="7"/>
      <c r="C65" s="7"/>
      <c r="D65" s="7"/>
      <c r="E65" s="7"/>
      <c r="F65" s="7"/>
      <c r="G65" s="7"/>
      <c r="H65" s="7"/>
      <c r="I65" s="7"/>
      <c r="J65" s="7"/>
      <c r="K65" s="274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</row>
    <row r="66" customFormat="false" ht="12.75" hidden="false" customHeight="false" outlineLevel="0" collapsed="false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</row>
    <row r="67" customFormat="false" ht="12.75" hidden="false" customHeight="false" outlineLevel="0" collapsed="false">
      <c r="A67" s="286"/>
      <c r="B67" s="287"/>
      <c r="C67" s="287"/>
      <c r="D67" s="287"/>
      <c r="E67" s="287"/>
      <c r="F67" s="287"/>
      <c r="G67" s="287"/>
      <c r="H67" s="287"/>
      <c r="I67" s="287"/>
      <c r="J67" s="287"/>
      <c r="K67" s="287"/>
      <c r="L67" s="287"/>
      <c r="M67" s="287"/>
      <c r="N67" s="287"/>
      <c r="O67" s="287"/>
      <c r="P67" s="287"/>
      <c r="Q67" s="287"/>
      <c r="R67" s="287"/>
      <c r="S67" s="287"/>
      <c r="T67" s="287"/>
      <c r="U67" s="287"/>
      <c r="V67" s="7"/>
      <c r="W67" s="7"/>
      <c r="X67" s="7"/>
      <c r="Y67" s="7"/>
    </row>
    <row r="68" customFormat="false" ht="12.75" hidden="false" customHeight="false" outlineLevel="0" collapsed="false">
      <c r="A68" s="288"/>
      <c r="B68" s="9"/>
      <c r="C68" s="10"/>
      <c r="D68" s="10"/>
      <c r="E68" s="10"/>
      <c r="F68" s="288"/>
      <c r="G68" s="288"/>
      <c r="H68" s="12"/>
      <c r="I68" s="12"/>
      <c r="J68" s="288"/>
      <c r="K68" s="288"/>
      <c r="L68" s="288"/>
      <c r="M68" s="289"/>
      <c r="N68" s="288"/>
      <c r="O68" s="289"/>
      <c r="P68" s="287"/>
      <c r="Q68" s="289"/>
      <c r="R68" s="289"/>
      <c r="S68" s="289"/>
      <c r="T68" s="289"/>
      <c r="U68" s="287"/>
      <c r="V68" s="7"/>
      <c r="W68" s="7"/>
      <c r="X68" s="7"/>
      <c r="Y68" s="7"/>
    </row>
    <row r="69" customFormat="false" ht="12.75" hidden="false" customHeight="false" outlineLevel="0" collapsed="false">
      <c r="A69" s="287"/>
      <c r="B69" s="9"/>
      <c r="C69" s="290"/>
      <c r="D69" s="291"/>
      <c r="E69" s="290"/>
      <c r="F69" s="289"/>
      <c r="G69" s="289"/>
      <c r="H69" s="289"/>
      <c r="I69" s="289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7"/>
      <c r="W69" s="7"/>
      <c r="X69" s="7"/>
      <c r="Y69" s="7"/>
    </row>
    <row r="70" customFormat="false" ht="12.75" hidden="false" customHeight="false" outlineLevel="0" collapsed="false">
      <c r="A70" s="293"/>
      <c r="B70" s="9"/>
      <c r="C70" s="291"/>
      <c r="D70" s="291"/>
      <c r="E70" s="290"/>
      <c r="F70" s="289"/>
      <c r="G70" s="289"/>
      <c r="H70" s="289"/>
      <c r="I70" s="289"/>
      <c r="J70" s="289"/>
      <c r="K70" s="289"/>
      <c r="L70" s="289"/>
      <c r="M70" s="289"/>
      <c r="N70" s="289"/>
      <c r="O70" s="289"/>
      <c r="P70" s="289"/>
      <c r="Q70" s="289"/>
      <c r="R70" s="289"/>
      <c r="S70" s="289"/>
      <c r="T70" s="289"/>
      <c r="U70" s="289"/>
      <c r="V70" s="7"/>
      <c r="W70" s="7"/>
      <c r="X70" s="7"/>
      <c r="Y70" s="7"/>
    </row>
    <row r="71" customFormat="false" ht="12.75" hidden="false" customHeight="false" outlineLevel="0" collapsed="false">
      <c r="A71" s="287"/>
      <c r="B71" s="9"/>
      <c r="C71" s="291"/>
      <c r="D71" s="291"/>
      <c r="E71" s="10"/>
      <c r="F71" s="206"/>
      <c r="G71" s="294"/>
      <c r="H71" s="294"/>
      <c r="I71" s="289"/>
      <c r="J71" s="289"/>
      <c r="K71" s="294"/>
      <c r="L71" s="294"/>
      <c r="M71" s="294"/>
      <c r="N71" s="295"/>
      <c r="O71" s="294"/>
      <c r="P71" s="296"/>
      <c r="Q71" s="294"/>
      <c r="R71" s="294"/>
      <c r="S71" s="294"/>
      <c r="T71" s="294"/>
      <c r="U71" s="289"/>
      <c r="V71" s="7"/>
      <c r="W71" s="7"/>
      <c r="X71" s="7"/>
      <c r="Y71" s="7"/>
    </row>
    <row r="72" customFormat="false" ht="12.75" hidden="false" customHeight="false" outlineLevel="0" collapsed="false">
      <c r="A72" s="287"/>
      <c r="B72" s="297"/>
      <c r="C72" s="298"/>
      <c r="D72" s="298"/>
      <c r="E72" s="298"/>
      <c r="F72" s="299"/>
      <c r="G72" s="299"/>
      <c r="H72" s="299"/>
      <c r="I72" s="299"/>
      <c r="J72" s="298"/>
      <c r="K72" s="299"/>
      <c r="L72" s="299"/>
      <c r="M72" s="299"/>
      <c r="N72" s="300"/>
      <c r="O72" s="299"/>
      <c r="P72" s="300"/>
      <c r="Q72" s="299"/>
      <c r="R72" s="300"/>
      <c r="S72" s="301"/>
      <c r="T72" s="299"/>
      <c r="U72" s="299"/>
      <c r="V72" s="7"/>
      <c r="W72" s="7"/>
      <c r="X72" s="7"/>
      <c r="Y72" s="7"/>
    </row>
    <row r="73" customFormat="false" ht="12.75" hidden="false" customHeight="false" outlineLevel="0" collapsed="false">
      <c r="A73" s="287"/>
      <c r="B73" s="9"/>
      <c r="C73" s="290"/>
      <c r="D73" s="290"/>
      <c r="E73" s="290"/>
      <c r="F73" s="302"/>
      <c r="G73" s="302"/>
      <c r="H73" s="302"/>
      <c r="I73" s="302"/>
      <c r="J73" s="290"/>
      <c r="K73" s="303"/>
      <c r="L73" s="303"/>
      <c r="M73" s="303"/>
      <c r="N73" s="303"/>
      <c r="O73" s="303"/>
      <c r="P73" s="303"/>
      <c r="Q73" s="303"/>
      <c r="R73" s="303"/>
      <c r="S73" s="303"/>
      <c r="T73" s="303"/>
      <c r="U73" s="304"/>
      <c r="V73" s="7"/>
      <c r="W73" s="7"/>
      <c r="X73" s="7"/>
      <c r="Y73" s="7"/>
    </row>
    <row r="74" customFormat="false" ht="12.75" hidden="false" customHeight="false" outlineLevel="0" collapsed="false">
      <c r="A74" s="287"/>
      <c r="B74" s="9"/>
      <c r="C74" s="290"/>
      <c r="D74" s="290"/>
      <c r="E74" s="290"/>
      <c r="F74" s="302"/>
      <c r="G74" s="302"/>
      <c r="H74" s="302"/>
      <c r="I74" s="302"/>
      <c r="J74" s="290"/>
      <c r="K74" s="303"/>
      <c r="L74" s="303"/>
      <c r="M74" s="303"/>
      <c r="N74" s="303"/>
      <c r="O74" s="303"/>
      <c r="P74" s="303"/>
      <c r="Q74" s="303"/>
      <c r="R74" s="303"/>
      <c r="S74" s="303"/>
      <c r="T74" s="303"/>
      <c r="U74" s="304"/>
      <c r="V74" s="7"/>
      <c r="W74" s="7"/>
      <c r="X74" s="7"/>
      <c r="Y74" s="7"/>
    </row>
    <row r="75" customFormat="false" ht="12.75" hidden="false" customHeight="false" outlineLevel="0" collapsed="false">
      <c r="A75" s="305"/>
      <c r="B75" s="9"/>
      <c r="C75" s="290"/>
      <c r="D75" s="290"/>
      <c r="E75" s="290"/>
      <c r="F75" s="302"/>
      <c r="G75" s="302"/>
      <c r="H75" s="302"/>
      <c r="I75" s="302"/>
      <c r="J75" s="290"/>
      <c r="K75" s="303"/>
      <c r="L75" s="303"/>
      <c r="M75" s="303"/>
      <c r="N75" s="303"/>
      <c r="O75" s="303"/>
      <c r="P75" s="303"/>
      <c r="Q75" s="303"/>
      <c r="R75" s="303"/>
      <c r="S75" s="303"/>
      <c r="T75" s="303"/>
      <c r="U75" s="304"/>
      <c r="V75" s="7"/>
      <c r="W75" s="7"/>
      <c r="X75" s="7"/>
      <c r="Y75" s="7"/>
    </row>
    <row r="76" customFormat="false" ht="12.75" hidden="false" customHeight="false" outlineLevel="0" collapsed="false">
      <c r="A76" s="287"/>
      <c r="B76" s="9"/>
      <c r="C76" s="290"/>
      <c r="D76" s="290"/>
      <c r="E76" s="290"/>
      <c r="F76" s="302"/>
      <c r="G76" s="302"/>
      <c r="H76" s="302"/>
      <c r="I76" s="302"/>
      <c r="J76" s="290"/>
      <c r="K76" s="303"/>
      <c r="L76" s="303"/>
      <c r="M76" s="303"/>
      <c r="N76" s="303"/>
      <c r="O76" s="303"/>
      <c r="P76" s="303"/>
      <c r="Q76" s="303"/>
      <c r="R76" s="303"/>
      <c r="S76" s="303"/>
      <c r="T76" s="303"/>
      <c r="U76" s="304"/>
      <c r="V76" s="7"/>
      <c r="W76" s="7"/>
      <c r="X76" s="7"/>
      <c r="Y76" s="7"/>
    </row>
    <row r="77" customFormat="false" ht="12.75" hidden="false" customHeight="false" outlineLevel="0" collapsed="false">
      <c r="A77" s="287"/>
      <c r="B77" s="9"/>
      <c r="C77" s="290"/>
      <c r="D77" s="290"/>
      <c r="E77" s="290"/>
      <c r="F77" s="302"/>
      <c r="G77" s="302"/>
      <c r="H77" s="302"/>
      <c r="I77" s="302"/>
      <c r="J77" s="290"/>
      <c r="K77" s="303"/>
      <c r="L77" s="303"/>
      <c r="M77" s="303"/>
      <c r="N77" s="303"/>
      <c r="O77" s="303"/>
      <c r="P77" s="303"/>
      <c r="Q77" s="303"/>
      <c r="R77" s="303"/>
      <c r="S77" s="303"/>
      <c r="T77" s="303"/>
      <c r="U77" s="304"/>
      <c r="V77" s="7"/>
      <c r="W77" s="7"/>
      <c r="X77" s="7"/>
      <c r="Y77" s="7"/>
    </row>
    <row r="78" customFormat="false" ht="12.75" hidden="false" customHeight="false" outlineLevel="0" collapsed="false">
      <c r="A78" s="287"/>
      <c r="B78" s="9"/>
      <c r="C78" s="290"/>
      <c r="D78" s="290"/>
      <c r="E78" s="290"/>
      <c r="F78" s="302"/>
      <c r="G78" s="302"/>
      <c r="H78" s="302"/>
      <c r="I78" s="302"/>
      <c r="J78" s="290"/>
      <c r="K78" s="303"/>
      <c r="L78" s="303"/>
      <c r="M78" s="303"/>
      <c r="N78" s="303"/>
      <c r="O78" s="303"/>
      <c r="P78" s="303"/>
      <c r="Q78" s="303"/>
      <c r="R78" s="303"/>
      <c r="S78" s="303"/>
      <c r="T78" s="303"/>
      <c r="U78" s="304"/>
      <c r="V78" s="7"/>
      <c r="W78" s="7"/>
      <c r="X78" s="7"/>
      <c r="Y78" s="7"/>
    </row>
    <row r="79" customFormat="false" ht="12.75" hidden="false" customHeight="false" outlineLevel="0" collapsed="false">
      <c r="A79" s="287"/>
      <c r="B79" s="9"/>
      <c r="C79" s="290"/>
      <c r="D79" s="290"/>
      <c r="E79" s="290"/>
      <c r="F79" s="302"/>
      <c r="G79" s="302"/>
      <c r="H79" s="302"/>
      <c r="I79" s="302"/>
      <c r="J79" s="290"/>
      <c r="K79" s="303"/>
      <c r="L79" s="303"/>
      <c r="M79" s="303"/>
      <c r="N79" s="303"/>
      <c r="O79" s="303"/>
      <c r="P79" s="303"/>
      <c r="Q79" s="303"/>
      <c r="R79" s="303"/>
      <c r="S79" s="303"/>
      <c r="T79" s="303"/>
      <c r="U79" s="304"/>
      <c r="V79" s="7"/>
      <c r="W79" s="7"/>
      <c r="X79" s="7"/>
      <c r="Y79" s="7"/>
    </row>
    <row r="80" customFormat="false" ht="12.75" hidden="false" customHeight="false" outlineLevel="0" collapsed="false">
      <c r="A80" s="287"/>
      <c r="B80" s="9"/>
      <c r="C80" s="290"/>
      <c r="D80" s="290"/>
      <c r="E80" s="290"/>
      <c r="F80" s="302"/>
      <c r="G80" s="302"/>
      <c r="H80" s="302"/>
      <c r="I80" s="302"/>
      <c r="J80" s="290"/>
      <c r="K80" s="303"/>
      <c r="L80" s="303"/>
      <c r="M80" s="303"/>
      <c r="N80" s="303"/>
      <c r="O80" s="303"/>
      <c r="P80" s="303"/>
      <c r="Q80" s="303"/>
      <c r="R80" s="303"/>
      <c r="S80" s="303"/>
      <c r="T80" s="303"/>
      <c r="U80" s="304"/>
      <c r="V80" s="7"/>
      <c r="W80" s="7"/>
      <c r="X80" s="7"/>
      <c r="Y80" s="7"/>
    </row>
    <row r="81" customFormat="false" ht="12.75" hidden="false" customHeight="false" outlineLevel="0" collapsed="false">
      <c r="A81" s="287"/>
      <c r="B81" s="9"/>
      <c r="C81" s="290"/>
      <c r="D81" s="290"/>
      <c r="E81" s="290"/>
      <c r="F81" s="302"/>
      <c r="G81" s="302"/>
      <c r="H81" s="302"/>
      <c r="I81" s="302"/>
      <c r="J81" s="290"/>
      <c r="K81" s="303"/>
      <c r="L81" s="303"/>
      <c r="M81" s="303"/>
      <c r="N81" s="303"/>
      <c r="O81" s="303"/>
      <c r="P81" s="303"/>
      <c r="Q81" s="303"/>
      <c r="R81" s="303"/>
      <c r="S81" s="303"/>
      <c r="T81" s="303"/>
      <c r="U81" s="304"/>
      <c r="V81" s="7"/>
      <c r="W81" s="7"/>
      <c r="X81" s="7"/>
      <c r="Y81" s="7"/>
    </row>
    <row r="82" customFormat="false" ht="12.75" hidden="false" customHeight="false" outlineLevel="0" collapsed="false">
      <c r="A82" s="287"/>
      <c r="B82" s="9"/>
      <c r="C82" s="290"/>
      <c r="D82" s="290"/>
      <c r="E82" s="290"/>
      <c r="F82" s="302"/>
      <c r="G82" s="302"/>
      <c r="H82" s="302"/>
      <c r="I82" s="302"/>
      <c r="J82" s="290"/>
      <c r="K82" s="303"/>
      <c r="L82" s="303"/>
      <c r="M82" s="303"/>
      <c r="N82" s="303"/>
      <c r="O82" s="303"/>
      <c r="P82" s="303"/>
      <c r="Q82" s="303"/>
      <c r="R82" s="303"/>
      <c r="S82" s="303"/>
      <c r="T82" s="303"/>
      <c r="U82" s="304"/>
      <c r="V82" s="7"/>
      <c r="W82" s="8"/>
      <c r="X82" s="7"/>
      <c r="Y82" s="8"/>
    </row>
    <row r="83" customFormat="false" ht="12.75" hidden="false" customHeight="false" outlineLevel="0" collapsed="false">
      <c r="A83" s="287"/>
      <c r="B83" s="9"/>
      <c r="C83" s="290"/>
      <c r="D83" s="290"/>
      <c r="E83" s="290"/>
      <c r="F83" s="302"/>
      <c r="G83" s="302"/>
      <c r="H83" s="302"/>
      <c r="I83" s="302"/>
      <c r="J83" s="290"/>
      <c r="K83" s="303"/>
      <c r="L83" s="303"/>
      <c r="M83" s="303"/>
      <c r="N83" s="303"/>
      <c r="O83" s="303"/>
      <c r="P83" s="303"/>
      <c r="Q83" s="303"/>
      <c r="R83" s="303"/>
      <c r="S83" s="303"/>
      <c r="T83" s="303"/>
      <c r="U83" s="304"/>
      <c r="V83" s="7"/>
      <c r="W83" s="7"/>
      <c r="X83" s="7"/>
      <c r="Y83" s="7"/>
    </row>
    <row r="84" customFormat="false" ht="12.75" hidden="false" customHeight="false" outlineLevel="0" collapsed="false">
      <c r="A84" s="287"/>
      <c r="B84" s="9"/>
      <c r="C84" s="290"/>
      <c r="D84" s="290"/>
      <c r="E84" s="290"/>
      <c r="F84" s="302"/>
      <c r="G84" s="302"/>
      <c r="H84" s="302"/>
      <c r="I84" s="302"/>
      <c r="J84" s="290"/>
      <c r="K84" s="303"/>
      <c r="L84" s="303"/>
      <c r="M84" s="303"/>
      <c r="N84" s="303"/>
      <c r="O84" s="303"/>
      <c r="P84" s="303"/>
      <c r="Q84" s="303"/>
      <c r="R84" s="303"/>
      <c r="S84" s="303"/>
      <c r="T84" s="303"/>
      <c r="U84" s="304"/>
      <c r="V84" s="7"/>
      <c r="W84" s="7"/>
      <c r="X84" s="7"/>
      <c r="Y84" s="7"/>
    </row>
    <row r="85" customFormat="false" ht="12.75" hidden="false" customHeight="false" outlineLevel="0" collapsed="false">
      <c r="A85" s="287"/>
      <c r="B85" s="9"/>
      <c r="C85" s="290"/>
      <c r="D85" s="290"/>
      <c r="E85" s="290"/>
      <c r="F85" s="302"/>
      <c r="G85" s="302"/>
      <c r="H85" s="302"/>
      <c r="I85" s="302"/>
      <c r="J85" s="290"/>
      <c r="K85" s="303"/>
      <c r="L85" s="303"/>
      <c r="M85" s="303"/>
      <c r="N85" s="303"/>
      <c r="O85" s="303"/>
      <c r="P85" s="303"/>
      <c r="Q85" s="303"/>
      <c r="R85" s="303"/>
      <c r="S85" s="303"/>
      <c r="T85" s="303"/>
      <c r="U85" s="304"/>
      <c r="V85" s="7"/>
      <c r="W85" s="7"/>
      <c r="X85" s="7"/>
      <c r="Y85" s="7"/>
    </row>
    <row r="86" customFormat="false" ht="12.75" hidden="false" customHeight="false" outlineLevel="0" collapsed="false">
      <c r="A86" s="287"/>
      <c r="B86" s="9"/>
      <c r="C86" s="290"/>
      <c r="D86" s="290"/>
      <c r="E86" s="290"/>
      <c r="F86" s="302"/>
      <c r="G86" s="302"/>
      <c r="H86" s="302"/>
      <c r="I86" s="302"/>
      <c r="J86" s="290"/>
      <c r="K86" s="303"/>
      <c r="L86" s="303"/>
      <c r="M86" s="303"/>
      <c r="N86" s="303"/>
      <c r="O86" s="303"/>
      <c r="P86" s="303"/>
      <c r="Q86" s="303"/>
      <c r="R86" s="303"/>
      <c r="S86" s="303"/>
      <c r="T86" s="303"/>
      <c r="U86" s="304"/>
      <c r="V86" s="7"/>
      <c r="W86" s="7"/>
      <c r="X86" s="7"/>
      <c r="Y86" s="7"/>
    </row>
    <row r="87" customFormat="false" ht="12.75" hidden="false" customHeight="false" outlineLevel="0" collapsed="false">
      <c r="A87" s="287"/>
      <c r="B87" s="9"/>
      <c r="C87" s="290"/>
      <c r="D87" s="290"/>
      <c r="E87" s="290"/>
      <c r="F87" s="302"/>
      <c r="G87" s="302"/>
      <c r="H87" s="302"/>
      <c r="I87" s="302"/>
      <c r="J87" s="290"/>
      <c r="K87" s="303"/>
      <c r="L87" s="303"/>
      <c r="M87" s="303"/>
      <c r="N87" s="303"/>
      <c r="O87" s="303"/>
      <c r="P87" s="303"/>
      <c r="Q87" s="303"/>
      <c r="R87" s="303"/>
      <c r="S87" s="303"/>
      <c r="T87" s="303"/>
      <c r="U87" s="304"/>
      <c r="V87" s="7"/>
      <c r="W87" s="7"/>
      <c r="X87" s="7"/>
      <c r="Y87" s="7"/>
      <c r="AH87" s="6"/>
    </row>
    <row r="88" customFormat="false" ht="12.75" hidden="false" customHeight="false" outlineLevel="0" collapsed="false">
      <c r="A88" s="287"/>
      <c r="B88" s="9"/>
      <c r="C88" s="290"/>
      <c r="D88" s="290"/>
      <c r="E88" s="290"/>
      <c r="F88" s="302"/>
      <c r="G88" s="302"/>
      <c r="H88" s="302"/>
      <c r="I88" s="302"/>
      <c r="J88" s="290"/>
      <c r="K88" s="303"/>
      <c r="L88" s="303"/>
      <c r="M88" s="303"/>
      <c r="N88" s="303"/>
      <c r="O88" s="303"/>
      <c r="P88" s="303"/>
      <c r="Q88" s="303"/>
      <c r="R88" s="303"/>
      <c r="S88" s="303"/>
      <c r="T88" s="303"/>
      <c r="U88" s="304"/>
      <c r="V88" s="7"/>
      <c r="W88" s="7"/>
      <c r="X88" s="7"/>
      <c r="Y88" s="7"/>
    </row>
    <row r="89" customFormat="false" ht="12.75" hidden="false" customHeight="false" outlineLevel="0" collapsed="false">
      <c r="A89" s="287"/>
      <c r="B89" s="9"/>
      <c r="C89" s="290"/>
      <c r="D89" s="290"/>
      <c r="E89" s="290"/>
      <c r="F89" s="302"/>
      <c r="G89" s="302"/>
      <c r="H89" s="302"/>
      <c r="I89" s="302"/>
      <c r="J89" s="290"/>
      <c r="K89" s="303"/>
      <c r="L89" s="303"/>
      <c r="M89" s="303"/>
      <c r="N89" s="303"/>
      <c r="O89" s="303"/>
      <c r="P89" s="303"/>
      <c r="Q89" s="303"/>
      <c r="R89" s="303"/>
      <c r="S89" s="303"/>
      <c r="T89" s="303"/>
      <c r="U89" s="304"/>
      <c r="V89" s="7"/>
      <c r="W89" s="7"/>
      <c r="X89" s="7"/>
      <c r="Y89" s="7"/>
    </row>
    <row r="90" customFormat="false" ht="12.75" hidden="false" customHeight="false" outlineLevel="0" collapsed="false">
      <c r="A90" s="287"/>
      <c r="B90" s="9"/>
      <c r="C90" s="290"/>
      <c r="D90" s="290"/>
      <c r="E90" s="290"/>
      <c r="F90" s="302"/>
      <c r="G90" s="302"/>
      <c r="H90" s="302"/>
      <c r="I90" s="302"/>
      <c r="J90" s="290"/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4"/>
      <c r="V90" s="7"/>
      <c r="W90" s="7"/>
      <c r="X90" s="7"/>
      <c r="Y90" s="7"/>
    </row>
    <row r="91" customFormat="false" ht="12.75" hidden="false" customHeight="false" outlineLevel="0" collapsed="false">
      <c r="A91" s="287"/>
      <c r="B91" s="9"/>
      <c r="C91" s="290"/>
      <c r="D91" s="290"/>
      <c r="E91" s="290"/>
      <c r="F91" s="302"/>
      <c r="G91" s="302"/>
      <c r="H91" s="302"/>
      <c r="I91" s="302"/>
      <c r="J91" s="290"/>
      <c r="K91" s="303"/>
      <c r="L91" s="303"/>
      <c r="M91" s="303"/>
      <c r="N91" s="303"/>
      <c r="O91" s="303"/>
      <c r="P91" s="303"/>
      <c r="Q91" s="303"/>
      <c r="R91" s="303"/>
      <c r="S91" s="303"/>
      <c r="T91" s="303"/>
      <c r="U91" s="304"/>
      <c r="V91" s="7"/>
      <c r="W91" s="7"/>
      <c r="X91" s="7"/>
      <c r="Y91" s="7"/>
    </row>
    <row r="92" customFormat="false" ht="12.75" hidden="false" customHeight="false" outlineLevel="0" collapsed="false">
      <c r="A92" s="287"/>
      <c r="B92" s="9"/>
      <c r="C92" s="290"/>
      <c r="D92" s="290"/>
      <c r="E92" s="290"/>
      <c r="F92" s="302"/>
      <c r="G92" s="302"/>
      <c r="H92" s="302"/>
      <c r="I92" s="302"/>
      <c r="J92" s="290"/>
      <c r="K92" s="303"/>
      <c r="L92" s="303"/>
      <c r="M92" s="303"/>
      <c r="N92" s="303"/>
      <c r="O92" s="303"/>
      <c r="P92" s="303"/>
      <c r="Q92" s="303"/>
      <c r="R92" s="303"/>
      <c r="S92" s="303"/>
      <c r="T92" s="303"/>
      <c r="U92" s="304"/>
      <c r="V92" s="7"/>
      <c r="W92" s="7"/>
      <c r="X92" s="7"/>
      <c r="Y92" s="7"/>
    </row>
    <row r="93" customFormat="false" ht="12.75" hidden="false" customHeight="false" outlineLevel="0" collapsed="false">
      <c r="A93" s="287"/>
      <c r="B93" s="9"/>
      <c r="C93" s="290"/>
      <c r="D93" s="290"/>
      <c r="E93" s="290"/>
      <c r="F93" s="302"/>
      <c r="G93" s="302"/>
      <c r="H93" s="302"/>
      <c r="I93" s="302"/>
      <c r="J93" s="290"/>
      <c r="K93" s="303"/>
      <c r="L93" s="303"/>
      <c r="M93" s="303"/>
      <c r="N93" s="303"/>
      <c r="O93" s="303"/>
      <c r="P93" s="303"/>
      <c r="Q93" s="303"/>
      <c r="R93" s="303"/>
      <c r="S93" s="303"/>
      <c r="T93" s="303"/>
      <c r="U93" s="304"/>
      <c r="V93" s="7"/>
      <c r="W93" s="7"/>
      <c r="X93" s="7"/>
      <c r="Y93" s="7"/>
    </row>
    <row r="94" customFormat="false" ht="12.75" hidden="false" customHeight="false" outlineLevel="0" collapsed="false">
      <c r="A94" s="287"/>
      <c r="B94" s="9"/>
      <c r="C94" s="290"/>
      <c r="D94" s="290"/>
      <c r="E94" s="290"/>
      <c r="F94" s="302"/>
      <c r="G94" s="302"/>
      <c r="H94" s="302"/>
      <c r="I94" s="302"/>
      <c r="J94" s="290"/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304"/>
      <c r="V94" s="7"/>
      <c r="W94" s="7"/>
      <c r="X94" s="7"/>
      <c r="Y94" s="7"/>
    </row>
    <row r="95" customFormat="false" ht="12.75" hidden="false" customHeight="false" outlineLevel="0" collapsed="false">
      <c r="A95" s="287"/>
      <c r="B95" s="9"/>
      <c r="C95" s="290"/>
      <c r="D95" s="290"/>
      <c r="E95" s="290"/>
      <c r="F95" s="302"/>
      <c r="G95" s="302"/>
      <c r="H95" s="302"/>
      <c r="I95" s="302"/>
      <c r="J95" s="290"/>
      <c r="K95" s="303"/>
      <c r="L95" s="303"/>
      <c r="M95" s="303"/>
      <c r="N95" s="303"/>
      <c r="O95" s="303"/>
      <c r="P95" s="303"/>
      <c r="Q95" s="303"/>
      <c r="R95" s="303"/>
      <c r="S95" s="303"/>
      <c r="T95" s="303"/>
      <c r="U95" s="304"/>
      <c r="V95" s="7"/>
      <c r="W95" s="7"/>
      <c r="X95" s="7"/>
      <c r="Y95" s="7"/>
    </row>
    <row r="96" customFormat="false" ht="12.75" hidden="false" customHeight="false" outlineLevel="0" collapsed="false">
      <c r="A96" s="287"/>
      <c r="B96" s="9"/>
      <c r="C96" s="290"/>
      <c r="D96" s="290"/>
      <c r="E96" s="290"/>
      <c r="F96" s="302"/>
      <c r="G96" s="302"/>
      <c r="H96" s="302"/>
      <c r="I96" s="302"/>
      <c r="J96" s="290"/>
      <c r="K96" s="303"/>
      <c r="L96" s="303"/>
      <c r="M96" s="303"/>
      <c r="N96" s="303"/>
      <c r="O96" s="303"/>
      <c r="P96" s="303"/>
      <c r="Q96" s="303"/>
      <c r="R96" s="303"/>
      <c r="S96" s="303"/>
      <c r="T96" s="303"/>
      <c r="U96" s="304"/>
      <c r="V96" s="7"/>
      <c r="W96" s="7"/>
      <c r="X96" s="7"/>
      <c r="Y96" s="7"/>
    </row>
    <row r="97" customFormat="false" ht="12.75" hidden="false" customHeight="false" outlineLevel="0" collapsed="false">
      <c r="A97" s="287"/>
      <c r="B97" s="9"/>
      <c r="C97" s="290"/>
      <c r="D97" s="290"/>
      <c r="E97" s="291"/>
      <c r="F97" s="287"/>
      <c r="G97" s="287"/>
      <c r="H97" s="287"/>
      <c r="I97" s="287"/>
      <c r="J97" s="287"/>
      <c r="K97" s="287"/>
      <c r="L97" s="287"/>
      <c r="M97" s="287"/>
      <c r="N97" s="287"/>
      <c r="O97" s="287"/>
      <c r="P97" s="287"/>
      <c r="Q97" s="287"/>
      <c r="R97" s="287"/>
      <c r="S97" s="287"/>
      <c r="T97" s="287"/>
      <c r="U97" s="287"/>
      <c r="V97" s="7"/>
      <c r="W97" s="7"/>
      <c r="X97" s="7"/>
      <c r="Y97" s="7"/>
    </row>
    <row r="98" customFormat="false" ht="12.75" hidden="false" customHeight="false" outlineLevel="0" collapsed="false">
      <c r="A98" s="287"/>
      <c r="B98" s="287"/>
      <c r="C98" s="287"/>
      <c r="D98" s="287"/>
      <c r="E98" s="287"/>
      <c r="F98" s="287"/>
      <c r="G98" s="287"/>
      <c r="H98" s="287"/>
      <c r="I98" s="287"/>
      <c r="J98" s="287"/>
      <c r="K98" s="287"/>
      <c r="L98" s="287"/>
      <c r="M98" s="287"/>
      <c r="N98" s="287"/>
      <c r="O98" s="287"/>
      <c r="P98" s="287"/>
      <c r="Q98" s="287"/>
      <c r="R98" s="287"/>
      <c r="S98" s="287"/>
      <c r="T98" s="287"/>
      <c r="U98" s="287"/>
      <c r="V98" s="7"/>
      <c r="W98" s="7"/>
      <c r="X98" s="7"/>
      <c r="Y98" s="7"/>
    </row>
    <row r="99" customFormat="false" ht="12.75" hidden="false" customHeight="false" outlineLevel="0" collapsed="false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customFormat="false" ht="12.75" hidden="false" customHeight="false" outlineLevel="0" collapsed="false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customFormat="false" ht="12.75" hidden="false" customHeight="false" outlineLevel="0" collapsed="false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customFormat="false" ht="12.75" hidden="false" customHeight="false" outlineLevel="0" collapsed="false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customFormat="false" ht="12.75" hidden="false" customHeight="false" outlineLevel="0" collapsed="false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customFormat="false" ht="12.75" hidden="false" customHeight="false" outlineLevel="0" collapsed="false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customFormat="false" ht="12.75" hidden="false" customHeight="false" outlineLevel="0" collapsed="false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customFormat="false" ht="12.75" hidden="false" customHeight="false" outlineLevel="0" collapsed="false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customFormat="false" ht="12.75" hidden="false" customHeight="false" outlineLevel="0" collapsed="false">
      <c r="A107" s="7"/>
      <c r="B107" s="7"/>
      <c r="C107" s="7"/>
      <c r="D107" s="7"/>
      <c r="E107" s="287"/>
      <c r="F107" s="287"/>
      <c r="G107" s="287"/>
      <c r="H107" s="287"/>
      <c r="I107" s="287"/>
      <c r="J107" s="287"/>
      <c r="K107" s="287"/>
      <c r="L107" s="287"/>
      <c r="M107" s="287"/>
      <c r="N107" s="287"/>
      <c r="O107" s="287"/>
      <c r="P107" s="287"/>
      <c r="Q107" s="287"/>
      <c r="R107" s="287"/>
      <c r="S107" s="287"/>
      <c r="T107" s="287"/>
      <c r="U107" s="287"/>
      <c r="V107" s="287"/>
      <c r="W107" s="287"/>
      <c r="X107" s="287"/>
      <c r="Y107" s="7"/>
    </row>
    <row r="108" customFormat="false" ht="12.75" hidden="false" customHeight="false" outlineLevel="0" collapsed="false">
      <c r="A108" s="7"/>
      <c r="B108" s="7"/>
      <c r="C108" s="7"/>
      <c r="D108" s="7"/>
      <c r="E108" s="9"/>
      <c r="F108" s="10"/>
      <c r="G108" s="10"/>
      <c r="H108" s="10"/>
      <c r="I108" s="288"/>
      <c r="J108" s="288"/>
      <c r="K108" s="12"/>
      <c r="L108" s="12"/>
      <c r="M108" s="288"/>
      <c r="N108" s="288"/>
      <c r="O108" s="288"/>
      <c r="P108" s="289"/>
      <c r="Q108" s="288"/>
      <c r="R108" s="289"/>
      <c r="S108" s="287"/>
      <c r="T108" s="289"/>
      <c r="U108" s="289"/>
      <c r="V108" s="289"/>
      <c r="W108" s="289"/>
      <c r="X108" s="287"/>
      <c r="Y108" s="7"/>
    </row>
    <row r="109" customFormat="false" ht="12.75" hidden="false" customHeight="false" outlineLevel="0" collapsed="false">
      <c r="A109" s="7"/>
      <c r="B109" s="7"/>
      <c r="C109" s="7"/>
      <c r="D109" s="7"/>
      <c r="E109" s="9"/>
      <c r="F109" s="290"/>
      <c r="G109" s="291"/>
      <c r="H109" s="290"/>
      <c r="I109" s="289"/>
      <c r="J109" s="289"/>
      <c r="K109" s="289"/>
      <c r="L109" s="289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7"/>
    </row>
    <row r="110" customFormat="false" ht="12.75" hidden="false" customHeight="false" outlineLevel="0" collapsed="false">
      <c r="A110" s="7"/>
      <c r="B110" s="7"/>
      <c r="C110" s="7"/>
      <c r="D110" s="7"/>
      <c r="E110" s="9"/>
      <c r="F110" s="291"/>
      <c r="G110" s="291"/>
      <c r="H110" s="290"/>
      <c r="I110" s="289"/>
      <c r="J110" s="289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89"/>
      <c r="Y110" s="7"/>
    </row>
    <row r="111" customFormat="false" ht="12.75" hidden="false" customHeight="false" outlineLevel="0" collapsed="false">
      <c r="A111" s="7"/>
      <c r="B111" s="7"/>
      <c r="C111" s="7"/>
      <c r="D111" s="7"/>
      <c r="E111" s="9"/>
      <c r="F111" s="291"/>
      <c r="G111" s="291"/>
      <c r="H111" s="10"/>
      <c r="I111" s="206"/>
      <c r="J111" s="294"/>
      <c r="K111" s="294"/>
      <c r="L111" s="289"/>
      <c r="M111" s="289"/>
      <c r="N111" s="294"/>
      <c r="O111" s="294"/>
      <c r="P111" s="294"/>
      <c r="Q111" s="295"/>
      <c r="R111" s="294"/>
      <c r="S111" s="296"/>
      <c r="T111" s="294"/>
      <c r="U111" s="294"/>
      <c r="V111" s="294"/>
      <c r="W111" s="294"/>
      <c r="X111" s="289"/>
      <c r="Y111" s="7"/>
    </row>
    <row r="112" customFormat="false" ht="12.75" hidden="false" customHeight="false" outlineLevel="0" collapsed="false">
      <c r="A112" s="7"/>
      <c r="B112" s="7"/>
      <c r="C112" s="7"/>
      <c r="D112" s="7"/>
      <c r="E112" s="297"/>
      <c r="F112" s="298"/>
      <c r="G112" s="298"/>
      <c r="H112" s="298"/>
      <c r="I112" s="299"/>
      <c r="J112" s="299"/>
      <c r="K112" s="299"/>
      <c r="L112" s="299"/>
      <c r="M112" s="298"/>
      <c r="N112" s="299"/>
      <c r="O112" s="299"/>
      <c r="P112" s="299"/>
      <c r="Q112" s="300"/>
      <c r="R112" s="299"/>
      <c r="S112" s="300"/>
      <c r="T112" s="299"/>
      <c r="U112" s="300"/>
      <c r="V112" s="301"/>
      <c r="W112" s="299"/>
      <c r="X112" s="299"/>
      <c r="Y112" s="7"/>
    </row>
    <row r="113" customFormat="false" ht="12.75" hidden="false" customHeight="false" outlineLevel="0" collapsed="false">
      <c r="A113" s="7"/>
      <c r="B113" s="7"/>
      <c r="C113" s="7"/>
      <c r="D113" s="7"/>
      <c r="E113" s="9"/>
      <c r="F113" s="290"/>
      <c r="G113" s="290"/>
      <c r="H113" s="290"/>
      <c r="I113" s="302"/>
      <c r="J113" s="302"/>
      <c r="K113" s="302"/>
      <c r="L113" s="302"/>
      <c r="M113" s="290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  <c r="X113" s="304"/>
      <c r="Y113" s="7"/>
    </row>
    <row r="114" customFormat="false" ht="12.75" hidden="false" customHeight="false" outlineLevel="0" collapsed="false">
      <c r="A114" s="7"/>
      <c r="B114" s="7"/>
      <c r="C114" s="7"/>
      <c r="D114" s="7"/>
      <c r="E114" s="9"/>
      <c r="F114" s="290"/>
      <c r="G114" s="290"/>
      <c r="H114" s="290"/>
      <c r="I114" s="302"/>
      <c r="J114" s="302"/>
      <c r="K114" s="302"/>
      <c r="L114" s="302"/>
      <c r="M114" s="290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  <c r="X114" s="304"/>
      <c r="Y114" s="7"/>
    </row>
    <row r="115" customFormat="false" ht="12.75" hidden="false" customHeight="false" outlineLevel="0" collapsed="false">
      <c r="A115" s="7"/>
      <c r="B115" s="7"/>
      <c r="C115" s="7"/>
      <c r="D115" s="7"/>
      <c r="E115" s="9"/>
      <c r="F115" s="290"/>
      <c r="G115" s="290"/>
      <c r="H115" s="290"/>
      <c r="I115" s="302"/>
      <c r="J115" s="302"/>
      <c r="K115" s="302"/>
      <c r="L115" s="302"/>
      <c r="M115" s="290"/>
      <c r="N115" s="303"/>
      <c r="O115" s="303"/>
      <c r="P115" s="303"/>
      <c r="Q115" s="303"/>
      <c r="R115" s="303"/>
      <c r="S115" s="303"/>
      <c r="T115" s="303"/>
      <c r="U115" s="303"/>
      <c r="V115" s="303"/>
      <c r="W115" s="303"/>
      <c r="X115" s="304"/>
      <c r="Y115" s="7"/>
    </row>
    <row r="116" customFormat="false" ht="12.75" hidden="false" customHeight="false" outlineLevel="0" collapsed="false">
      <c r="A116" s="7"/>
      <c r="B116" s="7"/>
      <c r="C116" s="7"/>
      <c r="D116" s="7"/>
      <c r="E116" s="9"/>
      <c r="F116" s="290"/>
      <c r="G116" s="290"/>
      <c r="H116" s="290"/>
      <c r="I116" s="302"/>
      <c r="J116" s="302"/>
      <c r="K116" s="302"/>
      <c r="L116" s="302"/>
      <c r="M116" s="290"/>
      <c r="N116" s="303"/>
      <c r="O116" s="303"/>
      <c r="P116" s="303"/>
      <c r="Q116" s="303"/>
      <c r="R116" s="303"/>
      <c r="S116" s="303"/>
      <c r="T116" s="303"/>
      <c r="U116" s="303"/>
      <c r="V116" s="303"/>
      <c r="W116" s="303"/>
      <c r="X116" s="304"/>
      <c r="Y116" s="7"/>
    </row>
    <row r="117" customFormat="false" ht="12.75" hidden="false" customHeight="false" outlineLevel="0" collapsed="false">
      <c r="A117" s="7"/>
      <c r="B117" s="7"/>
      <c r="C117" s="7"/>
      <c r="D117" s="7"/>
      <c r="E117" s="9"/>
      <c r="F117" s="290"/>
      <c r="G117" s="290"/>
      <c r="H117" s="290"/>
      <c r="I117" s="302"/>
      <c r="J117" s="302"/>
      <c r="K117" s="302"/>
      <c r="L117" s="302"/>
      <c r="M117" s="290"/>
      <c r="N117" s="303"/>
      <c r="O117" s="303"/>
      <c r="P117" s="303"/>
      <c r="Q117" s="303"/>
      <c r="R117" s="303"/>
      <c r="S117" s="303"/>
      <c r="T117" s="303"/>
      <c r="U117" s="303"/>
      <c r="V117" s="303"/>
      <c r="W117" s="303"/>
      <c r="X117" s="304"/>
      <c r="Y117" s="7"/>
    </row>
    <row r="118" customFormat="false" ht="12.75" hidden="false" customHeight="false" outlineLevel="0" collapsed="false">
      <c r="A118" s="7"/>
      <c r="B118" s="7"/>
      <c r="C118" s="7"/>
      <c r="D118" s="7"/>
      <c r="E118" s="9"/>
      <c r="F118" s="290"/>
      <c r="G118" s="290"/>
      <c r="H118" s="290"/>
      <c r="I118" s="302"/>
      <c r="J118" s="302"/>
      <c r="K118" s="302"/>
      <c r="L118" s="302"/>
      <c r="M118" s="290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  <c r="X118" s="304"/>
      <c r="Y118" s="7"/>
    </row>
    <row r="119" customFormat="false" ht="12.75" hidden="false" customHeight="false" outlineLevel="0" collapsed="false">
      <c r="A119" s="7"/>
      <c r="B119" s="7"/>
      <c r="C119" s="7"/>
      <c r="D119" s="7"/>
      <c r="E119" s="9"/>
      <c r="F119" s="290"/>
      <c r="G119" s="290"/>
      <c r="H119" s="290"/>
      <c r="I119" s="302"/>
      <c r="J119" s="302"/>
      <c r="K119" s="302"/>
      <c r="L119" s="302"/>
      <c r="M119" s="290"/>
      <c r="N119" s="303"/>
      <c r="O119" s="303"/>
      <c r="P119" s="303"/>
      <c r="Q119" s="303"/>
      <c r="R119" s="303"/>
      <c r="S119" s="303"/>
      <c r="T119" s="303"/>
      <c r="U119" s="303"/>
      <c r="V119" s="303"/>
      <c r="W119" s="303"/>
      <c r="X119" s="304"/>
      <c r="Y119" s="7"/>
    </row>
    <row r="120" customFormat="false" ht="12.75" hidden="false" customHeight="false" outlineLevel="0" collapsed="false">
      <c r="A120" s="7"/>
      <c r="B120" s="7"/>
      <c r="C120" s="7"/>
      <c r="D120" s="7"/>
      <c r="E120" s="9"/>
      <c r="F120" s="290"/>
      <c r="G120" s="290"/>
      <c r="H120" s="290"/>
      <c r="I120" s="302"/>
      <c r="J120" s="302"/>
      <c r="K120" s="302"/>
      <c r="L120" s="302"/>
      <c r="M120" s="290"/>
      <c r="N120" s="303"/>
      <c r="O120" s="303"/>
      <c r="P120" s="303"/>
      <c r="Q120" s="303"/>
      <c r="R120" s="303"/>
      <c r="S120" s="303"/>
      <c r="T120" s="303"/>
      <c r="U120" s="303"/>
      <c r="V120" s="303"/>
      <c r="W120" s="303"/>
      <c r="X120" s="304"/>
      <c r="Y120" s="7"/>
    </row>
    <row r="121" customFormat="false" ht="12.75" hidden="false" customHeight="false" outlineLevel="0" collapsed="false">
      <c r="A121" s="7"/>
      <c r="B121" s="7"/>
      <c r="C121" s="7"/>
      <c r="D121" s="7"/>
      <c r="E121" s="9"/>
      <c r="F121" s="290"/>
      <c r="G121" s="290"/>
      <c r="H121" s="290"/>
      <c r="I121" s="302"/>
      <c r="J121" s="302"/>
      <c r="K121" s="302"/>
      <c r="L121" s="302"/>
      <c r="M121" s="290"/>
      <c r="N121" s="303"/>
      <c r="O121" s="303"/>
      <c r="P121" s="303"/>
      <c r="Q121" s="303"/>
      <c r="R121" s="303"/>
      <c r="S121" s="303"/>
      <c r="T121" s="303"/>
      <c r="U121" s="303"/>
      <c r="V121" s="303"/>
      <c r="W121" s="303"/>
      <c r="X121" s="304"/>
      <c r="Y121" s="7"/>
    </row>
    <row r="122" customFormat="false" ht="12.75" hidden="false" customHeight="false" outlineLevel="0" collapsed="false">
      <c r="A122" s="7"/>
      <c r="B122" s="7"/>
      <c r="C122" s="7"/>
      <c r="D122" s="7"/>
      <c r="E122" s="9"/>
      <c r="F122" s="290"/>
      <c r="G122" s="290"/>
      <c r="H122" s="290"/>
      <c r="I122" s="302"/>
      <c r="J122" s="302"/>
      <c r="K122" s="302"/>
      <c r="L122" s="302"/>
      <c r="M122" s="290"/>
      <c r="N122" s="303"/>
      <c r="O122" s="303"/>
      <c r="P122" s="303"/>
      <c r="Q122" s="303"/>
      <c r="R122" s="303"/>
      <c r="S122" s="303"/>
      <c r="T122" s="303"/>
      <c r="U122" s="303"/>
      <c r="V122" s="303"/>
      <c r="W122" s="303"/>
      <c r="X122" s="304"/>
      <c r="Y122" s="7"/>
    </row>
    <row r="123" customFormat="false" ht="12.75" hidden="false" customHeight="false" outlineLevel="0" collapsed="false">
      <c r="A123" s="7"/>
      <c r="B123" s="7"/>
      <c r="C123" s="7"/>
      <c r="D123" s="7"/>
      <c r="E123" s="9"/>
      <c r="F123" s="290"/>
      <c r="G123" s="290"/>
      <c r="H123" s="290"/>
      <c r="I123" s="302"/>
      <c r="J123" s="302"/>
      <c r="K123" s="302"/>
      <c r="L123" s="302"/>
      <c r="M123" s="290"/>
      <c r="N123" s="303"/>
      <c r="O123" s="303"/>
      <c r="P123" s="303"/>
      <c r="Q123" s="303"/>
      <c r="R123" s="303"/>
      <c r="S123" s="303"/>
      <c r="T123" s="303"/>
      <c r="U123" s="303"/>
      <c r="V123" s="303"/>
      <c r="W123" s="303"/>
      <c r="X123" s="304"/>
      <c r="Y123" s="7"/>
    </row>
    <row r="124" customFormat="false" ht="12.75" hidden="false" customHeight="false" outlineLevel="0" collapsed="false">
      <c r="A124" s="7"/>
      <c r="B124" s="7"/>
      <c r="C124" s="7"/>
      <c r="D124" s="7"/>
      <c r="E124" s="9"/>
      <c r="F124" s="290"/>
      <c r="G124" s="290"/>
      <c r="H124" s="290"/>
      <c r="I124" s="302"/>
      <c r="J124" s="302"/>
      <c r="K124" s="302"/>
      <c r="L124" s="302"/>
      <c r="M124" s="290"/>
      <c r="N124" s="303"/>
      <c r="O124" s="303"/>
      <c r="P124" s="303"/>
      <c r="Q124" s="303"/>
      <c r="R124" s="303"/>
      <c r="S124" s="303"/>
      <c r="T124" s="303"/>
      <c r="U124" s="303"/>
      <c r="V124" s="303"/>
      <c r="W124" s="303"/>
      <c r="X124" s="304"/>
      <c r="Y124" s="7"/>
    </row>
    <row r="125" customFormat="false" ht="12.75" hidden="false" customHeight="false" outlineLevel="0" collapsed="false">
      <c r="A125" s="7"/>
      <c r="B125" s="7"/>
      <c r="C125" s="7"/>
      <c r="D125" s="7"/>
      <c r="E125" s="9"/>
      <c r="F125" s="290"/>
      <c r="G125" s="290"/>
      <c r="H125" s="290"/>
      <c r="I125" s="302"/>
      <c r="J125" s="302"/>
      <c r="K125" s="302"/>
      <c r="L125" s="302"/>
      <c r="M125" s="290"/>
      <c r="N125" s="303"/>
      <c r="O125" s="303"/>
      <c r="P125" s="303"/>
      <c r="Q125" s="303"/>
      <c r="R125" s="303"/>
      <c r="S125" s="303"/>
      <c r="T125" s="303"/>
      <c r="U125" s="303"/>
      <c r="V125" s="303"/>
      <c r="W125" s="303"/>
      <c r="X125" s="304"/>
      <c r="Y125" s="7"/>
    </row>
    <row r="126" customFormat="false" ht="12.75" hidden="false" customHeight="false" outlineLevel="0" collapsed="false">
      <c r="A126" s="7"/>
      <c r="B126" s="7"/>
      <c r="C126" s="7"/>
      <c r="D126" s="7"/>
      <c r="E126" s="9"/>
      <c r="F126" s="290"/>
      <c r="G126" s="290"/>
      <c r="H126" s="290"/>
      <c r="I126" s="302"/>
      <c r="J126" s="302"/>
      <c r="K126" s="302"/>
      <c r="L126" s="302"/>
      <c r="M126" s="290"/>
      <c r="N126" s="303"/>
      <c r="O126" s="303"/>
      <c r="P126" s="303"/>
      <c r="Q126" s="303"/>
      <c r="R126" s="303"/>
      <c r="S126" s="303"/>
      <c r="T126" s="303"/>
      <c r="U126" s="303"/>
      <c r="V126" s="303"/>
      <c r="W126" s="303"/>
      <c r="X126" s="304"/>
      <c r="Y126" s="7"/>
    </row>
    <row r="127" customFormat="false" ht="12.75" hidden="false" customHeight="false" outlineLevel="0" collapsed="false">
      <c r="A127" s="7"/>
      <c r="B127" s="7"/>
      <c r="C127" s="7"/>
      <c r="D127" s="7"/>
      <c r="E127" s="9"/>
      <c r="F127" s="290"/>
      <c r="G127" s="290"/>
      <c r="H127" s="290"/>
      <c r="I127" s="302"/>
      <c r="J127" s="302"/>
      <c r="K127" s="302"/>
      <c r="L127" s="302"/>
      <c r="M127" s="290"/>
      <c r="N127" s="303"/>
      <c r="O127" s="303"/>
      <c r="P127" s="303"/>
      <c r="Q127" s="303"/>
      <c r="R127" s="303"/>
      <c r="S127" s="303"/>
      <c r="T127" s="303"/>
      <c r="U127" s="303"/>
      <c r="V127" s="303"/>
      <c r="W127" s="303"/>
      <c r="X127" s="304"/>
      <c r="Y127" s="7"/>
    </row>
    <row r="128" customFormat="false" ht="12.75" hidden="false" customHeight="false" outlineLevel="0" collapsed="false">
      <c r="A128" s="7"/>
      <c r="B128" s="7"/>
      <c r="C128" s="7"/>
      <c r="D128" s="7"/>
      <c r="E128" s="9"/>
      <c r="F128" s="290"/>
      <c r="G128" s="290"/>
      <c r="H128" s="290"/>
      <c r="I128" s="302"/>
      <c r="J128" s="302"/>
      <c r="K128" s="302"/>
      <c r="L128" s="302"/>
      <c r="M128" s="290"/>
      <c r="N128" s="303"/>
      <c r="O128" s="303"/>
      <c r="P128" s="303"/>
      <c r="Q128" s="303"/>
      <c r="R128" s="303"/>
      <c r="S128" s="303"/>
      <c r="T128" s="303"/>
      <c r="U128" s="303"/>
      <c r="V128" s="303"/>
      <c r="W128" s="303"/>
      <c r="X128" s="304"/>
      <c r="Y128" s="7"/>
    </row>
    <row r="129" customFormat="false" ht="12.75" hidden="false" customHeight="false" outlineLevel="0" collapsed="false">
      <c r="A129" s="7"/>
      <c r="B129" s="7"/>
      <c r="C129" s="7"/>
      <c r="D129" s="7"/>
      <c r="E129" s="9"/>
      <c r="F129" s="290"/>
      <c r="G129" s="290"/>
      <c r="H129" s="290"/>
      <c r="I129" s="302"/>
      <c r="J129" s="302"/>
      <c r="K129" s="302"/>
      <c r="L129" s="302"/>
      <c r="M129" s="290"/>
      <c r="N129" s="303"/>
      <c r="O129" s="303"/>
      <c r="P129" s="303"/>
      <c r="Q129" s="303"/>
      <c r="R129" s="303"/>
      <c r="S129" s="303"/>
      <c r="T129" s="303"/>
      <c r="U129" s="303"/>
      <c r="V129" s="303"/>
      <c r="W129" s="303"/>
      <c r="X129" s="304"/>
      <c r="Y129" s="7"/>
    </row>
    <row r="130" customFormat="false" ht="12.75" hidden="false" customHeight="false" outlineLevel="0" collapsed="false">
      <c r="A130" s="7"/>
      <c r="B130" s="7"/>
      <c r="C130" s="7"/>
      <c r="D130" s="7"/>
      <c r="E130" s="9"/>
      <c r="F130" s="290"/>
      <c r="G130" s="290"/>
      <c r="H130" s="290"/>
      <c r="I130" s="302"/>
      <c r="J130" s="302"/>
      <c r="K130" s="302"/>
      <c r="L130" s="302"/>
      <c r="M130" s="290"/>
      <c r="N130" s="303"/>
      <c r="O130" s="303"/>
      <c r="P130" s="303"/>
      <c r="Q130" s="303"/>
      <c r="R130" s="303"/>
      <c r="S130" s="303"/>
      <c r="T130" s="303"/>
      <c r="U130" s="303"/>
      <c r="V130" s="303"/>
      <c r="W130" s="303"/>
      <c r="X130" s="304"/>
      <c r="Y130" s="7"/>
    </row>
    <row r="131" customFormat="false" ht="12.75" hidden="false" customHeight="false" outlineLevel="0" collapsed="false">
      <c r="A131" s="7"/>
      <c r="B131" s="7"/>
      <c r="C131" s="7"/>
      <c r="D131" s="7"/>
      <c r="E131" s="9"/>
      <c r="F131" s="290"/>
      <c r="G131" s="290"/>
      <c r="H131" s="290"/>
      <c r="I131" s="302"/>
      <c r="J131" s="302"/>
      <c r="K131" s="302"/>
      <c r="L131" s="302"/>
      <c r="M131" s="290"/>
      <c r="N131" s="303"/>
      <c r="O131" s="303"/>
      <c r="P131" s="303"/>
      <c r="Q131" s="303"/>
      <c r="R131" s="303"/>
      <c r="S131" s="303"/>
      <c r="T131" s="303"/>
      <c r="U131" s="303"/>
      <c r="V131" s="303"/>
      <c r="W131" s="303"/>
      <c r="X131" s="304"/>
      <c r="Y131" s="7"/>
    </row>
    <row r="132" customFormat="false" ht="12.75" hidden="false" customHeight="false" outlineLevel="0" collapsed="false">
      <c r="A132" s="7"/>
      <c r="B132" s="7"/>
      <c r="C132" s="7"/>
      <c r="D132" s="7"/>
      <c r="E132" s="9"/>
      <c r="F132" s="290"/>
      <c r="G132" s="290"/>
      <c r="H132" s="290"/>
      <c r="I132" s="302"/>
      <c r="J132" s="302"/>
      <c r="K132" s="302"/>
      <c r="L132" s="302"/>
      <c r="M132" s="290"/>
      <c r="N132" s="303"/>
      <c r="O132" s="303"/>
      <c r="P132" s="303"/>
      <c r="Q132" s="303"/>
      <c r="R132" s="303"/>
      <c r="S132" s="303"/>
      <c r="T132" s="303"/>
      <c r="U132" s="303"/>
      <c r="V132" s="303"/>
      <c r="W132" s="303"/>
      <c r="X132" s="304"/>
      <c r="Y132" s="7"/>
    </row>
    <row r="133" customFormat="false" ht="12.75" hidden="false" customHeight="false" outlineLevel="0" collapsed="false">
      <c r="A133" s="7"/>
      <c r="B133" s="7"/>
      <c r="C133" s="7"/>
      <c r="D133" s="7"/>
      <c r="E133" s="9"/>
      <c r="F133" s="290"/>
      <c r="G133" s="290"/>
      <c r="H133" s="290"/>
      <c r="I133" s="302"/>
      <c r="J133" s="302"/>
      <c r="K133" s="302"/>
      <c r="L133" s="302"/>
      <c r="M133" s="290"/>
      <c r="N133" s="303"/>
      <c r="O133" s="303"/>
      <c r="P133" s="303"/>
      <c r="Q133" s="303"/>
      <c r="R133" s="303"/>
      <c r="S133" s="303"/>
      <c r="T133" s="303"/>
      <c r="U133" s="303"/>
      <c r="V133" s="303"/>
      <c r="W133" s="303"/>
      <c r="X133" s="304"/>
      <c r="Y133" s="7"/>
    </row>
    <row r="134" customFormat="false" ht="12.75" hidden="false" customHeight="false" outlineLevel="0" collapsed="false">
      <c r="A134" s="7"/>
      <c r="B134" s="7"/>
      <c r="C134" s="7"/>
      <c r="D134" s="7"/>
      <c r="E134" s="9"/>
      <c r="F134" s="290"/>
      <c r="G134" s="290"/>
      <c r="H134" s="290"/>
      <c r="I134" s="302"/>
      <c r="J134" s="302"/>
      <c r="K134" s="302"/>
      <c r="L134" s="302"/>
      <c r="M134" s="290"/>
      <c r="N134" s="303"/>
      <c r="O134" s="303"/>
      <c r="P134" s="303"/>
      <c r="Q134" s="303"/>
      <c r="R134" s="303"/>
      <c r="S134" s="303"/>
      <c r="T134" s="303"/>
      <c r="U134" s="303"/>
      <c r="V134" s="303"/>
      <c r="W134" s="303"/>
      <c r="X134" s="304"/>
      <c r="Y134" s="7"/>
    </row>
    <row r="135" customFormat="false" ht="12.75" hidden="false" customHeight="false" outlineLevel="0" collapsed="false">
      <c r="A135" s="7"/>
      <c r="B135" s="7"/>
      <c r="C135" s="7"/>
      <c r="D135" s="7"/>
      <c r="E135" s="9"/>
      <c r="F135" s="290"/>
      <c r="G135" s="290"/>
      <c r="H135" s="290"/>
      <c r="I135" s="302"/>
      <c r="J135" s="302"/>
      <c r="K135" s="302"/>
      <c r="L135" s="302"/>
      <c r="M135" s="290"/>
      <c r="N135" s="303"/>
      <c r="O135" s="303"/>
      <c r="P135" s="303"/>
      <c r="Q135" s="303"/>
      <c r="R135" s="303"/>
      <c r="S135" s="303"/>
      <c r="T135" s="303"/>
      <c r="U135" s="303"/>
      <c r="V135" s="303"/>
      <c r="W135" s="303"/>
      <c r="X135" s="304"/>
      <c r="Y135" s="7"/>
    </row>
    <row r="136" customFormat="false" ht="12.75" hidden="false" customHeight="false" outlineLevel="0" collapsed="false">
      <c r="A136" s="7"/>
      <c r="B136" s="7"/>
      <c r="C136" s="7"/>
      <c r="D136" s="7"/>
      <c r="E136" s="9"/>
      <c r="F136" s="290"/>
      <c r="G136" s="290"/>
      <c r="H136" s="290"/>
      <c r="I136" s="302"/>
      <c r="J136" s="302"/>
      <c r="K136" s="302"/>
      <c r="L136" s="302"/>
      <c r="M136" s="290"/>
      <c r="N136" s="303"/>
      <c r="O136" s="303"/>
      <c r="P136" s="303"/>
      <c r="Q136" s="303"/>
      <c r="R136" s="303"/>
      <c r="S136" s="303"/>
      <c r="T136" s="303"/>
      <c r="U136" s="303"/>
      <c r="V136" s="303"/>
      <c r="W136" s="303"/>
      <c r="X136" s="304"/>
      <c r="Y136" s="7"/>
    </row>
    <row r="137" customFormat="false" ht="12.75" hidden="false" customHeight="false" outlineLevel="0" collapsed="false">
      <c r="A137" s="7"/>
      <c r="B137" s="7"/>
      <c r="C137" s="7"/>
      <c r="D137" s="7"/>
      <c r="E137" s="9"/>
      <c r="F137" s="290"/>
      <c r="G137" s="290"/>
      <c r="H137" s="291"/>
      <c r="I137" s="287"/>
      <c r="J137" s="287"/>
      <c r="K137" s="287"/>
      <c r="L137" s="287"/>
      <c r="M137" s="287"/>
      <c r="N137" s="287"/>
      <c r="O137" s="287"/>
      <c r="P137" s="287"/>
      <c r="Q137" s="287"/>
      <c r="R137" s="287"/>
      <c r="S137" s="287"/>
      <c r="T137" s="287"/>
      <c r="U137" s="287"/>
      <c r="V137" s="287"/>
      <c r="W137" s="287"/>
      <c r="X137" s="287"/>
      <c r="Y137" s="7"/>
    </row>
    <row r="138" customFormat="false" ht="12.75" hidden="false" customHeight="false" outlineLevel="0" collapsed="false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customFormat="false" ht="12.75" hidden="false" customHeight="false" outlineLevel="0" collapsed="false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customFormat="false" ht="12.75" hidden="false" customHeight="false" outlineLevel="0" collapsed="false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customFormat="false" ht="12.75" hidden="false" customHeight="false" outlineLevel="0" collapsed="false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customFormat="false" ht="12.75" hidden="false" customHeight="false" outlineLevel="0" collapsed="false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customFormat="false" ht="12.75" hidden="false" customHeight="false" outlineLevel="0" collapsed="false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customFormat="false" ht="12.75" hidden="false" customHeight="false" outlineLevel="0" collapsed="false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customFormat="false" ht="12.75" hidden="false" customHeight="false" outlineLevel="0" collapsed="false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</sheetData>
  <mergeCells count="13">
    <mergeCell ref="AQ1:AR1"/>
    <mergeCell ref="BC1:BD1"/>
    <mergeCell ref="W3:AB3"/>
    <mergeCell ref="AD3:AL3"/>
    <mergeCell ref="BF3:BH3"/>
    <mergeCell ref="CE3:CG3"/>
    <mergeCell ref="F4:I4"/>
    <mergeCell ref="AK4:AM4"/>
    <mergeCell ref="AN4:AP4"/>
    <mergeCell ref="AK5:AM5"/>
    <mergeCell ref="AN5:AP5"/>
    <mergeCell ref="F69:I69"/>
    <mergeCell ref="I109:L109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Y145"/>
  <sheetViews>
    <sheetView showFormulas="false" showGridLines="true" showRowColHeaders="true" showZeros="true" rightToLeft="false" tabSelected="false" showOutlineSymbols="true" defaultGridColor="true" view="normal" topLeftCell="BE1" colorId="64" zoomScale="75" zoomScaleNormal="75" zoomScalePageLayoutView="100" workbookViewId="0">
      <selection pane="topLeft" activeCell="BH36" activeCellId="0" sqref="BH3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9.99"/>
    <col collapsed="false" customWidth="true" hidden="false" outlineLevel="0" max="4" min="4" style="0" width="10.56"/>
    <col collapsed="false" customWidth="true" hidden="false" outlineLevel="0" max="5" min="5" style="0" width="13.85"/>
    <col collapsed="false" customWidth="true" hidden="false" outlineLevel="0" max="6" min="6" style="0" width="13.41"/>
    <col collapsed="false" customWidth="true" hidden="false" outlineLevel="0" max="7" min="7" style="0" width="11.99"/>
    <col collapsed="false" customWidth="true" hidden="false" outlineLevel="0" max="8" min="8" style="0" width="14.28"/>
    <col collapsed="false" customWidth="true" hidden="false" outlineLevel="0" max="9" min="9" style="0" width="15.85"/>
    <col collapsed="false" customWidth="true" hidden="false" outlineLevel="0" max="10" min="10" style="0" width="11.56"/>
    <col collapsed="false" customWidth="true" hidden="false" outlineLevel="0" max="11" min="11" style="0" width="19.56"/>
    <col collapsed="false" customWidth="true" hidden="false" outlineLevel="0" max="12" min="12" style="0" width="16.56"/>
    <col collapsed="false" customWidth="true" hidden="false" outlineLevel="0" max="13" min="13" style="0" width="18.41"/>
    <col collapsed="false" customWidth="true" hidden="false" outlineLevel="0" max="14" min="14" style="0" width="19.99"/>
    <col collapsed="false" customWidth="true" hidden="false" outlineLevel="0" max="15" min="15" style="0" width="14.56"/>
    <col collapsed="false" customWidth="true" hidden="false" outlineLevel="0" max="16" min="16" style="0" width="11.56"/>
    <col collapsed="false" customWidth="true" hidden="false" outlineLevel="0" max="17" min="17" style="0" width="12.14"/>
    <col collapsed="false" customWidth="true" hidden="false" outlineLevel="0" max="19" min="18" style="0" width="12.85"/>
    <col collapsed="false" customWidth="true" hidden="false" outlineLevel="0" max="20" min="20" style="0" width="13.56"/>
    <col collapsed="false" customWidth="true" hidden="false" outlineLevel="0" max="21" min="21" style="0" width="15.13"/>
    <col collapsed="false" customWidth="true" hidden="false" outlineLevel="0" max="22" min="22" style="0" width="13.14"/>
    <col collapsed="false" customWidth="true" hidden="false" outlineLevel="0" max="23" min="23" style="0" width="12.56"/>
    <col collapsed="false" customWidth="true" hidden="false" outlineLevel="0" max="24" min="24" style="0" width="12.28"/>
    <col collapsed="false" customWidth="true" hidden="false" outlineLevel="0" max="25" min="25" style="0" width="13.85"/>
    <col collapsed="false" customWidth="true" hidden="false" outlineLevel="0" max="26" min="26" style="0" width="12.56"/>
    <col collapsed="false" customWidth="true" hidden="false" outlineLevel="0" max="27" min="27" style="0" width="13.99"/>
    <col collapsed="false" customWidth="true" hidden="false" outlineLevel="0" max="28" min="28" style="0" width="14.14"/>
    <col collapsed="false" customWidth="true" hidden="false" outlineLevel="0" max="29" min="29" style="0" width="14.28"/>
    <col collapsed="false" customWidth="true" hidden="false" outlineLevel="0" max="30" min="30" style="0" width="15.13"/>
    <col collapsed="false" customWidth="true" hidden="false" outlineLevel="0" max="31" min="31" style="0" width="13.14"/>
    <col collapsed="false" customWidth="true" hidden="false" outlineLevel="0" max="32" min="32" style="0" width="12.56"/>
    <col collapsed="false" customWidth="true" hidden="false" outlineLevel="0" max="33" min="33" style="0" width="12.28"/>
    <col collapsed="false" customWidth="true" hidden="false" outlineLevel="0" max="34" min="34" style="0" width="12.7"/>
    <col collapsed="false" customWidth="true" hidden="false" outlineLevel="0" max="35" min="35" style="0" width="10.99"/>
    <col collapsed="false" customWidth="true" hidden="false" outlineLevel="0" max="36" min="36" style="0" width="15.41"/>
    <col collapsed="false" customWidth="true" hidden="false" outlineLevel="0" max="37" min="37" style="0" width="13.14"/>
    <col collapsed="false" customWidth="true" hidden="false" outlineLevel="0" max="38" min="38" style="0" width="14.56"/>
    <col collapsed="false" customWidth="true" hidden="false" outlineLevel="0" max="39" min="39" style="0" width="14.85"/>
    <col collapsed="false" customWidth="true" hidden="false" outlineLevel="0" max="40" min="40" style="0" width="11.13"/>
    <col collapsed="false" customWidth="true" hidden="false" outlineLevel="0" max="41" min="41" style="0" width="14.28"/>
    <col collapsed="false" customWidth="true" hidden="false" outlineLevel="0" max="42" min="42" style="0" width="14.41"/>
    <col collapsed="false" customWidth="true" hidden="false" outlineLevel="0" max="43" min="43" style="0" width="13.99"/>
    <col collapsed="false" customWidth="true" hidden="false" outlineLevel="0" max="44" min="44" style="0" width="14.28"/>
    <col collapsed="false" customWidth="true" hidden="false" outlineLevel="0" max="45" min="45" style="0" width="16.84"/>
    <col collapsed="false" customWidth="true" hidden="false" outlineLevel="0" max="46" min="46" style="0" width="17.28"/>
    <col collapsed="false" customWidth="true" hidden="false" outlineLevel="0" max="47" min="47" style="0" width="16.56"/>
    <col collapsed="false" customWidth="true" hidden="false" outlineLevel="0" max="48" min="48" style="0" width="17.14"/>
    <col collapsed="false" customWidth="true" hidden="false" outlineLevel="0" max="49" min="49" style="0" width="14.28"/>
    <col collapsed="false" customWidth="true" hidden="false" outlineLevel="0" max="50" min="50" style="0" width="14.85"/>
    <col collapsed="false" customWidth="true" hidden="false" outlineLevel="0" max="51" min="51" style="0" width="17.7"/>
    <col collapsed="false" customWidth="true" hidden="false" outlineLevel="0" max="52" min="52" style="0" width="13.99"/>
    <col collapsed="false" customWidth="true" hidden="false" outlineLevel="0" max="53" min="53" style="0" width="15.13"/>
    <col collapsed="false" customWidth="true" hidden="false" outlineLevel="0" max="54" min="54" style="0" width="14.99"/>
    <col collapsed="false" customWidth="true" hidden="false" outlineLevel="0" max="55" min="55" style="0" width="15.7"/>
    <col collapsed="false" customWidth="true" hidden="false" outlineLevel="0" max="56" min="56" style="0" width="15.85"/>
    <col collapsed="false" customWidth="true" hidden="false" outlineLevel="0" max="58" min="57" style="0" width="14.99"/>
    <col collapsed="false" customWidth="true" hidden="false" outlineLevel="0" max="59" min="59" style="0" width="13.56"/>
    <col collapsed="false" customWidth="true" hidden="false" outlineLevel="0" max="60" min="60" style="0" width="14.99"/>
    <col collapsed="false" customWidth="true" hidden="false" outlineLevel="0" max="61" min="61" style="0" width="16.84"/>
    <col collapsed="false" customWidth="true" hidden="false" outlineLevel="0" max="62" min="62" style="0" width="16.42"/>
    <col collapsed="false" customWidth="true" hidden="false" outlineLevel="0" max="63" min="63" style="0" width="16.7"/>
    <col collapsed="false" customWidth="true" hidden="false" outlineLevel="0" max="64" min="64" style="0" width="13.28"/>
    <col collapsed="false" customWidth="true" hidden="false" outlineLevel="0" max="66" min="66" style="0" width="10.99"/>
    <col collapsed="false" customWidth="true" hidden="false" outlineLevel="0" max="67" min="67" style="0" width="16.99"/>
    <col collapsed="false" customWidth="true" hidden="false" outlineLevel="0" max="69" min="69" style="0" width="16.42"/>
  </cols>
  <sheetData>
    <row r="1" customFormat="false" ht="20.25" hidden="false" customHeight="false" outlineLevel="0" collapsed="false">
      <c r="A1" s="1" t="n">
        <f aca="true">DATE(YEAR($A$4),MONTH($A$4),DAY(RIGHT(CELL("filename",A2),2)))</f>
        <v>36976</v>
      </c>
      <c r="K1" s="2" t="s">
        <v>0</v>
      </c>
      <c r="L1" s="2"/>
      <c r="N1" s="2"/>
      <c r="AQ1" s="3" t="n">
        <f aca="false">A1</f>
        <v>36976</v>
      </c>
      <c r="AR1" s="3"/>
      <c r="BC1" s="3" t="n">
        <f aca="false">A1</f>
        <v>36976</v>
      </c>
      <c r="BD1" s="3"/>
    </row>
    <row r="2" customFormat="false" ht="13.5" hidden="false" customHeight="false" outlineLevel="0" collapsed="false"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 t="s">
        <v>1</v>
      </c>
      <c r="N2" s="4"/>
      <c r="O2" s="4" t="s">
        <v>1</v>
      </c>
      <c r="P2" s="4"/>
      <c r="Q2" s="4" t="s">
        <v>1</v>
      </c>
      <c r="R2" s="4" t="s">
        <v>1</v>
      </c>
      <c r="S2" s="4" t="s">
        <v>1</v>
      </c>
      <c r="T2" s="4" t="s">
        <v>1</v>
      </c>
      <c r="U2" s="4"/>
      <c r="AB2" s="5"/>
      <c r="BH2" s="6"/>
      <c r="BJ2" s="6" t="s">
        <v>2</v>
      </c>
      <c r="BO2" s="6" t="s">
        <v>3</v>
      </c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8"/>
      <c r="CJ2" s="7"/>
      <c r="CK2" s="7"/>
      <c r="CL2" s="7"/>
      <c r="CM2" s="7"/>
      <c r="CN2" s="8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</row>
    <row r="3" customFormat="false" ht="13.5" hidden="false" customHeight="false" outlineLevel="0" collapsed="false">
      <c r="B3" s="9" t="s">
        <v>4</v>
      </c>
      <c r="C3" s="10"/>
      <c r="D3" s="10"/>
      <c r="E3" s="10"/>
      <c r="F3" s="11"/>
      <c r="G3" s="11"/>
      <c r="H3" s="12"/>
      <c r="I3" s="12"/>
      <c r="J3" s="11"/>
      <c r="K3" s="11"/>
      <c r="L3" s="11"/>
      <c r="M3" s="13" t="n">
        <v>2.52</v>
      </c>
      <c r="N3" s="11"/>
      <c r="O3" s="13" t="n">
        <v>0</v>
      </c>
      <c r="P3" s="14" t="n">
        <v>22.8</v>
      </c>
      <c r="Q3" s="13" t="n">
        <v>0</v>
      </c>
      <c r="R3" s="13" t="n">
        <v>0</v>
      </c>
      <c r="S3" s="13" t="n">
        <v>0</v>
      </c>
      <c r="T3" s="13" t="n">
        <v>0</v>
      </c>
      <c r="U3" s="4"/>
      <c r="W3" s="15" t="s">
        <v>5</v>
      </c>
      <c r="X3" s="15"/>
      <c r="Y3" s="15"/>
      <c r="Z3" s="15"/>
      <c r="AA3" s="15"/>
      <c r="AB3" s="15"/>
      <c r="AD3" s="16" t="s">
        <v>6</v>
      </c>
      <c r="AE3" s="16"/>
      <c r="AF3" s="16"/>
      <c r="AG3" s="16"/>
      <c r="AH3" s="16"/>
      <c r="AI3" s="16"/>
      <c r="AJ3" s="16"/>
      <c r="AK3" s="16"/>
      <c r="AL3" s="16"/>
      <c r="AM3" s="17"/>
      <c r="AN3" s="17"/>
      <c r="AO3" s="17"/>
      <c r="AP3" s="18"/>
      <c r="AQ3" s="19"/>
      <c r="AR3" s="20"/>
      <c r="AS3" s="21" t="s">
        <v>7</v>
      </c>
      <c r="AT3" s="22"/>
      <c r="AU3" s="22"/>
      <c r="AV3" s="22"/>
      <c r="AW3" s="22"/>
      <c r="AX3" s="22"/>
      <c r="AY3" s="22"/>
      <c r="AZ3" s="22"/>
      <c r="BA3" s="22"/>
      <c r="BB3" s="22"/>
      <c r="BC3" s="23"/>
      <c r="BF3" s="24" t="s">
        <v>8</v>
      </c>
      <c r="BG3" s="24"/>
      <c r="BH3" s="24"/>
      <c r="BJ3" s="25" t="s">
        <v>9</v>
      </c>
      <c r="BK3" s="26"/>
      <c r="BL3" s="27" t="n">
        <f aca="false">BD31</f>
        <v>11915.2128</v>
      </c>
      <c r="BM3" s="6"/>
      <c r="BO3" s="25" t="s">
        <v>9</v>
      </c>
      <c r="BP3" s="26"/>
      <c r="BQ3" s="27" t="e">
        <f aca="true">(INDIRECT(TEXT((DAY($A$1)-1),"0")&amp;"!Bq3"))+BL3</f>
        <v>#REF!</v>
      </c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7"/>
      <c r="CD3" s="7"/>
      <c r="CE3" s="28"/>
      <c r="CF3" s="28"/>
      <c r="CG3" s="28"/>
      <c r="CH3" s="7"/>
      <c r="CI3" s="8"/>
      <c r="CJ3" s="7"/>
      <c r="CK3" s="29"/>
      <c r="CL3" s="8"/>
      <c r="CM3" s="7"/>
      <c r="CN3" s="8"/>
      <c r="CO3" s="7"/>
      <c r="CP3" s="29"/>
      <c r="CQ3" s="7"/>
      <c r="CR3" s="7"/>
      <c r="CS3" s="7"/>
      <c r="CT3" s="7"/>
      <c r="CU3" s="7"/>
      <c r="CV3" s="7"/>
      <c r="CW3" s="7"/>
      <c r="CX3" s="7"/>
      <c r="CY3" s="7"/>
    </row>
    <row r="4" customFormat="false" ht="13.5" hidden="false" customHeight="false" outlineLevel="0" collapsed="false">
      <c r="A4" s="30" t="n">
        <f aca="false">'1'!A4</f>
        <v>36951</v>
      </c>
      <c r="B4" s="31"/>
      <c r="C4" s="32"/>
      <c r="D4" s="33" t="s">
        <v>10</v>
      </c>
      <c r="E4" s="34"/>
      <c r="F4" s="35" t="s">
        <v>11</v>
      </c>
      <c r="G4" s="35"/>
      <c r="H4" s="35"/>
      <c r="I4" s="35"/>
      <c r="J4" s="36" t="s">
        <v>12</v>
      </c>
      <c r="K4" s="37"/>
      <c r="L4" s="38"/>
      <c r="M4" s="36" t="s">
        <v>13</v>
      </c>
      <c r="N4" s="37"/>
      <c r="O4" s="37"/>
      <c r="P4" s="39"/>
      <c r="Q4" s="37"/>
      <c r="R4" s="37"/>
      <c r="S4" s="38"/>
      <c r="T4" s="36"/>
      <c r="U4" s="38"/>
      <c r="W4" s="40" t="s">
        <v>14</v>
      </c>
      <c r="X4" s="40"/>
      <c r="Y4" s="40" t="s">
        <v>14</v>
      </c>
      <c r="Z4" s="41"/>
      <c r="AA4" s="42" t="s">
        <v>15</v>
      </c>
      <c r="AB4" s="40"/>
      <c r="AC4" s="43" t="s">
        <v>16</v>
      </c>
      <c r="AE4" s="44" t="s">
        <v>17</v>
      </c>
      <c r="AF4" s="44" t="s">
        <v>17</v>
      </c>
      <c r="AG4" s="44"/>
      <c r="AH4" s="45"/>
      <c r="AI4" s="26" t="s">
        <v>18</v>
      </c>
      <c r="AJ4" s="46"/>
      <c r="AK4" s="47" t="s">
        <v>18</v>
      </c>
      <c r="AL4" s="47"/>
      <c r="AM4" s="47"/>
      <c r="AN4" s="47" t="s">
        <v>19</v>
      </c>
      <c r="AO4" s="47"/>
      <c r="AP4" s="47"/>
      <c r="AQ4" s="48" t="s">
        <v>20</v>
      </c>
      <c r="AR4" s="48" t="s">
        <v>21</v>
      </c>
      <c r="AS4" s="49"/>
      <c r="AT4" s="50" t="s">
        <v>21</v>
      </c>
      <c r="AU4" s="50" t="s">
        <v>22</v>
      </c>
      <c r="AV4" s="50" t="s">
        <v>21</v>
      </c>
      <c r="AW4" s="50" t="s">
        <v>11</v>
      </c>
      <c r="AX4" s="50" t="s">
        <v>23</v>
      </c>
      <c r="AY4" s="50" t="s">
        <v>24</v>
      </c>
      <c r="AZ4" s="50" t="s">
        <v>25</v>
      </c>
      <c r="BA4" s="50" t="s">
        <v>16</v>
      </c>
      <c r="BB4" s="50" t="s">
        <v>26</v>
      </c>
      <c r="BC4" s="50" t="s">
        <v>27</v>
      </c>
      <c r="BD4" s="50" t="s">
        <v>28</v>
      </c>
      <c r="BE4" s="51"/>
      <c r="BF4" s="40" t="s">
        <v>29</v>
      </c>
      <c r="BG4" s="40" t="s">
        <v>30</v>
      </c>
      <c r="BH4" s="40" t="s">
        <v>31</v>
      </c>
      <c r="BI4" s="52"/>
      <c r="BJ4" s="53" t="s">
        <v>32</v>
      </c>
      <c r="BK4" s="52"/>
      <c r="BL4" s="54"/>
      <c r="BO4" s="53" t="s">
        <v>32</v>
      </c>
      <c r="BP4" s="52"/>
      <c r="BQ4" s="54" t="e">
        <f aca="true">(INDIRECT(TEXT((DAY($A$1)-1),"0")&amp;"!BK4"))+BL4</f>
        <v>#REF!</v>
      </c>
      <c r="BR4" s="55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55"/>
      <c r="CE4" s="28"/>
      <c r="CF4" s="28"/>
      <c r="CG4" s="28"/>
      <c r="CH4" s="7"/>
      <c r="CI4" s="8"/>
      <c r="CJ4" s="7"/>
      <c r="CK4" s="29"/>
      <c r="CL4" s="7"/>
      <c r="CM4" s="7"/>
      <c r="CN4" s="8"/>
      <c r="CO4" s="7"/>
      <c r="CP4" s="29"/>
      <c r="CQ4" s="7"/>
      <c r="CR4" s="7"/>
      <c r="CS4" s="7"/>
      <c r="CT4" s="7"/>
      <c r="CU4" s="7"/>
      <c r="CV4" s="7"/>
      <c r="CW4" s="7"/>
      <c r="CX4" s="7"/>
      <c r="CY4" s="7"/>
    </row>
    <row r="5" customFormat="false" ht="12.75" hidden="false" customHeight="false" outlineLevel="0" collapsed="false">
      <c r="B5" s="56"/>
      <c r="C5" s="57" t="s">
        <v>33</v>
      </c>
      <c r="D5" s="57" t="s">
        <v>34</v>
      </c>
      <c r="E5" s="58"/>
      <c r="F5" s="59" t="s">
        <v>35</v>
      </c>
      <c r="G5" s="60" t="s">
        <v>36</v>
      </c>
      <c r="H5" s="60" t="s">
        <v>37</v>
      </c>
      <c r="I5" s="61" t="s">
        <v>38</v>
      </c>
      <c r="J5" s="59" t="s">
        <v>39</v>
      </c>
      <c r="K5" s="60" t="s">
        <v>23</v>
      </c>
      <c r="L5" s="61" t="s">
        <v>40</v>
      </c>
      <c r="M5" s="59" t="s">
        <v>25</v>
      </c>
      <c r="N5" s="60" t="s">
        <v>25</v>
      </c>
      <c r="O5" s="60" t="s">
        <v>41</v>
      </c>
      <c r="P5" s="60" t="s">
        <v>42</v>
      </c>
      <c r="Q5" s="60" t="s">
        <v>43</v>
      </c>
      <c r="R5" s="60" t="s">
        <v>43</v>
      </c>
      <c r="S5" s="61" t="s">
        <v>44</v>
      </c>
      <c r="T5" s="59" t="s">
        <v>45</v>
      </c>
      <c r="U5" s="62" t="s">
        <v>46</v>
      </c>
      <c r="W5" s="50" t="s">
        <v>24</v>
      </c>
      <c r="X5" s="50"/>
      <c r="Y5" s="50" t="s">
        <v>24</v>
      </c>
      <c r="Z5" s="63"/>
      <c r="AA5" s="64" t="s">
        <v>24</v>
      </c>
      <c r="AB5" s="65"/>
      <c r="AC5" s="66" t="s">
        <v>47</v>
      </c>
      <c r="AE5" s="67" t="s">
        <v>48</v>
      </c>
      <c r="AF5" s="67" t="s">
        <v>48</v>
      </c>
      <c r="AG5" s="67"/>
      <c r="AH5" s="68"/>
      <c r="AI5" s="52" t="s">
        <v>49</v>
      </c>
      <c r="AJ5" s="69"/>
      <c r="AK5" s="70" t="s">
        <v>49</v>
      </c>
      <c r="AL5" s="70"/>
      <c r="AM5" s="70"/>
      <c r="AN5" s="70" t="s">
        <v>49</v>
      </c>
      <c r="AO5" s="70"/>
      <c r="AP5" s="70"/>
      <c r="AQ5" s="71" t="s">
        <v>50</v>
      </c>
      <c r="AR5" s="71" t="s">
        <v>51</v>
      </c>
      <c r="AS5" s="49"/>
      <c r="AT5" s="50" t="s">
        <v>52</v>
      </c>
      <c r="AU5" s="50" t="s">
        <v>53</v>
      </c>
      <c r="AV5" s="50" t="s">
        <v>54</v>
      </c>
      <c r="AW5" s="50" t="s">
        <v>55</v>
      </c>
      <c r="AX5" s="50"/>
      <c r="AY5" s="50" t="s">
        <v>56</v>
      </c>
      <c r="AZ5" s="50" t="s">
        <v>57</v>
      </c>
      <c r="BA5" s="50" t="s">
        <v>47</v>
      </c>
      <c r="BB5" s="50" t="s">
        <v>58</v>
      </c>
      <c r="BC5" s="50"/>
      <c r="BD5" s="50" t="s">
        <v>59</v>
      </c>
      <c r="BE5" s="51"/>
      <c r="BF5" s="72" t="s">
        <v>60</v>
      </c>
      <c r="BG5" s="72" t="n">
        <v>0.8</v>
      </c>
      <c r="BH5" s="72" t="n">
        <v>0.2</v>
      </c>
      <c r="BI5" s="52"/>
      <c r="BJ5" s="53" t="s">
        <v>61</v>
      </c>
      <c r="BK5" s="52"/>
      <c r="BL5" s="73" t="n">
        <f aca="false">BL3-BL4</f>
        <v>11915.2128</v>
      </c>
      <c r="BO5" s="53" t="s">
        <v>61</v>
      </c>
      <c r="BP5" s="52"/>
      <c r="BQ5" s="73" t="e">
        <f aca="false">BQ3-BQ4</f>
        <v>#REF!</v>
      </c>
      <c r="BR5" s="55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55"/>
      <c r="CE5" s="74"/>
      <c r="CF5" s="74"/>
      <c r="CG5" s="74"/>
      <c r="CH5" s="7"/>
      <c r="CI5" s="8"/>
      <c r="CJ5" s="7"/>
      <c r="CK5" s="29"/>
      <c r="CL5" s="7"/>
      <c r="CM5" s="7"/>
      <c r="CN5" s="8"/>
      <c r="CO5" s="7"/>
      <c r="CP5" s="29"/>
      <c r="CQ5" s="7"/>
      <c r="CR5" s="7"/>
      <c r="CS5" s="7"/>
      <c r="CT5" s="7"/>
      <c r="CU5" s="7"/>
      <c r="CV5" s="7"/>
      <c r="CW5" s="7"/>
      <c r="CX5" s="7"/>
      <c r="CY5" s="7"/>
    </row>
    <row r="6" customFormat="false" ht="17.25" hidden="false" customHeight="true" outlineLevel="0" collapsed="false">
      <c r="B6" s="75"/>
      <c r="C6" s="76" t="s">
        <v>62</v>
      </c>
      <c r="D6" s="76" t="s">
        <v>63</v>
      </c>
      <c r="E6" s="77" t="s">
        <v>64</v>
      </c>
      <c r="F6" s="78" t="n">
        <f aca="false">Variables!C2</f>
        <v>0</v>
      </c>
      <c r="G6" s="79" t="n">
        <v>0</v>
      </c>
      <c r="H6" s="79" t="n">
        <v>0</v>
      </c>
      <c r="I6" s="80" t="s">
        <v>65</v>
      </c>
      <c r="J6" s="81" t="s">
        <v>66</v>
      </c>
      <c r="K6" s="79" t="n">
        <v>0</v>
      </c>
      <c r="L6" s="82" t="s">
        <v>65</v>
      </c>
      <c r="M6" s="83" t="n">
        <v>0</v>
      </c>
      <c r="N6" s="84" t="s">
        <v>67</v>
      </c>
      <c r="O6" s="85" t="n">
        <v>0</v>
      </c>
      <c r="P6" s="84" t="n">
        <v>0.019</v>
      </c>
      <c r="Q6" s="85" t="n">
        <v>0</v>
      </c>
      <c r="R6" s="85" t="s">
        <v>67</v>
      </c>
      <c r="S6" s="82" t="s">
        <v>68</v>
      </c>
      <c r="T6" s="86" t="n">
        <v>0</v>
      </c>
      <c r="U6" s="87" t="s">
        <v>69</v>
      </c>
      <c r="W6" s="88" t="s">
        <v>62</v>
      </c>
      <c r="X6" s="89"/>
      <c r="Y6" s="88" t="s">
        <v>62</v>
      </c>
      <c r="Z6" s="90"/>
      <c r="AA6" s="91" t="s">
        <v>62</v>
      </c>
      <c r="AB6" s="92"/>
      <c r="AC6" s="93" t="s">
        <v>70</v>
      </c>
      <c r="AD6" s="94" t="s">
        <v>71</v>
      </c>
      <c r="AE6" s="67" t="s">
        <v>72</v>
      </c>
      <c r="AF6" s="67" t="s">
        <v>73</v>
      </c>
      <c r="AG6" s="67"/>
      <c r="AH6" s="95" t="s">
        <v>72</v>
      </c>
      <c r="AI6" s="51" t="s">
        <v>50</v>
      </c>
      <c r="AJ6" s="49" t="s">
        <v>74</v>
      </c>
      <c r="AK6" s="67" t="s">
        <v>72</v>
      </c>
      <c r="AL6" s="51" t="s">
        <v>50</v>
      </c>
      <c r="AM6" s="49" t="s">
        <v>74</v>
      </c>
      <c r="AN6" s="67" t="s">
        <v>72</v>
      </c>
      <c r="AO6" s="51" t="s">
        <v>50</v>
      </c>
      <c r="AP6" s="49" t="s">
        <v>74</v>
      </c>
      <c r="AQ6" s="96" t="s">
        <v>75</v>
      </c>
      <c r="AR6" s="96" t="s">
        <v>76</v>
      </c>
      <c r="AS6" s="49"/>
      <c r="AT6" s="97" t="s">
        <v>76</v>
      </c>
      <c r="AU6" s="97" t="s">
        <v>77</v>
      </c>
      <c r="AV6" s="97" t="s">
        <v>70</v>
      </c>
      <c r="AW6" s="97" t="s">
        <v>78</v>
      </c>
      <c r="AX6" s="97" t="s">
        <v>70</v>
      </c>
      <c r="AY6" s="97" t="s">
        <v>70</v>
      </c>
      <c r="AZ6" s="97" t="s">
        <v>70</v>
      </c>
      <c r="BA6" s="97" t="s">
        <v>70</v>
      </c>
      <c r="BB6" s="97" t="s">
        <v>70</v>
      </c>
      <c r="BC6" s="97" t="s">
        <v>70</v>
      </c>
      <c r="BD6" s="97" t="s">
        <v>79</v>
      </c>
      <c r="BE6" s="52"/>
      <c r="BF6" s="92" t="s">
        <v>70</v>
      </c>
      <c r="BG6" s="92" t="s">
        <v>80</v>
      </c>
      <c r="BH6" s="92" t="s">
        <v>80</v>
      </c>
      <c r="BI6" s="98"/>
      <c r="BJ6" s="53" t="s">
        <v>32</v>
      </c>
      <c r="BK6" s="52"/>
      <c r="BL6" s="99"/>
      <c r="BM6" s="6"/>
      <c r="BN6" s="6"/>
      <c r="BO6" s="53" t="s">
        <v>32</v>
      </c>
      <c r="BP6" s="52"/>
      <c r="BQ6" s="99" t="e">
        <f aca="true">-ABS(INDIRECT(TEXT((DAY($A$1)-1),"0")&amp;"!BK6"))+BL6</f>
        <v>#REF!</v>
      </c>
      <c r="BR6" s="55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7"/>
      <c r="CE6" s="100"/>
      <c r="CF6" s="100"/>
      <c r="CG6" s="100"/>
      <c r="CH6" s="8"/>
      <c r="CI6" s="8"/>
      <c r="CJ6" s="7"/>
      <c r="CK6" s="101"/>
      <c r="CL6" s="8"/>
      <c r="CM6" s="8"/>
      <c r="CN6" s="8"/>
      <c r="CO6" s="7"/>
      <c r="CP6" s="101"/>
      <c r="CQ6" s="7"/>
      <c r="CR6" s="7"/>
      <c r="CS6" s="7"/>
      <c r="CT6" s="7"/>
      <c r="CU6" s="7"/>
      <c r="CV6" s="7"/>
      <c r="CW6" s="7"/>
      <c r="CX6" s="7"/>
      <c r="CY6" s="7"/>
    </row>
    <row r="7" customFormat="false" ht="13.5" hidden="false" customHeight="false" outlineLevel="0" collapsed="false">
      <c r="B7" s="102" t="s">
        <v>71</v>
      </c>
      <c r="C7" s="103" t="n">
        <v>4</v>
      </c>
      <c r="D7" s="104" t="n">
        <v>0</v>
      </c>
      <c r="E7" s="105" t="s">
        <v>62</v>
      </c>
      <c r="F7" s="106" t="s">
        <v>81</v>
      </c>
      <c r="G7" s="107" t="s">
        <v>81</v>
      </c>
      <c r="H7" s="107" t="s">
        <v>81</v>
      </c>
      <c r="I7" s="108" t="s">
        <v>81</v>
      </c>
      <c r="J7" s="109" t="n">
        <v>0</v>
      </c>
      <c r="K7" s="110" t="s">
        <v>82</v>
      </c>
      <c r="L7" s="111" t="s">
        <v>83</v>
      </c>
      <c r="M7" s="112" t="s">
        <v>82</v>
      </c>
      <c r="N7" s="113" t="n">
        <v>0.03</v>
      </c>
      <c r="O7" s="114" t="s">
        <v>83</v>
      </c>
      <c r="P7" s="113" t="s">
        <v>83</v>
      </c>
      <c r="Q7" s="114" t="s">
        <v>83</v>
      </c>
      <c r="R7" s="113" t="n">
        <v>0</v>
      </c>
      <c r="S7" s="115" t="n">
        <v>0</v>
      </c>
      <c r="T7" s="106" t="s">
        <v>82</v>
      </c>
      <c r="U7" s="111" t="s">
        <v>82</v>
      </c>
      <c r="W7" s="116" t="n">
        <v>4</v>
      </c>
      <c r="X7" s="117" t="n">
        <v>5.06</v>
      </c>
      <c r="Y7" s="118"/>
      <c r="Z7" s="41"/>
      <c r="AA7" s="119"/>
      <c r="AB7" s="120"/>
      <c r="AC7" s="121" t="n">
        <f aca="false">(W7*X7)+(Y7*Z7)+(AA7*AB7)</f>
        <v>20.24</v>
      </c>
      <c r="AD7" s="122" t="n">
        <v>100</v>
      </c>
      <c r="AE7" s="123" t="n">
        <v>0</v>
      </c>
      <c r="AF7" s="124" t="n">
        <v>0</v>
      </c>
      <c r="AG7" s="125"/>
      <c r="AH7" s="126"/>
      <c r="AI7" s="127"/>
      <c r="AJ7" s="128"/>
      <c r="AK7" s="129" t="n">
        <v>4</v>
      </c>
      <c r="AL7" s="41" t="n">
        <v>110</v>
      </c>
      <c r="AM7" s="46"/>
      <c r="AN7" s="130"/>
      <c r="AO7" s="131"/>
      <c r="AP7" s="132"/>
      <c r="AQ7" s="132" t="e">
        <f aca="false" t="array" ref="AQ7:AQ7">SUM(IF(AND(AJ7&lt;&gt;"pac",AJ7&lt;&gt;""),AI7),IF(AND(AM7&lt;&gt;"pac",AM7&lt;&gt;""),AL7),IF(AND(AN7&lt;&gt;"pac",AN7&lt;&gt;""),AO7))/SUM(IF(AND(AJ7&lt;&gt;"pac",AJ7&lt;&gt;""),1),IF(AND(AM7&lt;&gt;"pac",AM7&lt;&gt;""),1),IF(AND(AN7&lt;&gt;"pac",AN7&lt;&gt;""),1))</f>
        <v>#DIV/0!</v>
      </c>
      <c r="AR7" s="132" t="n">
        <f aca="false" t="array" ref="AR7:AR7">SUM(IF(AND(AJ7&lt;&gt;"pac",AJ7&lt;&gt;""),AH7),IF(AND(AM7&lt;&gt;"pac",AM7&lt;&gt;""),AK7),IF(AND(AP7&lt;&gt;"pac",AP7&lt;&gt;""),AN7))</f>
        <v>0</v>
      </c>
      <c r="AS7" s="133"/>
      <c r="AT7" s="134" t="n">
        <f aca="false">SUM(AE7,AG7,AH7,AN7,AK7)</f>
        <v>4</v>
      </c>
      <c r="AU7" s="135" t="n">
        <f aca="false">AV7/AT7</f>
        <v>110</v>
      </c>
      <c r="AV7" s="136" t="n">
        <f aca="false">SUM(AE7*AF7)+(AH7*AI7)+(AN7*AO7)+(AK7*AL7)</f>
        <v>440</v>
      </c>
      <c r="AW7" s="137" t="n">
        <f aca="false">AT7*(F8+G8+H8)*J8/1000</f>
        <v>0</v>
      </c>
      <c r="AX7" s="137" t="n">
        <f aca="false">K8*AT7</f>
        <v>0</v>
      </c>
      <c r="AY7" s="137" t="n">
        <f aca="false">L8*(AE8+AG8)</f>
        <v>0</v>
      </c>
      <c r="AZ7" s="136" t="n">
        <f aca="false">P8</f>
        <v>1.7328</v>
      </c>
      <c r="BA7" s="137" t="n">
        <f aca="false">AC7</f>
        <v>20.24</v>
      </c>
      <c r="BB7" s="137" t="n">
        <f aca="false">T8*AT8</f>
        <v>0</v>
      </c>
      <c r="BC7" s="137"/>
      <c r="BD7" s="137" t="n">
        <f aca="false">AV7-SUM(AW7:BC7)</f>
        <v>418.0272</v>
      </c>
      <c r="BE7" s="138"/>
      <c r="BF7" s="139" t="n">
        <f aca="false">BD7</f>
        <v>418.0272</v>
      </c>
      <c r="BG7" s="139" t="n">
        <f aca="false">BF7*$BG$5</f>
        <v>334.42176</v>
      </c>
      <c r="BH7" s="139" t="n">
        <f aca="false">BF7*$BH$5</f>
        <v>83.60544</v>
      </c>
      <c r="BI7" s="52"/>
      <c r="BJ7" s="140" t="s">
        <v>84</v>
      </c>
      <c r="BK7" s="141"/>
      <c r="BL7" s="54" t="n">
        <f aca="false">BL5+BL6</f>
        <v>11915.2128</v>
      </c>
      <c r="BO7" s="140" t="s">
        <v>84</v>
      </c>
      <c r="BP7" s="141"/>
      <c r="BQ7" s="54" t="e">
        <f aca="false">BQ5+BQ6</f>
        <v>#REF!</v>
      </c>
      <c r="BR7" s="55"/>
      <c r="BS7" s="142"/>
      <c r="BT7" s="143"/>
      <c r="BU7" s="144"/>
      <c r="BV7" s="138"/>
      <c r="BW7" s="138"/>
      <c r="BX7" s="138"/>
      <c r="BY7" s="144"/>
      <c r="BZ7" s="138"/>
      <c r="CA7" s="138"/>
      <c r="CB7" s="138"/>
      <c r="CC7" s="138"/>
      <c r="CD7" s="138"/>
      <c r="CE7" s="145"/>
      <c r="CF7" s="145"/>
      <c r="CG7" s="145"/>
      <c r="CH7" s="7"/>
      <c r="CI7" s="8"/>
      <c r="CJ7" s="7"/>
      <c r="CK7" s="29"/>
      <c r="CL7" s="7"/>
      <c r="CM7" s="7"/>
      <c r="CN7" s="8"/>
      <c r="CO7" s="7"/>
      <c r="CP7" s="29"/>
      <c r="CQ7" s="7"/>
      <c r="CR7" s="7"/>
      <c r="CS7" s="7"/>
      <c r="CT7" s="7"/>
      <c r="CU7" s="7"/>
      <c r="CV7" s="7"/>
      <c r="CW7" s="7"/>
      <c r="CX7" s="7"/>
      <c r="CY7" s="7"/>
    </row>
    <row r="8" customFormat="false" ht="12.75" hidden="false" customHeight="false" outlineLevel="0" collapsed="false">
      <c r="B8" s="75" t="n">
        <v>100</v>
      </c>
      <c r="C8" s="146" t="n">
        <f aca="false">C7</f>
        <v>4</v>
      </c>
      <c r="D8" s="147" t="n">
        <f aca="false">D7</f>
        <v>0</v>
      </c>
      <c r="E8" s="148" t="n">
        <f aca="false">C8-D7</f>
        <v>4</v>
      </c>
      <c r="F8" s="149" t="n">
        <f aca="false">$F$6</f>
        <v>0</v>
      </c>
      <c r="G8" s="150" t="n">
        <f aca="false">$G$6</f>
        <v>0</v>
      </c>
      <c r="H8" s="151" t="n">
        <f aca="false">$H$6</f>
        <v>0</v>
      </c>
      <c r="I8" s="152" t="n">
        <f aca="false">F8+G8+H8</f>
        <v>0</v>
      </c>
      <c r="J8" s="153" t="n">
        <f aca="false">$J$7</f>
        <v>0</v>
      </c>
      <c r="K8" s="154" t="n">
        <f aca="false">$K$6</f>
        <v>0</v>
      </c>
      <c r="L8" s="155" t="n">
        <f aca="false">((I8*J8/1000)+K8)</f>
        <v>0</v>
      </c>
      <c r="M8" s="156" t="n">
        <f aca="false">$M$68</f>
        <v>0</v>
      </c>
      <c r="N8" s="157" t="e">
        <f aca="false">$N$7*AQ7*AR7</f>
        <v>#DIV/0!</v>
      </c>
      <c r="O8" s="156" t="n">
        <f aca="false">$O$68</f>
        <v>0</v>
      </c>
      <c r="P8" s="158" t="n">
        <f aca="false">(AT7*$P$6)*$P$3</f>
        <v>1.7328</v>
      </c>
      <c r="Q8" s="154" t="n">
        <f aca="false">$Q$68</f>
        <v>0</v>
      </c>
      <c r="R8" s="154" t="n">
        <v>0</v>
      </c>
      <c r="S8" s="155" t="n">
        <v>0</v>
      </c>
      <c r="T8" s="156" t="n">
        <f aca="false">$T$6</f>
        <v>0</v>
      </c>
      <c r="U8" s="159" t="e">
        <f aca="false">(N8/E8)+SUM(L8:M8)</f>
        <v>#DIV/0!</v>
      </c>
      <c r="W8" s="116" t="n">
        <v>4</v>
      </c>
      <c r="X8" s="117" t="n">
        <v>5.06</v>
      </c>
      <c r="Y8" s="160"/>
      <c r="Z8" s="63"/>
      <c r="AA8" s="161"/>
      <c r="AB8" s="120"/>
      <c r="AC8" s="162" t="n">
        <f aca="false">(W8*X8)+(Y8*Z8)+(AA8*AB8)</f>
        <v>20.24</v>
      </c>
      <c r="AD8" s="163" t="n">
        <v>200</v>
      </c>
      <c r="AE8" s="164" t="n">
        <v>0</v>
      </c>
      <c r="AF8" s="165" t="n">
        <v>0</v>
      </c>
      <c r="AG8" s="166"/>
      <c r="AH8" s="167"/>
      <c r="AI8" s="168"/>
      <c r="AJ8" s="169"/>
      <c r="AK8" s="170" t="n">
        <v>4</v>
      </c>
      <c r="AL8" s="63" t="n">
        <v>110</v>
      </c>
      <c r="AM8" s="171"/>
      <c r="AN8" s="172"/>
      <c r="AO8" s="173"/>
      <c r="AP8" s="133"/>
      <c r="AQ8" s="133" t="e">
        <f aca="false" t="array" ref="AQ8:AQ8">SUM(IF(AND(AJ8&lt;&gt;"pac",AJ8&lt;&gt;""),AI8),IF(AND(AM8&lt;&gt;"pac",AM8&lt;&gt;""),AL8),IF(AND(AN8&lt;&gt;"pac",AN8&lt;&gt;""),AO8))/SUM(IF(AND(AJ8&lt;&gt;"pac",AJ8&lt;&gt;""),1),IF(AND(AM8&lt;&gt;"pac",AM8&lt;&gt;""),1),IF(AND(AN8&lt;&gt;"pac",AN8&lt;&gt;""),1))</f>
        <v>#DIV/0!</v>
      </c>
      <c r="AR8" s="133" t="n">
        <f aca="false" t="array" ref="AR8:AR8">SUM(IF(AND(AJ8&lt;&gt;"pac",AJ8&lt;&gt;""),AH8),IF(AND(AM8&lt;&gt;"pac",AM8&lt;&gt;""),AK8),IF(AND(AP8&lt;&gt;"pac",AP8&lt;&gt;""),AN8))</f>
        <v>0</v>
      </c>
      <c r="AS8" s="133"/>
      <c r="AT8" s="134" t="n">
        <f aca="false">SUM(AE8,AG8,AH8,AN8,AK8)</f>
        <v>4</v>
      </c>
      <c r="AU8" s="135" t="n">
        <f aca="false">AV8/AT8</f>
        <v>110</v>
      </c>
      <c r="AV8" s="136" t="n">
        <f aca="false">SUM(AE8*AF8)+(AH8*AI8)+(AN8*AO8)+(AK8*AL8)</f>
        <v>440</v>
      </c>
      <c r="AW8" s="137" t="n">
        <f aca="false">AT8*(F9+G9+H9)*J9/1000</f>
        <v>0</v>
      </c>
      <c r="AX8" s="137" t="n">
        <f aca="false">K9*AT8</f>
        <v>0</v>
      </c>
      <c r="AY8" s="137" t="n">
        <f aca="false">L9*(AE9+AG9)</f>
        <v>0</v>
      </c>
      <c r="AZ8" s="136" t="n">
        <f aca="false">P9</f>
        <v>1.7328</v>
      </c>
      <c r="BA8" s="137" t="n">
        <f aca="false">AC8</f>
        <v>20.24</v>
      </c>
      <c r="BB8" s="137" t="n">
        <f aca="false">T9*AT9</f>
        <v>0</v>
      </c>
      <c r="BC8" s="137"/>
      <c r="BD8" s="137" t="n">
        <f aca="false">AV8-SUM(AW8:BC8)</f>
        <v>418.0272</v>
      </c>
      <c r="BE8" s="138"/>
      <c r="BF8" s="139" t="n">
        <f aca="false">BD8</f>
        <v>418.0272</v>
      </c>
      <c r="BG8" s="139" t="n">
        <f aca="false">BF8*$BG$5</f>
        <v>334.42176</v>
      </c>
      <c r="BH8" s="139" t="n">
        <f aca="false">BF8*$BH$5</f>
        <v>83.60544</v>
      </c>
      <c r="BI8" s="52"/>
      <c r="BR8" s="55"/>
      <c r="BS8" s="142"/>
      <c r="BT8" s="143"/>
      <c r="BU8" s="144"/>
      <c r="BV8" s="138"/>
      <c r="BW8" s="138"/>
      <c r="BX8" s="138"/>
      <c r="BY8" s="144"/>
      <c r="BZ8" s="138"/>
      <c r="CA8" s="138"/>
      <c r="CB8" s="138"/>
      <c r="CC8" s="138"/>
      <c r="CD8" s="138"/>
      <c r="CE8" s="145"/>
      <c r="CF8" s="145"/>
      <c r="CG8" s="145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</row>
    <row r="9" customFormat="false" ht="12.75" hidden="false" customHeight="false" outlineLevel="0" collapsed="false">
      <c r="B9" s="75" t="n">
        <v>200</v>
      </c>
      <c r="C9" s="146" t="n">
        <f aca="false">C8</f>
        <v>4</v>
      </c>
      <c r="D9" s="147" t="n">
        <f aca="false">D8</f>
        <v>0</v>
      </c>
      <c r="E9" s="174" t="n">
        <f aca="false">C9-D8</f>
        <v>4</v>
      </c>
      <c r="F9" s="149" t="n">
        <f aca="false">$F$6</f>
        <v>0</v>
      </c>
      <c r="G9" s="175" t="n">
        <f aca="false">$G$6</f>
        <v>0</v>
      </c>
      <c r="H9" s="151" t="n">
        <f aca="false">$H$6</f>
        <v>0</v>
      </c>
      <c r="I9" s="152" t="n">
        <f aca="false">F9+G9+H9</f>
        <v>0</v>
      </c>
      <c r="J9" s="153" t="n">
        <f aca="false">$J$7</f>
        <v>0</v>
      </c>
      <c r="K9" s="154" t="n">
        <f aca="false">$K$6</f>
        <v>0</v>
      </c>
      <c r="L9" s="155" t="n">
        <f aca="false">((I9*J9/1000)+K9)</f>
        <v>0</v>
      </c>
      <c r="M9" s="156" t="n">
        <f aca="false">$M$68</f>
        <v>0</v>
      </c>
      <c r="N9" s="157" t="e">
        <f aca="false">$N$7*AQ8*AR8</f>
        <v>#DIV/0!</v>
      </c>
      <c r="O9" s="156" t="n">
        <f aca="false">$O$68</f>
        <v>0</v>
      </c>
      <c r="P9" s="158" t="n">
        <f aca="false">(AT8*$P$6)*$P$3</f>
        <v>1.7328</v>
      </c>
      <c r="Q9" s="154" t="n">
        <f aca="false">$Q$68</f>
        <v>0</v>
      </c>
      <c r="R9" s="154" t="n">
        <v>0</v>
      </c>
      <c r="S9" s="155" t="n">
        <v>0</v>
      </c>
      <c r="T9" s="156" t="n">
        <f aca="false">$T$6</f>
        <v>0</v>
      </c>
      <c r="U9" s="159" t="e">
        <f aca="false">(N9/E9)+SUM(L9:M9)</f>
        <v>#DIV/0!</v>
      </c>
      <c r="W9" s="116" t="n">
        <v>4</v>
      </c>
      <c r="X9" s="117" t="n">
        <v>5.06</v>
      </c>
      <c r="Y9" s="160"/>
      <c r="Z9" s="63"/>
      <c r="AA9" s="161"/>
      <c r="AB9" s="120"/>
      <c r="AC9" s="162" t="n">
        <f aca="false">(W9*X9)+(Y9*Z9)+(AA9*AB9)</f>
        <v>20.24</v>
      </c>
      <c r="AD9" s="163" t="n">
        <v>300</v>
      </c>
      <c r="AE9" s="164" t="n">
        <v>0</v>
      </c>
      <c r="AF9" s="165" t="n">
        <v>0</v>
      </c>
      <c r="AG9" s="166"/>
      <c r="AH9" s="167"/>
      <c r="AI9" s="168"/>
      <c r="AJ9" s="169"/>
      <c r="AK9" s="170" t="n">
        <v>4</v>
      </c>
      <c r="AL9" s="63" t="n">
        <v>110</v>
      </c>
      <c r="AM9" s="171"/>
      <c r="AN9" s="172"/>
      <c r="AO9" s="173"/>
      <c r="AP9" s="133"/>
      <c r="AQ9" s="133" t="e">
        <f aca="false" t="array" ref="AQ9:AQ9">SUM(IF(AND(AJ9&lt;&gt;"pac",AJ9&lt;&gt;""),AI9),IF(AND(AM9&lt;&gt;"pac",AM9&lt;&gt;""),AL9),IF(AND(AN9&lt;&gt;"pac",AN9&lt;&gt;""),AO9))/SUM(IF(AND(AJ9&lt;&gt;"pac",AJ9&lt;&gt;""),1),IF(AND(AM9&lt;&gt;"pac",AM9&lt;&gt;""),1),IF(AND(AN9&lt;&gt;"pac",AN9&lt;&gt;""),1))</f>
        <v>#DIV/0!</v>
      </c>
      <c r="AR9" s="133" t="n">
        <f aca="false" t="array" ref="AR9:AR9">SUM(IF(AND(AJ9&lt;&gt;"pac",AJ9&lt;&gt;""),AH9),IF(AND(AM9&lt;&gt;"pac",AM9&lt;&gt;""),AK9),IF(AND(AP9&lt;&gt;"pac",AP9&lt;&gt;""),AN9))</f>
        <v>0</v>
      </c>
      <c r="AS9" s="133"/>
      <c r="AT9" s="134" t="n">
        <f aca="false">SUM(AE9,AG9,AH9,AN9,AK9)</f>
        <v>4</v>
      </c>
      <c r="AU9" s="135" t="n">
        <f aca="false">AV9/AT9</f>
        <v>110</v>
      </c>
      <c r="AV9" s="136" t="n">
        <f aca="false">SUM(AE9*AF9)+(AH9*AI9)+(AN9*AO9)+(AK9*AL9)</f>
        <v>440</v>
      </c>
      <c r="AW9" s="137" t="n">
        <f aca="false">AT9*(F10+G10+H10)*J10/1000</f>
        <v>0</v>
      </c>
      <c r="AX9" s="137" t="n">
        <f aca="false">K10*AT9</f>
        <v>0</v>
      </c>
      <c r="AY9" s="137" t="n">
        <f aca="false">L10*(AE10+AG10)</f>
        <v>0</v>
      </c>
      <c r="AZ9" s="136" t="n">
        <f aca="false">P10</f>
        <v>1.7328</v>
      </c>
      <c r="BA9" s="137" t="n">
        <f aca="false">AC9</f>
        <v>20.24</v>
      </c>
      <c r="BB9" s="137" t="n">
        <f aca="false">T10*AT10</f>
        <v>0</v>
      </c>
      <c r="BC9" s="137"/>
      <c r="BD9" s="137" t="n">
        <f aca="false">AV9-SUM(AW9:BC9)</f>
        <v>418.0272</v>
      </c>
      <c r="BE9" s="138"/>
      <c r="BF9" s="139" t="n">
        <f aca="false">BD9</f>
        <v>418.0272</v>
      </c>
      <c r="BG9" s="139" t="n">
        <f aca="false">BF9*$BG$5</f>
        <v>334.42176</v>
      </c>
      <c r="BH9" s="139" t="n">
        <f aca="false">BF9*$BH$5</f>
        <v>83.60544</v>
      </c>
      <c r="BI9" s="52"/>
      <c r="BR9" s="55"/>
      <c r="BS9" s="142"/>
      <c r="BT9" s="143"/>
      <c r="BU9" s="98"/>
      <c r="BV9" s="52"/>
      <c r="BW9" s="52"/>
      <c r="BX9" s="52"/>
      <c r="BY9" s="52"/>
      <c r="BZ9" s="98"/>
      <c r="CA9" s="52"/>
      <c r="CB9" s="52"/>
      <c r="CC9" s="138"/>
      <c r="CD9" s="138"/>
      <c r="CE9" s="145"/>
      <c r="CF9" s="145"/>
      <c r="CG9" s="145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</row>
    <row r="10" customFormat="false" ht="12.75" hidden="false" customHeight="false" outlineLevel="0" collapsed="false">
      <c r="B10" s="75" t="n">
        <v>300</v>
      </c>
      <c r="C10" s="146" t="n">
        <f aca="false">C9</f>
        <v>4</v>
      </c>
      <c r="D10" s="147" t="n">
        <f aca="false">D9</f>
        <v>0</v>
      </c>
      <c r="E10" s="174" t="n">
        <f aca="false">C10-D9</f>
        <v>4</v>
      </c>
      <c r="F10" s="149" t="n">
        <f aca="false">$F$6</f>
        <v>0</v>
      </c>
      <c r="G10" s="175" t="n">
        <f aca="false">$G$6</f>
        <v>0</v>
      </c>
      <c r="H10" s="151" t="n">
        <f aca="false">$H$6</f>
        <v>0</v>
      </c>
      <c r="I10" s="152" t="n">
        <f aca="false">F10+G10+H10</f>
        <v>0</v>
      </c>
      <c r="J10" s="153" t="n">
        <f aca="false">$J$7</f>
        <v>0</v>
      </c>
      <c r="K10" s="154" t="n">
        <f aca="false">$K$6</f>
        <v>0</v>
      </c>
      <c r="L10" s="155" t="n">
        <f aca="false">((I10*J10/1000)+K10)</f>
        <v>0</v>
      </c>
      <c r="M10" s="156" t="n">
        <f aca="false">$M$68</f>
        <v>0</v>
      </c>
      <c r="N10" s="157" t="e">
        <f aca="false">$N$7*AQ9*AR9</f>
        <v>#DIV/0!</v>
      </c>
      <c r="O10" s="156" t="n">
        <f aca="false">$O$68</f>
        <v>0</v>
      </c>
      <c r="P10" s="158" t="n">
        <f aca="false">(AT9*$P$6)*$P$3</f>
        <v>1.7328</v>
      </c>
      <c r="Q10" s="154" t="n">
        <f aca="false">$Q$68</f>
        <v>0</v>
      </c>
      <c r="R10" s="154" t="n">
        <v>0</v>
      </c>
      <c r="S10" s="155" t="n">
        <v>0</v>
      </c>
      <c r="T10" s="156" t="n">
        <f aca="false">$T$6</f>
        <v>0</v>
      </c>
      <c r="U10" s="159" t="e">
        <f aca="false">(N10/E10)+SUM(L10:M10)</f>
        <v>#DIV/0!</v>
      </c>
      <c r="W10" s="116" t="n">
        <v>4</v>
      </c>
      <c r="X10" s="117" t="n">
        <v>5.06</v>
      </c>
      <c r="Y10" s="160"/>
      <c r="Z10" s="63"/>
      <c r="AA10" s="161"/>
      <c r="AB10" s="120"/>
      <c r="AC10" s="162" t="n">
        <f aca="false">(W10*X10)+(Y10*Z10)+(AA10*AB10)</f>
        <v>20.24</v>
      </c>
      <c r="AD10" s="163" t="n">
        <v>400</v>
      </c>
      <c r="AE10" s="164" t="n">
        <v>0</v>
      </c>
      <c r="AF10" s="165" t="n">
        <v>0</v>
      </c>
      <c r="AG10" s="166"/>
      <c r="AH10" s="167"/>
      <c r="AI10" s="168"/>
      <c r="AJ10" s="169"/>
      <c r="AK10" s="170" t="n">
        <v>4</v>
      </c>
      <c r="AL10" s="63" t="n">
        <v>110</v>
      </c>
      <c r="AM10" s="171"/>
      <c r="AN10" s="172"/>
      <c r="AO10" s="173"/>
      <c r="AP10" s="133"/>
      <c r="AQ10" s="133" t="e">
        <f aca="false" t="array" ref="AQ10:AQ10">SUM(IF(AND(AJ10&lt;&gt;"pac",AJ10&lt;&gt;""),AI10),IF(AND(AM10&lt;&gt;"pac",AM10&lt;&gt;""),AL10),IF(AND(AN10&lt;&gt;"pac",AN10&lt;&gt;""),AO10))/SUM(IF(AND(AJ10&lt;&gt;"pac",AJ10&lt;&gt;""),1),IF(AND(AM10&lt;&gt;"pac",AM10&lt;&gt;""),1),IF(AND(AN10&lt;&gt;"pac",AN10&lt;&gt;""),1))</f>
        <v>#DIV/0!</v>
      </c>
      <c r="AR10" s="133" t="n">
        <f aca="false" t="array" ref="AR10:AR10">SUM(IF(AND(AJ10&lt;&gt;"pac",AJ10&lt;&gt;""),AH10),IF(AND(AM10&lt;&gt;"pac",AM10&lt;&gt;""),AK10),IF(AND(AP10&lt;&gt;"pac",AP10&lt;&gt;""),AN10))</f>
        <v>0</v>
      </c>
      <c r="AS10" s="133"/>
      <c r="AT10" s="134" t="n">
        <f aca="false">SUM(AE10,AG10,AH10,AN10,AK10)</f>
        <v>4</v>
      </c>
      <c r="AU10" s="135" t="n">
        <f aca="false">AV10/AT10</f>
        <v>110</v>
      </c>
      <c r="AV10" s="136" t="n">
        <f aca="false">SUM(AE10*AF10)+(AH10*AI10)+(AN10*AO10)+(AK10*AL10)</f>
        <v>440</v>
      </c>
      <c r="AW10" s="137" t="n">
        <f aca="false">AT10*(F11+G11+H11)*J11/1000</f>
        <v>0</v>
      </c>
      <c r="AX10" s="137" t="n">
        <f aca="false">K11*AT10</f>
        <v>0</v>
      </c>
      <c r="AY10" s="137" t="n">
        <f aca="false">L11*(AE11+AG11)</f>
        <v>0</v>
      </c>
      <c r="AZ10" s="136" t="n">
        <f aca="false">P11</f>
        <v>1.7328</v>
      </c>
      <c r="BA10" s="137" t="n">
        <f aca="false">AC10</f>
        <v>20.24</v>
      </c>
      <c r="BB10" s="137" t="n">
        <f aca="false">T11*AT11</f>
        <v>0</v>
      </c>
      <c r="BC10" s="137"/>
      <c r="BD10" s="137" t="n">
        <f aca="false">AV10-SUM(AW10:BC10)</f>
        <v>418.0272</v>
      </c>
      <c r="BE10" s="138"/>
      <c r="BF10" s="139" t="n">
        <f aca="false">BD10</f>
        <v>418.0272</v>
      </c>
      <c r="BG10" s="139" t="n">
        <f aca="false">BF10*$BG$5</f>
        <v>334.42176</v>
      </c>
      <c r="BH10" s="139" t="n">
        <f aca="false">BF10*$BH$5</f>
        <v>83.60544</v>
      </c>
      <c r="BI10" s="52"/>
      <c r="BJ10" s="6" t="s">
        <v>86</v>
      </c>
      <c r="BO10" s="6" t="s">
        <v>87</v>
      </c>
      <c r="BR10" s="55"/>
      <c r="BS10" s="142"/>
      <c r="BT10" s="143"/>
      <c r="BU10" s="98"/>
      <c r="BV10" s="52"/>
      <c r="BW10" s="176"/>
      <c r="BX10" s="98"/>
      <c r="BY10" s="52"/>
      <c r="BZ10" s="98"/>
      <c r="CA10" s="52"/>
      <c r="CB10" s="176"/>
      <c r="CC10" s="138"/>
      <c r="CD10" s="138"/>
      <c r="CE10" s="145"/>
      <c r="CF10" s="145"/>
      <c r="CG10" s="145"/>
      <c r="CH10" s="7"/>
      <c r="CI10" s="8"/>
      <c r="CJ10" s="7"/>
      <c r="CK10" s="7"/>
      <c r="CL10" s="7"/>
      <c r="CM10" s="7"/>
      <c r="CN10" s="8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</row>
    <row r="11" customFormat="false" ht="12.75" hidden="false" customHeight="false" outlineLevel="0" collapsed="false">
      <c r="B11" s="75" t="n">
        <v>400</v>
      </c>
      <c r="C11" s="146" t="n">
        <f aca="false">C10</f>
        <v>4</v>
      </c>
      <c r="D11" s="147" t="n">
        <f aca="false">D10</f>
        <v>0</v>
      </c>
      <c r="E11" s="174" t="n">
        <f aca="false">C11-D10</f>
        <v>4</v>
      </c>
      <c r="F11" s="149" t="n">
        <f aca="false">$F$6</f>
        <v>0</v>
      </c>
      <c r="G11" s="175" t="n">
        <f aca="false">$G$6</f>
        <v>0</v>
      </c>
      <c r="H11" s="151" t="n">
        <f aca="false">$H$6</f>
        <v>0</v>
      </c>
      <c r="I11" s="152" t="n">
        <f aca="false">F11+G11+H11</f>
        <v>0</v>
      </c>
      <c r="J11" s="153" t="n">
        <f aca="false">$J$7</f>
        <v>0</v>
      </c>
      <c r="K11" s="154" t="n">
        <f aca="false">$K$6</f>
        <v>0</v>
      </c>
      <c r="L11" s="155" t="n">
        <f aca="false">((I11*J11/1000)+K11)</f>
        <v>0</v>
      </c>
      <c r="M11" s="156" t="n">
        <f aca="false">$M$68</f>
        <v>0</v>
      </c>
      <c r="N11" s="157" t="e">
        <f aca="false">$N$7*AQ10*AR10</f>
        <v>#DIV/0!</v>
      </c>
      <c r="O11" s="156" t="n">
        <f aca="false">$O$68</f>
        <v>0</v>
      </c>
      <c r="P11" s="158" t="n">
        <f aca="false">(AT10*$P$6)*$P$3</f>
        <v>1.7328</v>
      </c>
      <c r="Q11" s="154" t="n">
        <f aca="false">$Q$68</f>
        <v>0</v>
      </c>
      <c r="R11" s="154" t="n">
        <v>0</v>
      </c>
      <c r="S11" s="155" t="n">
        <v>0</v>
      </c>
      <c r="T11" s="156" t="n">
        <f aca="false">$T$6</f>
        <v>0</v>
      </c>
      <c r="U11" s="159" t="e">
        <f aca="false">(N11/E11)+SUM(L11:M11)</f>
        <v>#DIV/0!</v>
      </c>
      <c r="W11" s="116" t="n">
        <v>4</v>
      </c>
      <c r="X11" s="117" t="n">
        <v>5.06</v>
      </c>
      <c r="Y11" s="160"/>
      <c r="Z11" s="63"/>
      <c r="AA11" s="161"/>
      <c r="AB11" s="120"/>
      <c r="AC11" s="162" t="n">
        <f aca="false">(W11*X11)+(Y11*Z11)+(AA11*AB11)</f>
        <v>20.24</v>
      </c>
      <c r="AD11" s="163" t="n">
        <v>500</v>
      </c>
      <c r="AE11" s="164" t="n">
        <v>0</v>
      </c>
      <c r="AF11" s="165" t="n">
        <v>0</v>
      </c>
      <c r="AG11" s="166"/>
      <c r="AH11" s="167"/>
      <c r="AI11" s="168"/>
      <c r="AJ11" s="169"/>
      <c r="AK11" s="170" t="n">
        <v>4</v>
      </c>
      <c r="AL11" s="63" t="n">
        <v>110</v>
      </c>
      <c r="AM11" s="171"/>
      <c r="AN11" s="172"/>
      <c r="AO11" s="173"/>
      <c r="AP11" s="133"/>
      <c r="AQ11" s="133" t="e">
        <f aca="false" t="array" ref="AQ11:AQ11">SUM(IF(AND(AJ11&lt;&gt;"pac",AJ11&lt;&gt;""),AI11),IF(AND(AM11&lt;&gt;"pac",AM11&lt;&gt;""),AL11),IF(AND(AN11&lt;&gt;"pac",AN11&lt;&gt;""),AO11))/SUM(IF(AND(AJ11&lt;&gt;"pac",AJ11&lt;&gt;""),1),IF(AND(AM11&lt;&gt;"pac",AM11&lt;&gt;""),1),IF(AND(AN11&lt;&gt;"pac",AN11&lt;&gt;""),1))</f>
        <v>#DIV/0!</v>
      </c>
      <c r="AR11" s="133" t="n">
        <f aca="false" t="array" ref="AR11:AR11">SUM(IF(AND(AJ11&lt;&gt;"pac",AJ11&lt;&gt;""),AH11),IF(AND(AM11&lt;&gt;"pac",AM11&lt;&gt;""),AK11),IF(AND(AP11&lt;&gt;"pac",AP11&lt;&gt;""),AN11))</f>
        <v>0</v>
      </c>
      <c r="AS11" s="133"/>
      <c r="AT11" s="134" t="n">
        <f aca="false">SUM(AE11,AG11,AH11,AN11,AK11)</f>
        <v>4</v>
      </c>
      <c r="AU11" s="135" t="n">
        <f aca="false">AV11/AT11</f>
        <v>110</v>
      </c>
      <c r="AV11" s="136" t="n">
        <f aca="false">SUM(AE11*AF11)+(AH11*AI11)+(AN11*AO11)+(AK11*AL11)</f>
        <v>440</v>
      </c>
      <c r="AW11" s="137" t="n">
        <f aca="false">AT11*(F12+G12+H12)*J12/1000</f>
        <v>0</v>
      </c>
      <c r="AX11" s="137" t="n">
        <f aca="false">K12*AT11</f>
        <v>0</v>
      </c>
      <c r="AY11" s="137" t="n">
        <f aca="false">L12*(AE12+AG12)</f>
        <v>0</v>
      </c>
      <c r="AZ11" s="136" t="n">
        <f aca="false">P12</f>
        <v>1.7328</v>
      </c>
      <c r="BA11" s="137" t="n">
        <f aca="false">AC11</f>
        <v>20.24</v>
      </c>
      <c r="BB11" s="137" t="n">
        <f aca="false">T12*AT12</f>
        <v>0</v>
      </c>
      <c r="BC11" s="137"/>
      <c r="BD11" s="137" t="n">
        <f aca="false">AV11-SUM(AW11:BC11)</f>
        <v>418.0272</v>
      </c>
      <c r="BE11" s="138"/>
      <c r="BF11" s="139" t="n">
        <f aca="false">BD11</f>
        <v>418.0272</v>
      </c>
      <c r="BG11" s="139" t="n">
        <f aca="false">BF11*$BG$5</f>
        <v>334.42176</v>
      </c>
      <c r="BH11" s="139" t="n">
        <f aca="false">BF11*$BH$5</f>
        <v>83.60544</v>
      </c>
      <c r="BI11" s="52"/>
      <c r="BJ11" s="25" t="s">
        <v>88</v>
      </c>
      <c r="BK11" s="26"/>
      <c r="BL11" s="27" t="n">
        <f aca="false">AV31</f>
        <v>12280</v>
      </c>
      <c r="BO11" s="25" t="s">
        <v>88</v>
      </c>
      <c r="BP11" s="26"/>
      <c r="BQ11" s="27" t="e">
        <f aca="true">(INDIRECT(TEXT((DAY($A$1)-1),"0")&amp;"!Bq11"))+BL11</f>
        <v>#REF!</v>
      </c>
      <c r="BR11" s="55"/>
      <c r="BS11" s="142"/>
      <c r="BT11" s="143"/>
      <c r="BU11" s="98"/>
      <c r="BV11" s="52"/>
      <c r="BW11" s="176"/>
      <c r="BX11" s="52"/>
      <c r="BY11" s="52"/>
      <c r="BZ11" s="98"/>
      <c r="CA11" s="52"/>
      <c r="CB11" s="176"/>
      <c r="CC11" s="138"/>
      <c r="CD11" s="138"/>
      <c r="CE11" s="145"/>
      <c r="CF11" s="145"/>
      <c r="CG11" s="145"/>
      <c r="CH11" s="7"/>
      <c r="CI11" s="8"/>
      <c r="CJ11" s="7"/>
      <c r="CK11" s="29"/>
      <c r="CL11" s="7"/>
      <c r="CM11" s="7"/>
      <c r="CN11" s="8"/>
      <c r="CO11" s="7"/>
      <c r="CP11" s="29"/>
      <c r="CQ11" s="7"/>
      <c r="CR11" s="7"/>
      <c r="CS11" s="7"/>
      <c r="CT11" s="7"/>
      <c r="CU11" s="7"/>
      <c r="CV11" s="7"/>
      <c r="CW11" s="7"/>
      <c r="CX11" s="7"/>
      <c r="CY11" s="7"/>
    </row>
    <row r="12" customFormat="false" ht="12.75" hidden="false" customHeight="false" outlineLevel="0" collapsed="false">
      <c r="B12" s="75" t="n">
        <v>500</v>
      </c>
      <c r="C12" s="146" t="n">
        <f aca="false">C11</f>
        <v>4</v>
      </c>
      <c r="D12" s="147" t="n">
        <f aca="false">D11</f>
        <v>0</v>
      </c>
      <c r="E12" s="174" t="n">
        <f aca="false">C12-D11</f>
        <v>4</v>
      </c>
      <c r="F12" s="149" t="n">
        <f aca="false">$F$6</f>
        <v>0</v>
      </c>
      <c r="G12" s="175" t="n">
        <f aca="false">$G$6</f>
        <v>0</v>
      </c>
      <c r="H12" s="151" t="n">
        <f aca="false">$H$6</f>
        <v>0</v>
      </c>
      <c r="I12" s="152" t="n">
        <f aca="false">F12+G12+H12</f>
        <v>0</v>
      </c>
      <c r="J12" s="153" t="n">
        <f aca="false">$J$7</f>
        <v>0</v>
      </c>
      <c r="K12" s="154" t="n">
        <f aca="false">$K$6</f>
        <v>0</v>
      </c>
      <c r="L12" s="155" t="n">
        <f aca="false">((I12*J12/1000)+K12)</f>
        <v>0</v>
      </c>
      <c r="M12" s="156" t="n">
        <f aca="false">$M$68</f>
        <v>0</v>
      </c>
      <c r="N12" s="157" t="e">
        <f aca="false">$N$7*AQ11*AR11</f>
        <v>#DIV/0!</v>
      </c>
      <c r="O12" s="156" t="n">
        <f aca="false">$O$68</f>
        <v>0</v>
      </c>
      <c r="P12" s="158" t="n">
        <f aca="false">(AT11*$P$6)*$P$3</f>
        <v>1.7328</v>
      </c>
      <c r="Q12" s="154" t="n">
        <f aca="false">$Q$68</f>
        <v>0</v>
      </c>
      <c r="R12" s="154" t="n">
        <v>0</v>
      </c>
      <c r="S12" s="155" t="n">
        <v>0</v>
      </c>
      <c r="T12" s="156" t="n">
        <f aca="false">$T$6</f>
        <v>0</v>
      </c>
      <c r="U12" s="159" t="e">
        <f aca="false">(N12/E12)+SUM(L12:M12)</f>
        <v>#DIV/0!</v>
      </c>
      <c r="W12" s="116" t="n">
        <v>4</v>
      </c>
      <c r="X12" s="117" t="n">
        <v>5.06</v>
      </c>
      <c r="Y12" s="160"/>
      <c r="Z12" s="63"/>
      <c r="AA12" s="161"/>
      <c r="AB12" s="120"/>
      <c r="AC12" s="162" t="n">
        <f aca="false">(W12*X12)+(Y12*Z12)+(AA12*AB12)</f>
        <v>20.24</v>
      </c>
      <c r="AD12" s="163" t="n">
        <v>600</v>
      </c>
      <c r="AE12" s="164" t="n">
        <v>0</v>
      </c>
      <c r="AF12" s="165" t="n">
        <v>0</v>
      </c>
      <c r="AG12" s="166"/>
      <c r="AH12" s="167"/>
      <c r="AI12" s="168"/>
      <c r="AJ12" s="169"/>
      <c r="AK12" s="170" t="n">
        <v>4</v>
      </c>
      <c r="AL12" s="63" t="n">
        <v>110</v>
      </c>
      <c r="AM12" s="171"/>
      <c r="AN12" s="172"/>
      <c r="AO12" s="173"/>
      <c r="AP12" s="133"/>
      <c r="AQ12" s="133" t="e">
        <f aca="false" t="array" ref="AQ12:AQ12">SUM(IF(AND(AJ12&lt;&gt;"pac",AJ12&lt;&gt;""),AI12),IF(AND(AM12&lt;&gt;"pac",AM12&lt;&gt;""),AL12),IF(AND(AN12&lt;&gt;"pac",AN12&lt;&gt;""),AO12))/SUM(IF(AND(AJ12&lt;&gt;"pac",AJ12&lt;&gt;""),1),IF(AND(AM12&lt;&gt;"pac",AM12&lt;&gt;""),1),IF(AND(AN12&lt;&gt;"pac",AN12&lt;&gt;""),1))</f>
        <v>#DIV/0!</v>
      </c>
      <c r="AR12" s="133" t="n">
        <f aca="false" t="array" ref="AR12:AR12">SUM(IF(AND(AJ12&lt;&gt;"pac",AJ12&lt;&gt;""),AH12),IF(AND(AM12&lt;&gt;"pac",AM12&lt;&gt;""),AK12),IF(AND(AP12&lt;&gt;"pac",AP12&lt;&gt;""),AN12))</f>
        <v>0</v>
      </c>
      <c r="AS12" s="133"/>
      <c r="AT12" s="134" t="n">
        <f aca="false">SUM(AE12,AG12,AH12,AN12,AK12)</f>
        <v>4</v>
      </c>
      <c r="AU12" s="135" t="n">
        <f aca="false">AV12/AT12</f>
        <v>110</v>
      </c>
      <c r="AV12" s="136" t="n">
        <f aca="false">SUM(AE12*AF12)+(AH12*AI12)+(AN12*AO12)+(AK12*AL12)</f>
        <v>440</v>
      </c>
      <c r="AW12" s="137" t="n">
        <f aca="false">AT12*(F13+G13+H13)*J13/1000</f>
        <v>0</v>
      </c>
      <c r="AX12" s="137" t="n">
        <f aca="false">K13*AT12</f>
        <v>0</v>
      </c>
      <c r="AY12" s="137" t="n">
        <f aca="false">L13*(AE13+AG13)</f>
        <v>0</v>
      </c>
      <c r="AZ12" s="136" t="n">
        <f aca="false">P13</f>
        <v>1.7328</v>
      </c>
      <c r="BA12" s="137" t="n">
        <f aca="false">AC12</f>
        <v>20.24</v>
      </c>
      <c r="BB12" s="137" t="n">
        <f aca="false">T13*AT13</f>
        <v>0</v>
      </c>
      <c r="BC12" s="137"/>
      <c r="BD12" s="137" t="n">
        <f aca="false">AV12-SUM(AW12:BC12)</f>
        <v>418.0272</v>
      </c>
      <c r="BE12" s="138"/>
      <c r="BF12" s="139" t="n">
        <f aca="false">BD12</f>
        <v>418.0272</v>
      </c>
      <c r="BG12" s="139" t="n">
        <f aca="false">BF12*$BG$5</f>
        <v>334.42176</v>
      </c>
      <c r="BH12" s="139" t="n">
        <f aca="false">BF12*$BH$5</f>
        <v>83.60544</v>
      </c>
      <c r="BI12" s="52"/>
      <c r="BJ12" s="53" t="s">
        <v>92</v>
      </c>
      <c r="BK12" s="52"/>
      <c r="BL12" s="73"/>
      <c r="BO12" s="53" t="s">
        <v>92</v>
      </c>
      <c r="BP12" s="52"/>
      <c r="BQ12" s="73"/>
      <c r="BR12" s="55"/>
      <c r="BS12" s="142"/>
      <c r="BT12" s="143"/>
      <c r="BU12" s="98"/>
      <c r="BV12" s="52"/>
      <c r="BW12" s="176"/>
      <c r="BX12" s="52"/>
      <c r="BY12" s="52"/>
      <c r="BZ12" s="98"/>
      <c r="CA12" s="52"/>
      <c r="CB12" s="176"/>
      <c r="CC12" s="138"/>
      <c r="CD12" s="138"/>
      <c r="CE12" s="145"/>
      <c r="CF12" s="145"/>
      <c r="CG12" s="145"/>
      <c r="CH12" s="7"/>
      <c r="CI12" s="8"/>
      <c r="CJ12" s="7"/>
      <c r="CK12" s="29"/>
      <c r="CL12" s="7"/>
      <c r="CM12" s="7"/>
      <c r="CN12" s="8"/>
      <c r="CO12" s="7"/>
      <c r="CP12" s="29"/>
      <c r="CQ12" s="7"/>
      <c r="CR12" s="7"/>
      <c r="CS12" s="7"/>
      <c r="CT12" s="7"/>
      <c r="CU12" s="7"/>
      <c r="CV12" s="7"/>
      <c r="CW12" s="7"/>
      <c r="CX12" s="7"/>
      <c r="CY12" s="7"/>
    </row>
    <row r="13" customFormat="false" ht="12.75" hidden="false" customHeight="false" outlineLevel="0" collapsed="false">
      <c r="B13" s="75" t="n">
        <v>600</v>
      </c>
      <c r="C13" s="146" t="n">
        <f aca="false">C12</f>
        <v>4</v>
      </c>
      <c r="D13" s="147" t="n">
        <f aca="false">D12</f>
        <v>0</v>
      </c>
      <c r="E13" s="174" t="n">
        <f aca="false">C13-D12</f>
        <v>4</v>
      </c>
      <c r="F13" s="149" t="n">
        <f aca="false">$F$6</f>
        <v>0</v>
      </c>
      <c r="G13" s="175" t="n">
        <f aca="false">$G$6</f>
        <v>0</v>
      </c>
      <c r="H13" s="151" t="n">
        <f aca="false">$H$6</f>
        <v>0</v>
      </c>
      <c r="I13" s="152" t="n">
        <f aca="false">F13+G13+H13</f>
        <v>0</v>
      </c>
      <c r="J13" s="153" t="n">
        <f aca="false">$J$7</f>
        <v>0</v>
      </c>
      <c r="K13" s="154" t="n">
        <f aca="false">$K$6</f>
        <v>0</v>
      </c>
      <c r="L13" s="155" t="n">
        <f aca="false">((I13*J13/1000)+K13)</f>
        <v>0</v>
      </c>
      <c r="M13" s="156" t="n">
        <f aca="false">$M$68</f>
        <v>0</v>
      </c>
      <c r="N13" s="157" t="e">
        <f aca="false">$N$7*AQ12*AR12</f>
        <v>#DIV/0!</v>
      </c>
      <c r="O13" s="156" t="n">
        <f aca="false">$O$68</f>
        <v>0</v>
      </c>
      <c r="P13" s="158" t="n">
        <f aca="false">(AT12*$P$6)*$P$3</f>
        <v>1.7328</v>
      </c>
      <c r="Q13" s="154" t="n">
        <f aca="false">$Q$68</f>
        <v>0</v>
      </c>
      <c r="R13" s="154" t="n">
        <v>0</v>
      </c>
      <c r="S13" s="155" t="n">
        <v>0</v>
      </c>
      <c r="T13" s="156" t="n">
        <f aca="false">$T$6</f>
        <v>0</v>
      </c>
      <c r="U13" s="159" t="e">
        <f aca="false">(N13/E13)+SUM(L13:M13)</f>
        <v>#DIV/0!</v>
      </c>
      <c r="W13" s="116" t="n">
        <v>4</v>
      </c>
      <c r="X13" s="117" t="n">
        <v>2.52</v>
      </c>
      <c r="Y13" s="160"/>
      <c r="Z13" s="63"/>
      <c r="AA13" s="161"/>
      <c r="AB13" s="120"/>
      <c r="AC13" s="162" t="n">
        <f aca="false">(W13*X13)+(Y13*Z13)+(AA13*AB13)</f>
        <v>10.08</v>
      </c>
      <c r="AD13" s="163" t="n">
        <v>700</v>
      </c>
      <c r="AE13" s="164" t="n">
        <v>0</v>
      </c>
      <c r="AF13" s="165" t="n">
        <v>0</v>
      </c>
      <c r="AG13" s="166"/>
      <c r="AH13" s="167"/>
      <c r="AI13" s="168"/>
      <c r="AJ13" s="169"/>
      <c r="AK13" s="170" t="n">
        <v>4</v>
      </c>
      <c r="AL13" s="63" t="n">
        <v>130</v>
      </c>
      <c r="AM13" s="171"/>
      <c r="AN13" s="172"/>
      <c r="AO13" s="173"/>
      <c r="AP13" s="133"/>
      <c r="AQ13" s="133" t="e">
        <f aca="false" t="array" ref="AQ13:AQ13">SUM(IF(AND(AJ13&lt;&gt;"pac",AJ13&lt;&gt;""),AI13),IF(AND(AM13&lt;&gt;"pac",AM13&lt;&gt;""),AL13),IF(AND(AN13&lt;&gt;"pac",AN13&lt;&gt;""),AO13))/SUM(IF(AND(AJ13&lt;&gt;"pac",AJ13&lt;&gt;""),1),IF(AND(AM13&lt;&gt;"pac",AM13&lt;&gt;""),1),IF(AND(AN13&lt;&gt;"pac",AN13&lt;&gt;""),1))</f>
        <v>#DIV/0!</v>
      </c>
      <c r="AR13" s="133" t="n">
        <f aca="false" t="array" ref="AR13:AR13">SUM(IF(AND(AJ13&lt;&gt;"pac",AJ13&lt;&gt;""),AH13),IF(AND(AM13&lt;&gt;"pac",AM13&lt;&gt;""),AK13),IF(AND(AP13&lt;&gt;"pac",AP13&lt;&gt;""),AN13))</f>
        <v>0</v>
      </c>
      <c r="AS13" s="133"/>
      <c r="AT13" s="134" t="n">
        <f aca="false">SUM(AE13,AG13,AH13,AN13,AK13)</f>
        <v>4</v>
      </c>
      <c r="AU13" s="135" t="n">
        <f aca="false">AV13/AT13</f>
        <v>130</v>
      </c>
      <c r="AV13" s="136" t="n">
        <f aca="false">SUM(AE13*AF13)+(AH13*AI13)+(AN13*AO13)+(AK13*AL13)</f>
        <v>520</v>
      </c>
      <c r="AW13" s="137" t="n">
        <f aca="false">AT13*(F14+G14+H14)*J14/1000</f>
        <v>0</v>
      </c>
      <c r="AX13" s="137" t="n">
        <f aca="false">K14*AT13</f>
        <v>0</v>
      </c>
      <c r="AY13" s="137" t="n">
        <f aca="false">L14*(AE14+AG14)</f>
        <v>0</v>
      </c>
      <c r="AZ13" s="136" t="n">
        <f aca="false">P14</f>
        <v>1.7328</v>
      </c>
      <c r="BA13" s="137" t="n">
        <f aca="false">AC13</f>
        <v>10.08</v>
      </c>
      <c r="BB13" s="137" t="n">
        <f aca="false">T14*AT14</f>
        <v>0</v>
      </c>
      <c r="BC13" s="137"/>
      <c r="BD13" s="137" t="n">
        <f aca="false">AV13-SUM(AW13:BC13)</f>
        <v>508.1872</v>
      </c>
      <c r="BE13" s="138"/>
      <c r="BF13" s="139" t="n">
        <f aca="false">BD13</f>
        <v>508.1872</v>
      </c>
      <c r="BG13" s="139" t="n">
        <f aca="false">BF13*$BG$5</f>
        <v>406.54976</v>
      </c>
      <c r="BH13" s="139" t="n">
        <f aca="false">BF13*$BH$5</f>
        <v>101.63744</v>
      </c>
      <c r="BI13" s="52"/>
      <c r="BJ13" s="53" t="s">
        <v>93</v>
      </c>
      <c r="BK13" s="52"/>
      <c r="BL13" s="73" t="n">
        <f aca="false">AY31+BA31</f>
        <v>323.2</v>
      </c>
      <c r="BO13" s="53" t="s">
        <v>93</v>
      </c>
      <c r="BP13" s="52"/>
      <c r="BQ13" s="73" t="e">
        <f aca="true">(INDIRECT(TEXT((DAY($A$1)-1),"0")&amp;"!Bq13"))+BL13</f>
        <v>#REF!</v>
      </c>
      <c r="BR13" s="55"/>
      <c r="BS13" s="142"/>
      <c r="BT13" s="143"/>
      <c r="BU13" s="98"/>
      <c r="BV13" s="52"/>
      <c r="BW13" s="101"/>
      <c r="BX13" s="98"/>
      <c r="BY13" s="98"/>
      <c r="BZ13" s="98"/>
      <c r="CA13" s="52"/>
      <c r="CB13" s="101"/>
      <c r="CC13" s="138"/>
      <c r="CD13" s="138"/>
      <c r="CE13" s="145"/>
      <c r="CF13" s="145"/>
      <c r="CG13" s="145"/>
      <c r="CH13" s="7"/>
      <c r="CI13" s="8"/>
      <c r="CJ13" s="7"/>
      <c r="CK13" s="29"/>
      <c r="CL13" s="7"/>
      <c r="CM13" s="7"/>
      <c r="CN13" s="8"/>
      <c r="CO13" s="7"/>
      <c r="CP13" s="29"/>
      <c r="CQ13" s="7"/>
      <c r="CR13" s="7"/>
      <c r="CS13" s="7"/>
      <c r="CT13" s="7"/>
      <c r="CU13" s="7"/>
      <c r="CV13" s="7"/>
      <c r="CW13" s="7"/>
      <c r="CX13" s="7"/>
      <c r="CY13" s="7"/>
    </row>
    <row r="14" customFormat="false" ht="12.75" hidden="false" customHeight="false" outlineLevel="0" collapsed="false">
      <c r="B14" s="75" t="n">
        <v>700</v>
      </c>
      <c r="C14" s="146" t="n">
        <f aca="false">C13</f>
        <v>4</v>
      </c>
      <c r="D14" s="147" t="n">
        <f aca="false">D13</f>
        <v>0</v>
      </c>
      <c r="E14" s="174" t="n">
        <f aca="false">C14-D13</f>
        <v>4</v>
      </c>
      <c r="F14" s="149" t="n">
        <f aca="false">$F$6</f>
        <v>0</v>
      </c>
      <c r="G14" s="175" t="n">
        <f aca="false">$G$6</f>
        <v>0</v>
      </c>
      <c r="H14" s="151" t="n">
        <f aca="false">$H$6</f>
        <v>0</v>
      </c>
      <c r="I14" s="152" t="n">
        <f aca="false">F14+G14+H14</f>
        <v>0</v>
      </c>
      <c r="J14" s="153" t="n">
        <f aca="false">$J$7</f>
        <v>0</v>
      </c>
      <c r="K14" s="154" t="n">
        <f aca="false">$K$6</f>
        <v>0</v>
      </c>
      <c r="L14" s="155" t="n">
        <f aca="false">((I14*J14/1000)+K14)</f>
        <v>0</v>
      </c>
      <c r="M14" s="156" t="n">
        <f aca="false">$M$68</f>
        <v>0</v>
      </c>
      <c r="N14" s="157" t="e">
        <f aca="false">$N$7*AQ13*AR13</f>
        <v>#DIV/0!</v>
      </c>
      <c r="O14" s="156" t="n">
        <f aca="false">$O$68</f>
        <v>0</v>
      </c>
      <c r="P14" s="158" t="n">
        <f aca="false">(AT13*$P$6)*$P$3</f>
        <v>1.7328</v>
      </c>
      <c r="Q14" s="154" t="n">
        <f aca="false">$Q$68</f>
        <v>0</v>
      </c>
      <c r="R14" s="154" t="n">
        <v>0</v>
      </c>
      <c r="S14" s="155" t="n">
        <v>0</v>
      </c>
      <c r="T14" s="156" t="n">
        <f aca="false">$T$6</f>
        <v>0</v>
      </c>
      <c r="U14" s="159" t="e">
        <f aca="false">(N14/E14)+SUM(L14:M14)</f>
        <v>#DIV/0!</v>
      </c>
      <c r="W14" s="116" t="n">
        <v>4</v>
      </c>
      <c r="X14" s="117" t="n">
        <v>2.52</v>
      </c>
      <c r="Y14" s="160"/>
      <c r="Z14" s="63"/>
      <c r="AA14" s="161"/>
      <c r="AB14" s="120"/>
      <c r="AC14" s="162" t="n">
        <f aca="false">(W14*X14)+(Y14*Z14)+(AA14*AB14)</f>
        <v>10.08</v>
      </c>
      <c r="AD14" s="163" t="n">
        <v>800</v>
      </c>
      <c r="AE14" s="164" t="n">
        <v>0</v>
      </c>
      <c r="AF14" s="165" t="n">
        <v>0</v>
      </c>
      <c r="AG14" s="166"/>
      <c r="AH14" s="167"/>
      <c r="AI14" s="168"/>
      <c r="AJ14" s="169"/>
      <c r="AK14" s="170" t="n">
        <v>4</v>
      </c>
      <c r="AL14" s="63" t="n">
        <v>130</v>
      </c>
      <c r="AM14" s="171"/>
      <c r="AN14" s="172"/>
      <c r="AO14" s="173"/>
      <c r="AP14" s="133"/>
      <c r="AQ14" s="133" t="e">
        <f aca="false" t="array" ref="AQ14:AQ14">SUM(IF(AND(AJ14&lt;&gt;"pac",AJ14&lt;&gt;""),AI14),IF(AND(AM14&lt;&gt;"pac",AM14&lt;&gt;""),AL14),IF(AND(AN14&lt;&gt;"pac",AN14&lt;&gt;""),AO14))/SUM(IF(AND(AJ14&lt;&gt;"pac",AJ14&lt;&gt;""),1),IF(AND(AM14&lt;&gt;"pac",AM14&lt;&gt;""),1),IF(AND(AN14&lt;&gt;"pac",AN14&lt;&gt;""),1))</f>
        <v>#DIV/0!</v>
      </c>
      <c r="AR14" s="133" t="n">
        <f aca="false" t="array" ref="AR14:AR14">SUM(IF(AND(AJ14&lt;&gt;"pac",AJ14&lt;&gt;""),AH14),IF(AND(AM14&lt;&gt;"pac",AM14&lt;&gt;""),AK14),IF(AND(AP14&lt;&gt;"pac",AP14&lt;&gt;""),AN14))</f>
        <v>0</v>
      </c>
      <c r="AS14" s="133"/>
      <c r="AT14" s="134" t="n">
        <f aca="false">SUM(AE14,AG14,AH14,AN14,AK14)</f>
        <v>4</v>
      </c>
      <c r="AU14" s="135" t="n">
        <f aca="false">AV14/AT14</f>
        <v>130</v>
      </c>
      <c r="AV14" s="136" t="n">
        <f aca="false">SUM(AE14*AF14)+(AH14*AI14)+(AN14*AO14)+(AK14*AL14)</f>
        <v>520</v>
      </c>
      <c r="AW14" s="137" t="n">
        <f aca="false">AT14*(F15+G15+H15)*J15/1000</f>
        <v>0</v>
      </c>
      <c r="AX14" s="137" t="n">
        <f aca="false">K15*AT14</f>
        <v>0</v>
      </c>
      <c r="AY14" s="137" t="n">
        <f aca="false">L15*(AE15+AG15)</f>
        <v>0</v>
      </c>
      <c r="AZ14" s="136" t="n">
        <f aca="false">P15</f>
        <v>1.7328</v>
      </c>
      <c r="BA14" s="137" t="n">
        <f aca="false">AC14</f>
        <v>10.08</v>
      </c>
      <c r="BB14" s="137" t="n">
        <f aca="false">T15*AT15</f>
        <v>0</v>
      </c>
      <c r="BC14" s="137"/>
      <c r="BD14" s="137" t="n">
        <f aca="false">AV14-SUM(AW14:BC14)</f>
        <v>508.1872</v>
      </c>
      <c r="BE14" s="138"/>
      <c r="BF14" s="139" t="n">
        <f aca="false">BD14</f>
        <v>508.1872</v>
      </c>
      <c r="BG14" s="139" t="n">
        <f aca="false">BF14*$BG$5</f>
        <v>406.54976</v>
      </c>
      <c r="BH14" s="139" t="n">
        <f aca="false">BF14*$BH$5</f>
        <v>101.63744</v>
      </c>
      <c r="BI14" s="52"/>
      <c r="BJ14" s="53" t="s">
        <v>67</v>
      </c>
      <c r="BK14" s="52"/>
      <c r="BL14" s="73" t="n">
        <f aca="false">AZ31</f>
        <v>41.5872</v>
      </c>
      <c r="BO14" s="53" t="s">
        <v>67</v>
      </c>
      <c r="BP14" s="52"/>
      <c r="BQ14" s="73" t="e">
        <f aca="true">(INDIRECT(TEXT((DAY($A$1)-1),"0")&amp;"!BQ14"))+BL14</f>
        <v>#REF!</v>
      </c>
      <c r="BR14" s="55"/>
      <c r="BS14" s="142"/>
      <c r="BT14" s="143"/>
      <c r="BU14" s="98"/>
      <c r="BV14" s="52"/>
      <c r="BW14" s="176"/>
      <c r="BX14" s="52"/>
      <c r="BY14" s="52"/>
      <c r="BZ14" s="98"/>
      <c r="CA14" s="52"/>
      <c r="CB14" s="176"/>
      <c r="CC14" s="138"/>
      <c r="CD14" s="138"/>
      <c r="CE14" s="145"/>
      <c r="CF14" s="145"/>
      <c r="CG14" s="145"/>
      <c r="CH14" s="7"/>
      <c r="CI14" s="8"/>
      <c r="CJ14" s="7"/>
      <c r="CK14" s="29"/>
      <c r="CL14" s="7"/>
      <c r="CM14" s="7"/>
      <c r="CN14" s="8"/>
      <c r="CO14" s="7"/>
      <c r="CP14" s="29"/>
      <c r="CQ14" s="7"/>
      <c r="CR14" s="7"/>
      <c r="CS14" s="7"/>
      <c r="CT14" s="7"/>
      <c r="CU14" s="7"/>
      <c r="CV14" s="7"/>
      <c r="CW14" s="7"/>
      <c r="CX14" s="7"/>
      <c r="CY14" s="7"/>
    </row>
    <row r="15" customFormat="false" ht="15" hidden="false" customHeight="false" outlineLevel="0" collapsed="false">
      <c r="B15" s="75" t="n">
        <v>800</v>
      </c>
      <c r="C15" s="146" t="n">
        <f aca="false">C14</f>
        <v>4</v>
      </c>
      <c r="D15" s="147" t="n">
        <f aca="false">D14</f>
        <v>0</v>
      </c>
      <c r="E15" s="174" t="n">
        <f aca="false">C15-D14</f>
        <v>4</v>
      </c>
      <c r="F15" s="149" t="n">
        <f aca="false">$F$6</f>
        <v>0</v>
      </c>
      <c r="G15" s="175" t="n">
        <f aca="false">$G$6</f>
        <v>0</v>
      </c>
      <c r="H15" s="151" t="n">
        <f aca="false">$H$6</f>
        <v>0</v>
      </c>
      <c r="I15" s="152" t="n">
        <f aca="false">F15+G15+H15</f>
        <v>0</v>
      </c>
      <c r="J15" s="153" t="n">
        <f aca="false">$J$7</f>
        <v>0</v>
      </c>
      <c r="K15" s="154" t="n">
        <f aca="false">$K$6</f>
        <v>0</v>
      </c>
      <c r="L15" s="155" t="n">
        <f aca="false">((I15*J15/1000)+K15)</f>
        <v>0</v>
      </c>
      <c r="M15" s="156" t="n">
        <f aca="false">$M$68</f>
        <v>0</v>
      </c>
      <c r="N15" s="157" t="e">
        <f aca="false">$N$7*AQ14*AR14</f>
        <v>#DIV/0!</v>
      </c>
      <c r="O15" s="156" t="n">
        <f aca="false">$O$68</f>
        <v>0</v>
      </c>
      <c r="P15" s="158" t="n">
        <f aca="false">(AT14*$P$6)*$P$3</f>
        <v>1.7328</v>
      </c>
      <c r="Q15" s="154" t="n">
        <f aca="false">$Q$68</f>
        <v>0</v>
      </c>
      <c r="R15" s="154" t="n">
        <v>0</v>
      </c>
      <c r="S15" s="155" t="n">
        <v>0</v>
      </c>
      <c r="T15" s="156" t="n">
        <f aca="false">$T$6</f>
        <v>0</v>
      </c>
      <c r="U15" s="159" t="e">
        <f aca="false">(N15/E15)+SUM(L15:M15)</f>
        <v>#DIV/0!</v>
      </c>
      <c r="W15" s="116" t="n">
        <v>4</v>
      </c>
      <c r="X15" s="117" t="n">
        <v>2.52</v>
      </c>
      <c r="Y15" s="160"/>
      <c r="Z15" s="63"/>
      <c r="AA15" s="161"/>
      <c r="AB15" s="120"/>
      <c r="AC15" s="162" t="n">
        <f aca="false">(W15*X15)+(Y15*Z15)+(AA15*AB15)</f>
        <v>10.08</v>
      </c>
      <c r="AD15" s="163" t="n">
        <v>900</v>
      </c>
      <c r="AE15" s="164" t="n">
        <v>0</v>
      </c>
      <c r="AF15" s="165" t="n">
        <v>0</v>
      </c>
      <c r="AG15" s="166"/>
      <c r="AH15" s="167"/>
      <c r="AI15" s="168"/>
      <c r="AJ15" s="169"/>
      <c r="AK15" s="170" t="n">
        <v>4</v>
      </c>
      <c r="AL15" s="63" t="n">
        <v>130</v>
      </c>
      <c r="AM15" s="171"/>
      <c r="AN15" s="172"/>
      <c r="AO15" s="173"/>
      <c r="AP15" s="133"/>
      <c r="AQ15" s="133" t="e">
        <f aca="false" t="array" ref="AQ15:AQ15">SUM(IF(AND(AJ15&lt;&gt;"pac",AJ15&lt;&gt;""),AI15),IF(AND(AM15&lt;&gt;"pac",AM15&lt;&gt;""),AL15),IF(AND(AN15&lt;&gt;"pac",AN15&lt;&gt;""),AO15))/SUM(IF(AND(AJ15&lt;&gt;"pac",AJ15&lt;&gt;""),1),IF(AND(AM15&lt;&gt;"pac",AM15&lt;&gt;""),1),IF(AND(AN15&lt;&gt;"pac",AN15&lt;&gt;""),1))</f>
        <v>#DIV/0!</v>
      </c>
      <c r="AR15" s="133" t="n">
        <f aca="false" t="array" ref="AR15:AR15">SUM(IF(AND(AJ15&lt;&gt;"pac",AJ15&lt;&gt;""),AH15),IF(AND(AM15&lt;&gt;"pac",AM15&lt;&gt;""),AK15),IF(AND(AP15&lt;&gt;"pac",AP15&lt;&gt;""),AN15))</f>
        <v>0</v>
      </c>
      <c r="AS15" s="133"/>
      <c r="AT15" s="134" t="n">
        <f aca="false">SUM(AE15,AG15,AH15,AN15,AK15)</f>
        <v>4</v>
      </c>
      <c r="AU15" s="135" t="n">
        <f aca="false">AV15/AT15</f>
        <v>130</v>
      </c>
      <c r="AV15" s="136" t="n">
        <f aca="false">SUM(AE15*AF15)+(AH15*AI15)+(AN15*AO15)+(AK15*AL15)</f>
        <v>520</v>
      </c>
      <c r="AW15" s="137" t="n">
        <f aca="false">AT15*(F16+G16+H16)*J16/1000</f>
        <v>0</v>
      </c>
      <c r="AX15" s="137" t="n">
        <f aca="false">K16*AT15</f>
        <v>0</v>
      </c>
      <c r="AY15" s="137" t="n">
        <f aca="false">L16*(AE16+AG16)</f>
        <v>0</v>
      </c>
      <c r="AZ15" s="136" t="n">
        <f aca="false">P16</f>
        <v>1.7328</v>
      </c>
      <c r="BA15" s="137" t="n">
        <f aca="false">AC15</f>
        <v>10.08</v>
      </c>
      <c r="BB15" s="137" t="n">
        <f aca="false">T16*AT16</f>
        <v>0</v>
      </c>
      <c r="BC15" s="137"/>
      <c r="BD15" s="137" t="n">
        <f aca="false">AV15-SUM(AW15:BC15)</f>
        <v>508.1872</v>
      </c>
      <c r="BE15" s="138"/>
      <c r="BF15" s="139" t="n">
        <f aca="false">BD15</f>
        <v>508.1872</v>
      </c>
      <c r="BG15" s="139" t="n">
        <f aca="false">BF15*$BG$5</f>
        <v>406.54976</v>
      </c>
      <c r="BH15" s="139" t="n">
        <f aca="false">BF15*$BH$5</f>
        <v>101.63744</v>
      </c>
      <c r="BI15" s="52"/>
      <c r="BJ15" s="53" t="s">
        <v>96</v>
      </c>
      <c r="BK15" s="52"/>
      <c r="BL15" s="181" t="n">
        <f aca="false">BC31</f>
        <v>0</v>
      </c>
      <c r="BO15" s="53" t="s">
        <v>96</v>
      </c>
      <c r="BP15" s="52"/>
      <c r="BQ15" s="181" t="e">
        <f aca="true">(INDIRECT(TEXT((DAY($A$1)-1),"0")&amp;"!BK15"))+BL15</f>
        <v>#REF!</v>
      </c>
      <c r="BR15" s="55"/>
      <c r="BS15" s="142"/>
      <c r="BT15" s="143"/>
      <c r="BU15" s="52"/>
      <c r="BV15" s="52"/>
      <c r="BW15" s="52"/>
      <c r="BX15" s="52"/>
      <c r="BY15" s="52"/>
      <c r="BZ15" s="52"/>
      <c r="CA15" s="52"/>
      <c r="CB15" s="52"/>
      <c r="CC15" s="138"/>
      <c r="CD15" s="138"/>
      <c r="CE15" s="145"/>
      <c r="CF15" s="145"/>
      <c r="CG15" s="145"/>
      <c r="CH15" s="7"/>
      <c r="CI15" s="8"/>
      <c r="CJ15" s="7"/>
      <c r="CK15" s="182"/>
      <c r="CL15" s="7"/>
      <c r="CM15" s="7"/>
      <c r="CN15" s="8"/>
      <c r="CO15" s="7"/>
      <c r="CP15" s="182"/>
      <c r="CQ15" s="7"/>
      <c r="CR15" s="7"/>
      <c r="CS15" s="7"/>
      <c r="CT15" s="7"/>
      <c r="CU15" s="7"/>
      <c r="CV15" s="7"/>
      <c r="CW15" s="7"/>
      <c r="CX15" s="7"/>
      <c r="CY15" s="7"/>
    </row>
    <row r="16" customFormat="false" ht="12.75" hidden="false" customHeight="false" outlineLevel="0" collapsed="false">
      <c r="B16" s="75" t="n">
        <v>900</v>
      </c>
      <c r="C16" s="146" t="n">
        <f aca="false">C15</f>
        <v>4</v>
      </c>
      <c r="D16" s="147" t="n">
        <f aca="false">D15</f>
        <v>0</v>
      </c>
      <c r="E16" s="174" t="n">
        <f aca="false">C16-D15</f>
        <v>4</v>
      </c>
      <c r="F16" s="149" t="n">
        <f aca="false">$F$6</f>
        <v>0</v>
      </c>
      <c r="G16" s="175" t="n">
        <f aca="false">$G$6</f>
        <v>0</v>
      </c>
      <c r="H16" s="151" t="n">
        <f aca="false">$H$6</f>
        <v>0</v>
      </c>
      <c r="I16" s="152" t="n">
        <f aca="false">F16+G16+H16</f>
        <v>0</v>
      </c>
      <c r="J16" s="153" t="n">
        <f aca="false">$J$7</f>
        <v>0</v>
      </c>
      <c r="K16" s="154" t="n">
        <f aca="false">$K$6</f>
        <v>0</v>
      </c>
      <c r="L16" s="155" t="n">
        <f aca="false">((I16*J16/1000)+K16)</f>
        <v>0</v>
      </c>
      <c r="M16" s="156" t="n">
        <f aca="false">$M$68</f>
        <v>0</v>
      </c>
      <c r="N16" s="157" t="e">
        <f aca="false">$N$7*AQ15*AR15</f>
        <v>#DIV/0!</v>
      </c>
      <c r="O16" s="156" t="n">
        <f aca="false">$O$68</f>
        <v>0</v>
      </c>
      <c r="P16" s="158" t="n">
        <f aca="false">(AT15*$P$6)*$P$3</f>
        <v>1.7328</v>
      </c>
      <c r="Q16" s="154" t="n">
        <f aca="false">$Q$68</f>
        <v>0</v>
      </c>
      <c r="R16" s="154" t="n">
        <v>0</v>
      </c>
      <c r="S16" s="155" t="n">
        <v>0</v>
      </c>
      <c r="T16" s="156" t="n">
        <f aca="false">$T$6</f>
        <v>0</v>
      </c>
      <c r="U16" s="159" t="e">
        <f aca="false">(N16/E16)+SUM(L16:M16)</f>
        <v>#DIV/0!</v>
      </c>
      <c r="W16" s="116" t="n">
        <v>4</v>
      </c>
      <c r="X16" s="117" t="n">
        <v>2.52</v>
      </c>
      <c r="Y16" s="160"/>
      <c r="Z16" s="63"/>
      <c r="AA16" s="161"/>
      <c r="AB16" s="120"/>
      <c r="AC16" s="162" t="n">
        <f aca="false">(W16*X16)+(Y16*Z16)+(AA16*AB16)</f>
        <v>10.08</v>
      </c>
      <c r="AD16" s="163" t="n">
        <v>1000</v>
      </c>
      <c r="AE16" s="164" t="n">
        <v>0</v>
      </c>
      <c r="AF16" s="165" t="n">
        <v>0</v>
      </c>
      <c r="AG16" s="166"/>
      <c r="AH16" s="167"/>
      <c r="AI16" s="168"/>
      <c r="AJ16" s="169"/>
      <c r="AK16" s="170" t="n">
        <v>4</v>
      </c>
      <c r="AL16" s="63" t="n">
        <v>130</v>
      </c>
      <c r="AM16" s="171"/>
      <c r="AN16" s="172"/>
      <c r="AO16" s="173"/>
      <c r="AP16" s="133"/>
      <c r="AQ16" s="133" t="e">
        <f aca="false" t="array" ref="AQ16:AQ16">SUM(IF(AND(AJ16&lt;&gt;"pac",AJ16&lt;&gt;""),AI16),IF(AND(AM16&lt;&gt;"pac",AM16&lt;&gt;""),AL16),IF(AND(AN16&lt;&gt;"pac",AN16&lt;&gt;""),AO16))/SUM(IF(AND(AJ16&lt;&gt;"pac",AJ16&lt;&gt;""),1),IF(AND(AM16&lt;&gt;"pac",AM16&lt;&gt;""),1),IF(AND(AN16&lt;&gt;"pac",AN16&lt;&gt;""),1))</f>
        <v>#DIV/0!</v>
      </c>
      <c r="AR16" s="133" t="n">
        <f aca="false" t="array" ref="AR16:AR16">SUM(IF(AND(AJ16&lt;&gt;"pac",AJ16&lt;&gt;""),AH16),IF(AND(AM16&lt;&gt;"pac",AM16&lt;&gt;""),AK16),IF(AND(AP16&lt;&gt;"pac",AP16&lt;&gt;""),AN16))</f>
        <v>0</v>
      </c>
      <c r="AS16" s="133"/>
      <c r="AT16" s="134" t="n">
        <f aca="false">SUM(AE16,AG16,AH16,AN16,AK16)</f>
        <v>4</v>
      </c>
      <c r="AU16" s="135" t="n">
        <f aca="false">AV16/AT16</f>
        <v>130</v>
      </c>
      <c r="AV16" s="136" t="n">
        <f aca="false">SUM(AE16*AF16)+(AH16*AI16)+(AN16*AO16)+(AK16*AL16)</f>
        <v>520</v>
      </c>
      <c r="AW16" s="137" t="n">
        <f aca="false">AT16*(F17+G17+H17)*J17/1000</f>
        <v>0</v>
      </c>
      <c r="AX16" s="137" t="n">
        <f aca="false">K17*AT16</f>
        <v>0</v>
      </c>
      <c r="AY16" s="137" t="n">
        <f aca="false">L17*(AE17+AG17)</f>
        <v>0</v>
      </c>
      <c r="AZ16" s="136" t="n">
        <f aca="false">P17</f>
        <v>1.7328</v>
      </c>
      <c r="BA16" s="137" t="n">
        <f aca="false">AC16</f>
        <v>10.08</v>
      </c>
      <c r="BB16" s="137" t="n">
        <f aca="false">T17*AT17</f>
        <v>0</v>
      </c>
      <c r="BC16" s="137"/>
      <c r="BD16" s="137" t="n">
        <f aca="false">AV16-SUM(AW16:BC16)</f>
        <v>508.1872</v>
      </c>
      <c r="BE16" s="138"/>
      <c r="BF16" s="139" t="n">
        <f aca="false">BD16</f>
        <v>508.1872</v>
      </c>
      <c r="BG16" s="139" t="n">
        <f aca="false">BF16*$BG$5</f>
        <v>406.54976</v>
      </c>
      <c r="BH16" s="139" t="n">
        <f aca="false">BF16*$BH$5</f>
        <v>101.63744</v>
      </c>
      <c r="BI16" s="52"/>
      <c r="BJ16" s="53" t="s">
        <v>98</v>
      </c>
      <c r="BK16" s="52"/>
      <c r="BL16" s="73" t="n">
        <f aca="false">SUM(BL13:BL15)</f>
        <v>364.7872</v>
      </c>
      <c r="BO16" s="53" t="s">
        <v>98</v>
      </c>
      <c r="BP16" s="52"/>
      <c r="BQ16" s="73" t="e">
        <f aca="true">(INDIRECT(TEXT((DAY($A$1)-1),"0")&amp;"!Bq16"))+BL16</f>
        <v>#REF!</v>
      </c>
      <c r="BR16" s="55"/>
      <c r="BS16" s="142"/>
      <c r="BT16" s="143"/>
      <c r="BU16" s="52"/>
      <c r="BV16" s="52"/>
      <c r="BW16" s="52"/>
      <c r="BX16" s="52"/>
      <c r="BY16" s="52"/>
      <c r="BZ16" s="52"/>
      <c r="CA16" s="52"/>
      <c r="CB16" s="52"/>
      <c r="CC16" s="138"/>
      <c r="CD16" s="138"/>
      <c r="CE16" s="145"/>
      <c r="CF16" s="145"/>
      <c r="CG16" s="145"/>
      <c r="CH16" s="7"/>
      <c r="CI16" s="8"/>
      <c r="CJ16" s="7"/>
      <c r="CK16" s="29"/>
      <c r="CL16" s="7"/>
      <c r="CM16" s="7"/>
      <c r="CN16" s="8"/>
      <c r="CO16" s="7"/>
      <c r="CP16" s="29"/>
      <c r="CQ16" s="7"/>
      <c r="CR16" s="7"/>
      <c r="CS16" s="7"/>
      <c r="CT16" s="7"/>
      <c r="CU16" s="7"/>
      <c r="CV16" s="7"/>
      <c r="CW16" s="7"/>
      <c r="CX16" s="7"/>
      <c r="CY16" s="7"/>
    </row>
    <row r="17" customFormat="false" ht="12.75" hidden="false" customHeight="false" outlineLevel="0" collapsed="false">
      <c r="B17" s="75" t="n">
        <v>1000</v>
      </c>
      <c r="C17" s="146" t="n">
        <f aca="false">C16</f>
        <v>4</v>
      </c>
      <c r="D17" s="147" t="n">
        <f aca="false">D16</f>
        <v>0</v>
      </c>
      <c r="E17" s="174" t="n">
        <f aca="false">C17-D16</f>
        <v>4</v>
      </c>
      <c r="F17" s="149" t="n">
        <f aca="false">$F$6</f>
        <v>0</v>
      </c>
      <c r="G17" s="175" t="n">
        <f aca="false">$G$6</f>
        <v>0</v>
      </c>
      <c r="H17" s="151" t="n">
        <f aca="false">$H$6</f>
        <v>0</v>
      </c>
      <c r="I17" s="152" t="n">
        <f aca="false">F17+G17+H17</f>
        <v>0</v>
      </c>
      <c r="J17" s="153" t="n">
        <f aca="false">$J$7</f>
        <v>0</v>
      </c>
      <c r="K17" s="154" t="n">
        <f aca="false">$K$6</f>
        <v>0</v>
      </c>
      <c r="L17" s="155" t="n">
        <f aca="false">((I17*J17/1000)+K17)</f>
        <v>0</v>
      </c>
      <c r="M17" s="156" t="n">
        <f aca="false">$M$68</f>
        <v>0</v>
      </c>
      <c r="N17" s="157" t="e">
        <f aca="false">$N$7*AQ16*AR16</f>
        <v>#DIV/0!</v>
      </c>
      <c r="O17" s="156" t="n">
        <f aca="false">$O$68</f>
        <v>0</v>
      </c>
      <c r="P17" s="158" t="n">
        <f aca="false">(AT16*$P$6)*$P$3</f>
        <v>1.7328</v>
      </c>
      <c r="Q17" s="154" t="n">
        <f aca="false">$Q$68</f>
        <v>0</v>
      </c>
      <c r="R17" s="154" t="n">
        <v>0</v>
      </c>
      <c r="S17" s="155" t="n">
        <v>0</v>
      </c>
      <c r="T17" s="156" t="n">
        <f aca="false">$T$6</f>
        <v>0</v>
      </c>
      <c r="U17" s="159" t="e">
        <f aca="false">(N17/E17)+SUM(L17:M17)</f>
        <v>#DIV/0!</v>
      </c>
      <c r="W17" s="116" t="n">
        <v>4</v>
      </c>
      <c r="X17" s="117" t="n">
        <v>2.52</v>
      </c>
      <c r="Y17" s="160"/>
      <c r="Z17" s="63"/>
      <c r="AA17" s="161"/>
      <c r="AB17" s="120"/>
      <c r="AC17" s="162" t="n">
        <f aca="false">(W17*X17)+(Y17*Z17)+(AA17*AB17)</f>
        <v>10.08</v>
      </c>
      <c r="AD17" s="163" t="n">
        <v>1100</v>
      </c>
      <c r="AE17" s="164" t="n">
        <v>0</v>
      </c>
      <c r="AF17" s="165" t="n">
        <v>0</v>
      </c>
      <c r="AG17" s="166"/>
      <c r="AH17" s="167"/>
      <c r="AI17" s="168"/>
      <c r="AJ17" s="169"/>
      <c r="AK17" s="170" t="n">
        <v>4</v>
      </c>
      <c r="AL17" s="63" t="n">
        <v>130</v>
      </c>
      <c r="AM17" s="171"/>
      <c r="AN17" s="172"/>
      <c r="AO17" s="173"/>
      <c r="AP17" s="133"/>
      <c r="AQ17" s="133" t="e">
        <f aca="false" t="array" ref="AQ17:AQ17">SUM(IF(AND(AJ17&lt;&gt;"pac",AJ17&lt;&gt;""),AI17),IF(AND(AM17&lt;&gt;"pac",AM17&lt;&gt;""),AL17),IF(AND(AN17&lt;&gt;"pac",AN17&lt;&gt;""),AO17))/SUM(IF(AND(AJ17&lt;&gt;"pac",AJ17&lt;&gt;""),1),IF(AND(AM17&lt;&gt;"pac",AM17&lt;&gt;""),1),IF(AND(AN17&lt;&gt;"pac",AN17&lt;&gt;""),1))</f>
        <v>#DIV/0!</v>
      </c>
      <c r="AR17" s="133" t="n">
        <f aca="false" t="array" ref="AR17:AR17">SUM(IF(AND(AJ17&lt;&gt;"pac",AJ17&lt;&gt;""),AH17),IF(AND(AM17&lt;&gt;"pac",AM17&lt;&gt;""),AK17),IF(AND(AP17&lt;&gt;"pac",AP17&lt;&gt;""),AN17))</f>
        <v>0</v>
      </c>
      <c r="AS17" s="133"/>
      <c r="AT17" s="134" t="n">
        <f aca="false">SUM(AE17,AG17,AH17,AN17,AK17)</f>
        <v>4</v>
      </c>
      <c r="AU17" s="135" t="n">
        <f aca="false">AV17/AT17</f>
        <v>130</v>
      </c>
      <c r="AV17" s="136" t="n">
        <f aca="false">SUM(AE17*AF17)+(AH17*AI17)+(AN17*AO17)+(AK17*AL17)</f>
        <v>520</v>
      </c>
      <c r="AW17" s="137" t="n">
        <f aca="false">AT17*(F18+G18+H18)*J18/1000</f>
        <v>0</v>
      </c>
      <c r="AX17" s="137" t="n">
        <f aca="false">K18*AT17</f>
        <v>0</v>
      </c>
      <c r="AY17" s="137" t="n">
        <f aca="false">L18*(AE18+AG18)</f>
        <v>0</v>
      </c>
      <c r="AZ17" s="136" t="n">
        <f aca="false">P18</f>
        <v>1.7328</v>
      </c>
      <c r="BA17" s="137" t="n">
        <f aca="false">AC17</f>
        <v>10.08</v>
      </c>
      <c r="BB17" s="137" t="n">
        <f aca="false">T18*AT18</f>
        <v>0</v>
      </c>
      <c r="BC17" s="137"/>
      <c r="BD17" s="137" t="n">
        <f aca="false">AV17-SUM(AW17:BC17)</f>
        <v>508.1872</v>
      </c>
      <c r="BE17" s="138"/>
      <c r="BF17" s="139" t="n">
        <f aca="false">BD17</f>
        <v>508.1872</v>
      </c>
      <c r="BG17" s="139" t="n">
        <f aca="false">BF17*$BG$5</f>
        <v>406.54976</v>
      </c>
      <c r="BH17" s="139" t="n">
        <f aca="false">BF17*$BH$5</f>
        <v>101.63744</v>
      </c>
      <c r="BI17" s="52"/>
      <c r="BJ17" s="183"/>
      <c r="BK17" s="52"/>
      <c r="BL17" s="171"/>
      <c r="BO17" s="183"/>
      <c r="BP17" s="52"/>
      <c r="BQ17" s="171"/>
      <c r="BR17" s="55"/>
      <c r="BS17" s="142"/>
      <c r="BT17" s="143"/>
      <c r="BU17" s="98"/>
      <c r="BV17" s="52"/>
      <c r="BW17" s="52"/>
      <c r="BX17" s="52"/>
      <c r="BY17" s="52"/>
      <c r="BZ17" s="98"/>
      <c r="CA17" s="52"/>
      <c r="CB17" s="52"/>
      <c r="CC17" s="138"/>
      <c r="CD17" s="138"/>
      <c r="CE17" s="145"/>
      <c r="CF17" s="145"/>
      <c r="CG17" s="145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</row>
    <row r="18" customFormat="false" ht="12.75" hidden="false" customHeight="false" outlineLevel="0" collapsed="false">
      <c r="B18" s="75" t="n">
        <v>1100</v>
      </c>
      <c r="C18" s="146" t="n">
        <f aca="false">C17</f>
        <v>4</v>
      </c>
      <c r="D18" s="147" t="n">
        <f aca="false">D17</f>
        <v>0</v>
      </c>
      <c r="E18" s="174" t="n">
        <f aca="false">C18-D17</f>
        <v>4</v>
      </c>
      <c r="F18" s="149" t="n">
        <f aca="false">$F$6</f>
        <v>0</v>
      </c>
      <c r="G18" s="175" t="n">
        <f aca="false">$G$6</f>
        <v>0</v>
      </c>
      <c r="H18" s="151" t="n">
        <f aca="false">$H$6</f>
        <v>0</v>
      </c>
      <c r="I18" s="152" t="n">
        <f aca="false">F18+G18+H18</f>
        <v>0</v>
      </c>
      <c r="J18" s="153" t="n">
        <f aca="false">$J$7</f>
        <v>0</v>
      </c>
      <c r="K18" s="154" t="n">
        <f aca="false">$K$6</f>
        <v>0</v>
      </c>
      <c r="L18" s="155" t="n">
        <f aca="false">((I18*J18/1000)+K18)</f>
        <v>0</v>
      </c>
      <c r="M18" s="156" t="n">
        <f aca="false">$M$68</f>
        <v>0</v>
      </c>
      <c r="N18" s="157" t="e">
        <f aca="false">$N$7*AQ17*AR17</f>
        <v>#DIV/0!</v>
      </c>
      <c r="O18" s="156" t="n">
        <f aca="false">$O$68</f>
        <v>0</v>
      </c>
      <c r="P18" s="158" t="n">
        <f aca="false">(AT17*$P$6)*$P$3</f>
        <v>1.7328</v>
      </c>
      <c r="Q18" s="154" t="n">
        <f aca="false">$Q$68</f>
        <v>0</v>
      </c>
      <c r="R18" s="154" t="n">
        <v>0</v>
      </c>
      <c r="S18" s="155" t="n">
        <v>0</v>
      </c>
      <c r="T18" s="156" t="n">
        <f aca="false">$T$6</f>
        <v>0</v>
      </c>
      <c r="U18" s="159" t="e">
        <f aca="false">(N18/E18)+SUM(L18:M18)</f>
        <v>#DIV/0!</v>
      </c>
      <c r="W18" s="116" t="n">
        <v>4</v>
      </c>
      <c r="X18" s="117" t="n">
        <v>2.52</v>
      </c>
      <c r="Y18" s="160"/>
      <c r="Z18" s="63"/>
      <c r="AA18" s="161"/>
      <c r="AB18" s="120"/>
      <c r="AC18" s="162" t="n">
        <f aca="false">(W18*X18)+(Y18*Z18)+(AA18*AB18)</f>
        <v>10.08</v>
      </c>
      <c r="AD18" s="163" t="n">
        <v>1200</v>
      </c>
      <c r="AE18" s="164" t="n">
        <v>0</v>
      </c>
      <c r="AF18" s="165" t="n">
        <v>0</v>
      </c>
      <c r="AG18" s="166"/>
      <c r="AH18" s="167"/>
      <c r="AI18" s="168"/>
      <c r="AJ18" s="169"/>
      <c r="AK18" s="170" t="n">
        <v>4</v>
      </c>
      <c r="AL18" s="63" t="n">
        <v>130</v>
      </c>
      <c r="AM18" s="171"/>
      <c r="AN18" s="172"/>
      <c r="AO18" s="173"/>
      <c r="AP18" s="133"/>
      <c r="AQ18" s="133" t="e">
        <f aca="false" t="array" ref="AQ18:AQ18">SUM(IF(AND(AJ18&lt;&gt;"pac",AJ18&lt;&gt;""),AI18),IF(AND(AM18&lt;&gt;"pac",AM18&lt;&gt;""),AL18),IF(AND(AN18&lt;&gt;"pac",AN18&lt;&gt;""),AO18))/SUM(IF(AND(AJ18&lt;&gt;"pac",AJ18&lt;&gt;""),1),IF(AND(AM18&lt;&gt;"pac",AM18&lt;&gt;""),1),IF(AND(AN18&lt;&gt;"pac",AN18&lt;&gt;""),1))</f>
        <v>#DIV/0!</v>
      </c>
      <c r="AR18" s="133" t="n">
        <f aca="false" t="array" ref="AR18:AR18">SUM(IF(AND(AJ18&lt;&gt;"pac",AJ18&lt;&gt;""),AH18),IF(AND(AM18&lt;&gt;"pac",AM18&lt;&gt;""),AK18),IF(AND(AP18&lt;&gt;"pac",AP18&lt;&gt;""),AN18))</f>
        <v>0</v>
      </c>
      <c r="AS18" s="133"/>
      <c r="AT18" s="134" t="n">
        <f aca="false">SUM(AE18,AG18,AH18,AN18,AK18)</f>
        <v>4</v>
      </c>
      <c r="AU18" s="135" t="n">
        <f aca="false">AV18/AT18</f>
        <v>130</v>
      </c>
      <c r="AV18" s="136" t="n">
        <f aca="false">SUM(AE18*AF18)+(AH18*AI18)+(AN18*AO18)+(AK18*AL18)</f>
        <v>520</v>
      </c>
      <c r="AW18" s="137" t="n">
        <f aca="false">AT18*(F19+G19+H19)*J19/1000</f>
        <v>0</v>
      </c>
      <c r="AX18" s="137" t="n">
        <f aca="false">K19*AT18</f>
        <v>0</v>
      </c>
      <c r="AY18" s="137" t="n">
        <f aca="false">L19*(AE19+AG19)</f>
        <v>0</v>
      </c>
      <c r="AZ18" s="136" t="n">
        <f aca="false">P19</f>
        <v>1.7328</v>
      </c>
      <c r="BA18" s="137" t="n">
        <f aca="false">AC18</f>
        <v>10.08</v>
      </c>
      <c r="BB18" s="137" t="n">
        <f aca="false">T19*AT19</f>
        <v>0</v>
      </c>
      <c r="BC18" s="137"/>
      <c r="BD18" s="137" t="n">
        <f aca="false">AV18-SUM(AW18:BC18)</f>
        <v>508.1872</v>
      </c>
      <c r="BE18" s="138"/>
      <c r="BF18" s="139" t="n">
        <f aca="false">BD18</f>
        <v>508.1872</v>
      </c>
      <c r="BG18" s="139" t="n">
        <f aca="false">BF18*$BG$5</f>
        <v>406.54976</v>
      </c>
      <c r="BH18" s="139" t="n">
        <f aca="false">BF18*$BH$5</f>
        <v>101.63744</v>
      </c>
      <c r="BI18" s="52"/>
      <c r="BJ18" s="53" t="s">
        <v>99</v>
      </c>
      <c r="BK18" s="52"/>
      <c r="BL18" s="73" t="n">
        <f aca="false">BH31</f>
        <v>2383.04256</v>
      </c>
      <c r="BO18" s="53" t="s">
        <v>99</v>
      </c>
      <c r="BP18" s="52"/>
      <c r="BQ18" s="73" t="e">
        <f aca="false">BQ7*$BH$5</f>
        <v>#REF!</v>
      </c>
      <c r="BR18" s="55"/>
      <c r="BS18" s="142"/>
      <c r="BT18" s="143"/>
      <c r="BU18" s="98"/>
      <c r="BV18" s="52"/>
      <c r="BW18" s="176"/>
      <c r="BX18" s="52"/>
      <c r="BY18" s="52"/>
      <c r="BZ18" s="98"/>
      <c r="CA18" s="52"/>
      <c r="CB18" s="176"/>
      <c r="CC18" s="138"/>
      <c r="CD18" s="138"/>
      <c r="CE18" s="145"/>
      <c r="CF18" s="145"/>
      <c r="CG18" s="145"/>
      <c r="CH18" s="7"/>
      <c r="CI18" s="8"/>
      <c r="CJ18" s="7"/>
      <c r="CK18" s="29"/>
      <c r="CL18" s="7"/>
      <c r="CM18" s="7"/>
      <c r="CN18" s="8"/>
      <c r="CO18" s="7"/>
      <c r="CP18" s="29"/>
      <c r="CQ18" s="7"/>
      <c r="CR18" s="7"/>
      <c r="CS18" s="7"/>
      <c r="CT18" s="7"/>
      <c r="CU18" s="7"/>
      <c r="CV18" s="7"/>
      <c r="CW18" s="7"/>
      <c r="CX18" s="7"/>
      <c r="CY18" s="7"/>
    </row>
    <row r="19" customFormat="false" ht="12.75" hidden="false" customHeight="false" outlineLevel="0" collapsed="false">
      <c r="B19" s="75" t="n">
        <v>1200</v>
      </c>
      <c r="C19" s="146" t="n">
        <f aca="false">C18</f>
        <v>4</v>
      </c>
      <c r="D19" s="147" t="n">
        <f aca="false">D18</f>
        <v>0</v>
      </c>
      <c r="E19" s="174" t="n">
        <f aca="false">C19-D18</f>
        <v>4</v>
      </c>
      <c r="F19" s="149" t="n">
        <f aca="false">$F$6</f>
        <v>0</v>
      </c>
      <c r="G19" s="175" t="n">
        <f aca="false">$G$6</f>
        <v>0</v>
      </c>
      <c r="H19" s="151" t="n">
        <f aca="false">$H$6</f>
        <v>0</v>
      </c>
      <c r="I19" s="152" t="n">
        <f aca="false">F19+G19+H19</f>
        <v>0</v>
      </c>
      <c r="J19" s="153" t="n">
        <f aca="false">$J$7</f>
        <v>0</v>
      </c>
      <c r="K19" s="154" t="n">
        <f aca="false">$K$6</f>
        <v>0</v>
      </c>
      <c r="L19" s="155" t="n">
        <f aca="false">((I19*J19/1000)+K19)</f>
        <v>0</v>
      </c>
      <c r="M19" s="156" t="n">
        <f aca="false">$M$68</f>
        <v>0</v>
      </c>
      <c r="N19" s="157" t="e">
        <f aca="false">$N$7*AQ18*AR18</f>
        <v>#DIV/0!</v>
      </c>
      <c r="O19" s="156" t="n">
        <f aca="false">$O$68</f>
        <v>0</v>
      </c>
      <c r="P19" s="158" t="n">
        <f aca="false">(AT18*$P$6)*$P$3</f>
        <v>1.7328</v>
      </c>
      <c r="Q19" s="154" t="n">
        <f aca="false">$Q$68</f>
        <v>0</v>
      </c>
      <c r="R19" s="154" t="n">
        <v>0</v>
      </c>
      <c r="S19" s="155" t="n">
        <v>0</v>
      </c>
      <c r="T19" s="156" t="n">
        <f aca="false">$T$6</f>
        <v>0</v>
      </c>
      <c r="U19" s="159" t="e">
        <f aca="false">(N19/E19)+SUM(L19:M19)</f>
        <v>#DIV/0!</v>
      </c>
      <c r="W19" s="116" t="n">
        <v>4</v>
      </c>
      <c r="X19" s="117" t="n">
        <v>2.52</v>
      </c>
      <c r="Y19" s="160"/>
      <c r="Z19" s="63"/>
      <c r="AA19" s="161"/>
      <c r="AB19" s="120"/>
      <c r="AC19" s="162" t="n">
        <f aca="false">(W19*X19)+(Y19*Z19)+(AA19*AB19)</f>
        <v>10.08</v>
      </c>
      <c r="AD19" s="163" t="n">
        <v>1300</v>
      </c>
      <c r="AE19" s="164" t="n">
        <v>0</v>
      </c>
      <c r="AF19" s="165" t="n">
        <v>0</v>
      </c>
      <c r="AG19" s="166"/>
      <c r="AH19" s="167"/>
      <c r="AI19" s="168"/>
      <c r="AJ19" s="169"/>
      <c r="AK19" s="170" t="n">
        <v>4</v>
      </c>
      <c r="AL19" s="63" t="n">
        <v>130</v>
      </c>
      <c r="AM19" s="171"/>
      <c r="AN19" s="172"/>
      <c r="AO19" s="173"/>
      <c r="AP19" s="133"/>
      <c r="AQ19" s="133" t="e">
        <f aca="false" t="array" ref="AQ19:AQ19">SUM(IF(AND(AJ19&lt;&gt;"pac",AJ19&lt;&gt;""),AI19),IF(AND(AM19&lt;&gt;"pac",AM19&lt;&gt;""),AL19),IF(AND(AN19&lt;&gt;"pac",AN19&lt;&gt;""),AO19))/SUM(IF(AND(AJ19&lt;&gt;"pac",AJ19&lt;&gt;""),1),IF(AND(AM19&lt;&gt;"pac",AM19&lt;&gt;""),1),IF(AND(AN19&lt;&gt;"pac",AN19&lt;&gt;""),1))</f>
        <v>#DIV/0!</v>
      </c>
      <c r="AR19" s="133" t="n">
        <f aca="false" t="array" ref="AR19:AR19">SUM(IF(AND(AJ19&lt;&gt;"pac",AJ19&lt;&gt;""),AH19),IF(AND(AM19&lt;&gt;"pac",AM19&lt;&gt;""),AK19),IF(AND(AP19&lt;&gt;"pac",AP19&lt;&gt;""),AN19))</f>
        <v>0</v>
      </c>
      <c r="AS19" s="133"/>
      <c r="AT19" s="134" t="n">
        <f aca="false">SUM(AE19,AG19,AH19,AN19,AK19)</f>
        <v>4</v>
      </c>
      <c r="AU19" s="135" t="n">
        <f aca="false">AV19/AT19</f>
        <v>130</v>
      </c>
      <c r="AV19" s="136" t="n">
        <f aca="false">SUM(AE19*AF19)+(AH19*AI19)+(AN19*AO19)+(AK19*AL19)</f>
        <v>520</v>
      </c>
      <c r="AW19" s="137" t="n">
        <f aca="false">AT19*(F20+G20+H20)*J20/1000</f>
        <v>0</v>
      </c>
      <c r="AX19" s="137" t="n">
        <f aca="false">K20*AT19</f>
        <v>0</v>
      </c>
      <c r="AY19" s="137" t="n">
        <f aca="false">L20*(AE20+AG20)</f>
        <v>0</v>
      </c>
      <c r="AZ19" s="136" t="n">
        <f aca="false">P20</f>
        <v>1.7328</v>
      </c>
      <c r="BA19" s="137" t="n">
        <f aca="false">AC19</f>
        <v>10.08</v>
      </c>
      <c r="BB19" s="137" t="n">
        <f aca="false">T20*AT20</f>
        <v>0</v>
      </c>
      <c r="BC19" s="137"/>
      <c r="BD19" s="137" t="n">
        <f aca="false">AV19-SUM(AW19:BC19)</f>
        <v>508.1872</v>
      </c>
      <c r="BE19" s="138"/>
      <c r="BF19" s="139" t="n">
        <f aca="false">BD19</f>
        <v>508.1872</v>
      </c>
      <c r="BG19" s="139" t="n">
        <f aca="false">BF19*$BG$5</f>
        <v>406.54976</v>
      </c>
      <c r="BH19" s="139" t="n">
        <f aca="false">BF19*$BH$5</f>
        <v>101.63744</v>
      </c>
      <c r="BI19" s="52"/>
      <c r="BJ19" s="53" t="s">
        <v>101</v>
      </c>
      <c r="BK19" s="52"/>
      <c r="BL19" s="73" t="n">
        <f aca="false">BB31</f>
        <v>0</v>
      </c>
      <c r="BO19" s="53" t="s">
        <v>101</v>
      </c>
      <c r="BP19" s="52"/>
      <c r="BQ19" s="73" t="e">
        <f aca="true">(INDIRECT(TEXT((DAY($A$1)-1),"0")&amp;"!BK19"))+BL19</f>
        <v>#REF!</v>
      </c>
      <c r="BR19" s="55"/>
      <c r="BS19" s="142"/>
      <c r="BT19" s="143"/>
      <c r="BU19" s="98"/>
      <c r="BV19" s="52"/>
      <c r="BW19" s="176"/>
      <c r="BX19" s="52"/>
      <c r="BY19" s="52"/>
      <c r="BZ19" s="98"/>
      <c r="CA19" s="52"/>
      <c r="CB19" s="176"/>
      <c r="CC19" s="138"/>
      <c r="CD19" s="138"/>
      <c r="CE19" s="145"/>
      <c r="CF19" s="145"/>
      <c r="CG19" s="145"/>
      <c r="CH19" s="7"/>
      <c r="CI19" s="8"/>
      <c r="CJ19" s="7"/>
      <c r="CK19" s="29"/>
      <c r="CL19" s="7"/>
      <c r="CM19" s="7"/>
      <c r="CN19" s="8"/>
      <c r="CO19" s="7"/>
      <c r="CP19" s="29"/>
      <c r="CQ19" s="7"/>
      <c r="CR19" s="7"/>
      <c r="CS19" s="7"/>
      <c r="CT19" s="7"/>
      <c r="CU19" s="7"/>
      <c r="CV19" s="7"/>
      <c r="CW19" s="7"/>
      <c r="CX19" s="7"/>
      <c r="CY19" s="7"/>
    </row>
    <row r="20" customFormat="false" ht="12.75" hidden="false" customHeight="false" outlineLevel="0" collapsed="false">
      <c r="B20" s="75" t="n">
        <v>1300</v>
      </c>
      <c r="C20" s="146" t="n">
        <f aca="false">C19</f>
        <v>4</v>
      </c>
      <c r="D20" s="147" t="n">
        <f aca="false">D19</f>
        <v>0</v>
      </c>
      <c r="E20" s="174" t="n">
        <f aca="false">C20-D19</f>
        <v>4</v>
      </c>
      <c r="F20" s="149" t="n">
        <f aca="false">$F$6</f>
        <v>0</v>
      </c>
      <c r="G20" s="175" t="n">
        <f aca="false">$G$6</f>
        <v>0</v>
      </c>
      <c r="H20" s="151" t="n">
        <f aca="false">$H$6</f>
        <v>0</v>
      </c>
      <c r="I20" s="152" t="n">
        <f aca="false">F20+G20+H20</f>
        <v>0</v>
      </c>
      <c r="J20" s="153" t="n">
        <f aca="false">$J$7</f>
        <v>0</v>
      </c>
      <c r="K20" s="154" t="n">
        <f aca="false">$K$6</f>
        <v>0</v>
      </c>
      <c r="L20" s="155" t="n">
        <f aca="false">((I20*J20/1000)+K20)</f>
        <v>0</v>
      </c>
      <c r="M20" s="156" t="n">
        <f aca="false">$M$68</f>
        <v>0</v>
      </c>
      <c r="N20" s="157" t="e">
        <f aca="false">$N$7*AQ19*AR19</f>
        <v>#DIV/0!</v>
      </c>
      <c r="O20" s="156" t="n">
        <f aca="false">$O$68</f>
        <v>0</v>
      </c>
      <c r="P20" s="158" t="n">
        <f aca="false">(AT19*$P$6)*$P$3</f>
        <v>1.7328</v>
      </c>
      <c r="Q20" s="154" t="n">
        <f aca="false">$Q$68</f>
        <v>0</v>
      </c>
      <c r="R20" s="154" t="n">
        <v>0</v>
      </c>
      <c r="S20" s="155" t="n">
        <v>0</v>
      </c>
      <c r="T20" s="156" t="n">
        <f aca="false">$T$6</f>
        <v>0</v>
      </c>
      <c r="U20" s="159" t="e">
        <f aca="false">(N20/E20)+SUM(L20:M20)</f>
        <v>#DIV/0!</v>
      </c>
      <c r="W20" s="116" t="n">
        <v>4</v>
      </c>
      <c r="X20" s="117" t="n">
        <v>2.52</v>
      </c>
      <c r="Y20" s="160"/>
      <c r="Z20" s="63"/>
      <c r="AA20" s="161"/>
      <c r="AB20" s="120"/>
      <c r="AC20" s="162" t="n">
        <f aca="false">(W20*X20)+(Y20*Z20)+(AA20*AB20)</f>
        <v>10.08</v>
      </c>
      <c r="AD20" s="163" t="n">
        <v>1400</v>
      </c>
      <c r="AE20" s="164" t="n">
        <v>0</v>
      </c>
      <c r="AF20" s="165" t="n">
        <v>0</v>
      </c>
      <c r="AG20" s="166"/>
      <c r="AH20" s="167"/>
      <c r="AI20" s="168"/>
      <c r="AJ20" s="169"/>
      <c r="AK20" s="170" t="n">
        <v>4</v>
      </c>
      <c r="AL20" s="63" t="n">
        <v>130</v>
      </c>
      <c r="AM20" s="171"/>
      <c r="AN20" s="172"/>
      <c r="AO20" s="173"/>
      <c r="AP20" s="133"/>
      <c r="AQ20" s="133" t="e">
        <f aca="false" t="array" ref="AQ20:AQ20">SUM(IF(AND(AJ20&lt;&gt;"pac",AJ20&lt;&gt;""),AI20),IF(AND(AM20&lt;&gt;"pac",AM20&lt;&gt;""),AL20),IF(AND(AN20&lt;&gt;"pac",AN20&lt;&gt;""),AO20))/SUM(IF(AND(AJ20&lt;&gt;"pac",AJ20&lt;&gt;""),1),IF(AND(AM20&lt;&gt;"pac",AM20&lt;&gt;""),1),IF(AND(AN20&lt;&gt;"pac",AN20&lt;&gt;""),1))</f>
        <v>#DIV/0!</v>
      </c>
      <c r="AR20" s="133" t="n">
        <f aca="false" t="array" ref="AR20:AR20">SUM(IF(AND(AJ20&lt;&gt;"pac",AJ20&lt;&gt;""),AH20),IF(AND(AM20&lt;&gt;"pac",AM20&lt;&gt;""),AK20),IF(AND(AP20&lt;&gt;"pac",AP20&lt;&gt;""),AN20))</f>
        <v>0</v>
      </c>
      <c r="AS20" s="133"/>
      <c r="AT20" s="134" t="n">
        <f aca="false">SUM(AE20,AG20,AH20,AN20,AK20)</f>
        <v>4</v>
      </c>
      <c r="AU20" s="135" t="n">
        <f aca="false">AV20/AT20</f>
        <v>130</v>
      </c>
      <c r="AV20" s="136" t="n">
        <f aca="false">SUM(AE20*AF20)+(AH20*AI20)+(AN20*AO20)+(AK20*AL20)</f>
        <v>520</v>
      </c>
      <c r="AW20" s="137" t="n">
        <f aca="false">AT20*(F21+G21+H21)*J21/1000</f>
        <v>0</v>
      </c>
      <c r="AX20" s="137" t="n">
        <f aca="false">K21*AT20</f>
        <v>0</v>
      </c>
      <c r="AY20" s="137" t="n">
        <f aca="false">L21*(AE21+AG21)</f>
        <v>0</v>
      </c>
      <c r="AZ20" s="136" t="n">
        <f aca="false">P21</f>
        <v>1.7328</v>
      </c>
      <c r="BA20" s="137" t="n">
        <f aca="false">AC20</f>
        <v>10.08</v>
      </c>
      <c r="BB20" s="137" t="n">
        <f aca="false">T21*AT21</f>
        <v>0</v>
      </c>
      <c r="BC20" s="137"/>
      <c r="BD20" s="137" t="n">
        <f aca="false">AV20-SUM(AW20:BC20)</f>
        <v>508.1872</v>
      </c>
      <c r="BE20" s="138"/>
      <c r="BF20" s="139" t="n">
        <f aca="false">BD20</f>
        <v>508.1872</v>
      </c>
      <c r="BG20" s="139" t="n">
        <f aca="false">BF20*$BG$5</f>
        <v>406.54976</v>
      </c>
      <c r="BH20" s="139" t="n">
        <f aca="false">BF20*$BH$5</f>
        <v>101.63744</v>
      </c>
      <c r="BI20" s="52"/>
      <c r="BJ20" s="53" t="s">
        <v>32</v>
      </c>
      <c r="BK20" s="52"/>
      <c r="BL20" s="73" t="n">
        <f aca="false">BL6</f>
        <v>0</v>
      </c>
      <c r="BO20" s="183"/>
      <c r="BP20" s="52"/>
      <c r="BQ20" s="171"/>
      <c r="BR20" s="55"/>
      <c r="BS20" s="142"/>
      <c r="BT20" s="143"/>
      <c r="BU20" s="98"/>
      <c r="BV20" s="52"/>
      <c r="BW20" s="176"/>
      <c r="BX20" s="52"/>
      <c r="BY20" s="52"/>
      <c r="BZ20" s="98"/>
      <c r="CA20" s="52"/>
      <c r="CB20" s="176"/>
      <c r="CC20" s="138"/>
      <c r="CD20" s="138"/>
      <c r="CE20" s="145"/>
      <c r="CF20" s="145"/>
      <c r="CG20" s="145"/>
      <c r="CH20" s="7"/>
      <c r="CI20" s="8"/>
      <c r="CJ20" s="7"/>
      <c r="CK20" s="29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</row>
    <row r="21" customFormat="false" ht="12.75" hidden="false" customHeight="false" outlineLevel="0" collapsed="false">
      <c r="B21" s="75" t="n">
        <v>1400</v>
      </c>
      <c r="C21" s="146" t="n">
        <f aca="false">C20</f>
        <v>4</v>
      </c>
      <c r="D21" s="147" t="n">
        <f aca="false">D20</f>
        <v>0</v>
      </c>
      <c r="E21" s="174" t="n">
        <f aca="false">C21-D20</f>
        <v>4</v>
      </c>
      <c r="F21" s="149" t="n">
        <f aca="false">$F$6</f>
        <v>0</v>
      </c>
      <c r="G21" s="175" t="n">
        <f aca="false">$G$6</f>
        <v>0</v>
      </c>
      <c r="H21" s="151" t="n">
        <f aca="false">$H$6</f>
        <v>0</v>
      </c>
      <c r="I21" s="152" t="n">
        <f aca="false">F21+G21+H21</f>
        <v>0</v>
      </c>
      <c r="J21" s="153" t="n">
        <f aca="false">$J$7</f>
        <v>0</v>
      </c>
      <c r="K21" s="154" t="n">
        <f aca="false">$K$6</f>
        <v>0</v>
      </c>
      <c r="L21" s="155" t="n">
        <f aca="false">((I21*J21/1000)+K21)</f>
        <v>0</v>
      </c>
      <c r="M21" s="156" t="n">
        <f aca="false">$M$68</f>
        <v>0</v>
      </c>
      <c r="N21" s="157" t="e">
        <f aca="false">$N$7*AQ20*AR20</f>
        <v>#DIV/0!</v>
      </c>
      <c r="O21" s="156" t="n">
        <f aca="false">$O$68</f>
        <v>0</v>
      </c>
      <c r="P21" s="158" t="n">
        <f aca="false">(AT20*$P$6)*$P$3</f>
        <v>1.7328</v>
      </c>
      <c r="Q21" s="154" t="n">
        <f aca="false">$Q$68</f>
        <v>0</v>
      </c>
      <c r="R21" s="154" t="n">
        <v>0</v>
      </c>
      <c r="S21" s="155" t="n">
        <v>0</v>
      </c>
      <c r="T21" s="156" t="n">
        <f aca="false">$T$6</f>
        <v>0</v>
      </c>
      <c r="U21" s="159" t="e">
        <f aca="false">(N21/E21)+SUM(L21:M21)</f>
        <v>#DIV/0!</v>
      </c>
      <c r="W21" s="116" t="n">
        <v>4</v>
      </c>
      <c r="X21" s="117" t="n">
        <v>2.52</v>
      </c>
      <c r="Y21" s="160"/>
      <c r="Z21" s="63"/>
      <c r="AA21" s="161"/>
      <c r="AB21" s="120"/>
      <c r="AC21" s="162" t="n">
        <f aca="false">(W21*X21)+(Y21*Z21)+(AA21*AB21)</f>
        <v>10.08</v>
      </c>
      <c r="AD21" s="163" t="n">
        <v>1500</v>
      </c>
      <c r="AE21" s="164" t="n">
        <v>0</v>
      </c>
      <c r="AF21" s="165" t="n">
        <v>0</v>
      </c>
      <c r="AG21" s="166"/>
      <c r="AH21" s="167"/>
      <c r="AI21" s="168"/>
      <c r="AJ21" s="169"/>
      <c r="AK21" s="170" t="n">
        <v>4</v>
      </c>
      <c r="AL21" s="63" t="n">
        <v>130</v>
      </c>
      <c r="AM21" s="171"/>
      <c r="AN21" s="172"/>
      <c r="AO21" s="173"/>
      <c r="AP21" s="133"/>
      <c r="AQ21" s="133" t="e">
        <f aca="false" t="array" ref="AQ21:AQ21">SUM(IF(AND(AJ21&lt;&gt;"pac",AJ21&lt;&gt;""),AI21),IF(AND(AM21&lt;&gt;"pac",AM21&lt;&gt;""),AL21),IF(AND(AN21&lt;&gt;"pac",AN21&lt;&gt;""),AO21))/SUM(IF(AND(AJ21&lt;&gt;"pac",AJ21&lt;&gt;""),1),IF(AND(AM21&lt;&gt;"pac",AM21&lt;&gt;""),1),IF(AND(AN21&lt;&gt;"pac",AN21&lt;&gt;""),1))</f>
        <v>#DIV/0!</v>
      </c>
      <c r="AR21" s="133" t="n">
        <f aca="false" t="array" ref="AR21:AR21">SUM(IF(AND(AJ21&lt;&gt;"pac",AJ21&lt;&gt;""),AH21),IF(AND(AM21&lt;&gt;"pac",AM21&lt;&gt;""),AK21),IF(AND(AP21&lt;&gt;"pac",AP21&lt;&gt;""),AN21))</f>
        <v>0</v>
      </c>
      <c r="AS21" s="133"/>
      <c r="AT21" s="134" t="n">
        <f aca="false">SUM(AE21,AG21,AH21,AN21,AK21)</f>
        <v>4</v>
      </c>
      <c r="AU21" s="135" t="n">
        <f aca="false">AV21/AT21</f>
        <v>130</v>
      </c>
      <c r="AV21" s="136" t="n">
        <f aca="false">SUM(AE21*AF21)+(AH21*AI21)+(AN21*AO21)+(AK21*AL21)</f>
        <v>520</v>
      </c>
      <c r="AW21" s="137" t="n">
        <f aca="false">AT21*(F22+G22+H22)*J22/1000</f>
        <v>0</v>
      </c>
      <c r="AX21" s="137" t="n">
        <f aca="false">K22*AT21</f>
        <v>0</v>
      </c>
      <c r="AY21" s="137" t="n">
        <f aca="false">L22*(AE22+AG22)</f>
        <v>0</v>
      </c>
      <c r="AZ21" s="136" t="n">
        <f aca="false">P22</f>
        <v>1.7328</v>
      </c>
      <c r="BA21" s="137" t="n">
        <f aca="false">AC21</f>
        <v>10.08</v>
      </c>
      <c r="BB21" s="137" t="n">
        <f aca="false">T22*AT22</f>
        <v>0</v>
      </c>
      <c r="BC21" s="137"/>
      <c r="BD21" s="137" t="n">
        <f aca="false">AV21-SUM(AW21:BC21)</f>
        <v>508.1872</v>
      </c>
      <c r="BE21" s="138"/>
      <c r="BF21" s="139" t="n">
        <f aca="false">BD21</f>
        <v>508.1872</v>
      </c>
      <c r="BG21" s="139" t="n">
        <f aca="false">BF21*$BG$5</f>
        <v>406.54976</v>
      </c>
      <c r="BH21" s="139" t="n">
        <f aca="false">BF21*$BH$5</f>
        <v>101.63744</v>
      </c>
      <c r="BI21" s="52"/>
      <c r="BJ21" s="140" t="s">
        <v>103</v>
      </c>
      <c r="BK21" s="141"/>
      <c r="BL21" s="54" t="n">
        <f aca="false">BL11-BL16-BL18-BL19+BL20</f>
        <v>9532.17024</v>
      </c>
      <c r="BO21" s="140" t="s">
        <v>104</v>
      </c>
      <c r="BP21" s="141"/>
      <c r="BQ21" s="54" t="e">
        <f aca="false">BQ11-BQ16-BQ18-BQ19</f>
        <v>#REF!</v>
      </c>
      <c r="BR21" s="55"/>
      <c r="BS21" s="142"/>
      <c r="BT21" s="143"/>
      <c r="BU21" s="98"/>
      <c r="BV21" s="52"/>
      <c r="BW21" s="176"/>
      <c r="BX21" s="52"/>
      <c r="BY21" s="52"/>
      <c r="BZ21" s="98"/>
      <c r="CA21" s="52"/>
      <c r="CB21" s="176"/>
      <c r="CC21" s="138"/>
      <c r="CD21" s="138"/>
      <c r="CE21" s="145"/>
      <c r="CF21" s="145"/>
      <c r="CG21" s="145"/>
      <c r="CH21" s="7"/>
      <c r="CI21" s="8"/>
      <c r="CJ21" s="7"/>
      <c r="CK21" s="29"/>
      <c r="CL21" s="7"/>
      <c r="CM21" s="7"/>
      <c r="CN21" s="8"/>
      <c r="CO21" s="7"/>
      <c r="CP21" s="29"/>
      <c r="CQ21" s="7"/>
      <c r="CR21" s="7"/>
      <c r="CS21" s="7"/>
      <c r="CT21" s="7"/>
      <c r="CU21" s="7"/>
      <c r="CV21" s="7"/>
      <c r="CW21" s="7"/>
      <c r="CX21" s="7"/>
      <c r="CY21" s="7"/>
    </row>
    <row r="22" customFormat="false" ht="15" hidden="false" customHeight="false" outlineLevel="0" collapsed="false">
      <c r="B22" s="75" t="n">
        <v>1500</v>
      </c>
      <c r="C22" s="146" t="n">
        <f aca="false">C21</f>
        <v>4</v>
      </c>
      <c r="D22" s="147" t="n">
        <f aca="false">D21</f>
        <v>0</v>
      </c>
      <c r="E22" s="174" t="n">
        <f aca="false">C22-D21</f>
        <v>4</v>
      </c>
      <c r="F22" s="149" t="n">
        <f aca="false">$F$6</f>
        <v>0</v>
      </c>
      <c r="G22" s="175" t="n">
        <f aca="false">$G$6</f>
        <v>0</v>
      </c>
      <c r="H22" s="151" t="n">
        <f aca="false">$H$6</f>
        <v>0</v>
      </c>
      <c r="I22" s="152" t="n">
        <f aca="false">F22+G22+H22</f>
        <v>0</v>
      </c>
      <c r="J22" s="153" t="n">
        <f aca="false">$J$7</f>
        <v>0</v>
      </c>
      <c r="K22" s="154" t="n">
        <f aca="false">$K$6</f>
        <v>0</v>
      </c>
      <c r="L22" s="155" t="n">
        <f aca="false">((I22*J22/1000)+K22)</f>
        <v>0</v>
      </c>
      <c r="M22" s="156" t="n">
        <f aca="false">$M$68</f>
        <v>0</v>
      </c>
      <c r="N22" s="157" t="e">
        <f aca="false">$N$7*AQ21*AR21</f>
        <v>#DIV/0!</v>
      </c>
      <c r="O22" s="156" t="n">
        <f aca="false">$O$68</f>
        <v>0</v>
      </c>
      <c r="P22" s="158" t="n">
        <f aca="false">(AT21*$P$6)*$P$3</f>
        <v>1.7328</v>
      </c>
      <c r="Q22" s="154" t="n">
        <f aca="false">$Q$68</f>
        <v>0</v>
      </c>
      <c r="R22" s="154" t="n">
        <v>0</v>
      </c>
      <c r="S22" s="155" t="n">
        <v>0</v>
      </c>
      <c r="T22" s="156" t="n">
        <f aca="false">$T$6</f>
        <v>0</v>
      </c>
      <c r="U22" s="159" t="e">
        <f aca="false">(N22/E22)+SUM(L22:M22)</f>
        <v>#DIV/0!</v>
      </c>
      <c r="W22" s="116" t="n">
        <v>4</v>
      </c>
      <c r="X22" s="117" t="n">
        <v>2.52</v>
      </c>
      <c r="Y22" s="160"/>
      <c r="Z22" s="63"/>
      <c r="AA22" s="161"/>
      <c r="AB22" s="120"/>
      <c r="AC22" s="162" t="n">
        <f aca="false">(W22*X22)+(Y22*Z22)+(AA22*AB22)</f>
        <v>10.08</v>
      </c>
      <c r="AD22" s="163" t="n">
        <v>1600</v>
      </c>
      <c r="AE22" s="164" t="n">
        <v>0</v>
      </c>
      <c r="AF22" s="165" t="n">
        <v>0</v>
      </c>
      <c r="AG22" s="166"/>
      <c r="AH22" s="167"/>
      <c r="AI22" s="168"/>
      <c r="AJ22" s="169"/>
      <c r="AK22" s="170" t="n">
        <v>4</v>
      </c>
      <c r="AL22" s="63" t="n">
        <v>130</v>
      </c>
      <c r="AM22" s="171"/>
      <c r="AN22" s="172"/>
      <c r="AO22" s="173"/>
      <c r="AP22" s="133"/>
      <c r="AQ22" s="133" t="e">
        <f aca="false" t="array" ref="AQ22:AQ22">SUM(IF(AND(AJ22&lt;&gt;"pac",AJ22&lt;&gt;""),AI22),IF(AND(AM22&lt;&gt;"pac",AM22&lt;&gt;""),AL22),IF(AND(AN22&lt;&gt;"pac",AN22&lt;&gt;""),AO22))/SUM(IF(AND(AJ22&lt;&gt;"pac",AJ22&lt;&gt;""),1),IF(AND(AM22&lt;&gt;"pac",AM22&lt;&gt;""),1),IF(AND(AN22&lt;&gt;"pac",AN22&lt;&gt;""),1))</f>
        <v>#DIV/0!</v>
      </c>
      <c r="AR22" s="133" t="n">
        <f aca="false" t="array" ref="AR22:AR22">SUM(IF(AND(AJ22&lt;&gt;"pac",AJ22&lt;&gt;""),AH22),IF(AND(AM22&lt;&gt;"pac",AM22&lt;&gt;""),AK22),IF(AND(AP22&lt;&gt;"pac",AP22&lt;&gt;""),AN22))</f>
        <v>0</v>
      </c>
      <c r="AS22" s="133"/>
      <c r="AT22" s="134" t="n">
        <f aca="false">SUM(AE22,AG22,AH22,AN22,AK22)</f>
        <v>4</v>
      </c>
      <c r="AU22" s="135" t="n">
        <f aca="false">AV22/AT22</f>
        <v>130</v>
      </c>
      <c r="AV22" s="136" t="n">
        <f aca="false">SUM(AE22*AF22)+(AH22*AI22)+(AN22*AO22)+(AK22*AL22)</f>
        <v>520</v>
      </c>
      <c r="AW22" s="137" t="n">
        <f aca="false">AT22*(F23+G23+H23)*J23/1000</f>
        <v>0</v>
      </c>
      <c r="AX22" s="137" t="n">
        <f aca="false">K23*AT22</f>
        <v>0</v>
      </c>
      <c r="AY22" s="137" t="n">
        <f aca="false">L23*(AE23+AG23)</f>
        <v>0</v>
      </c>
      <c r="AZ22" s="136" t="n">
        <f aca="false">P23</f>
        <v>1.7328</v>
      </c>
      <c r="BA22" s="137" t="n">
        <f aca="false">AC22</f>
        <v>10.08</v>
      </c>
      <c r="BB22" s="137" t="n">
        <f aca="false">T23*AT23</f>
        <v>0</v>
      </c>
      <c r="BC22" s="137"/>
      <c r="BD22" s="137" t="n">
        <f aca="false">AV22-SUM(AW22:BC22)</f>
        <v>508.1872</v>
      </c>
      <c r="BE22" s="138"/>
      <c r="BF22" s="139" t="n">
        <f aca="false">BD22</f>
        <v>508.1872</v>
      </c>
      <c r="BG22" s="139" t="n">
        <f aca="false">BF22*$BG$5</f>
        <v>406.54976</v>
      </c>
      <c r="BH22" s="139" t="n">
        <f aca="false">BF22*$BH$5</f>
        <v>101.63744</v>
      </c>
      <c r="BI22" s="52"/>
      <c r="BR22" s="55"/>
      <c r="BS22" s="142"/>
      <c r="BT22" s="143"/>
      <c r="BU22" s="98"/>
      <c r="BV22" s="52"/>
      <c r="BW22" s="185"/>
      <c r="BX22" s="52"/>
      <c r="BY22" s="52"/>
      <c r="BZ22" s="98"/>
      <c r="CA22" s="52"/>
      <c r="CB22" s="185"/>
      <c r="CC22" s="138"/>
      <c r="CD22" s="138"/>
      <c r="CE22" s="145"/>
      <c r="CF22" s="145"/>
      <c r="CG22" s="145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</row>
    <row r="23" customFormat="false" ht="12.75" hidden="false" customHeight="false" outlineLevel="0" collapsed="false">
      <c r="B23" s="75" t="n">
        <v>1600</v>
      </c>
      <c r="C23" s="146" t="n">
        <f aca="false">C22</f>
        <v>4</v>
      </c>
      <c r="D23" s="147" t="n">
        <f aca="false">D22</f>
        <v>0</v>
      </c>
      <c r="E23" s="174" t="n">
        <f aca="false">C23-D22</f>
        <v>4</v>
      </c>
      <c r="F23" s="149" t="n">
        <f aca="false">$F$6</f>
        <v>0</v>
      </c>
      <c r="G23" s="175" t="n">
        <f aca="false">$G$6</f>
        <v>0</v>
      </c>
      <c r="H23" s="151" t="n">
        <f aca="false">$H$6</f>
        <v>0</v>
      </c>
      <c r="I23" s="152" t="n">
        <f aca="false">F23+G23+H23</f>
        <v>0</v>
      </c>
      <c r="J23" s="153" t="n">
        <f aca="false">$J$7</f>
        <v>0</v>
      </c>
      <c r="K23" s="154" t="n">
        <f aca="false">$K$6</f>
        <v>0</v>
      </c>
      <c r="L23" s="155" t="n">
        <f aca="false">((I23*J23/1000)+K23)</f>
        <v>0</v>
      </c>
      <c r="M23" s="156" t="n">
        <f aca="false">$M$68</f>
        <v>0</v>
      </c>
      <c r="N23" s="157" t="e">
        <f aca="false">$N$7*AQ22*AR22</f>
        <v>#DIV/0!</v>
      </c>
      <c r="O23" s="156" t="n">
        <f aca="false">$O$68</f>
        <v>0</v>
      </c>
      <c r="P23" s="158" t="n">
        <f aca="false">(AT22*$P$6)*$P$3</f>
        <v>1.7328</v>
      </c>
      <c r="Q23" s="154" t="n">
        <f aca="false">$Q$68</f>
        <v>0</v>
      </c>
      <c r="R23" s="154" t="n">
        <v>0</v>
      </c>
      <c r="S23" s="155" t="n">
        <v>0</v>
      </c>
      <c r="T23" s="156" t="n">
        <f aca="false">$T$6</f>
        <v>0</v>
      </c>
      <c r="U23" s="159" t="e">
        <f aca="false">(N23/E23)+SUM(L23:M23)</f>
        <v>#DIV/0!</v>
      </c>
      <c r="W23" s="116" t="n">
        <v>4</v>
      </c>
      <c r="X23" s="117" t="n">
        <v>2.52</v>
      </c>
      <c r="Y23" s="160"/>
      <c r="Z23" s="63"/>
      <c r="AA23" s="161"/>
      <c r="AB23" s="120"/>
      <c r="AC23" s="162" t="n">
        <f aca="false">(W23*X23)+(Y23*Z23)+(AA23*AB23)</f>
        <v>10.08</v>
      </c>
      <c r="AD23" s="163" t="n">
        <v>1700</v>
      </c>
      <c r="AE23" s="164" t="n">
        <v>0</v>
      </c>
      <c r="AF23" s="165" t="n">
        <v>0</v>
      </c>
      <c r="AG23" s="166"/>
      <c r="AH23" s="167"/>
      <c r="AI23" s="168"/>
      <c r="AJ23" s="169"/>
      <c r="AK23" s="170" t="n">
        <v>4</v>
      </c>
      <c r="AL23" s="63" t="n">
        <v>130</v>
      </c>
      <c r="AM23" s="171"/>
      <c r="AN23" s="172"/>
      <c r="AO23" s="173"/>
      <c r="AP23" s="133"/>
      <c r="AQ23" s="133" t="e">
        <f aca="false" t="array" ref="AQ23:AQ23">SUM(IF(AND(AJ23&lt;&gt;"pac",AJ23&lt;&gt;""),AI23),IF(AND(AM23&lt;&gt;"pac",AM23&lt;&gt;""),AL23),IF(AND(AN23&lt;&gt;"pac",AN23&lt;&gt;""),AO23))/SUM(IF(AND(AJ23&lt;&gt;"pac",AJ23&lt;&gt;""),1),IF(AND(AM23&lt;&gt;"pac",AM23&lt;&gt;""),1),IF(AND(AN23&lt;&gt;"pac",AN23&lt;&gt;""),1))</f>
        <v>#DIV/0!</v>
      </c>
      <c r="AR23" s="133" t="n">
        <f aca="false" t="array" ref="AR23:AR23">SUM(IF(AND(AJ23&lt;&gt;"pac",AJ23&lt;&gt;""),AH23),IF(AND(AM23&lt;&gt;"pac",AM23&lt;&gt;""),AK23),IF(AND(AP23&lt;&gt;"pac",AP23&lt;&gt;""),AN23))</f>
        <v>0</v>
      </c>
      <c r="AS23" s="133"/>
      <c r="AT23" s="134" t="n">
        <f aca="false">SUM(AE23,AG23,AH23,AN23,AK23)</f>
        <v>4</v>
      </c>
      <c r="AU23" s="135" t="n">
        <f aca="false">AV23/AT23</f>
        <v>130</v>
      </c>
      <c r="AV23" s="136" t="n">
        <f aca="false">SUM(AE23*AF23)+(AH23*AI23)+(AN23*AO23)+(AK23*AL23)</f>
        <v>520</v>
      </c>
      <c r="AW23" s="137" t="n">
        <f aca="false">AT23*(F24+G24+H24)*J24/1000</f>
        <v>0</v>
      </c>
      <c r="AX23" s="137" t="n">
        <f aca="false">K24*AT23</f>
        <v>0</v>
      </c>
      <c r="AY23" s="137" t="n">
        <f aca="false">L24*(AE24+AG24)</f>
        <v>0</v>
      </c>
      <c r="AZ23" s="136" t="n">
        <f aca="false">P24</f>
        <v>1.7328</v>
      </c>
      <c r="BA23" s="137" t="n">
        <f aca="false">AC23</f>
        <v>10.08</v>
      </c>
      <c r="BB23" s="137" t="n">
        <f aca="false">T24*AT24</f>
        <v>0</v>
      </c>
      <c r="BC23" s="137"/>
      <c r="BD23" s="137" t="n">
        <f aca="false">AV23-SUM(AW23:BC23)</f>
        <v>508.1872</v>
      </c>
      <c r="BE23" s="138"/>
      <c r="BF23" s="139" t="n">
        <f aca="false">BD23</f>
        <v>508.1872</v>
      </c>
      <c r="BG23" s="139" t="n">
        <f aca="false">BF23*$BG$5</f>
        <v>406.54976</v>
      </c>
      <c r="BH23" s="139" t="n">
        <f aca="false">BF23*$BH$5</f>
        <v>101.63744</v>
      </c>
      <c r="BI23" s="52"/>
      <c r="BR23" s="55"/>
      <c r="BS23" s="142"/>
      <c r="BT23" s="143"/>
      <c r="BU23" s="98"/>
      <c r="BV23" s="52"/>
      <c r="BW23" s="176"/>
      <c r="BX23" s="52"/>
      <c r="BY23" s="52"/>
      <c r="BZ23" s="98"/>
      <c r="CA23" s="52"/>
      <c r="CB23" s="176"/>
      <c r="CC23" s="138"/>
      <c r="CD23" s="138"/>
      <c r="CE23" s="145"/>
      <c r="CF23" s="145"/>
      <c r="CG23" s="145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</row>
    <row r="24" customFormat="false" ht="12.75" hidden="false" customHeight="false" outlineLevel="0" collapsed="false">
      <c r="B24" s="75" t="n">
        <v>1700</v>
      </c>
      <c r="C24" s="146" t="n">
        <f aca="false">C23</f>
        <v>4</v>
      </c>
      <c r="D24" s="147" t="n">
        <f aca="false">D23</f>
        <v>0</v>
      </c>
      <c r="E24" s="174" t="n">
        <f aca="false">C24-D23</f>
        <v>4</v>
      </c>
      <c r="F24" s="149" t="n">
        <f aca="false">$F$6</f>
        <v>0</v>
      </c>
      <c r="G24" s="175" t="n">
        <f aca="false">$G$6</f>
        <v>0</v>
      </c>
      <c r="H24" s="151" t="n">
        <f aca="false">$H$6</f>
        <v>0</v>
      </c>
      <c r="I24" s="152" t="n">
        <f aca="false">F24+G24+H24</f>
        <v>0</v>
      </c>
      <c r="J24" s="153" t="n">
        <f aca="false">$J$7</f>
        <v>0</v>
      </c>
      <c r="K24" s="154" t="n">
        <f aca="false">$K$6</f>
        <v>0</v>
      </c>
      <c r="L24" s="155" t="n">
        <f aca="false">((I24*J24/1000)+K24)</f>
        <v>0</v>
      </c>
      <c r="M24" s="156" t="n">
        <f aca="false">$M$68</f>
        <v>0</v>
      </c>
      <c r="N24" s="157" t="e">
        <f aca="false">$N$7*AQ23*AR23</f>
        <v>#DIV/0!</v>
      </c>
      <c r="O24" s="156" t="n">
        <f aca="false">$O$68</f>
        <v>0</v>
      </c>
      <c r="P24" s="158" t="n">
        <f aca="false">(AT23*$P$6)*$P$3</f>
        <v>1.7328</v>
      </c>
      <c r="Q24" s="154" t="n">
        <f aca="false">$Q$68</f>
        <v>0</v>
      </c>
      <c r="R24" s="154" t="n">
        <v>0</v>
      </c>
      <c r="S24" s="155" t="n">
        <v>0</v>
      </c>
      <c r="T24" s="156" t="n">
        <f aca="false">$T$6</f>
        <v>0</v>
      </c>
      <c r="U24" s="159" t="e">
        <f aca="false">(N24/E24)+SUM(L24:M24)</f>
        <v>#DIV/0!</v>
      </c>
      <c r="W24" s="116" t="n">
        <v>4</v>
      </c>
      <c r="X24" s="117" t="n">
        <v>2.52</v>
      </c>
      <c r="Y24" s="160"/>
      <c r="Z24" s="63"/>
      <c r="AA24" s="161"/>
      <c r="AB24" s="120"/>
      <c r="AC24" s="162" t="n">
        <f aca="false">(W24*X24)+(Y24*Z24)+(AA24*AB24)</f>
        <v>10.08</v>
      </c>
      <c r="AD24" s="163" t="n">
        <v>1800</v>
      </c>
      <c r="AE24" s="164" t="n">
        <v>0</v>
      </c>
      <c r="AF24" s="165" t="n">
        <v>0</v>
      </c>
      <c r="AG24" s="166"/>
      <c r="AH24" s="167"/>
      <c r="AI24" s="168"/>
      <c r="AJ24" s="169"/>
      <c r="AK24" s="170" t="n">
        <v>4</v>
      </c>
      <c r="AL24" s="63" t="n">
        <v>130</v>
      </c>
      <c r="AM24" s="171"/>
      <c r="AN24" s="172"/>
      <c r="AO24" s="173"/>
      <c r="AP24" s="133"/>
      <c r="AQ24" s="133" t="e">
        <f aca="false" t="array" ref="AQ24:AQ24">SUM(IF(AND(AJ24&lt;&gt;"pac",AJ24&lt;&gt;""),AI24),IF(AND(AM24&lt;&gt;"pac",AM24&lt;&gt;""),AL24),IF(AND(AN24&lt;&gt;"pac",AN24&lt;&gt;""),AO24))/SUM(IF(AND(AJ24&lt;&gt;"pac",AJ24&lt;&gt;""),1),IF(AND(AM24&lt;&gt;"pac",AM24&lt;&gt;""),1),IF(AND(AN24&lt;&gt;"pac",AN24&lt;&gt;""),1))</f>
        <v>#DIV/0!</v>
      </c>
      <c r="AR24" s="133" t="n">
        <f aca="false" t="array" ref="AR24:AR24">SUM(IF(AND(AJ24&lt;&gt;"pac",AJ24&lt;&gt;""),AH24),IF(AND(AM24&lt;&gt;"pac",AM24&lt;&gt;""),AK24),IF(AND(AP24&lt;&gt;"pac",AP24&lt;&gt;""),AN24))</f>
        <v>0</v>
      </c>
      <c r="AS24" s="133"/>
      <c r="AT24" s="134" t="n">
        <f aca="false">SUM(AE24,AG24,AH24,AN24,AK24)</f>
        <v>4</v>
      </c>
      <c r="AU24" s="135" t="n">
        <f aca="false">AV24/AT24</f>
        <v>130</v>
      </c>
      <c r="AV24" s="136" t="n">
        <f aca="false">SUM(AE24*AF24)+(AH24*AI24)+(AN24*AO24)+(AK24*AL24)</f>
        <v>520</v>
      </c>
      <c r="AW24" s="137" t="n">
        <f aca="false">AT24*(F25+G25+H25)*J25/1000</f>
        <v>0</v>
      </c>
      <c r="AX24" s="137" t="n">
        <f aca="false">K25*AT24</f>
        <v>0</v>
      </c>
      <c r="AY24" s="137" t="n">
        <f aca="false">L25*(AE25+AG25)</f>
        <v>0</v>
      </c>
      <c r="AZ24" s="136" t="n">
        <f aca="false">P25</f>
        <v>1.7328</v>
      </c>
      <c r="BA24" s="137" t="n">
        <f aca="false">AC24</f>
        <v>10.08</v>
      </c>
      <c r="BB24" s="137" t="n">
        <f aca="false">T25*AT25</f>
        <v>0</v>
      </c>
      <c r="BC24" s="137"/>
      <c r="BD24" s="137" t="n">
        <f aca="false">AV24-SUM(AW24:BC24)</f>
        <v>508.1872</v>
      </c>
      <c r="BE24" s="138"/>
      <c r="BF24" s="139" t="n">
        <f aca="false">BD24</f>
        <v>508.1872</v>
      </c>
      <c r="BG24" s="139" t="n">
        <f aca="false">BF24*$BG$5</f>
        <v>406.54976</v>
      </c>
      <c r="BH24" s="139" t="n">
        <f aca="false">BF24*$BH$5</f>
        <v>101.63744</v>
      </c>
      <c r="BI24" s="52"/>
      <c r="BJ24" s="6" t="s">
        <v>105</v>
      </c>
      <c r="BO24" s="6" t="s">
        <v>106</v>
      </c>
      <c r="BR24" s="55"/>
      <c r="BS24" s="142"/>
      <c r="BT24" s="143"/>
      <c r="BU24" s="52"/>
      <c r="BV24" s="52"/>
      <c r="BW24" s="52"/>
      <c r="BX24" s="52"/>
      <c r="BY24" s="52"/>
      <c r="BZ24" s="52"/>
      <c r="CA24" s="52"/>
      <c r="CB24" s="52"/>
      <c r="CC24" s="138"/>
      <c r="CD24" s="138"/>
      <c r="CE24" s="145"/>
      <c r="CF24" s="145"/>
      <c r="CG24" s="145"/>
      <c r="CH24" s="7"/>
      <c r="CI24" s="8"/>
      <c r="CJ24" s="7"/>
      <c r="CK24" s="7"/>
      <c r="CL24" s="7"/>
      <c r="CM24" s="7"/>
      <c r="CN24" s="8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</row>
    <row r="25" customFormat="false" ht="12.75" hidden="false" customHeight="false" outlineLevel="0" collapsed="false">
      <c r="B25" s="75" t="n">
        <v>1800</v>
      </c>
      <c r="C25" s="146" t="n">
        <f aca="false">C24</f>
        <v>4</v>
      </c>
      <c r="D25" s="147" t="n">
        <f aca="false">D24</f>
        <v>0</v>
      </c>
      <c r="E25" s="174" t="n">
        <f aca="false">C25-D24</f>
        <v>4</v>
      </c>
      <c r="F25" s="149" t="n">
        <f aca="false">$F$6</f>
        <v>0</v>
      </c>
      <c r="G25" s="175" t="n">
        <f aca="false">$G$6</f>
        <v>0</v>
      </c>
      <c r="H25" s="151" t="n">
        <f aca="false">$H$6</f>
        <v>0</v>
      </c>
      <c r="I25" s="152" t="n">
        <f aca="false">F25+G25+H25</f>
        <v>0</v>
      </c>
      <c r="J25" s="153" t="n">
        <f aca="false">$J$7</f>
        <v>0</v>
      </c>
      <c r="K25" s="154" t="n">
        <f aca="false">$K$6</f>
        <v>0</v>
      </c>
      <c r="L25" s="155" t="n">
        <f aca="false">((I25*J25/1000)+K25)</f>
        <v>0</v>
      </c>
      <c r="M25" s="156" t="n">
        <f aca="false">$M$68</f>
        <v>0</v>
      </c>
      <c r="N25" s="157" t="e">
        <f aca="false">$N$7*AQ24*AR24</f>
        <v>#DIV/0!</v>
      </c>
      <c r="O25" s="156" t="n">
        <f aca="false">$O$68</f>
        <v>0</v>
      </c>
      <c r="P25" s="158" t="n">
        <f aca="false">(AT24*$P$6)*$P$3</f>
        <v>1.7328</v>
      </c>
      <c r="Q25" s="154" t="n">
        <f aca="false">$Q$68</f>
        <v>0</v>
      </c>
      <c r="R25" s="154" t="n">
        <v>0</v>
      </c>
      <c r="S25" s="155" t="n">
        <v>0</v>
      </c>
      <c r="T25" s="156" t="n">
        <f aca="false">$T$6</f>
        <v>0</v>
      </c>
      <c r="U25" s="159" t="e">
        <f aca="false">(N25/E25)+SUM(L25:M25)</f>
        <v>#DIV/0!</v>
      </c>
      <c r="W25" s="116" t="n">
        <v>4</v>
      </c>
      <c r="X25" s="117" t="n">
        <v>2.52</v>
      </c>
      <c r="Y25" s="160"/>
      <c r="Z25" s="63"/>
      <c r="AA25" s="161"/>
      <c r="AB25" s="120"/>
      <c r="AC25" s="162" t="n">
        <f aca="false">(W25*X25)+(Y25*Z25)+(AA25*AB25)</f>
        <v>10.08</v>
      </c>
      <c r="AD25" s="163" t="n">
        <v>1900</v>
      </c>
      <c r="AE25" s="164" t="n">
        <v>0</v>
      </c>
      <c r="AF25" s="165" t="n">
        <v>0</v>
      </c>
      <c r="AG25" s="166"/>
      <c r="AH25" s="167"/>
      <c r="AI25" s="168"/>
      <c r="AJ25" s="169"/>
      <c r="AK25" s="170" t="n">
        <v>4</v>
      </c>
      <c r="AL25" s="63" t="n">
        <v>130</v>
      </c>
      <c r="AM25" s="171"/>
      <c r="AN25" s="172"/>
      <c r="AO25" s="173"/>
      <c r="AP25" s="133"/>
      <c r="AQ25" s="133" t="e">
        <f aca="false" t="array" ref="AQ25:AQ25">SUM(IF(AND(AJ25&lt;&gt;"pac",AJ25&lt;&gt;""),AI25),IF(AND(AM25&lt;&gt;"pac",AM25&lt;&gt;""),AL25),IF(AND(AN25&lt;&gt;"pac",AN25&lt;&gt;""),AO25))/SUM(IF(AND(AJ25&lt;&gt;"pac",AJ25&lt;&gt;""),1),IF(AND(AM25&lt;&gt;"pac",AM25&lt;&gt;""),1),IF(AND(AN25&lt;&gt;"pac",AN25&lt;&gt;""),1))</f>
        <v>#DIV/0!</v>
      </c>
      <c r="AR25" s="133" t="n">
        <f aca="false" t="array" ref="AR25:AR25">SUM(IF(AND(AJ25&lt;&gt;"pac",AJ25&lt;&gt;""),AH25),IF(AND(AM25&lt;&gt;"pac",AM25&lt;&gt;""),AK25),IF(AND(AP25&lt;&gt;"pac",AP25&lt;&gt;""),AN25))</f>
        <v>0</v>
      </c>
      <c r="AS25" s="133"/>
      <c r="AT25" s="134" t="n">
        <f aca="false">SUM(AE25,AG25,AH25,AN25,AK25)</f>
        <v>4</v>
      </c>
      <c r="AU25" s="135" t="n">
        <f aca="false">AV25/AT25</f>
        <v>130</v>
      </c>
      <c r="AV25" s="136" t="n">
        <f aca="false">SUM(AE25*AF25)+(AH25*AI25)+(AN25*AO25)+(AK25*AL25)</f>
        <v>520</v>
      </c>
      <c r="AW25" s="137" t="n">
        <f aca="false">AT25*(F26+G26+H26)*J26/1000</f>
        <v>0</v>
      </c>
      <c r="AX25" s="137" t="n">
        <f aca="false">K26*AT25</f>
        <v>0</v>
      </c>
      <c r="AY25" s="137" t="n">
        <f aca="false">L26*(AE26+AG26)</f>
        <v>0</v>
      </c>
      <c r="AZ25" s="136" t="n">
        <f aca="false">P26</f>
        <v>1.7328</v>
      </c>
      <c r="BA25" s="137" t="n">
        <f aca="false">AC25</f>
        <v>10.08</v>
      </c>
      <c r="BB25" s="137" t="n">
        <f aca="false">T26*AT26</f>
        <v>0</v>
      </c>
      <c r="BC25" s="137"/>
      <c r="BD25" s="137" t="n">
        <f aca="false">AV25-SUM(AW25:BC25)</f>
        <v>508.1872</v>
      </c>
      <c r="BE25" s="138"/>
      <c r="BF25" s="139" t="n">
        <f aca="false">BD25</f>
        <v>508.1872</v>
      </c>
      <c r="BG25" s="139" t="n">
        <f aca="false">BF25*$BG$5</f>
        <v>406.54976</v>
      </c>
      <c r="BH25" s="139" t="n">
        <f aca="false">BF25*$BH$5</f>
        <v>101.63744</v>
      </c>
      <c r="BI25" s="52"/>
      <c r="BJ25" s="25" t="s">
        <v>107</v>
      </c>
      <c r="BK25" s="26"/>
      <c r="BL25" s="27" t="n">
        <f aca="false">BL21</f>
        <v>9532.17024</v>
      </c>
      <c r="BO25" s="25" t="s">
        <v>107</v>
      </c>
      <c r="BP25" s="26"/>
      <c r="BQ25" s="27" t="e">
        <f aca="true">(INDIRECT(TEXT((DAY($A$1)-1),"0")&amp;"!Bq25"))+BL25</f>
        <v>#REF!</v>
      </c>
      <c r="BR25" s="55"/>
      <c r="BS25" s="142"/>
      <c r="BT25" s="143"/>
      <c r="BU25" s="98"/>
      <c r="BV25" s="52"/>
      <c r="BW25" s="176"/>
      <c r="BX25" s="52"/>
      <c r="BY25" s="52"/>
      <c r="BZ25" s="98"/>
      <c r="CA25" s="52"/>
      <c r="CB25" s="176"/>
      <c r="CC25" s="138"/>
      <c r="CD25" s="138"/>
      <c r="CE25" s="145"/>
      <c r="CF25" s="145"/>
      <c r="CG25" s="145"/>
      <c r="CH25" s="7"/>
      <c r="CI25" s="8"/>
      <c r="CJ25" s="7"/>
      <c r="CK25" s="29"/>
      <c r="CL25" s="7"/>
      <c r="CM25" s="7"/>
      <c r="CN25" s="8"/>
      <c r="CO25" s="7"/>
      <c r="CP25" s="29"/>
      <c r="CQ25" s="7"/>
      <c r="CR25" s="7"/>
      <c r="CS25" s="7"/>
      <c r="CT25" s="7"/>
      <c r="CU25" s="7"/>
      <c r="CV25" s="7"/>
      <c r="CW25" s="7"/>
      <c r="CX25" s="7"/>
      <c r="CY25" s="7"/>
    </row>
    <row r="26" customFormat="false" ht="12.75" hidden="false" customHeight="false" outlineLevel="0" collapsed="false">
      <c r="B26" s="75" t="n">
        <v>1900</v>
      </c>
      <c r="C26" s="146" t="n">
        <f aca="false">C25</f>
        <v>4</v>
      </c>
      <c r="D26" s="147" t="n">
        <f aca="false">D25</f>
        <v>0</v>
      </c>
      <c r="E26" s="174" t="n">
        <f aca="false">C26-D25</f>
        <v>4</v>
      </c>
      <c r="F26" s="149" t="n">
        <f aca="false">$F$6</f>
        <v>0</v>
      </c>
      <c r="G26" s="175" t="n">
        <f aca="false">$G$6</f>
        <v>0</v>
      </c>
      <c r="H26" s="151" t="n">
        <f aca="false">$H$6</f>
        <v>0</v>
      </c>
      <c r="I26" s="152" t="n">
        <f aca="false">F26+G26+H26</f>
        <v>0</v>
      </c>
      <c r="J26" s="153" t="n">
        <f aca="false">$J$7</f>
        <v>0</v>
      </c>
      <c r="K26" s="154" t="n">
        <f aca="false">$K$6</f>
        <v>0</v>
      </c>
      <c r="L26" s="155" t="n">
        <f aca="false">((I26*J26/1000)+K26)</f>
        <v>0</v>
      </c>
      <c r="M26" s="156" t="n">
        <f aca="false">$M$68</f>
        <v>0</v>
      </c>
      <c r="N26" s="157" t="e">
        <f aca="false">$N$7*AQ25*AR25</f>
        <v>#DIV/0!</v>
      </c>
      <c r="O26" s="156" t="n">
        <f aca="false">$O$68</f>
        <v>0</v>
      </c>
      <c r="P26" s="158" t="n">
        <f aca="false">(AT25*$P$6)*$P$3</f>
        <v>1.7328</v>
      </c>
      <c r="Q26" s="154" t="n">
        <f aca="false">$Q$68</f>
        <v>0</v>
      </c>
      <c r="R26" s="154" t="n">
        <v>0</v>
      </c>
      <c r="S26" s="155" t="n">
        <v>0</v>
      </c>
      <c r="T26" s="156" t="n">
        <f aca="false">$T$6</f>
        <v>0</v>
      </c>
      <c r="U26" s="159" t="e">
        <f aca="false">(N26/E26)+SUM(L26:M26)</f>
        <v>#DIV/0!</v>
      </c>
      <c r="W26" s="116" t="n">
        <v>4</v>
      </c>
      <c r="X26" s="117" t="n">
        <v>2.52</v>
      </c>
      <c r="Y26" s="160"/>
      <c r="Z26" s="63"/>
      <c r="AA26" s="161"/>
      <c r="AB26" s="120"/>
      <c r="AC26" s="162" t="n">
        <f aca="false">(W26*X26)+(Y26*Z26)+(AA26*AB26)</f>
        <v>10.08</v>
      </c>
      <c r="AD26" s="163" t="n">
        <v>2000</v>
      </c>
      <c r="AE26" s="164" t="n">
        <v>0</v>
      </c>
      <c r="AF26" s="165" t="n">
        <v>0</v>
      </c>
      <c r="AG26" s="166"/>
      <c r="AH26" s="167"/>
      <c r="AI26" s="168"/>
      <c r="AJ26" s="169"/>
      <c r="AK26" s="170" t="n">
        <v>4</v>
      </c>
      <c r="AL26" s="63" t="n">
        <v>130</v>
      </c>
      <c r="AM26" s="171"/>
      <c r="AN26" s="172"/>
      <c r="AO26" s="173"/>
      <c r="AP26" s="133"/>
      <c r="AQ26" s="133" t="e">
        <f aca="false" t="array" ref="AQ26:AQ26">SUM(IF(AND(AJ26&lt;&gt;"pac",AJ26&lt;&gt;""),AI26),IF(AND(AM26&lt;&gt;"pac",AM26&lt;&gt;""),AL26),IF(AND(AN26&lt;&gt;"pac",AN26&lt;&gt;""),AO26))/SUM(IF(AND(AJ26&lt;&gt;"pac",AJ26&lt;&gt;""),1),IF(AND(AM26&lt;&gt;"pac",AM26&lt;&gt;""),1),IF(AND(AN26&lt;&gt;"pac",AN26&lt;&gt;""),1))</f>
        <v>#DIV/0!</v>
      </c>
      <c r="AR26" s="133" t="n">
        <f aca="false" t="array" ref="AR26:AR26">SUM(IF(AND(AJ26&lt;&gt;"pac",AJ26&lt;&gt;""),AH26),IF(AND(AM26&lt;&gt;"pac",AM26&lt;&gt;""),AK26),IF(AND(AP26&lt;&gt;"pac",AP26&lt;&gt;""),AN26))</f>
        <v>0</v>
      </c>
      <c r="AS26" s="133"/>
      <c r="AT26" s="134" t="n">
        <f aca="false">SUM(AE26,AG26,AH26,AN26,AK26)</f>
        <v>4</v>
      </c>
      <c r="AU26" s="135" t="n">
        <f aca="false">AV26/AT26</f>
        <v>130</v>
      </c>
      <c r="AV26" s="136" t="n">
        <f aca="false">SUM(AE26*AF26)+(AH26*AI26)+(AN26*AO26)+(AK26*AL26)</f>
        <v>520</v>
      </c>
      <c r="AW26" s="137" t="n">
        <f aca="false">AT26*(F27+G27+H27)*J27/1000</f>
        <v>0</v>
      </c>
      <c r="AX26" s="137" t="n">
        <f aca="false">K27*AT26</f>
        <v>0</v>
      </c>
      <c r="AY26" s="137" t="n">
        <f aca="false">L27*(AE27+AG27)</f>
        <v>0</v>
      </c>
      <c r="AZ26" s="136" t="n">
        <f aca="false">P27</f>
        <v>1.7328</v>
      </c>
      <c r="BA26" s="137" t="n">
        <f aca="false">AC26</f>
        <v>10.08</v>
      </c>
      <c r="BB26" s="137" t="n">
        <f aca="false">T27*AT27</f>
        <v>0</v>
      </c>
      <c r="BC26" s="137"/>
      <c r="BD26" s="137" t="n">
        <f aca="false">AV26-SUM(AW26:BC26)</f>
        <v>508.1872</v>
      </c>
      <c r="BE26" s="138"/>
      <c r="BF26" s="139" t="n">
        <f aca="false">BD26</f>
        <v>508.1872</v>
      </c>
      <c r="BG26" s="139" t="n">
        <f aca="false">BF26*$BG$5</f>
        <v>406.54976</v>
      </c>
      <c r="BH26" s="139" t="n">
        <f aca="false">BF26*$BH$5</f>
        <v>101.63744</v>
      </c>
      <c r="BI26" s="52"/>
      <c r="BJ26" s="183"/>
      <c r="BK26" s="52"/>
      <c r="BL26" s="171"/>
      <c r="BO26" s="183"/>
      <c r="BP26" s="52"/>
      <c r="BQ26" s="171"/>
      <c r="BR26" s="55"/>
      <c r="BS26" s="142"/>
      <c r="BT26" s="143"/>
      <c r="BU26" s="98"/>
      <c r="BV26" s="52"/>
      <c r="BW26" s="176"/>
      <c r="BX26" s="52"/>
      <c r="BY26" s="52"/>
      <c r="BZ26" s="98"/>
      <c r="CA26" s="52"/>
      <c r="CB26" s="176"/>
      <c r="CC26" s="138"/>
      <c r="CD26" s="138"/>
      <c r="CE26" s="145"/>
      <c r="CF26" s="145"/>
      <c r="CG26" s="145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</row>
    <row r="27" customFormat="false" ht="12.75" hidden="false" customHeight="false" outlineLevel="0" collapsed="false">
      <c r="B27" s="75" t="n">
        <v>2000</v>
      </c>
      <c r="C27" s="146" t="n">
        <f aca="false">C26</f>
        <v>4</v>
      </c>
      <c r="D27" s="147" t="n">
        <f aca="false">D26</f>
        <v>0</v>
      </c>
      <c r="E27" s="174" t="n">
        <f aca="false">C27-D26</f>
        <v>4</v>
      </c>
      <c r="F27" s="149" t="n">
        <f aca="false">$F$6</f>
        <v>0</v>
      </c>
      <c r="G27" s="175" t="n">
        <f aca="false">$G$6</f>
        <v>0</v>
      </c>
      <c r="H27" s="151" t="n">
        <f aca="false">$H$6</f>
        <v>0</v>
      </c>
      <c r="I27" s="152" t="n">
        <f aca="false">F27+G27+H27</f>
        <v>0</v>
      </c>
      <c r="J27" s="153" t="n">
        <f aca="false">$J$7</f>
        <v>0</v>
      </c>
      <c r="K27" s="154" t="n">
        <f aca="false">$K$6</f>
        <v>0</v>
      </c>
      <c r="L27" s="155" t="n">
        <f aca="false">((I27*J27/1000)+K27)</f>
        <v>0</v>
      </c>
      <c r="M27" s="156" t="n">
        <f aca="false">$M$68</f>
        <v>0</v>
      </c>
      <c r="N27" s="157" t="e">
        <f aca="false">$N$7*AQ26*AR26</f>
        <v>#DIV/0!</v>
      </c>
      <c r="O27" s="156" t="n">
        <f aca="false">$O$68</f>
        <v>0</v>
      </c>
      <c r="P27" s="158" t="n">
        <f aca="false">(AT26*$P$6)*$P$3</f>
        <v>1.7328</v>
      </c>
      <c r="Q27" s="154" t="n">
        <f aca="false">$Q$68</f>
        <v>0</v>
      </c>
      <c r="R27" s="154" t="n">
        <v>0</v>
      </c>
      <c r="S27" s="155" t="n">
        <v>0</v>
      </c>
      <c r="T27" s="156" t="n">
        <f aca="false">$T$6</f>
        <v>0</v>
      </c>
      <c r="U27" s="159" t="e">
        <f aca="false">(N27/E27)+SUM(L27:M27)</f>
        <v>#DIV/0!</v>
      </c>
      <c r="W27" s="116" t="n">
        <v>4</v>
      </c>
      <c r="X27" s="117" t="n">
        <v>2.52</v>
      </c>
      <c r="Y27" s="160"/>
      <c r="Z27" s="63"/>
      <c r="AA27" s="161"/>
      <c r="AB27" s="120"/>
      <c r="AC27" s="162" t="n">
        <f aca="false">(W27*X27)+(Y27*Z27)+(AA27*AB27)</f>
        <v>10.08</v>
      </c>
      <c r="AD27" s="163" t="n">
        <v>2100</v>
      </c>
      <c r="AE27" s="164" t="n">
        <v>0</v>
      </c>
      <c r="AF27" s="165" t="n">
        <v>0</v>
      </c>
      <c r="AG27" s="166"/>
      <c r="AH27" s="167"/>
      <c r="AI27" s="168"/>
      <c r="AJ27" s="169"/>
      <c r="AK27" s="170" t="n">
        <v>4</v>
      </c>
      <c r="AL27" s="63" t="n">
        <v>130</v>
      </c>
      <c r="AM27" s="171"/>
      <c r="AN27" s="172"/>
      <c r="AO27" s="173"/>
      <c r="AP27" s="133"/>
      <c r="AQ27" s="133" t="e">
        <f aca="false" t="array" ref="AQ27:AQ27">SUM(IF(AND(AJ27&lt;&gt;"pac",AJ27&lt;&gt;""),AI27),IF(AND(AM27&lt;&gt;"pac",AM27&lt;&gt;""),AL27),IF(AND(AN27&lt;&gt;"pac",AN27&lt;&gt;""),AO27))/SUM(IF(AND(AJ27&lt;&gt;"pac",AJ27&lt;&gt;""),1),IF(AND(AM27&lt;&gt;"pac",AM27&lt;&gt;""),1),IF(AND(AN27&lt;&gt;"pac",AN27&lt;&gt;""),1))</f>
        <v>#DIV/0!</v>
      </c>
      <c r="AR27" s="133" t="n">
        <f aca="false" t="array" ref="AR27:AR27">SUM(IF(AND(AJ27&lt;&gt;"pac",AJ27&lt;&gt;""),AH27),IF(AND(AM27&lt;&gt;"pac",AM27&lt;&gt;""),AK27),IF(AND(AP27&lt;&gt;"pac",AP27&lt;&gt;""),AN27))</f>
        <v>0</v>
      </c>
      <c r="AS27" s="133"/>
      <c r="AT27" s="134" t="n">
        <f aca="false">SUM(AE27,AG27,AH27,AN27,AK27)</f>
        <v>4</v>
      </c>
      <c r="AU27" s="135" t="n">
        <f aca="false">AV27/AT27</f>
        <v>130</v>
      </c>
      <c r="AV27" s="136" t="n">
        <f aca="false">SUM(AE27*AF27)+(AH27*AI27)+(AN27*AO27)+(AK27*AL27)</f>
        <v>520</v>
      </c>
      <c r="AW27" s="137" t="n">
        <f aca="false">AT27*(F28+G28+H28)*J28/1000</f>
        <v>0</v>
      </c>
      <c r="AX27" s="137" t="n">
        <f aca="false">K28*AT27</f>
        <v>0</v>
      </c>
      <c r="AY27" s="137" t="n">
        <f aca="false">L28*(AE28+AG28)</f>
        <v>0</v>
      </c>
      <c r="AZ27" s="136" t="n">
        <f aca="false">P28</f>
        <v>1.7328</v>
      </c>
      <c r="BA27" s="137" t="n">
        <f aca="false">AC27</f>
        <v>10.08</v>
      </c>
      <c r="BB27" s="137" t="n">
        <f aca="false">T28*AT28</f>
        <v>0</v>
      </c>
      <c r="BC27" s="137"/>
      <c r="BD27" s="137" t="n">
        <f aca="false">AV27-SUM(AW27:BC27)</f>
        <v>508.1872</v>
      </c>
      <c r="BE27" s="138"/>
      <c r="BF27" s="139" t="n">
        <f aca="false">BD27</f>
        <v>508.1872</v>
      </c>
      <c r="BG27" s="139" t="n">
        <f aca="false">BF27*$BG$5</f>
        <v>406.54976</v>
      </c>
      <c r="BH27" s="139" t="n">
        <f aca="false">BF27*$BH$5</f>
        <v>101.63744</v>
      </c>
      <c r="BI27" s="52"/>
      <c r="BJ27" s="53" t="s">
        <v>32</v>
      </c>
      <c r="BK27" s="52"/>
      <c r="BL27" s="73" t="n">
        <f aca="false">BL4</f>
        <v>0</v>
      </c>
      <c r="BO27" s="53" t="s">
        <v>32</v>
      </c>
      <c r="BP27" s="52"/>
      <c r="BQ27" s="73" t="e">
        <f aca="true">(INDIRECT(TEXT((DAY($A$1)-1),"0")&amp;"!BK27"))+BL27</f>
        <v>#REF!</v>
      </c>
      <c r="BR27" s="55"/>
      <c r="BS27" s="142"/>
      <c r="BT27" s="143"/>
      <c r="BU27" s="98"/>
      <c r="BV27" s="52"/>
      <c r="BW27" s="176"/>
      <c r="BX27" s="52"/>
      <c r="BY27" s="52"/>
      <c r="BZ27" s="52"/>
      <c r="CA27" s="52"/>
      <c r="CB27" s="52"/>
      <c r="CC27" s="138"/>
      <c r="CD27" s="138"/>
      <c r="CE27" s="145"/>
      <c r="CF27" s="145"/>
      <c r="CG27" s="145"/>
      <c r="CH27" s="7"/>
      <c r="CI27" s="8"/>
      <c r="CJ27" s="7"/>
      <c r="CK27" s="29"/>
      <c r="CL27" s="7"/>
      <c r="CM27" s="7"/>
      <c r="CN27" s="8"/>
      <c r="CO27" s="7"/>
      <c r="CP27" s="29"/>
      <c r="CQ27" s="7"/>
      <c r="CR27" s="7"/>
      <c r="CS27" s="7"/>
      <c r="CT27" s="7"/>
      <c r="CU27" s="7"/>
      <c r="CV27" s="7"/>
      <c r="CW27" s="7"/>
      <c r="CX27" s="7"/>
      <c r="CY27" s="7"/>
    </row>
    <row r="28" customFormat="false" ht="12.75" hidden="false" customHeight="false" outlineLevel="0" collapsed="false">
      <c r="B28" s="75" t="n">
        <v>2100</v>
      </c>
      <c r="C28" s="146" t="n">
        <f aca="false">C27</f>
        <v>4</v>
      </c>
      <c r="D28" s="147" t="n">
        <f aca="false">D27</f>
        <v>0</v>
      </c>
      <c r="E28" s="174" t="n">
        <f aca="false">C28-D27</f>
        <v>4</v>
      </c>
      <c r="F28" s="149" t="n">
        <f aca="false">$F$6</f>
        <v>0</v>
      </c>
      <c r="G28" s="175" t="n">
        <f aca="false">$G$6</f>
        <v>0</v>
      </c>
      <c r="H28" s="151" t="n">
        <f aca="false">$H$6</f>
        <v>0</v>
      </c>
      <c r="I28" s="152" t="n">
        <f aca="false">F28+G28+H28</f>
        <v>0</v>
      </c>
      <c r="J28" s="153" t="n">
        <f aca="false">$J$7</f>
        <v>0</v>
      </c>
      <c r="K28" s="154" t="n">
        <f aca="false">$K$6</f>
        <v>0</v>
      </c>
      <c r="L28" s="155" t="n">
        <f aca="false">((I28*J28/1000)+K28)</f>
        <v>0</v>
      </c>
      <c r="M28" s="156" t="n">
        <f aca="false">$M$68</f>
        <v>0</v>
      </c>
      <c r="N28" s="157" t="e">
        <f aca="false">$N$7*AQ27*AR27</f>
        <v>#DIV/0!</v>
      </c>
      <c r="O28" s="156" t="n">
        <f aca="false">$O$68</f>
        <v>0</v>
      </c>
      <c r="P28" s="158" t="n">
        <f aca="false">(AT27*$P$6)*$P$3</f>
        <v>1.7328</v>
      </c>
      <c r="Q28" s="154" t="n">
        <f aca="false">$Q$68</f>
        <v>0</v>
      </c>
      <c r="R28" s="154" t="n">
        <v>0</v>
      </c>
      <c r="S28" s="155" t="n">
        <v>0</v>
      </c>
      <c r="T28" s="156" t="n">
        <v>0</v>
      </c>
      <c r="U28" s="159" t="e">
        <f aca="false">(N28/E28)+SUM(L28:M28)</f>
        <v>#DIV/0!</v>
      </c>
      <c r="W28" s="116" t="n">
        <v>4</v>
      </c>
      <c r="X28" s="117" t="n">
        <v>2.52</v>
      </c>
      <c r="Y28" s="160"/>
      <c r="Z28" s="63"/>
      <c r="AA28" s="161"/>
      <c r="AB28" s="120"/>
      <c r="AC28" s="162" t="n">
        <f aca="false">(W28*X28)+(Y28*Z28)+(AA28*AB28)</f>
        <v>10.08</v>
      </c>
      <c r="AD28" s="163" t="n">
        <v>2200</v>
      </c>
      <c r="AE28" s="164" t="n">
        <v>0</v>
      </c>
      <c r="AF28" s="165" t="n">
        <v>0</v>
      </c>
      <c r="AG28" s="166"/>
      <c r="AH28" s="167"/>
      <c r="AI28" s="168"/>
      <c r="AJ28" s="169"/>
      <c r="AK28" s="170" t="n">
        <v>4</v>
      </c>
      <c r="AL28" s="63" t="n">
        <v>130</v>
      </c>
      <c r="AM28" s="171"/>
      <c r="AN28" s="172"/>
      <c r="AO28" s="173"/>
      <c r="AP28" s="133"/>
      <c r="AQ28" s="133" t="e">
        <f aca="false" t="array" ref="AQ28:AQ28">SUM(IF(AND(AJ28&lt;&gt;"pac",AJ28&lt;&gt;""),AI28),IF(AND(AM28&lt;&gt;"pac",AM28&lt;&gt;""),AL28),IF(AND(AN28&lt;&gt;"pac",AN28&lt;&gt;""),AO28))/SUM(IF(AND(AJ28&lt;&gt;"pac",AJ28&lt;&gt;""),1),IF(AND(AM28&lt;&gt;"pac",AM28&lt;&gt;""),1),IF(AND(AN28&lt;&gt;"pac",AN28&lt;&gt;""),1))</f>
        <v>#DIV/0!</v>
      </c>
      <c r="AR28" s="133" t="n">
        <f aca="false" t="array" ref="AR28:AR28">SUM(IF(AND(AJ28&lt;&gt;"pac",AJ28&lt;&gt;""),AH28),IF(AND(AM28&lt;&gt;"pac",AM28&lt;&gt;""),AK28),IF(AND(AP28&lt;&gt;"pac",AP28&lt;&gt;""),AN28))</f>
        <v>0</v>
      </c>
      <c r="AS28" s="133"/>
      <c r="AT28" s="134" t="n">
        <f aca="false">SUM(AE28,AG28,AH28,AN28,AK28)</f>
        <v>4</v>
      </c>
      <c r="AU28" s="135" t="n">
        <f aca="false">AV28/AT28</f>
        <v>130</v>
      </c>
      <c r="AV28" s="136" t="n">
        <f aca="false">SUM(AE28*AF28)+(AH28*AI28)+(AN28*AO28)+(AK28*AL28)</f>
        <v>520</v>
      </c>
      <c r="AW28" s="137" t="n">
        <f aca="false">AT28*(F29+G29+H29)*J29/1000</f>
        <v>0</v>
      </c>
      <c r="AX28" s="137" t="n">
        <f aca="false">K29*AT28</f>
        <v>0</v>
      </c>
      <c r="AY28" s="137" t="n">
        <f aca="false">L29*(AE29+AG29)</f>
        <v>0</v>
      </c>
      <c r="AZ28" s="136" t="n">
        <f aca="false">P29</f>
        <v>1.7328</v>
      </c>
      <c r="BA28" s="137" t="n">
        <f aca="false">AC28</f>
        <v>10.08</v>
      </c>
      <c r="BB28" s="137" t="n">
        <f aca="false">T29*AT29</f>
        <v>0</v>
      </c>
      <c r="BC28" s="137"/>
      <c r="BD28" s="137" t="n">
        <f aca="false">AV28-SUM(AW28:BC28)</f>
        <v>508.1872</v>
      </c>
      <c r="BE28" s="138"/>
      <c r="BF28" s="139" t="n">
        <f aca="false">BD28</f>
        <v>508.1872</v>
      </c>
      <c r="BG28" s="139" t="n">
        <f aca="false">BF28*$BG$5</f>
        <v>406.54976</v>
      </c>
      <c r="BH28" s="139" t="n">
        <f aca="false">BF28*$BH$5</f>
        <v>101.63744</v>
      </c>
      <c r="BI28" s="52"/>
      <c r="BJ28" s="53"/>
      <c r="BK28" s="52"/>
      <c r="BL28" s="73"/>
      <c r="BO28" s="53"/>
      <c r="BP28" s="52"/>
      <c r="BQ28" s="73"/>
      <c r="BR28" s="55"/>
      <c r="BS28" s="142"/>
      <c r="BT28" s="143"/>
      <c r="BU28" s="98"/>
      <c r="BV28" s="52"/>
      <c r="BW28" s="176"/>
      <c r="BX28" s="52"/>
      <c r="BY28" s="52"/>
      <c r="BZ28" s="98"/>
      <c r="CA28" s="52"/>
      <c r="CB28" s="176"/>
      <c r="CC28" s="138"/>
      <c r="CD28" s="138"/>
      <c r="CE28" s="145"/>
      <c r="CF28" s="145"/>
      <c r="CG28" s="145"/>
      <c r="CH28" s="7"/>
      <c r="CI28" s="8"/>
      <c r="CJ28" s="7"/>
      <c r="CK28" s="29"/>
      <c r="CL28" s="7"/>
      <c r="CM28" s="7"/>
      <c r="CN28" s="8"/>
      <c r="CO28" s="7"/>
      <c r="CP28" s="29"/>
      <c r="CQ28" s="7"/>
      <c r="CR28" s="7"/>
      <c r="CS28" s="7"/>
      <c r="CT28" s="7"/>
      <c r="CU28" s="7"/>
      <c r="CV28" s="7"/>
      <c r="CW28" s="7"/>
      <c r="CX28" s="7"/>
      <c r="CY28" s="7"/>
    </row>
    <row r="29" customFormat="false" ht="12.75" hidden="false" customHeight="false" outlineLevel="0" collapsed="false">
      <c r="B29" s="75" t="n">
        <v>2200</v>
      </c>
      <c r="C29" s="146" t="n">
        <f aca="false">C28</f>
        <v>4</v>
      </c>
      <c r="D29" s="147" t="n">
        <f aca="false">D28</f>
        <v>0</v>
      </c>
      <c r="E29" s="174" t="n">
        <f aca="false">C29-D28</f>
        <v>4</v>
      </c>
      <c r="F29" s="149" t="n">
        <f aca="false">$F$6</f>
        <v>0</v>
      </c>
      <c r="G29" s="175" t="n">
        <f aca="false">$G$6</f>
        <v>0</v>
      </c>
      <c r="H29" s="151" t="n">
        <f aca="false">$H$6</f>
        <v>0</v>
      </c>
      <c r="I29" s="152" t="n">
        <f aca="false">F29+G29+H29</f>
        <v>0</v>
      </c>
      <c r="J29" s="153" t="n">
        <f aca="false">$J$7</f>
        <v>0</v>
      </c>
      <c r="K29" s="154" t="n">
        <f aca="false">$K$6</f>
        <v>0</v>
      </c>
      <c r="L29" s="155" t="n">
        <f aca="false">((I29*J29/1000)+K29)</f>
        <v>0</v>
      </c>
      <c r="M29" s="156" t="n">
        <f aca="false">$M$68</f>
        <v>0</v>
      </c>
      <c r="N29" s="157" t="e">
        <f aca="false">$N$7*AQ28*AR28</f>
        <v>#DIV/0!</v>
      </c>
      <c r="O29" s="156" t="n">
        <f aca="false">$O$68</f>
        <v>0</v>
      </c>
      <c r="P29" s="158" t="n">
        <f aca="false">(AT28*$P$6)*$P$3</f>
        <v>1.7328</v>
      </c>
      <c r="Q29" s="154" t="n">
        <f aca="false">$Q$68</f>
        <v>0</v>
      </c>
      <c r="R29" s="154" t="n">
        <v>0</v>
      </c>
      <c r="S29" s="155" t="n">
        <v>0</v>
      </c>
      <c r="T29" s="156" t="n">
        <v>0</v>
      </c>
      <c r="U29" s="159" t="e">
        <f aca="false">(N29/E29)+SUM(L29:M29)</f>
        <v>#DIV/0!</v>
      </c>
      <c r="W29" s="116" t="n">
        <v>4</v>
      </c>
      <c r="X29" s="117" t="n">
        <v>5.06</v>
      </c>
      <c r="Y29" s="160"/>
      <c r="Z29" s="63"/>
      <c r="AA29" s="161"/>
      <c r="AB29" s="120"/>
      <c r="AC29" s="162" t="n">
        <f aca="false">(W29*X29)+(Y29*Z29)+(AA29*AB29)</f>
        <v>20.24</v>
      </c>
      <c r="AD29" s="163" t="n">
        <v>2300</v>
      </c>
      <c r="AE29" s="164" t="n">
        <v>0</v>
      </c>
      <c r="AF29" s="165" t="n">
        <v>0</v>
      </c>
      <c r="AG29" s="166"/>
      <c r="AH29" s="167"/>
      <c r="AI29" s="168"/>
      <c r="AJ29" s="169"/>
      <c r="AK29" s="170" t="n">
        <v>4</v>
      </c>
      <c r="AL29" s="63" t="n">
        <v>150</v>
      </c>
      <c r="AM29" s="171"/>
      <c r="AN29" s="172"/>
      <c r="AO29" s="173"/>
      <c r="AP29" s="133"/>
      <c r="AQ29" s="133" t="e">
        <f aca="false" t="array" ref="AQ29:AQ29">SUM(IF(AND(AJ29&lt;&gt;"pac",AJ29&lt;&gt;""),AI29),IF(AND(AM29&lt;&gt;"pac",AM29&lt;&gt;""),AL29),IF(AND(AN29&lt;&gt;"pac",AN29&lt;&gt;""),AO29))/SUM(IF(AND(AJ29&lt;&gt;"pac",AJ29&lt;&gt;""),1),IF(AND(AM29&lt;&gt;"pac",AM29&lt;&gt;""),1),IF(AND(AN29&lt;&gt;"pac",AN29&lt;&gt;""),1))</f>
        <v>#DIV/0!</v>
      </c>
      <c r="AR29" s="133" t="n">
        <f aca="false" t="array" ref="AR29:AR29">SUM(IF(AND(AJ29&lt;&gt;"pac",AJ29&lt;&gt;""),AH29),IF(AND(AM29&lt;&gt;"pac",AM29&lt;&gt;""),AK29),IF(AND(AP29&lt;&gt;"pac",AP29&lt;&gt;""),AN29))</f>
        <v>0</v>
      </c>
      <c r="AS29" s="133"/>
      <c r="AT29" s="134" t="n">
        <f aca="false">SUM(AE29,AG29,AH29,AN29,AK29)</f>
        <v>4</v>
      </c>
      <c r="AU29" s="135" t="n">
        <f aca="false">AV29/AT29</f>
        <v>150</v>
      </c>
      <c r="AV29" s="136" t="n">
        <f aca="false">SUM(AE29*AF29)+(AH29*AI29)+(AN29*AO29)+(AK29*AL29)</f>
        <v>600</v>
      </c>
      <c r="AW29" s="137" t="n">
        <f aca="false">AT29*(F30+G30+H30)*J30/1000</f>
        <v>0</v>
      </c>
      <c r="AX29" s="137" t="n">
        <f aca="false">K30*AT29</f>
        <v>0</v>
      </c>
      <c r="AY29" s="137" t="n">
        <f aca="false">L30*(AE30+AG30)</f>
        <v>0</v>
      </c>
      <c r="AZ29" s="136" t="n">
        <f aca="false">P30</f>
        <v>1.7328</v>
      </c>
      <c r="BA29" s="137" t="n">
        <f aca="false">AC29</f>
        <v>20.24</v>
      </c>
      <c r="BB29" s="137" t="n">
        <f aca="false">T30*AT30</f>
        <v>0</v>
      </c>
      <c r="BC29" s="137"/>
      <c r="BD29" s="137" t="n">
        <f aca="false">AV29-SUM(AW29:BC29)</f>
        <v>578.0272</v>
      </c>
      <c r="BE29" s="138"/>
      <c r="BF29" s="139" t="n">
        <f aca="false">BD29</f>
        <v>578.0272</v>
      </c>
      <c r="BG29" s="139" t="n">
        <f aca="false">BF29*$BG$5</f>
        <v>462.42176</v>
      </c>
      <c r="BH29" s="139" t="n">
        <f aca="false">BF29*$BH$5</f>
        <v>115.60544</v>
      </c>
      <c r="BI29" s="52"/>
      <c r="BJ29" s="53" t="s">
        <v>109</v>
      </c>
      <c r="BK29" s="52"/>
      <c r="BL29" s="73" t="n">
        <f aca="false">BL25-BL27</f>
        <v>9532.17024</v>
      </c>
      <c r="BO29" s="53" t="s">
        <v>109</v>
      </c>
      <c r="BP29" s="52"/>
      <c r="BQ29" s="73" t="e">
        <f aca="false">BQ25-BQ27</f>
        <v>#REF!</v>
      </c>
      <c r="BR29" s="55"/>
      <c r="BS29" s="142"/>
      <c r="BT29" s="143"/>
      <c r="BU29" s="52"/>
      <c r="BV29" s="52"/>
      <c r="BW29" s="52"/>
      <c r="BX29" s="52"/>
      <c r="BY29" s="52"/>
      <c r="BZ29" s="52"/>
      <c r="CA29" s="52"/>
      <c r="CB29" s="52"/>
      <c r="CC29" s="138"/>
      <c r="CD29" s="138"/>
      <c r="CE29" s="145"/>
      <c r="CF29" s="145"/>
      <c r="CG29" s="145"/>
      <c r="CH29" s="7"/>
      <c r="CI29" s="8"/>
      <c r="CJ29" s="7"/>
      <c r="CK29" s="29"/>
      <c r="CL29" s="7"/>
      <c r="CM29" s="7"/>
      <c r="CN29" s="8"/>
      <c r="CO29" s="7"/>
      <c r="CP29" s="29"/>
      <c r="CQ29" s="7"/>
      <c r="CR29" s="7"/>
      <c r="CS29" s="7"/>
      <c r="CT29" s="7"/>
      <c r="CU29" s="7"/>
      <c r="CV29" s="7"/>
      <c r="CW29" s="7"/>
      <c r="CX29" s="7"/>
      <c r="CY29" s="7"/>
    </row>
    <row r="30" customFormat="false" ht="12.75" hidden="false" customHeight="false" outlineLevel="0" collapsed="false">
      <c r="B30" s="75" t="n">
        <v>2300</v>
      </c>
      <c r="C30" s="146" t="n">
        <f aca="false">C29</f>
        <v>4</v>
      </c>
      <c r="D30" s="147" t="n">
        <f aca="false">D29</f>
        <v>0</v>
      </c>
      <c r="E30" s="174" t="n">
        <f aca="false">C30-D29</f>
        <v>4</v>
      </c>
      <c r="F30" s="149" t="n">
        <f aca="false">$F$6</f>
        <v>0</v>
      </c>
      <c r="G30" s="175" t="n">
        <f aca="false">$G$6</f>
        <v>0</v>
      </c>
      <c r="H30" s="151" t="n">
        <f aca="false">$H$6</f>
        <v>0</v>
      </c>
      <c r="I30" s="152" t="n">
        <f aca="false">F30+G30+H30</f>
        <v>0</v>
      </c>
      <c r="J30" s="153" t="n">
        <f aca="false">$J$7</f>
        <v>0</v>
      </c>
      <c r="K30" s="154" t="n">
        <f aca="false">$K$6</f>
        <v>0</v>
      </c>
      <c r="L30" s="155" t="n">
        <f aca="false">((I30*J30/1000)+K30)</f>
        <v>0</v>
      </c>
      <c r="M30" s="156" t="n">
        <f aca="false">$M$68</f>
        <v>0</v>
      </c>
      <c r="N30" s="157" t="e">
        <f aca="false">$N$7*AQ29*AR29</f>
        <v>#DIV/0!</v>
      </c>
      <c r="O30" s="156" t="n">
        <f aca="false">$O$68</f>
        <v>0</v>
      </c>
      <c r="P30" s="158" t="n">
        <f aca="false">(AT29*$P$6)*$P$3</f>
        <v>1.7328</v>
      </c>
      <c r="Q30" s="154" t="n">
        <f aca="false">$Q$68</f>
        <v>0</v>
      </c>
      <c r="R30" s="154" t="n">
        <v>0</v>
      </c>
      <c r="S30" s="155" t="n">
        <v>0</v>
      </c>
      <c r="T30" s="156" t="n">
        <f aca="false">$T$6</f>
        <v>0</v>
      </c>
      <c r="U30" s="159" t="e">
        <f aca="false">(N30/E30)+SUM(L30:M30)</f>
        <v>#DIV/0!</v>
      </c>
      <c r="W30" s="116" t="n">
        <v>4</v>
      </c>
      <c r="X30" s="117" t="n">
        <v>5.06</v>
      </c>
      <c r="Y30" s="160"/>
      <c r="Z30" s="90"/>
      <c r="AA30" s="186"/>
      <c r="AB30" s="187"/>
      <c r="AC30" s="188" t="n">
        <f aca="false">(W30*X30)+(Y30*Z30)+(AA30*AB30)</f>
        <v>20.24</v>
      </c>
      <c r="AD30" s="189" t="n">
        <v>2400</v>
      </c>
      <c r="AE30" s="190" t="n">
        <v>0</v>
      </c>
      <c r="AF30" s="191" t="n">
        <v>0</v>
      </c>
      <c r="AG30" s="192"/>
      <c r="AH30" s="167"/>
      <c r="AI30" s="168"/>
      <c r="AJ30" s="169"/>
      <c r="AK30" s="193" t="n">
        <v>4</v>
      </c>
      <c r="AL30" s="90" t="n">
        <v>180</v>
      </c>
      <c r="AM30" s="194"/>
      <c r="AN30" s="172"/>
      <c r="AO30" s="173"/>
      <c r="AP30" s="195"/>
      <c r="AQ30" s="195" t="e">
        <f aca="false" t="array" ref="AQ30:AQ30">SUM(IF(AND(AJ30&lt;&gt;"pac",AJ30&lt;&gt;""),AI30),IF(AND(AM30&lt;&gt;"pac",AM30&lt;&gt;""),AL30),IF(AND(AN30&lt;&gt;"pac",AN30&lt;&gt;""),AO30))/SUM(IF(AND(AJ30&lt;&gt;"pac",AJ30&lt;&gt;""),1),IF(AND(AM30&lt;&gt;"pac",AM30&lt;&gt;""),1),IF(AND(AN30&lt;&gt;"pac",AN30&lt;&gt;""),1))</f>
        <v>#DIV/0!</v>
      </c>
      <c r="AR30" s="195" t="n">
        <f aca="false" t="array" ref="AR30:AR30">SUM(IF(AND(AJ30&lt;&gt;"pac",AJ30&lt;&gt;""),AH30),IF(AND(AM30&lt;&gt;"pac",AM30&lt;&gt;""),AK30),IF(AND(AP30&lt;&gt;"pac",AP30&lt;&gt;""),AN30))</f>
        <v>0</v>
      </c>
      <c r="AS30" s="55"/>
      <c r="AT30" s="134" t="n">
        <f aca="false">SUM(AE30,AG30,AH30,AN30,AK30)</f>
        <v>4</v>
      </c>
      <c r="AU30" s="135" t="n">
        <f aca="false">AV30/AT30</f>
        <v>180</v>
      </c>
      <c r="AV30" s="136" t="n">
        <f aca="false">SUM(AE30*AF30)+(AH30*AI30)+(AN30*AO30)+(AK30*AL30)</f>
        <v>720</v>
      </c>
      <c r="AW30" s="137" t="n">
        <f aca="false">AT30*(F31+G31+H31)*J31/1000</f>
        <v>0</v>
      </c>
      <c r="AX30" s="137" t="n">
        <f aca="false">K31*AT30</f>
        <v>0</v>
      </c>
      <c r="AY30" s="137" t="n">
        <f aca="false">L31*(AE31+AG31)</f>
        <v>0</v>
      </c>
      <c r="AZ30" s="136" t="n">
        <f aca="false">P31</f>
        <v>1.7328</v>
      </c>
      <c r="BA30" s="137" t="n">
        <f aca="false">AC30</f>
        <v>20.24</v>
      </c>
      <c r="BB30" s="137" t="n">
        <f aca="false">T31*AT31</f>
        <v>0</v>
      </c>
      <c r="BC30" s="137"/>
      <c r="BD30" s="137" t="n">
        <f aca="false">AV30-SUM(AW30:BC30)</f>
        <v>698.0272</v>
      </c>
      <c r="BE30" s="138"/>
      <c r="BF30" s="139" t="n">
        <f aca="false">BD30</f>
        <v>698.0272</v>
      </c>
      <c r="BG30" s="139" t="n">
        <f aca="false">BF30*$BG$5</f>
        <v>558.42176</v>
      </c>
      <c r="BH30" s="139" t="n">
        <f aca="false">BF30*$BH$5</f>
        <v>139.60544</v>
      </c>
      <c r="BI30" s="52"/>
      <c r="BJ30" s="53"/>
      <c r="BK30" s="52"/>
      <c r="BL30" s="73"/>
      <c r="BO30" s="53"/>
      <c r="BP30" s="52"/>
      <c r="BQ30" s="73"/>
      <c r="BR30" s="55"/>
      <c r="BS30" s="142"/>
      <c r="BT30" s="143"/>
      <c r="BU30" s="52"/>
      <c r="BV30" s="52"/>
      <c r="BW30" s="52"/>
      <c r="BX30" s="52"/>
      <c r="BY30" s="52"/>
      <c r="BZ30" s="52"/>
      <c r="CA30" s="52"/>
      <c r="CB30" s="52"/>
      <c r="CC30" s="138"/>
      <c r="CD30" s="138"/>
      <c r="CE30" s="145"/>
      <c r="CF30" s="145"/>
      <c r="CG30" s="145"/>
      <c r="CH30" s="7"/>
      <c r="CI30" s="8"/>
      <c r="CJ30" s="7"/>
      <c r="CK30" s="29"/>
      <c r="CL30" s="7"/>
      <c r="CM30" s="7"/>
      <c r="CN30" s="8"/>
      <c r="CO30" s="7"/>
      <c r="CP30" s="29"/>
      <c r="CQ30" s="7"/>
      <c r="CR30" s="7"/>
      <c r="CS30" s="7"/>
      <c r="CT30" s="7"/>
      <c r="CU30" s="7"/>
      <c r="CV30" s="7"/>
      <c r="CW30" s="7"/>
      <c r="CX30" s="7"/>
      <c r="CY30" s="7"/>
    </row>
    <row r="31" customFormat="false" ht="13.5" hidden="false" customHeight="false" outlineLevel="0" collapsed="false">
      <c r="B31" s="75" t="n">
        <v>2400</v>
      </c>
      <c r="C31" s="146" t="n">
        <f aca="false">C30</f>
        <v>4</v>
      </c>
      <c r="D31" s="147" t="n">
        <f aca="false">D30</f>
        <v>0</v>
      </c>
      <c r="E31" s="174" t="n">
        <f aca="false">C31-D30</f>
        <v>4</v>
      </c>
      <c r="F31" s="149" t="n">
        <f aca="false">$F$6</f>
        <v>0</v>
      </c>
      <c r="G31" s="196" t="n">
        <f aca="false">$G$6</f>
        <v>0</v>
      </c>
      <c r="H31" s="151" t="n">
        <f aca="false">$H$6</f>
        <v>0</v>
      </c>
      <c r="I31" s="152" t="n">
        <f aca="false">F31+G31+H31</f>
        <v>0</v>
      </c>
      <c r="J31" s="153" t="n">
        <f aca="false">$J$7</f>
        <v>0</v>
      </c>
      <c r="K31" s="154" t="n">
        <f aca="false">$K$6</f>
        <v>0</v>
      </c>
      <c r="L31" s="155" t="n">
        <f aca="false">((I31*J31/1000)+K31)</f>
        <v>0</v>
      </c>
      <c r="M31" s="156" t="n">
        <f aca="false">$M$68</f>
        <v>0</v>
      </c>
      <c r="N31" s="157" t="e">
        <f aca="false">$N$7*AQ30*AR30</f>
        <v>#DIV/0!</v>
      </c>
      <c r="O31" s="156" t="n">
        <f aca="false">$O$68</f>
        <v>0</v>
      </c>
      <c r="P31" s="158" t="n">
        <f aca="false">(AT30*$P$6)*$P$3</f>
        <v>1.7328</v>
      </c>
      <c r="Q31" s="154" t="n">
        <f aca="false">$Q$68</f>
        <v>0</v>
      </c>
      <c r="R31" s="154" t="n">
        <v>0</v>
      </c>
      <c r="S31" s="155" t="n">
        <v>0</v>
      </c>
      <c r="T31" s="156" t="n">
        <f aca="false">$T$6</f>
        <v>0</v>
      </c>
      <c r="U31" s="159" t="e">
        <f aca="false">(N31/E31)+SUM(L31:M31)</f>
        <v>#DIV/0!</v>
      </c>
      <c r="W31" s="197" t="n">
        <f aca="false">SUM(W7:W30)</f>
        <v>96</v>
      </c>
      <c r="X31" s="26"/>
      <c r="Y31" s="197" t="n">
        <f aca="false">SUM(Y7:Y30)</f>
        <v>0</v>
      </c>
      <c r="AA31" s="195" t="n">
        <f aca="false">SUM(AA7:AA30)</f>
        <v>0</v>
      </c>
      <c r="AB31" s="176"/>
      <c r="AD31" s="51"/>
      <c r="AE31" s="198" t="n">
        <f aca="false">SUM(AE7:AE30)</f>
        <v>0</v>
      </c>
      <c r="AF31" s="51"/>
      <c r="AG31" s="199"/>
      <c r="AH31" s="200" t="n">
        <f aca="false">SUM(AH7:AH30)</f>
        <v>0</v>
      </c>
      <c r="AI31" s="199"/>
      <c r="AJ31" s="51"/>
      <c r="AK31" s="201" t="n">
        <f aca="false">SUM(AK7:AK30)</f>
        <v>96</v>
      </c>
      <c r="AL31" s="52"/>
      <c r="AM31" s="51"/>
      <c r="AN31" s="201" t="n">
        <f aca="false">SUM(AN7:AN30)</f>
        <v>0</v>
      </c>
      <c r="AO31" s="52"/>
      <c r="AP31" s="52"/>
      <c r="AT31" s="202" t="n">
        <f aca="false">SUM(AT7:AT30)</f>
        <v>96</v>
      </c>
      <c r="AU31" s="203" t="n">
        <f aca="false">AV31/AT31</f>
        <v>127.916666666667</v>
      </c>
      <c r="AV31" s="203" t="n">
        <f aca="false">SUM(AV7:AV30)</f>
        <v>12280</v>
      </c>
      <c r="AW31" s="203" t="n">
        <f aca="false">SUM(AW7:AW30)</f>
        <v>0</v>
      </c>
      <c r="AX31" s="203" t="n">
        <f aca="false">SUM(AX7:AX30)</f>
        <v>0</v>
      </c>
      <c r="AY31" s="203" t="n">
        <f aca="false">SUM(AY7:AY30)</f>
        <v>0</v>
      </c>
      <c r="AZ31" s="203" t="n">
        <f aca="false">SUM(AZ7:AZ30)</f>
        <v>41.5872</v>
      </c>
      <c r="BA31" s="204" t="n">
        <f aca="false">SUM(BA7:BA30)</f>
        <v>323.2</v>
      </c>
      <c r="BB31" s="204" t="n">
        <f aca="false">SUM(BB7:BB30)</f>
        <v>0</v>
      </c>
      <c r="BC31" s="204" t="n">
        <f aca="false">SUM(BC7:BC30)</f>
        <v>0</v>
      </c>
      <c r="BD31" s="204" t="n">
        <f aca="false">SUM(BD7:BD30)</f>
        <v>11915.2128</v>
      </c>
      <c r="BF31" s="205" t="n">
        <f aca="false">SUM(BF7:BF30)</f>
        <v>11915.2128</v>
      </c>
      <c r="BG31" s="205" t="n">
        <f aca="false">SUM(BG7:BG30)</f>
        <v>9532.17024</v>
      </c>
      <c r="BH31" s="205" t="n">
        <f aca="false">SUM(BH7:BH30)</f>
        <v>2383.04256</v>
      </c>
      <c r="BJ31" s="53" t="s">
        <v>110</v>
      </c>
      <c r="BK31" s="52"/>
      <c r="BL31" s="171"/>
      <c r="BO31" s="53" t="s">
        <v>110</v>
      </c>
      <c r="BP31" s="52"/>
      <c r="BQ31" s="171"/>
      <c r="BR31" s="7"/>
      <c r="BS31" s="28"/>
      <c r="BT31" s="206"/>
      <c r="BU31" s="98"/>
      <c r="BV31" s="52"/>
      <c r="BW31" s="52"/>
      <c r="BX31" s="52"/>
      <c r="BY31" s="52"/>
      <c r="BZ31" s="98"/>
      <c r="CA31" s="52"/>
      <c r="CB31" s="52"/>
      <c r="CC31" s="101"/>
      <c r="CD31" s="7"/>
      <c r="CE31" s="29"/>
      <c r="CF31" s="29"/>
      <c r="CG31" s="29"/>
      <c r="CH31" s="7"/>
      <c r="CI31" s="8"/>
      <c r="CJ31" s="7"/>
      <c r="CK31" s="7"/>
      <c r="CL31" s="7"/>
      <c r="CM31" s="7"/>
      <c r="CN31" s="8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</row>
    <row r="32" customFormat="false" ht="13.5" hidden="false" customHeight="false" outlineLevel="0" collapsed="false">
      <c r="B32" s="207"/>
      <c r="C32" s="208"/>
      <c r="D32" s="208"/>
      <c r="E32" s="209" t="n">
        <f aca="false">SUM(E8:E31)</f>
        <v>96</v>
      </c>
      <c r="F32" s="210"/>
      <c r="G32" s="211"/>
      <c r="H32" s="210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BJ32" s="53" t="s">
        <v>111</v>
      </c>
      <c r="BK32" s="52"/>
      <c r="BL32" s="212" t="n">
        <f aca="false">AW31</f>
        <v>0</v>
      </c>
      <c r="BO32" s="53" t="s">
        <v>111</v>
      </c>
      <c r="BP32" s="52"/>
      <c r="BQ32" s="213" t="e">
        <f aca="true">(INDIRECT(TEXT((DAY($A$1)-1),"0")&amp;"!BQ32"))+BL32</f>
        <v>#REF!</v>
      </c>
      <c r="BR32" s="7"/>
      <c r="BS32" s="7"/>
      <c r="BT32" s="7"/>
      <c r="BU32" s="98"/>
      <c r="BV32" s="52"/>
      <c r="BW32" s="176"/>
      <c r="BX32" s="52"/>
      <c r="BY32" s="52"/>
      <c r="BZ32" s="98"/>
      <c r="CA32" s="52"/>
      <c r="CB32" s="176"/>
      <c r="CC32" s="7"/>
      <c r="CD32" s="7"/>
      <c r="CE32" s="7"/>
      <c r="CF32" s="7"/>
      <c r="CG32" s="7"/>
      <c r="CH32" s="7"/>
      <c r="CI32" s="8"/>
      <c r="CJ32" s="7"/>
      <c r="CK32" s="214"/>
      <c r="CL32" s="7"/>
      <c r="CM32" s="7"/>
      <c r="CN32" s="8"/>
      <c r="CO32" s="7"/>
      <c r="CP32" s="215"/>
      <c r="CQ32" s="7"/>
      <c r="CR32" s="7"/>
      <c r="CS32" s="7"/>
      <c r="CT32" s="7"/>
      <c r="CU32" s="7"/>
      <c r="CV32" s="7"/>
      <c r="CW32" s="7"/>
      <c r="CX32" s="7"/>
      <c r="CY32" s="7"/>
    </row>
    <row r="33" customFormat="false" ht="12.75" hidden="false" customHeight="false" outlineLevel="0" collapsed="false">
      <c r="P33" s="52"/>
      <c r="V33" s="52"/>
      <c r="AI33" s="216"/>
      <c r="AJ33" s="216"/>
      <c r="AK33" s="216" t="s">
        <v>152</v>
      </c>
      <c r="AL33" s="6"/>
      <c r="BJ33" s="53" t="s">
        <v>112</v>
      </c>
      <c r="BK33" s="52"/>
      <c r="BL33" s="213" t="n">
        <f aca="false">AX31</f>
        <v>0</v>
      </c>
      <c r="BO33" s="53" t="s">
        <v>112</v>
      </c>
      <c r="BP33" s="52"/>
      <c r="BQ33" s="213" t="e">
        <f aca="true">(INDIRECT(TEXT((DAY($A$1)-1),"0")&amp;"!BQ33"))+BL33</f>
        <v>#REF!</v>
      </c>
      <c r="BR33" s="7"/>
      <c r="BS33" s="7"/>
      <c r="BT33" s="7"/>
      <c r="BU33" s="52"/>
      <c r="BV33" s="52"/>
      <c r="BW33" s="52"/>
      <c r="BX33" s="52"/>
      <c r="BY33" s="52"/>
      <c r="BZ33" s="52"/>
      <c r="CA33" s="52"/>
      <c r="CB33" s="52"/>
      <c r="CC33" s="7"/>
      <c r="CD33" s="7"/>
      <c r="CE33" s="7"/>
      <c r="CF33" s="7"/>
      <c r="CG33" s="7"/>
      <c r="CH33" s="7"/>
      <c r="CI33" s="8"/>
      <c r="CJ33" s="7"/>
      <c r="CK33" s="215"/>
      <c r="CL33" s="7"/>
      <c r="CM33" s="7"/>
      <c r="CN33" s="8"/>
      <c r="CO33" s="7"/>
      <c r="CP33" s="215"/>
      <c r="CQ33" s="7"/>
      <c r="CR33" s="7"/>
      <c r="CS33" s="7"/>
      <c r="CT33" s="7"/>
      <c r="CU33" s="7"/>
      <c r="CV33" s="7"/>
      <c r="CW33" s="7"/>
      <c r="CX33" s="7"/>
      <c r="CY33" s="7"/>
    </row>
    <row r="34" customFormat="false" ht="13.5" hidden="false" customHeight="false" outlineLevel="0" collapsed="false">
      <c r="P34" s="52"/>
      <c r="AC34" s="217"/>
      <c r="AI34" s="218"/>
      <c r="AJ34" s="218"/>
      <c r="AK34" s="218"/>
      <c r="BJ34" s="53"/>
      <c r="BK34" s="52"/>
      <c r="BL34" s="171"/>
      <c r="BO34" s="183"/>
      <c r="BP34" s="52"/>
      <c r="BQ34" s="219"/>
      <c r="BR34" s="7"/>
      <c r="BS34" s="7"/>
      <c r="BT34" s="7"/>
      <c r="BU34" s="98"/>
      <c r="BV34" s="52"/>
      <c r="BW34" s="176"/>
      <c r="BX34" s="52"/>
      <c r="BY34" s="52"/>
      <c r="BZ34" s="98"/>
      <c r="CA34" s="52"/>
      <c r="CB34" s="176"/>
      <c r="CC34" s="7"/>
      <c r="CD34" s="7"/>
      <c r="CE34" s="7"/>
      <c r="CF34" s="7"/>
      <c r="CG34" s="7"/>
      <c r="CH34" s="7"/>
      <c r="CI34" s="8"/>
      <c r="CJ34" s="7"/>
      <c r="CK34" s="7"/>
      <c r="CL34" s="7"/>
      <c r="CM34" s="7"/>
      <c r="CN34" s="7"/>
      <c r="CO34" s="7"/>
      <c r="CP34" s="8"/>
      <c r="CQ34" s="7"/>
      <c r="CR34" s="7"/>
      <c r="CS34" s="7"/>
      <c r="CT34" s="7"/>
      <c r="CU34" s="7"/>
      <c r="CV34" s="7"/>
      <c r="CW34" s="7"/>
      <c r="CX34" s="7"/>
      <c r="CY34" s="7"/>
    </row>
    <row r="35" customFormat="false" ht="12.75" hidden="false" customHeight="false" outlineLevel="0" collapsed="false">
      <c r="P35" s="52"/>
      <c r="AE35" s="220" t="s">
        <v>113</v>
      </c>
      <c r="AF35" s="221" t="s">
        <v>114</v>
      </c>
      <c r="AG35" s="221"/>
      <c r="AH35" s="222"/>
      <c r="AJ35" s="220" t="s">
        <v>113</v>
      </c>
      <c r="AK35" s="221" t="s">
        <v>115</v>
      </c>
      <c r="AL35" s="221"/>
      <c r="AM35" s="222"/>
      <c r="BJ35" s="140" t="s">
        <v>116</v>
      </c>
      <c r="BK35" s="141"/>
      <c r="BL35" s="223" t="n">
        <f aca="false">BL25-BL27-BL32-BL33</f>
        <v>9532.17024</v>
      </c>
      <c r="BO35" s="140" t="s">
        <v>117</v>
      </c>
      <c r="BP35" s="141"/>
      <c r="BQ35" s="223" t="e">
        <f aca="false">BQ29-SUM(BQ32:BQ33)</f>
        <v>#REF!</v>
      </c>
      <c r="BR35" s="7"/>
      <c r="BS35" s="7"/>
      <c r="BT35" s="7"/>
      <c r="BU35" s="98"/>
      <c r="BV35" s="52"/>
      <c r="BW35" s="176"/>
      <c r="BX35" s="52"/>
      <c r="BY35" s="52"/>
      <c r="BZ35" s="98"/>
      <c r="CA35" s="52"/>
      <c r="CB35" s="176"/>
      <c r="CC35" s="7"/>
      <c r="CD35" s="7"/>
      <c r="CE35" s="7"/>
      <c r="CF35" s="7"/>
      <c r="CG35" s="7"/>
      <c r="CH35" s="7"/>
      <c r="CI35" s="8"/>
      <c r="CJ35" s="7"/>
      <c r="CK35" s="215"/>
      <c r="CL35" s="7"/>
      <c r="CM35" s="7"/>
      <c r="CN35" s="8"/>
      <c r="CO35" s="7"/>
      <c r="CP35" s="215"/>
      <c r="CQ35" s="7"/>
      <c r="CR35" s="7"/>
      <c r="CS35" s="7"/>
      <c r="CT35" s="7"/>
      <c r="CU35" s="7"/>
      <c r="CV35" s="7"/>
      <c r="CW35" s="7"/>
      <c r="CX35" s="7"/>
      <c r="CY35" s="7"/>
    </row>
    <row r="36" customFormat="false" ht="12.75" hidden="false" customHeight="false" outlineLevel="0" collapsed="false">
      <c r="P36" s="52"/>
      <c r="AE36" s="224"/>
      <c r="AF36" s="52"/>
      <c r="AG36" s="52" t="s">
        <v>118</v>
      </c>
      <c r="AH36" s="225" t="s">
        <v>119</v>
      </c>
      <c r="AJ36" s="224"/>
      <c r="AK36" s="52"/>
      <c r="AL36" s="52" t="s">
        <v>118</v>
      </c>
      <c r="AM36" s="225" t="s">
        <v>119</v>
      </c>
      <c r="AV36" s="226" t="s">
        <v>120</v>
      </c>
      <c r="AW36" s="226" t="s">
        <v>121</v>
      </c>
      <c r="AX36" s="226" t="s">
        <v>122</v>
      </c>
      <c r="AY36" s="226" t="s">
        <v>123</v>
      </c>
      <c r="AZ36" s="226" t="s">
        <v>124</v>
      </c>
      <c r="BA36" s="226" t="s">
        <v>46</v>
      </c>
      <c r="BF36" s="98"/>
      <c r="BG36" s="52"/>
      <c r="BH36" s="176"/>
      <c r="BJ36" s="98"/>
      <c r="BK36" s="52"/>
      <c r="BL36" s="176"/>
      <c r="BO36" s="98"/>
      <c r="BP36" s="52"/>
      <c r="BQ36" s="176"/>
      <c r="BR36" s="7"/>
      <c r="BS36" s="7"/>
      <c r="BT36" s="7"/>
      <c r="BU36" s="98"/>
      <c r="BV36" s="52"/>
      <c r="BW36" s="176"/>
      <c r="BX36" s="52"/>
      <c r="BY36" s="52"/>
      <c r="BZ36" s="98"/>
      <c r="CA36" s="52"/>
      <c r="CB36" s="176"/>
      <c r="CC36" s="7"/>
      <c r="CD36" s="7"/>
      <c r="CE36" s="8"/>
      <c r="CF36" s="7"/>
      <c r="CG36" s="29"/>
      <c r="CH36" s="7"/>
      <c r="CI36" s="8"/>
      <c r="CJ36" s="7"/>
      <c r="CK36" s="29"/>
      <c r="CL36" s="7"/>
      <c r="CM36" s="7"/>
      <c r="CN36" s="8"/>
      <c r="CO36" s="7"/>
      <c r="CP36" s="29"/>
      <c r="CQ36" s="7"/>
      <c r="CR36" s="7"/>
      <c r="CS36" s="7"/>
      <c r="CT36" s="7"/>
      <c r="CU36" s="7"/>
      <c r="CV36" s="7"/>
      <c r="CW36" s="7"/>
      <c r="CX36" s="7"/>
      <c r="CY36" s="7"/>
    </row>
    <row r="37" customFormat="false" ht="16.5" hidden="false" customHeight="false" outlineLevel="0" collapsed="false">
      <c r="A37" s="7"/>
      <c r="B37" s="7"/>
      <c r="C37" s="7"/>
      <c r="D37" s="7"/>
      <c r="E37" s="7"/>
      <c r="F37" s="7"/>
      <c r="G37" s="7"/>
      <c r="H37" s="227"/>
      <c r="I37" s="227"/>
      <c r="J37" s="227"/>
      <c r="K37" s="227"/>
      <c r="L37" s="7"/>
      <c r="M37" s="7"/>
      <c r="N37" s="7"/>
      <c r="O37" s="7"/>
      <c r="P37" s="100"/>
      <c r="Q37" s="7"/>
      <c r="R37" s="7"/>
      <c r="S37" s="7"/>
      <c r="T37" s="7"/>
      <c r="U37" s="7"/>
      <c r="V37" s="7"/>
      <c r="W37" s="7"/>
      <c r="X37" s="7"/>
      <c r="Y37" s="7"/>
      <c r="AE37" s="224" t="s">
        <v>125</v>
      </c>
      <c r="AF37" s="52"/>
      <c r="AG37" s="52" t="s">
        <v>126</v>
      </c>
      <c r="AH37" s="225" t="s">
        <v>127</v>
      </c>
      <c r="AJ37" s="224" t="s">
        <v>125</v>
      </c>
      <c r="AK37" s="52"/>
      <c r="AL37" s="52" t="s">
        <v>128</v>
      </c>
      <c r="AM37" s="225" t="s">
        <v>129</v>
      </c>
      <c r="AS37" s="226" t="s">
        <v>130</v>
      </c>
      <c r="AT37" s="226" t="s">
        <v>131</v>
      </c>
      <c r="AU37" s="226" t="s">
        <v>132</v>
      </c>
      <c r="AV37" s="226" t="s">
        <v>133</v>
      </c>
      <c r="AW37" s="226" t="s">
        <v>133</v>
      </c>
      <c r="AX37" s="226" t="s">
        <v>134</v>
      </c>
      <c r="AY37" s="226" t="s">
        <v>134</v>
      </c>
      <c r="AZ37" s="226" t="s">
        <v>135</v>
      </c>
      <c r="BA37" s="0" t="s">
        <v>136</v>
      </c>
      <c r="BR37" s="55"/>
      <c r="BS37" s="55"/>
      <c r="BT37" s="55"/>
      <c r="BU37" s="98"/>
      <c r="BV37" s="52"/>
      <c r="BW37" s="176"/>
      <c r="BX37" s="52"/>
      <c r="BY37" s="52"/>
      <c r="BZ37" s="98"/>
      <c r="CA37" s="52"/>
      <c r="CB37" s="176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</row>
    <row r="38" customFormat="false" ht="12.75" hidden="false" customHeight="false" outlineLevel="0" collapsed="false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AE38" s="224" t="s">
        <v>137</v>
      </c>
      <c r="AF38" s="52"/>
      <c r="AG38" s="52" t="s">
        <v>138</v>
      </c>
      <c r="AH38" s="225" t="s">
        <v>138</v>
      </c>
      <c r="AJ38" s="224" t="s">
        <v>137</v>
      </c>
      <c r="AK38" s="52"/>
      <c r="AL38" s="52" t="s">
        <v>83</v>
      </c>
      <c r="AM38" s="225" t="s">
        <v>82</v>
      </c>
      <c r="AS38" s="228"/>
      <c r="AT38" s="229" t="n">
        <f aca="false">AT7</f>
        <v>4</v>
      </c>
      <c r="AU38" s="229" t="n">
        <f aca="false">AS38-AT38</f>
        <v>-4</v>
      </c>
      <c r="AV38" s="230" t="n">
        <f aca="false">IF(AND(AU38&lt;=0,AU38&gt;=-2),AU38,IF(AU38&lt;-2,-2,0))</f>
        <v>-2</v>
      </c>
      <c r="AW38" s="231" t="n">
        <f aca="false">IF(AND(AU38&gt;=0,AU38&lt;=2),AU38,IF(AU38&gt;2,2,0))</f>
        <v>0</v>
      </c>
      <c r="AX38" s="232" t="n">
        <f aca="false">IF(AU38&gt;2,(AU38-2)*13.66,0)</f>
        <v>0</v>
      </c>
      <c r="AY38" s="232" t="n">
        <f aca="false">IF(AU38&lt;-2,(ABS(AU38)-2)*100,0)</f>
        <v>200</v>
      </c>
      <c r="AZ38" s="233" t="n">
        <f aca="false">AV38+AW38</f>
        <v>-2</v>
      </c>
      <c r="BA38" s="234" t="n">
        <f aca="false">AX38+AY38</f>
        <v>200</v>
      </c>
      <c r="BB38" s="142"/>
      <c r="BJ38" s="6" t="s">
        <v>139</v>
      </c>
      <c r="BP38" s="6" t="s">
        <v>140</v>
      </c>
      <c r="BR38" s="235"/>
      <c r="BS38" s="142"/>
      <c r="BT38" s="142"/>
      <c r="BU38" s="98"/>
      <c r="BV38" s="52"/>
      <c r="BW38" s="52"/>
      <c r="BX38" s="52"/>
      <c r="BY38" s="52"/>
      <c r="BZ38" s="98"/>
      <c r="CA38" s="52"/>
      <c r="CB38" s="52"/>
      <c r="CC38" s="7"/>
      <c r="CD38" s="7"/>
      <c r="CE38" s="7"/>
      <c r="CF38" s="7"/>
      <c r="CG38" s="7"/>
      <c r="CH38" s="7"/>
      <c r="CI38" s="7"/>
      <c r="CJ38" s="8"/>
      <c r="CK38" s="7"/>
      <c r="CL38" s="7"/>
      <c r="CM38" s="7"/>
      <c r="CN38" s="7"/>
      <c r="CO38" s="8"/>
      <c r="CP38" s="7"/>
      <c r="CQ38" s="7"/>
      <c r="CR38" s="7"/>
      <c r="CS38" s="7"/>
      <c r="CT38" s="7"/>
      <c r="CU38" s="7"/>
      <c r="CV38" s="7"/>
      <c r="CW38" s="7"/>
      <c r="CX38" s="7"/>
      <c r="CY38" s="7"/>
    </row>
    <row r="39" customFormat="false" ht="13.5" hidden="false" customHeight="false" outlineLevel="0" collapsed="false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AE39" s="236" t="n">
        <f aca="false">AE31</f>
        <v>0</v>
      </c>
      <c r="AF39" s="237" t="n">
        <f aca="false">AG31</f>
        <v>0</v>
      </c>
      <c r="AG39" s="237" t="n">
        <f aca="false">AH31+AK31</f>
        <v>96</v>
      </c>
      <c r="AH39" s="238" t="n">
        <f aca="false">AN31</f>
        <v>0</v>
      </c>
      <c r="AJ39" s="236" t="n">
        <f aca="false">AJ31</f>
        <v>0</v>
      </c>
      <c r="AK39" s="237" t="n">
        <f aca="false">AL31</f>
        <v>0</v>
      </c>
      <c r="AL39" s="239" t="n">
        <f aca="false">AVERAGE(AL7:AL30,AI7:AI30)</f>
        <v>127.916666666667</v>
      </c>
      <c r="AM39" s="240" t="e">
        <f aca="false">AVERAGE(AO7:AO30)</f>
        <v>#DIV/0!</v>
      </c>
      <c r="AS39" s="241"/>
      <c r="AT39" s="242" t="n">
        <f aca="false">AT8</f>
        <v>4</v>
      </c>
      <c r="AU39" s="242" t="n">
        <f aca="false">AS39-AT39</f>
        <v>-4</v>
      </c>
      <c r="AV39" s="243" t="n">
        <f aca="false">IF(AND(AU39&lt;=0,AU39&gt;=-2),AU39,IF(AU39&lt;-2,-2,0))</f>
        <v>-2</v>
      </c>
      <c r="AW39" s="244" t="n">
        <f aca="false">IF(AND(AU39&gt;=0,AU39&lt;=2),AU39,IF(AU39&gt;2,2,0))</f>
        <v>0</v>
      </c>
      <c r="AX39" s="245" t="n">
        <f aca="false">IF(AU39&gt;2,(AU39-2)*13.66,0)</f>
        <v>0</v>
      </c>
      <c r="AY39" s="245" t="n">
        <f aca="false">IF(AU39&lt;-2,(ABS(AU39)-2)*100,0)</f>
        <v>200</v>
      </c>
      <c r="AZ39" s="246" t="n">
        <f aca="false">AV39+AW39</f>
        <v>-2</v>
      </c>
      <c r="BA39" s="247" t="n">
        <f aca="false">AX39+AY39</f>
        <v>200</v>
      </c>
      <c r="BJ39" s="25" t="s">
        <v>141</v>
      </c>
      <c r="BK39" s="26"/>
      <c r="BL39" s="248" t="n">
        <v>0</v>
      </c>
      <c r="BM39" s="249"/>
      <c r="BR39" s="235"/>
      <c r="BS39" s="142"/>
      <c r="BT39" s="142"/>
      <c r="BU39" s="98"/>
      <c r="BV39" s="52"/>
      <c r="BW39" s="214"/>
      <c r="BX39" s="52"/>
      <c r="BY39" s="52"/>
      <c r="BZ39" s="98"/>
      <c r="CA39" s="52"/>
      <c r="CB39" s="250"/>
      <c r="CC39" s="7"/>
      <c r="CD39" s="7"/>
      <c r="CE39" s="7"/>
      <c r="CF39" s="7"/>
      <c r="CG39" s="7"/>
      <c r="CH39" s="7"/>
      <c r="CI39" s="7"/>
      <c r="CJ39" s="8"/>
      <c r="CK39" s="7"/>
      <c r="CL39" s="249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</row>
    <row r="40" customFormat="false" ht="15.75" hidden="false" customHeight="false" outlineLevel="0" collapsed="false">
      <c r="A40" s="7"/>
      <c r="B40" s="7"/>
      <c r="C40" s="7"/>
      <c r="D40" s="7"/>
      <c r="E40" s="227"/>
      <c r="F40" s="227"/>
      <c r="G40" s="227"/>
      <c r="H40" s="227"/>
      <c r="I40" s="227"/>
      <c r="J40" s="227"/>
      <c r="K40" s="227"/>
      <c r="L40" s="227"/>
      <c r="M40" s="227"/>
      <c r="N40" s="227"/>
      <c r="O40" s="227"/>
      <c r="P40" s="7"/>
      <c r="Q40" s="7"/>
      <c r="R40" s="7"/>
      <c r="S40" s="7"/>
      <c r="T40" s="7"/>
      <c r="U40" s="7"/>
      <c r="V40" s="7"/>
      <c r="W40" s="7"/>
      <c r="X40" s="7"/>
      <c r="Y40" s="7"/>
      <c r="AS40" s="241"/>
      <c r="AT40" s="242" t="n">
        <f aca="false">AT9</f>
        <v>4</v>
      </c>
      <c r="AU40" s="242" t="n">
        <f aca="false">AS40-AT40</f>
        <v>-4</v>
      </c>
      <c r="AV40" s="243" t="n">
        <f aca="false">IF(AND(AU40&lt;=0,AU40&gt;=-2),AU40,IF(AU40&lt;-2,-2,0))</f>
        <v>-2</v>
      </c>
      <c r="AW40" s="244" t="n">
        <f aca="false">IF(AND(AU40&gt;=0,AU40&lt;=2),AU40,IF(AU40&gt;2,2,0))</f>
        <v>0</v>
      </c>
      <c r="AX40" s="245" t="n">
        <f aca="false">IF(AU40&gt;2,(AU40-2)*13.66,0)</f>
        <v>0</v>
      </c>
      <c r="AY40" s="245" t="n">
        <f aca="false">IF(AU40&lt;-2,(ABS(AU40)-2)*100,0)</f>
        <v>200</v>
      </c>
      <c r="AZ40" s="246" t="n">
        <f aca="false">AV40+AW40</f>
        <v>-2</v>
      </c>
      <c r="BA40" s="247" t="n">
        <f aca="false">AX40+AY40</f>
        <v>200</v>
      </c>
      <c r="BJ40" s="183"/>
      <c r="BK40" s="52"/>
      <c r="BL40" s="251"/>
      <c r="BM40" s="252"/>
      <c r="BR40" s="235"/>
      <c r="BS40" s="142"/>
      <c r="BT40" s="142"/>
      <c r="BU40" s="98"/>
      <c r="BV40" s="52"/>
      <c r="BW40" s="250"/>
      <c r="BX40" s="52"/>
      <c r="BY40" s="52"/>
      <c r="BZ40" s="98"/>
      <c r="CA40" s="52"/>
      <c r="CB40" s="250"/>
      <c r="CC40" s="7"/>
      <c r="CD40" s="7"/>
      <c r="CE40" s="7"/>
      <c r="CF40" s="7"/>
      <c r="CG40" s="7"/>
      <c r="CH40" s="7"/>
      <c r="CI40" s="7"/>
      <c r="CJ40" s="7"/>
      <c r="CK40" s="7"/>
      <c r="CL40" s="252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</row>
    <row r="41" customFormat="false" ht="15.75" hidden="false" customHeight="false" outlineLevel="0" collapsed="false">
      <c r="A41" s="7"/>
      <c r="B41" s="7"/>
      <c r="C41" s="7"/>
      <c r="D41" s="7"/>
      <c r="E41" s="253"/>
      <c r="F41" s="253"/>
      <c r="G41" s="254"/>
      <c r="H41" s="253"/>
      <c r="I41" s="254"/>
      <c r="J41" s="253"/>
      <c r="K41" s="254"/>
      <c r="L41" s="253"/>
      <c r="M41" s="254"/>
      <c r="N41" s="253"/>
      <c r="O41" s="253"/>
      <c r="P41" s="7"/>
      <c r="Q41" s="7"/>
      <c r="R41" s="7"/>
      <c r="S41" s="7"/>
      <c r="T41" s="7"/>
      <c r="U41" s="7"/>
      <c r="V41" s="7"/>
      <c r="W41" s="7"/>
      <c r="X41" s="7"/>
      <c r="Y41" s="7"/>
      <c r="AS41" s="241"/>
      <c r="AT41" s="242" t="n">
        <f aca="false">AT10</f>
        <v>4</v>
      </c>
      <c r="AU41" s="242" t="n">
        <f aca="false">AS41-AT41</f>
        <v>-4</v>
      </c>
      <c r="AV41" s="243" t="n">
        <f aca="false">IF(AND(AU41&lt;=0,AU41&gt;=-2),AU41,IF(AU41&lt;-2,-2,0))</f>
        <v>-2</v>
      </c>
      <c r="AW41" s="244" t="n">
        <f aca="false">IF(AND(AU41&gt;=0,AU41&lt;=2),AU41,IF(AU41&gt;2,2,0))</f>
        <v>0</v>
      </c>
      <c r="AX41" s="245" t="n">
        <f aca="false">IF(AU41&gt;2,(AU41-2)*13.66,0)</f>
        <v>0</v>
      </c>
      <c r="AY41" s="245" t="n">
        <f aca="false">IF(AU41&lt;-2,(ABS(AU41)-2)*100,0)</f>
        <v>200</v>
      </c>
      <c r="AZ41" s="246" t="n">
        <f aca="false">AV41+AW41</f>
        <v>-2</v>
      </c>
      <c r="BA41" s="247" t="n">
        <f aca="false">AX41+AY41</f>
        <v>200</v>
      </c>
      <c r="BJ41" s="53" t="s">
        <v>142</v>
      </c>
      <c r="BK41" s="98"/>
      <c r="BL41" s="255" t="n">
        <v>0</v>
      </c>
      <c r="BM41" s="249"/>
      <c r="BR41" s="235"/>
      <c r="BS41" s="142"/>
      <c r="BT41" s="142"/>
      <c r="BU41" s="98"/>
      <c r="BV41" s="52"/>
      <c r="BW41" s="52"/>
      <c r="BX41" s="52"/>
      <c r="BY41" s="52"/>
      <c r="BZ41" s="52"/>
      <c r="CA41" s="52"/>
      <c r="CB41" s="98"/>
      <c r="CC41" s="7"/>
      <c r="CD41" s="7"/>
      <c r="CE41" s="7"/>
      <c r="CF41" s="7"/>
      <c r="CG41" s="7"/>
      <c r="CH41" s="7"/>
      <c r="CI41" s="7"/>
      <c r="CJ41" s="8"/>
      <c r="CK41" s="8"/>
      <c r="CL41" s="249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</row>
    <row r="42" customFormat="false" ht="15" hidden="false" customHeight="false" outlineLevel="0" collapsed="false">
      <c r="A42" s="7"/>
      <c r="B42" s="7"/>
      <c r="C42" s="7"/>
      <c r="D42" s="7"/>
      <c r="E42" s="253"/>
      <c r="F42" s="253"/>
      <c r="G42" s="254"/>
      <c r="H42" s="253"/>
      <c r="I42" s="254"/>
      <c r="J42" s="253"/>
      <c r="K42" s="254"/>
      <c r="L42" s="253"/>
      <c r="M42" s="254"/>
      <c r="N42" s="253"/>
      <c r="O42" s="253"/>
      <c r="P42" s="7"/>
      <c r="Q42" s="7"/>
      <c r="R42" s="7"/>
      <c r="S42" s="7"/>
      <c r="T42" s="7"/>
      <c r="U42" s="7"/>
      <c r="V42" s="7"/>
      <c r="W42" s="7"/>
      <c r="X42" s="7"/>
      <c r="Y42" s="7"/>
      <c r="AE42" s="220" t="s">
        <v>143</v>
      </c>
      <c r="AF42" s="221" t="s">
        <v>114</v>
      </c>
      <c r="AG42" s="221"/>
      <c r="AH42" s="222"/>
      <c r="AJ42" s="220" t="s">
        <v>143</v>
      </c>
      <c r="AK42" s="221" t="s">
        <v>115</v>
      </c>
      <c r="AL42" s="221"/>
      <c r="AM42" s="222"/>
      <c r="AS42" s="241"/>
      <c r="AT42" s="242" t="n">
        <f aca="false">AT11</f>
        <v>4</v>
      </c>
      <c r="AU42" s="242" t="n">
        <f aca="false">AS42-AT42</f>
        <v>-4</v>
      </c>
      <c r="AV42" s="243" t="n">
        <f aca="false">IF(AND(AU42&lt;=0,AU42&gt;=-2),AU42,IF(AU42&lt;-2,-2,0))</f>
        <v>-2</v>
      </c>
      <c r="AW42" s="244" t="n">
        <f aca="false">IF(AND(AU42&gt;=0,AU42&lt;=2),AU42,IF(AU42&gt;2,2,0))</f>
        <v>0</v>
      </c>
      <c r="AX42" s="245" t="n">
        <f aca="false">IF(AU42&gt;2,(AU42-2)*13.66,0)</f>
        <v>0</v>
      </c>
      <c r="AY42" s="245" t="n">
        <f aca="false">IF(AU42&lt;-2,(ABS(AU42)-2)*100,0)</f>
        <v>200</v>
      </c>
      <c r="AZ42" s="246" t="n">
        <f aca="false">AV42+AW42</f>
        <v>-2</v>
      </c>
      <c r="BA42" s="247" t="n">
        <f aca="false">AX42+AY42</f>
        <v>200</v>
      </c>
      <c r="BJ42" s="53" t="s">
        <v>144</v>
      </c>
      <c r="BK42" s="256" t="n">
        <f aca="false">A1</f>
        <v>36976</v>
      </c>
      <c r="BL42" s="255" t="n">
        <v>0</v>
      </c>
      <c r="BM42" s="249"/>
      <c r="BR42" s="235"/>
      <c r="BS42" s="142"/>
      <c r="BT42" s="142"/>
      <c r="BU42" s="98"/>
      <c r="BV42" s="52"/>
      <c r="BW42" s="250"/>
      <c r="BX42" s="52"/>
      <c r="BY42" s="52"/>
      <c r="BZ42" s="98"/>
      <c r="CA42" s="52"/>
      <c r="CB42" s="250"/>
      <c r="CC42" s="7"/>
      <c r="CD42" s="7"/>
      <c r="CE42" s="7"/>
      <c r="CF42" s="7"/>
      <c r="CG42" s="7"/>
      <c r="CH42" s="7"/>
      <c r="CI42" s="7"/>
      <c r="CJ42" s="8"/>
      <c r="CK42" s="257"/>
      <c r="CL42" s="249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</row>
    <row r="43" customFormat="false" ht="15" hidden="false" customHeight="false" outlineLevel="0" collapsed="false">
      <c r="A43" s="7"/>
      <c r="B43" s="7"/>
      <c r="C43" s="7"/>
      <c r="D43" s="7"/>
      <c r="E43" s="253"/>
      <c r="F43" s="253"/>
      <c r="G43" s="254"/>
      <c r="H43" s="253"/>
      <c r="I43" s="253"/>
      <c r="J43" s="253"/>
      <c r="K43" s="254"/>
      <c r="L43" s="253"/>
      <c r="M43" s="253"/>
      <c r="N43" s="253"/>
      <c r="O43" s="253"/>
      <c r="P43" s="7"/>
      <c r="Q43" s="7"/>
      <c r="R43" s="7"/>
      <c r="S43" s="7"/>
      <c r="T43" s="7"/>
      <c r="U43" s="7"/>
      <c r="V43" s="7"/>
      <c r="W43" s="7"/>
      <c r="X43" s="7"/>
      <c r="Y43" s="7"/>
      <c r="AE43" s="224"/>
      <c r="AF43" s="52"/>
      <c r="AG43" s="52" t="s">
        <v>118</v>
      </c>
      <c r="AH43" s="225"/>
      <c r="AJ43" s="224"/>
      <c r="AK43" s="52"/>
      <c r="AL43" s="52" t="s">
        <v>118</v>
      </c>
      <c r="AM43" s="225"/>
      <c r="AS43" s="241"/>
      <c r="AT43" s="242" t="n">
        <f aca="false">AT12</f>
        <v>4</v>
      </c>
      <c r="AU43" s="242" t="n">
        <f aca="false">AS43-AT43</f>
        <v>-4</v>
      </c>
      <c r="AV43" s="243" t="n">
        <f aca="false">IF(AND(AU43&lt;=0,AU43&gt;=-2),AU43,IF(AU43&lt;-2,-2,0))</f>
        <v>-2</v>
      </c>
      <c r="AW43" s="244" t="n">
        <f aca="false">IF(AND(AU43&gt;=0,AU43&lt;=2),AU43,IF(AU43&gt;2,2,0))</f>
        <v>0</v>
      </c>
      <c r="AX43" s="245" t="n">
        <f aca="false">IF(AU43&gt;2,(AU43-2)*13.66,0)</f>
        <v>0</v>
      </c>
      <c r="AY43" s="245" t="n">
        <f aca="false">IF(AU43&lt;-2,(ABS(AU43)-2)*100,0)</f>
        <v>200</v>
      </c>
      <c r="AZ43" s="246" t="n">
        <f aca="false">AV43+AW43</f>
        <v>-2</v>
      </c>
      <c r="BA43" s="247" t="n">
        <f aca="false">AX43+AY43</f>
        <v>200</v>
      </c>
      <c r="BJ43" s="53" t="s">
        <v>145</v>
      </c>
      <c r="BK43" s="52"/>
      <c r="BL43" s="255" t="n">
        <f aca="false">SUM(BL39:BL42)</f>
        <v>0</v>
      </c>
      <c r="BM43" s="249"/>
      <c r="BR43" s="235"/>
      <c r="BS43" s="142"/>
      <c r="BT43" s="142"/>
      <c r="BU43" s="98"/>
      <c r="BV43" s="52"/>
      <c r="BW43" s="176"/>
      <c r="BX43" s="52"/>
      <c r="BY43" s="52"/>
      <c r="BZ43" s="98"/>
      <c r="CA43" s="52"/>
      <c r="CB43" s="176"/>
      <c r="CC43" s="7"/>
      <c r="CD43" s="7"/>
      <c r="CE43" s="7"/>
      <c r="CF43" s="7"/>
      <c r="CG43" s="7"/>
      <c r="CH43" s="7"/>
      <c r="CI43" s="7"/>
      <c r="CJ43" s="8"/>
      <c r="CK43" s="7"/>
      <c r="CL43" s="249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</row>
    <row r="44" customFormat="false" ht="15" hidden="false" customHeight="false" outlineLevel="0" collapsed="false">
      <c r="A44" s="7"/>
      <c r="B44" s="7"/>
      <c r="C44" s="7"/>
      <c r="D44" s="7"/>
      <c r="E44" s="253"/>
      <c r="F44" s="253"/>
      <c r="G44" s="254"/>
      <c r="H44" s="253"/>
      <c r="I44" s="254"/>
      <c r="J44" s="253"/>
      <c r="K44" s="254"/>
      <c r="L44" s="253"/>
      <c r="M44" s="254"/>
      <c r="N44" s="254"/>
      <c r="O44" s="254"/>
      <c r="P44" s="7"/>
      <c r="Q44" s="7"/>
      <c r="R44" s="7"/>
      <c r="S44" s="7"/>
      <c r="T44" s="7"/>
      <c r="U44" s="7"/>
      <c r="V44" s="7"/>
      <c r="W44" s="7"/>
      <c r="X44" s="7"/>
      <c r="Y44" s="7"/>
      <c r="AE44" s="224" t="s">
        <v>125</v>
      </c>
      <c r="AF44" s="52" t="s">
        <v>146</v>
      </c>
      <c r="AG44" s="52" t="s">
        <v>126</v>
      </c>
      <c r="AH44" s="225" t="s">
        <v>119</v>
      </c>
      <c r="AJ44" s="224" t="s">
        <v>125</v>
      </c>
      <c r="AK44" s="52" t="s">
        <v>146</v>
      </c>
      <c r="AL44" s="52" t="s">
        <v>126</v>
      </c>
      <c r="AM44" s="225" t="s">
        <v>119</v>
      </c>
      <c r="AS44" s="241"/>
      <c r="AT44" s="242" t="n">
        <f aca="false">AT13</f>
        <v>4</v>
      </c>
      <c r="AU44" s="242" t="n">
        <f aca="false">AS44-AT44</f>
        <v>-4</v>
      </c>
      <c r="AV44" s="243" t="n">
        <f aca="false">IF(AND(AU44&lt;=0,AU44&gt;=-2),AU44,IF(AU44&lt;-2,-2,0))</f>
        <v>-2</v>
      </c>
      <c r="AW44" s="244" t="n">
        <f aca="false">IF(AND(AU44&gt;=0,AU44&lt;=2),AU44,IF(AU44&gt;2,2,0))</f>
        <v>0</v>
      </c>
      <c r="AX44" s="245" t="n">
        <f aca="false">IF(AU44&gt;2,(AU44-2)*13.66,0)</f>
        <v>0</v>
      </c>
      <c r="AY44" s="245" t="n">
        <f aca="false">IF(AU44&lt;-2,(ABS(AU44)-2)*100,0)</f>
        <v>200</v>
      </c>
      <c r="AZ44" s="246" t="n">
        <f aca="false">AV44+AW44</f>
        <v>-2</v>
      </c>
      <c r="BA44" s="247" t="n">
        <f aca="false">AX44+AY44</f>
        <v>200</v>
      </c>
      <c r="BJ44" s="183"/>
      <c r="BK44" s="52"/>
      <c r="BL44" s="251"/>
      <c r="BM44" s="252"/>
      <c r="BR44" s="235"/>
      <c r="BS44" s="142"/>
      <c r="BT44" s="142"/>
      <c r="BU44" s="52"/>
      <c r="BV44" s="52"/>
      <c r="BW44" s="52"/>
      <c r="BX44" s="52"/>
      <c r="BY44" s="52"/>
      <c r="BZ44" s="52"/>
      <c r="CA44" s="52"/>
      <c r="CB44" s="52"/>
      <c r="CC44" s="7"/>
      <c r="CD44" s="7"/>
      <c r="CE44" s="7"/>
      <c r="CF44" s="7"/>
      <c r="CG44" s="7"/>
      <c r="CH44" s="7"/>
      <c r="CI44" s="7"/>
      <c r="CJ44" s="7"/>
      <c r="CK44" s="7"/>
      <c r="CL44" s="252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</row>
    <row r="45" customFormat="false" ht="15.75" hidden="false" customHeight="false" outlineLevel="0" collapsed="false">
      <c r="A45" s="7"/>
      <c r="B45" s="7"/>
      <c r="C45" s="7"/>
      <c r="D45" s="7"/>
      <c r="E45" s="253"/>
      <c r="F45" s="253"/>
      <c r="G45" s="253"/>
      <c r="H45" s="253"/>
      <c r="I45" s="253"/>
      <c r="J45" s="253"/>
      <c r="K45" s="253"/>
      <c r="L45" s="253"/>
      <c r="M45" s="253"/>
      <c r="N45" s="253"/>
      <c r="O45" s="253"/>
      <c r="P45" s="7"/>
      <c r="Q45" s="7"/>
      <c r="R45" s="7"/>
      <c r="S45" s="7"/>
      <c r="T45" s="7"/>
      <c r="U45" s="7"/>
      <c r="V45" s="7"/>
      <c r="W45" s="7"/>
      <c r="X45" s="7"/>
      <c r="Y45" s="7"/>
      <c r="AE45" s="258" t="s">
        <v>137</v>
      </c>
      <c r="AF45" s="259" t="s">
        <v>137</v>
      </c>
      <c r="AG45" s="259" t="s">
        <v>138</v>
      </c>
      <c r="AH45" s="260" t="s">
        <v>138</v>
      </c>
      <c r="AJ45" s="224" t="s">
        <v>137</v>
      </c>
      <c r="AK45" s="52" t="s">
        <v>137</v>
      </c>
      <c r="AL45" s="52" t="s">
        <v>138</v>
      </c>
      <c r="AM45" s="225" t="s">
        <v>138</v>
      </c>
      <c r="AS45" s="241"/>
      <c r="AT45" s="242" t="n">
        <f aca="false">AT14</f>
        <v>4</v>
      </c>
      <c r="AU45" s="242" t="n">
        <f aca="false">AS45-AT45</f>
        <v>-4</v>
      </c>
      <c r="AV45" s="243" t="n">
        <f aca="false">IF(AND(AU45&lt;=0,AU45&gt;=-2),AU45,IF(AU45&lt;-2,-2,0))</f>
        <v>-2</v>
      </c>
      <c r="AW45" s="244" t="n">
        <f aca="false">IF(AND(AU45&gt;=0,AU45&lt;=2),AU45,IF(AU45&gt;2,2,0))</f>
        <v>0</v>
      </c>
      <c r="AX45" s="245" t="n">
        <f aca="false">IF(AU45&gt;2,(AU45-2)*13.66,0)</f>
        <v>0</v>
      </c>
      <c r="AY45" s="245" t="n">
        <f aca="false">IF(AU45&lt;-2,(ABS(AU45)-2)*100,0)</f>
        <v>200</v>
      </c>
      <c r="AZ45" s="246" t="n">
        <f aca="false">AV45+AW45</f>
        <v>-2</v>
      </c>
      <c r="BA45" s="247" t="n">
        <f aca="false">AX45+AY45</f>
        <v>200</v>
      </c>
      <c r="BJ45" s="53" t="s">
        <v>147</v>
      </c>
      <c r="BK45" s="98"/>
      <c r="BL45" s="255" t="n">
        <v>0</v>
      </c>
      <c r="BM45" s="249"/>
      <c r="BR45" s="235"/>
      <c r="BS45" s="142"/>
      <c r="BT45" s="142"/>
      <c r="BU45" s="98"/>
      <c r="BV45" s="52"/>
      <c r="BW45" s="52"/>
      <c r="BX45" s="52"/>
      <c r="BY45" s="52"/>
      <c r="BZ45" s="52"/>
      <c r="CA45" s="98"/>
      <c r="CB45" s="52"/>
      <c r="CC45" s="7"/>
      <c r="CD45" s="7"/>
      <c r="CE45" s="7"/>
      <c r="CF45" s="7"/>
      <c r="CG45" s="7"/>
      <c r="CH45" s="7"/>
      <c r="CI45" s="7"/>
      <c r="CJ45" s="8"/>
      <c r="CK45" s="8"/>
      <c r="CL45" s="249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</row>
    <row r="46" customFormat="false" ht="15.75" hidden="false" customHeight="false" outlineLevel="0" collapsed="false">
      <c r="A46" s="7"/>
      <c r="B46" s="7"/>
      <c r="C46" s="7"/>
      <c r="D46" s="7"/>
      <c r="E46" s="253"/>
      <c r="F46" s="253"/>
      <c r="G46" s="253"/>
      <c r="H46" s="253"/>
      <c r="I46" s="253"/>
      <c r="J46" s="253"/>
      <c r="K46" s="253"/>
      <c r="L46" s="253"/>
      <c r="M46" s="253"/>
      <c r="N46" s="253"/>
      <c r="O46" s="253"/>
      <c r="P46" s="7"/>
      <c r="Q46" s="7"/>
      <c r="R46" s="7"/>
      <c r="S46" s="7"/>
      <c r="T46" s="7"/>
      <c r="U46" s="7"/>
      <c r="V46" s="7"/>
      <c r="W46" s="7"/>
      <c r="X46" s="7"/>
      <c r="Y46" s="7"/>
      <c r="AE46" s="261" t="n">
        <f aca="false">AE39</f>
        <v>0</v>
      </c>
      <c r="AF46" s="262" t="n">
        <f aca="false">AF39</f>
        <v>0</v>
      </c>
      <c r="AG46" s="263" t="e">
        <f aca="true">(INDIRECT(TEXT((DAY($A$1)-1),"0")&amp;"!AG46"))+AG39</f>
        <v>#REF!</v>
      </c>
      <c r="AH46" s="263" t="e">
        <f aca="true">(INDIRECT(TEXT((DAY($A$1)-1),"0")&amp;"!AH46"))+AH39</f>
        <v>#REF!</v>
      </c>
      <c r="AJ46" s="261" t="n">
        <f aca="false">AJ39</f>
        <v>0</v>
      </c>
      <c r="AK46" s="262" t="n">
        <f aca="false">AK39</f>
        <v>0</v>
      </c>
      <c r="AL46" s="264" t="e">
        <f aca="true">(INDIRECT(TEXT((DAY($A$1)-1),"0")&amp;"!AH46"))+AL39</f>
        <v>#REF!</v>
      </c>
      <c r="AM46" s="265" t="e">
        <f aca="true">(INDIRECT(TEXT((DAY($A$1)-1),"0")&amp;"!Am46"))+AM39</f>
        <v>#REF!</v>
      </c>
      <c r="AS46" s="241"/>
      <c r="AT46" s="242" t="n">
        <f aca="false">AT15</f>
        <v>4</v>
      </c>
      <c r="AU46" s="242" t="n">
        <f aca="false">AS46-AT46</f>
        <v>-4</v>
      </c>
      <c r="AV46" s="243" t="n">
        <f aca="false">IF(AND(AU46&lt;=0,AU46&gt;=-2),AU46,IF(AU46&lt;-2,-2,0))</f>
        <v>-2</v>
      </c>
      <c r="AW46" s="244" t="n">
        <f aca="false">IF(AND(AU46&gt;=0,AU46&lt;=2),AU46,IF(AU46&gt;2,2,0))</f>
        <v>0</v>
      </c>
      <c r="AX46" s="245" t="n">
        <f aca="false">IF(AU46&gt;2,(AU46-2)*13.66,0)</f>
        <v>0</v>
      </c>
      <c r="AY46" s="245" t="n">
        <f aca="false">IF(AU46&lt;-2,(ABS(AU46)-2)*100,0)</f>
        <v>200</v>
      </c>
      <c r="AZ46" s="246" t="n">
        <f aca="false">AV46+AW46</f>
        <v>-2</v>
      </c>
      <c r="BA46" s="247" t="n">
        <f aca="false">AX46+AY46</f>
        <v>200</v>
      </c>
      <c r="BJ46" s="53" t="s">
        <v>148</v>
      </c>
      <c r="BK46" s="256" t="n">
        <f aca="false">BK42</f>
        <v>36976</v>
      </c>
      <c r="BL46" s="266" t="n">
        <f aca="false">AT31*J7/1000</f>
        <v>0</v>
      </c>
      <c r="BM46" s="249"/>
      <c r="BR46" s="235"/>
      <c r="BS46" s="142"/>
      <c r="BT46" s="142"/>
      <c r="BU46" s="98"/>
      <c r="BV46" s="52"/>
      <c r="BW46" s="249"/>
      <c r="BX46" s="249"/>
      <c r="BY46" s="52"/>
      <c r="BZ46" s="52"/>
      <c r="CA46" s="52"/>
      <c r="CB46" s="52"/>
      <c r="CC46" s="7"/>
      <c r="CD46" s="7"/>
      <c r="CE46" s="7"/>
      <c r="CF46" s="7"/>
      <c r="CG46" s="7"/>
      <c r="CH46" s="7"/>
      <c r="CI46" s="7"/>
      <c r="CJ46" s="8"/>
      <c r="CK46" s="257"/>
      <c r="CL46" s="249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</row>
    <row r="47" customFormat="false" ht="15" hidden="false" customHeight="false" outlineLevel="0" collapsed="false">
      <c r="A47" s="7"/>
      <c r="B47" s="7"/>
      <c r="C47" s="7"/>
      <c r="D47" s="7"/>
      <c r="E47" s="253"/>
      <c r="F47" s="253"/>
      <c r="G47" s="253"/>
      <c r="H47" s="253"/>
      <c r="I47" s="253"/>
      <c r="J47" s="253"/>
      <c r="K47" s="253"/>
      <c r="L47" s="253"/>
      <c r="M47" s="253"/>
      <c r="N47" s="253"/>
      <c r="O47" s="253"/>
      <c r="P47" s="7"/>
      <c r="Q47" s="7"/>
      <c r="R47" s="7"/>
      <c r="S47" s="7"/>
      <c r="T47" s="7"/>
      <c r="U47" s="7"/>
      <c r="V47" s="7"/>
      <c r="W47" s="7"/>
      <c r="X47" s="7"/>
      <c r="Y47" s="7"/>
      <c r="AS47" s="241"/>
      <c r="AT47" s="242" t="n">
        <f aca="false">AT16</f>
        <v>4</v>
      </c>
      <c r="AU47" s="242" t="n">
        <f aca="false">AS47-AT47</f>
        <v>-4</v>
      </c>
      <c r="AV47" s="243" t="n">
        <f aca="false">IF(AND(AU47&lt;=0,AU47&gt;=-2),AU47,IF(AU47&lt;-2,-2,0))</f>
        <v>-2</v>
      </c>
      <c r="AW47" s="244" t="n">
        <f aca="false">IF(AND(AU47&gt;=0,AU47&lt;=2),AU47,IF(AU47&gt;2,2,0))</f>
        <v>0</v>
      </c>
      <c r="AX47" s="245" t="n">
        <f aca="false">IF(AU47&gt;2,(AU47-2)*13.66,0)</f>
        <v>0</v>
      </c>
      <c r="AY47" s="245" t="n">
        <f aca="false">IF(AU47&lt;-2,(ABS(AU47)-2)*100,0)</f>
        <v>200</v>
      </c>
      <c r="AZ47" s="246" t="n">
        <f aca="false">AV47+AW47</f>
        <v>-2</v>
      </c>
      <c r="BA47" s="247" t="n">
        <f aca="false">AX47+AY47</f>
        <v>200</v>
      </c>
      <c r="BJ47" s="53" t="s">
        <v>149</v>
      </c>
      <c r="BK47" s="98"/>
      <c r="BL47" s="255" t="n">
        <f aca="false">SUM(BL45:BL46)</f>
        <v>0</v>
      </c>
      <c r="BM47" s="249"/>
      <c r="BR47" s="235"/>
      <c r="BS47" s="142"/>
      <c r="BT47" s="142"/>
      <c r="BU47" s="52"/>
      <c r="BV47" s="52"/>
      <c r="BW47" s="252"/>
      <c r="BX47" s="252"/>
      <c r="BY47" s="52"/>
      <c r="BZ47" s="52"/>
      <c r="CA47" s="52"/>
      <c r="CB47" s="52"/>
      <c r="CC47" s="7"/>
      <c r="CD47" s="7"/>
      <c r="CE47" s="7"/>
      <c r="CF47" s="7"/>
      <c r="CG47" s="7"/>
      <c r="CH47" s="7"/>
      <c r="CI47" s="7"/>
      <c r="CJ47" s="8"/>
      <c r="CK47" s="8"/>
      <c r="CL47" s="249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</row>
    <row r="48" customFormat="false" ht="15" hidden="false" customHeight="false" outlineLevel="0" collapsed="false">
      <c r="A48" s="7"/>
      <c r="B48" s="7"/>
      <c r="C48" s="7"/>
      <c r="D48" s="7"/>
      <c r="E48" s="253"/>
      <c r="F48" s="253"/>
      <c r="G48" s="254"/>
      <c r="H48" s="253"/>
      <c r="I48" s="254"/>
      <c r="J48" s="253"/>
      <c r="K48" s="254"/>
      <c r="L48" s="253"/>
      <c r="M48" s="254"/>
      <c r="N48" s="253"/>
      <c r="O48" s="253"/>
      <c r="P48" s="7"/>
      <c r="Q48" s="7"/>
      <c r="R48" s="7"/>
      <c r="S48" s="7"/>
      <c r="T48" s="7"/>
      <c r="U48" s="7"/>
      <c r="V48" s="7"/>
      <c r="W48" s="7"/>
      <c r="X48" s="7"/>
      <c r="Y48" s="7"/>
      <c r="AS48" s="241"/>
      <c r="AT48" s="242" t="n">
        <f aca="false">AT17</f>
        <v>4</v>
      </c>
      <c r="AU48" s="242" t="n">
        <f aca="false">AS48-AT48</f>
        <v>-4</v>
      </c>
      <c r="AV48" s="243" t="n">
        <f aca="false">IF(AND(AU48&lt;=0,AU48&gt;=-2),AU48,IF(AU48&lt;-2,-2,0))</f>
        <v>-2</v>
      </c>
      <c r="AW48" s="244" t="n">
        <f aca="false">IF(AND(AU48&gt;=0,AU48&lt;=2),AU48,IF(AU48&gt;2,2,0))</f>
        <v>0</v>
      </c>
      <c r="AX48" s="245" t="n">
        <f aca="false">IF(AU48&gt;2,(AU48-2)*13.66,0)</f>
        <v>0</v>
      </c>
      <c r="AY48" s="245" t="n">
        <f aca="false">IF(AU48&lt;-2,(ABS(AU48)-2)*100,0)</f>
        <v>200</v>
      </c>
      <c r="AZ48" s="246" t="n">
        <f aca="false">AV48+AW48</f>
        <v>-2</v>
      </c>
      <c r="BA48" s="247" t="n">
        <f aca="false">AX48+AY48</f>
        <v>200</v>
      </c>
      <c r="BJ48" s="183"/>
      <c r="BK48" s="52"/>
      <c r="BL48" s="251"/>
      <c r="BM48" s="252"/>
      <c r="BR48" s="235"/>
      <c r="BS48" s="142"/>
      <c r="BT48" s="142"/>
      <c r="BU48" s="98"/>
      <c r="BV48" s="98"/>
      <c r="BW48" s="249"/>
      <c r="BX48" s="249"/>
      <c r="BY48" s="52"/>
      <c r="BZ48" s="52"/>
      <c r="CA48" s="52"/>
      <c r="CB48" s="52"/>
      <c r="CC48" s="7"/>
      <c r="CD48" s="7"/>
      <c r="CE48" s="7"/>
      <c r="CF48" s="7"/>
      <c r="CG48" s="7"/>
      <c r="CH48" s="7"/>
      <c r="CI48" s="7"/>
      <c r="CJ48" s="7"/>
      <c r="CK48" s="7"/>
      <c r="CL48" s="252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</row>
    <row r="49" customFormat="false" ht="15" hidden="false" customHeight="false" outlineLevel="0" collapsed="false">
      <c r="A49" s="7"/>
      <c r="B49" s="7"/>
      <c r="C49" s="7"/>
      <c r="D49" s="7"/>
      <c r="E49" s="253"/>
      <c r="F49" s="253"/>
      <c r="G49" s="254"/>
      <c r="H49" s="253"/>
      <c r="I49" s="254"/>
      <c r="J49" s="253"/>
      <c r="K49" s="254"/>
      <c r="L49" s="253"/>
      <c r="M49" s="254"/>
      <c r="N49" s="253"/>
      <c r="O49" s="253"/>
      <c r="P49" s="7"/>
      <c r="Q49" s="7"/>
      <c r="R49" s="7"/>
      <c r="S49" s="7"/>
      <c r="T49" s="7"/>
      <c r="U49" s="7"/>
      <c r="V49" s="7"/>
      <c r="W49" s="7"/>
      <c r="X49" s="7"/>
      <c r="Y49" s="7"/>
      <c r="AS49" s="241"/>
      <c r="AT49" s="242" t="n">
        <f aca="false">AT18</f>
        <v>4</v>
      </c>
      <c r="AU49" s="242" t="n">
        <f aca="false">AS49-AT49</f>
        <v>-4</v>
      </c>
      <c r="AV49" s="243" t="n">
        <f aca="false">IF(AND(AU49&lt;=0,AU49&gt;=-2),AU49,IF(AU49&lt;-2,-2,0))</f>
        <v>-2</v>
      </c>
      <c r="AW49" s="244" t="n">
        <f aca="false">IF(AND(AU49&gt;=0,AU49&lt;=2),AU49,IF(AU49&gt;2,2,0))</f>
        <v>0</v>
      </c>
      <c r="AX49" s="245" t="n">
        <f aca="false">IF(AU49&gt;2,(AU49-2)*13.66,0)</f>
        <v>0</v>
      </c>
      <c r="AY49" s="245" t="n">
        <f aca="false">IF(AU49&lt;-2,(ABS(AU49)-2)*100,0)</f>
        <v>200</v>
      </c>
      <c r="AZ49" s="246" t="n">
        <f aca="false">AV49+AW49</f>
        <v>-2</v>
      </c>
      <c r="BA49" s="247" t="n">
        <f aca="false">AX49+AY49</f>
        <v>200</v>
      </c>
      <c r="BJ49" s="140" t="s">
        <v>150</v>
      </c>
      <c r="BK49" s="141"/>
      <c r="BL49" s="267" t="n">
        <f aca="false">BL43-BL47</f>
        <v>0</v>
      </c>
      <c r="BM49" s="249"/>
      <c r="BR49" s="235"/>
      <c r="BS49" s="142"/>
      <c r="BT49" s="142"/>
      <c r="BU49" s="98"/>
      <c r="BV49" s="256"/>
      <c r="BW49" s="249"/>
      <c r="BX49" s="249"/>
      <c r="BY49" s="52"/>
      <c r="BZ49" s="52"/>
      <c r="CA49" s="52"/>
      <c r="CB49" s="52"/>
      <c r="CC49" s="7"/>
      <c r="CD49" s="7"/>
      <c r="CE49" s="7"/>
      <c r="CF49" s="7"/>
      <c r="CG49" s="7"/>
      <c r="CH49" s="7"/>
      <c r="CI49" s="7"/>
      <c r="CJ49" s="8"/>
      <c r="CK49" s="7"/>
      <c r="CL49" s="249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</row>
    <row r="50" customFormat="false" ht="15" hidden="false" customHeight="false" outlineLevel="0" collapsed="false">
      <c r="A50" s="7"/>
      <c r="B50" s="7"/>
      <c r="C50" s="7"/>
      <c r="D50" s="7"/>
      <c r="E50" s="253"/>
      <c r="F50" s="253"/>
      <c r="G50" s="253"/>
      <c r="H50" s="253"/>
      <c r="I50" s="253"/>
      <c r="J50" s="253"/>
      <c r="K50" s="254"/>
      <c r="L50" s="253"/>
      <c r="M50" s="253"/>
      <c r="N50" s="253"/>
      <c r="O50" s="253"/>
      <c r="P50" s="7"/>
      <c r="Q50" s="7"/>
      <c r="R50" s="7"/>
      <c r="S50" s="7"/>
      <c r="T50" s="7"/>
      <c r="U50" s="7"/>
      <c r="V50" s="7"/>
      <c r="W50" s="7"/>
      <c r="X50" s="7"/>
      <c r="Y50" s="7"/>
      <c r="AS50" s="241"/>
      <c r="AT50" s="242" t="n">
        <f aca="false">AT19</f>
        <v>4</v>
      </c>
      <c r="AU50" s="242" t="n">
        <f aca="false">AS50-AT50</f>
        <v>-4</v>
      </c>
      <c r="AV50" s="243" t="n">
        <f aca="false">IF(AND(AU50&lt;=0,AU50&gt;=-2),AU50,IF(AU50&lt;-2,-2,0))</f>
        <v>-2</v>
      </c>
      <c r="AW50" s="244" t="n">
        <f aca="false">IF(AND(AU50&gt;=0,AU50&lt;=2),AU50,IF(AU50&gt;2,2,0))</f>
        <v>0</v>
      </c>
      <c r="AX50" s="245" t="n">
        <f aca="false">IF(AU50&gt;2,(AU50-2)*13.66,0)</f>
        <v>0</v>
      </c>
      <c r="AY50" s="245" t="n">
        <f aca="false">IF(AU50&lt;-2,(ABS(AU50)-2)*100,0)</f>
        <v>200</v>
      </c>
      <c r="AZ50" s="246" t="n">
        <f aca="false">AV50+AW50</f>
        <v>-2</v>
      </c>
      <c r="BA50" s="247" t="n">
        <f aca="false">AX50+AY50</f>
        <v>200</v>
      </c>
      <c r="BJ50" s="140"/>
      <c r="BK50" s="141"/>
      <c r="BL50" s="267"/>
      <c r="BM50" s="249"/>
      <c r="BR50" s="235"/>
      <c r="BS50" s="142"/>
      <c r="BT50" s="142"/>
      <c r="BU50" s="98"/>
      <c r="BV50" s="52"/>
      <c r="BW50" s="249"/>
      <c r="BX50" s="249"/>
      <c r="BY50" s="52"/>
      <c r="BZ50" s="52"/>
      <c r="CA50" s="52"/>
      <c r="CB50" s="52"/>
      <c r="CC50" s="7"/>
      <c r="CD50" s="7"/>
      <c r="CE50" s="7"/>
      <c r="CF50" s="7"/>
      <c r="CG50" s="7"/>
      <c r="CH50" s="7"/>
      <c r="CI50" s="7"/>
      <c r="CJ50" s="8"/>
      <c r="CK50" s="7"/>
      <c r="CL50" s="249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</row>
    <row r="51" customFormat="false" ht="15" hidden="false" customHeight="false" outlineLevel="0" collapsed="false">
      <c r="A51" s="7"/>
      <c r="B51" s="7"/>
      <c r="C51" s="7"/>
      <c r="D51" s="7"/>
      <c r="E51" s="253"/>
      <c r="F51" s="253"/>
      <c r="G51" s="253"/>
      <c r="H51" s="253"/>
      <c r="I51" s="254"/>
      <c r="J51" s="253"/>
      <c r="K51" s="254"/>
      <c r="L51" s="253"/>
      <c r="M51" s="254"/>
      <c r="N51" s="254"/>
      <c r="O51" s="254"/>
      <c r="P51" s="7"/>
      <c r="Q51" s="7"/>
      <c r="R51" s="7"/>
      <c r="S51" s="7"/>
      <c r="T51" s="7"/>
      <c r="U51" s="7"/>
      <c r="V51" s="7"/>
      <c r="W51" s="7"/>
      <c r="X51" s="7"/>
      <c r="Y51" s="7"/>
      <c r="AS51" s="241"/>
      <c r="AT51" s="242" t="n">
        <f aca="false">AT20</f>
        <v>4</v>
      </c>
      <c r="AU51" s="242" t="n">
        <f aca="false">AS51-AT51</f>
        <v>-4</v>
      </c>
      <c r="AV51" s="243" t="n">
        <f aca="false">IF(AND(AU51&lt;=0,AU51&gt;=-2),AU51,IF(AU51&lt;-2,-2,0))</f>
        <v>-2</v>
      </c>
      <c r="AW51" s="244" t="n">
        <f aca="false">IF(AND(AU51&gt;=0,AU51&lt;=2),AU51,IF(AU51&gt;2,2,0))</f>
        <v>0</v>
      </c>
      <c r="AX51" s="245" t="n">
        <f aca="false">IF(AU51&gt;2,(AU51-2)*13.66,0)</f>
        <v>0</v>
      </c>
      <c r="AY51" s="245" t="n">
        <f aca="false">IF(AU51&lt;-2,(ABS(AU51)-2)*100,0)</f>
        <v>200</v>
      </c>
      <c r="AZ51" s="246" t="n">
        <f aca="false">AV51+AW51</f>
        <v>-2</v>
      </c>
      <c r="BA51" s="247" t="n">
        <f aca="false">AX51+AY51</f>
        <v>200</v>
      </c>
      <c r="BR51" s="235"/>
      <c r="BS51" s="142"/>
      <c r="BT51" s="142"/>
      <c r="BU51" s="52"/>
      <c r="BV51" s="52"/>
      <c r="BW51" s="252"/>
      <c r="BX51" s="252"/>
      <c r="BY51" s="52"/>
      <c r="BZ51" s="52"/>
      <c r="CA51" s="52"/>
      <c r="CB51" s="52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</row>
    <row r="52" customFormat="false" ht="12.75" hidden="false" customHeight="false" outlineLevel="0" collapsed="false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AS52" s="241"/>
      <c r="AT52" s="242" t="n">
        <f aca="false">AT21</f>
        <v>4</v>
      </c>
      <c r="AU52" s="242" t="n">
        <f aca="false">AS52-AT52</f>
        <v>-4</v>
      </c>
      <c r="AV52" s="243" t="n">
        <f aca="false">IF(AND(AU52&lt;=0,AU52&gt;=-2),AU52,IF(AU52&lt;-2,-2,0))</f>
        <v>-2</v>
      </c>
      <c r="AW52" s="244" t="n">
        <f aca="false">IF(AND(AU52&gt;=0,AU52&lt;=2),AU52,IF(AU52&gt;2,2,0))</f>
        <v>0</v>
      </c>
      <c r="AX52" s="245" t="n">
        <f aca="false">IF(AU52&gt;2,(AU52-2)*13.66,0)</f>
        <v>0</v>
      </c>
      <c r="AY52" s="245" t="n">
        <f aca="false">IF(AU52&lt;-2,(ABS(AU52)-2)*100,0)</f>
        <v>200</v>
      </c>
      <c r="AZ52" s="246" t="n">
        <f aca="false">AV52+AW52</f>
        <v>-2</v>
      </c>
      <c r="BA52" s="247" t="n">
        <f aca="false">AX52+AY52</f>
        <v>200</v>
      </c>
      <c r="BR52" s="235"/>
      <c r="BS52" s="142"/>
      <c r="BT52" s="142"/>
      <c r="BU52" s="98"/>
      <c r="BV52" s="98"/>
      <c r="BW52" s="249"/>
      <c r="BX52" s="249"/>
      <c r="BY52" s="52"/>
      <c r="BZ52" s="52"/>
      <c r="CA52" s="52"/>
      <c r="CB52" s="52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</row>
    <row r="53" customFormat="false" ht="15.75" hidden="false" customHeight="false" outlineLevel="0" collapsed="false">
      <c r="A53" s="7"/>
      <c r="B53" s="7"/>
      <c r="C53" s="7"/>
      <c r="D53" s="7"/>
      <c r="E53" s="7"/>
      <c r="F53" s="7"/>
      <c r="G53" s="7"/>
      <c r="H53" s="22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AS53" s="241"/>
      <c r="AT53" s="242" t="n">
        <f aca="false">AT22</f>
        <v>4</v>
      </c>
      <c r="AU53" s="242" t="n">
        <f aca="false">AS53-AT53</f>
        <v>-4</v>
      </c>
      <c r="AV53" s="243" t="n">
        <f aca="false">IF(AND(AU53&lt;=0,AU53&gt;=-2),AU53,IF(AU53&lt;-2,-2,0))</f>
        <v>-2</v>
      </c>
      <c r="AW53" s="244" t="n">
        <f aca="false">IF(AND(AU53&gt;=0,AU53&lt;=2),AU53,IF(AU53&gt;2,2,0))</f>
        <v>0</v>
      </c>
      <c r="AX53" s="245" t="n">
        <f aca="false">IF(AU53&gt;2,(AU53-2)*13.66,0)</f>
        <v>0</v>
      </c>
      <c r="AY53" s="245" t="n">
        <f aca="false">IF(AU53&lt;-2,(ABS(AU53)-2)*100,0)</f>
        <v>200</v>
      </c>
      <c r="AZ53" s="246" t="n">
        <f aca="false">AV53+AW53</f>
        <v>-2</v>
      </c>
      <c r="BA53" s="247" t="n">
        <f aca="false">AX53+AY53</f>
        <v>200</v>
      </c>
      <c r="BR53" s="235"/>
      <c r="BS53" s="142"/>
      <c r="BT53" s="142"/>
      <c r="BU53" s="98"/>
      <c r="BV53" s="256"/>
      <c r="BW53" s="268"/>
      <c r="BX53" s="249"/>
      <c r="BY53" s="52"/>
      <c r="BZ53" s="52"/>
      <c r="CA53" s="52"/>
      <c r="CB53" s="52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</row>
    <row r="54" customFormat="false" ht="15.75" hidden="false" customHeight="false" outlineLevel="0" collapsed="false">
      <c r="A54" s="7"/>
      <c r="B54" s="7"/>
      <c r="C54" s="7"/>
      <c r="D54" s="7"/>
      <c r="E54" s="7"/>
      <c r="F54" s="7"/>
      <c r="G54" s="7"/>
      <c r="H54" s="227"/>
      <c r="I54" s="227"/>
      <c r="J54" s="227"/>
      <c r="K54" s="22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AS54" s="241"/>
      <c r="AT54" s="242" t="n">
        <f aca="false">AT23</f>
        <v>4</v>
      </c>
      <c r="AU54" s="242" t="n">
        <f aca="false">AS54-AT54</f>
        <v>-4</v>
      </c>
      <c r="AV54" s="243" t="n">
        <f aca="false">IF(AND(AU54&lt;=0,AU54&gt;=-2),AU54,IF(AU54&lt;-2,-2,0))</f>
        <v>-2</v>
      </c>
      <c r="AW54" s="244" t="n">
        <f aca="false">IF(AND(AU54&gt;=0,AU54&lt;=2),AU54,IF(AU54&gt;2,2,0))</f>
        <v>0</v>
      </c>
      <c r="AX54" s="245" t="n">
        <f aca="false">IF(AU54&gt;2,(AU54-2)*13.66,0)</f>
        <v>0</v>
      </c>
      <c r="AY54" s="245" t="n">
        <f aca="false">IF(AU54&lt;-2,(ABS(AU54)-2)*100,0)</f>
        <v>200</v>
      </c>
      <c r="AZ54" s="246" t="n">
        <f aca="false">AV54+AW54</f>
        <v>-2</v>
      </c>
      <c r="BA54" s="247" t="n">
        <f aca="false">AX54+AY54</f>
        <v>200</v>
      </c>
      <c r="BR54" s="235"/>
      <c r="BS54" s="142"/>
      <c r="BT54" s="142"/>
      <c r="BU54" s="98"/>
      <c r="BV54" s="98"/>
      <c r="BW54" s="249"/>
      <c r="BX54" s="249"/>
      <c r="BY54" s="52"/>
      <c r="BZ54" s="52"/>
      <c r="CA54" s="52"/>
      <c r="CB54" s="52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</row>
    <row r="55" customFormat="false" ht="15.75" hidden="false" customHeight="false" outlineLevel="0" collapsed="false">
      <c r="A55" s="7"/>
      <c r="B55" s="7"/>
      <c r="C55" s="7"/>
      <c r="D55" s="7"/>
      <c r="E55" s="227"/>
      <c r="F55" s="227"/>
      <c r="G55" s="7"/>
      <c r="H55" s="227"/>
      <c r="I55" s="227"/>
      <c r="J55" s="7"/>
      <c r="K55" s="227"/>
      <c r="L55" s="7"/>
      <c r="M55" s="7"/>
      <c r="N55" s="22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AS55" s="241"/>
      <c r="AT55" s="242" t="n">
        <f aca="false">AT24</f>
        <v>4</v>
      </c>
      <c r="AU55" s="242" t="n">
        <f aca="false">AS55-AT55</f>
        <v>-4</v>
      </c>
      <c r="AV55" s="243" t="n">
        <f aca="false">IF(AND(AU55&lt;=0,AU55&gt;=-2),AU55,IF(AU55&lt;-2,-2,0))</f>
        <v>-2</v>
      </c>
      <c r="AW55" s="244" t="n">
        <f aca="false">IF(AND(AU55&gt;=0,AU55&lt;=2),AU55,IF(AU55&gt;2,2,0))</f>
        <v>0</v>
      </c>
      <c r="AX55" s="245" t="n">
        <f aca="false">IF(AU55&gt;2,(AU55-2)*13.66,0)</f>
        <v>0</v>
      </c>
      <c r="AY55" s="245" t="n">
        <f aca="false">IF(AU55&lt;-2,(ABS(AU55)-2)*100,0)</f>
        <v>200</v>
      </c>
      <c r="AZ55" s="246" t="n">
        <f aca="false">AV55+AW55</f>
        <v>-2</v>
      </c>
      <c r="BA55" s="247" t="n">
        <f aca="false">AX55+AY55</f>
        <v>200</v>
      </c>
      <c r="BR55" s="235"/>
      <c r="BS55" s="142"/>
      <c r="BT55" s="142"/>
      <c r="BU55" s="52"/>
      <c r="BV55" s="52"/>
      <c r="BW55" s="252"/>
      <c r="BX55" s="252"/>
      <c r="BY55" s="52"/>
      <c r="BZ55" s="52"/>
      <c r="CA55" s="52"/>
      <c r="CB55" s="52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</row>
    <row r="56" customFormat="false" ht="15.75" hidden="false" customHeight="false" outlineLevel="0" collapsed="false">
      <c r="A56" s="7"/>
      <c r="B56" s="7"/>
      <c r="C56" s="7"/>
      <c r="D56" s="7"/>
      <c r="E56" s="227"/>
      <c r="F56" s="7"/>
      <c r="G56" s="7"/>
      <c r="H56" s="7"/>
      <c r="I56" s="7"/>
      <c r="J56" s="7"/>
      <c r="K56" s="269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AS56" s="241"/>
      <c r="AT56" s="242" t="n">
        <f aca="false">AT25</f>
        <v>4</v>
      </c>
      <c r="AU56" s="242" t="n">
        <f aca="false">AS56-AT56</f>
        <v>-4</v>
      </c>
      <c r="AV56" s="243" t="n">
        <f aca="false">IF(AND(AU56&lt;=0,AU56&gt;=-2),AU56,IF(AU56&lt;-2,-2,0))</f>
        <v>-2</v>
      </c>
      <c r="AW56" s="244" t="n">
        <f aca="false">IF(AND(AU56&gt;=0,AU56&lt;=2),AU56,IF(AU56&gt;2,2,0))</f>
        <v>0</v>
      </c>
      <c r="AX56" s="245" t="n">
        <f aca="false">IF(AU56&gt;2,(AU56-2)*13.66,0)</f>
        <v>0</v>
      </c>
      <c r="AY56" s="245" t="n">
        <f aca="false">IF(AU56&lt;-2,(ABS(AU56)-2)*100,0)</f>
        <v>200</v>
      </c>
      <c r="AZ56" s="246" t="n">
        <f aca="false">AV56+AW56</f>
        <v>-2</v>
      </c>
      <c r="BA56" s="247" t="n">
        <f aca="false">AX56+AY56</f>
        <v>200</v>
      </c>
      <c r="BR56" s="235"/>
      <c r="BS56" s="142"/>
      <c r="BT56" s="142"/>
      <c r="BU56" s="98"/>
      <c r="BV56" s="52"/>
      <c r="BW56" s="249"/>
      <c r="BX56" s="249"/>
      <c r="BY56" s="52"/>
      <c r="BZ56" s="52"/>
      <c r="CA56" s="52"/>
      <c r="CB56" s="52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</row>
    <row r="57" customFormat="false" ht="15" hidden="false" customHeight="false" outlineLevel="0" collapsed="false">
      <c r="A57" s="7"/>
      <c r="B57" s="7"/>
      <c r="C57" s="7"/>
      <c r="D57" s="7"/>
      <c r="E57" s="253"/>
      <c r="F57" s="253"/>
      <c r="G57" s="7"/>
      <c r="H57" s="254"/>
      <c r="I57" s="7"/>
      <c r="J57" s="253"/>
      <c r="K57" s="270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AS57" s="241"/>
      <c r="AT57" s="242" t="n">
        <f aca="false">AT26</f>
        <v>4</v>
      </c>
      <c r="AU57" s="242" t="n">
        <f aca="false">AS57-AT57</f>
        <v>-4</v>
      </c>
      <c r="AV57" s="243" t="n">
        <f aca="false">IF(AND(AU57&lt;=0,AU57&gt;=-2),AU57,IF(AU57&lt;-2,-2,0))</f>
        <v>-2</v>
      </c>
      <c r="AW57" s="244" t="n">
        <f aca="false">IF(AND(AU57&gt;=0,AU57&lt;=2),AU57,IF(AU57&gt;2,2,0))</f>
        <v>0</v>
      </c>
      <c r="AX57" s="245" t="n">
        <f aca="false">IF(AU57&gt;2,(AU57-2)*13.66,0)</f>
        <v>0</v>
      </c>
      <c r="AY57" s="245" t="n">
        <f aca="false">IF(AU57&lt;-2,(ABS(AU57)-2)*100,0)</f>
        <v>200</v>
      </c>
      <c r="AZ57" s="246" t="n">
        <f aca="false">AV57+AW57</f>
        <v>-2</v>
      </c>
      <c r="BA57" s="247" t="n">
        <f aca="false">AX57+AY57</f>
        <v>200</v>
      </c>
      <c r="BR57" s="235"/>
      <c r="BS57" s="142"/>
      <c r="BT57" s="142"/>
      <c r="BU57" s="98"/>
      <c r="BV57" s="52"/>
      <c r="BW57" s="249"/>
      <c r="BX57" s="249"/>
      <c r="BY57" s="52"/>
      <c r="BZ57" s="52"/>
      <c r="CA57" s="52"/>
      <c r="CB57" s="52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</row>
    <row r="58" customFormat="false" ht="15.75" hidden="false" customHeight="false" outlineLevel="0" collapsed="false">
      <c r="A58" s="7"/>
      <c r="B58" s="7"/>
      <c r="C58" s="7"/>
      <c r="D58" s="7"/>
      <c r="E58" s="253"/>
      <c r="F58" s="253"/>
      <c r="G58" s="7"/>
      <c r="H58" s="254"/>
      <c r="I58" s="7"/>
      <c r="J58" s="7"/>
      <c r="K58" s="269"/>
      <c r="L58" s="7"/>
      <c r="M58" s="7"/>
      <c r="N58" s="271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AS58" s="241"/>
      <c r="AT58" s="242" t="n">
        <f aca="false">AT27</f>
        <v>4</v>
      </c>
      <c r="AU58" s="242" t="n">
        <f aca="false">AS58-AT58</f>
        <v>-4</v>
      </c>
      <c r="AV58" s="243" t="n">
        <f aca="false">IF(AND(AU58&lt;=0,AU58&gt;=-2),AU58,IF(AU58&lt;-2,-2,0))</f>
        <v>-2</v>
      </c>
      <c r="AW58" s="244" t="n">
        <f aca="false">IF(AND(AU58&gt;=0,AU58&lt;=2),AU58,IF(AU58&gt;2,2,0))</f>
        <v>0</v>
      </c>
      <c r="AX58" s="245" t="n">
        <f aca="false">IF(AU58&gt;2,(AU58-2)*13.66,0)</f>
        <v>0</v>
      </c>
      <c r="AY58" s="245" t="n">
        <f aca="false">IF(AU58&lt;-2,(ABS(AU58)-2)*100,0)</f>
        <v>200</v>
      </c>
      <c r="AZ58" s="246" t="n">
        <f aca="false">AV58+AW58</f>
        <v>-2</v>
      </c>
      <c r="BA58" s="247" t="n">
        <f aca="false">AX58+AY58</f>
        <v>200</v>
      </c>
      <c r="BR58" s="235"/>
      <c r="BS58" s="142"/>
      <c r="BT58" s="142"/>
      <c r="BU58" s="272"/>
      <c r="BV58" s="272"/>
      <c r="BW58" s="270"/>
      <c r="BX58" s="270"/>
      <c r="BY58" s="273"/>
      <c r="BZ58" s="269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</row>
    <row r="59" customFormat="false" ht="15" hidden="false" customHeight="false" outlineLevel="0" collapsed="false">
      <c r="A59" s="7"/>
      <c r="B59" s="7"/>
      <c r="C59" s="7"/>
      <c r="D59" s="7"/>
      <c r="E59" s="253"/>
      <c r="F59" s="7"/>
      <c r="G59" s="7"/>
      <c r="H59" s="254"/>
      <c r="I59" s="7"/>
      <c r="J59" s="7"/>
      <c r="K59" s="274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AS59" s="241"/>
      <c r="AT59" s="242" t="n">
        <f aca="false">AT28</f>
        <v>4</v>
      </c>
      <c r="AU59" s="242" t="n">
        <f aca="false">AS59-AT59</f>
        <v>-4</v>
      </c>
      <c r="AV59" s="243" t="n">
        <f aca="false">IF(AND(AU59&lt;=0,AU59&gt;=-2),AU59,IF(AU59&lt;-2,-2,0))</f>
        <v>-2</v>
      </c>
      <c r="AW59" s="244" t="n">
        <f aca="false">IF(AND(AU59&gt;=0,AU59&lt;=2),AU59,IF(AU59&gt;2,2,0))</f>
        <v>0</v>
      </c>
      <c r="AX59" s="245" t="n">
        <f aca="false">IF(AU59&gt;2,(AU59-2)*13.66,0)</f>
        <v>0</v>
      </c>
      <c r="AY59" s="245" t="n">
        <f aca="false">IF(AU59&lt;-2,(ABS(AU59)-2)*100,0)</f>
        <v>200</v>
      </c>
      <c r="AZ59" s="246" t="n">
        <f aca="false">AV59+AW59</f>
        <v>-2</v>
      </c>
      <c r="BA59" s="247" t="n">
        <f aca="false">AX59+AY59</f>
        <v>200</v>
      </c>
      <c r="BR59" s="235"/>
      <c r="BS59" s="142"/>
      <c r="BT59" s="142"/>
      <c r="BU59" s="272"/>
      <c r="BV59" s="272"/>
      <c r="BW59" s="270"/>
      <c r="BX59" s="270"/>
      <c r="BY59" s="273"/>
      <c r="BZ59" s="269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</row>
    <row r="60" customFormat="false" ht="15" hidden="false" customHeight="false" outlineLevel="0" collapsed="false">
      <c r="A60" s="7"/>
      <c r="B60" s="7"/>
      <c r="C60" s="7"/>
      <c r="D60" s="7"/>
      <c r="E60" s="253"/>
      <c r="F60" s="7"/>
      <c r="G60" s="7"/>
      <c r="H60" s="274"/>
      <c r="I60" s="7"/>
      <c r="J60" s="7"/>
      <c r="K60" s="269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AS60" s="241"/>
      <c r="AT60" s="242" t="n">
        <f aca="false">AT29</f>
        <v>4</v>
      </c>
      <c r="AU60" s="242" t="n">
        <f aca="false">AS60-AT60</f>
        <v>-4</v>
      </c>
      <c r="AV60" s="243" t="n">
        <f aca="false">IF(AND(AU60&lt;=0,AU60&gt;=-2),AU60,IF(AU60&lt;-2,-2,0))</f>
        <v>-2</v>
      </c>
      <c r="AW60" s="244" t="n">
        <f aca="false">IF(AND(AU60&gt;=0,AU60&lt;=2),AU60,IF(AU60&gt;2,2,0))</f>
        <v>0</v>
      </c>
      <c r="AX60" s="245" t="n">
        <f aca="false">IF(AU60&gt;2,(AU60-2)*13.66,0)</f>
        <v>0</v>
      </c>
      <c r="AY60" s="245" t="n">
        <f aca="false">IF(AU60&lt;-2,(ABS(AU60)-2)*100,0)</f>
        <v>200</v>
      </c>
      <c r="AZ60" s="246" t="n">
        <f aca="false">AV60+AW60</f>
        <v>-2</v>
      </c>
      <c r="BA60" s="247" t="n">
        <f aca="false">AX60+AY60</f>
        <v>200</v>
      </c>
      <c r="BR60" s="235"/>
      <c r="BS60" s="142"/>
      <c r="BT60" s="142"/>
      <c r="BU60" s="272"/>
      <c r="BV60" s="272"/>
      <c r="BW60" s="270"/>
      <c r="BX60" s="270"/>
      <c r="BY60" s="273"/>
      <c r="BZ60" s="269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</row>
    <row r="61" customFormat="false" ht="15.75" hidden="false" customHeight="false" outlineLevel="0" collapsed="false">
      <c r="A61" s="7"/>
      <c r="B61" s="7"/>
      <c r="C61" s="7"/>
      <c r="D61" s="7"/>
      <c r="E61" s="254"/>
      <c r="F61" s="7"/>
      <c r="G61" s="7"/>
      <c r="H61" s="274"/>
      <c r="I61" s="7"/>
      <c r="J61" s="7"/>
      <c r="K61" s="274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AS61" s="275"/>
      <c r="AT61" s="276" t="n">
        <f aca="false">AT30</f>
        <v>4</v>
      </c>
      <c r="AU61" s="276" t="n">
        <f aca="false">AS61-AT61</f>
        <v>-4</v>
      </c>
      <c r="AV61" s="277" t="n">
        <f aca="false">IF(AND(AU61&lt;=0,AU61&gt;=-2),AU61,IF(AU61&lt;-2,-2,0))</f>
        <v>-2</v>
      </c>
      <c r="AW61" s="278" t="n">
        <f aca="false">IF(AND(AU61&gt;=0,AU61&lt;=2),AU61,IF(AU61&gt;2,2,0))</f>
        <v>0</v>
      </c>
      <c r="AX61" s="279" t="n">
        <f aca="false">IF(AU61&gt;2,(AU61-2)*13.66,0)</f>
        <v>0</v>
      </c>
      <c r="AY61" s="279" t="n">
        <f aca="false">IF(AU61&lt;-2,(ABS(AU61)-2)*100,0)</f>
        <v>200</v>
      </c>
      <c r="AZ61" s="280" t="n">
        <f aca="false">AV61+AW61</f>
        <v>-2</v>
      </c>
      <c r="BA61" s="281" t="n">
        <f aca="false">AX61+AY61</f>
        <v>200</v>
      </c>
      <c r="BR61" s="235"/>
      <c r="BS61" s="142"/>
      <c r="BT61" s="142"/>
      <c r="BU61" s="272"/>
      <c r="BV61" s="272"/>
      <c r="BW61" s="270"/>
      <c r="BX61" s="270"/>
      <c r="BY61" s="273"/>
      <c r="BZ61" s="269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</row>
    <row r="62" customFormat="false" ht="15.75" hidden="false" customHeight="false" outlineLevel="0" collapsed="false">
      <c r="A62" s="7"/>
      <c r="B62" s="7"/>
      <c r="C62" s="7"/>
      <c r="D62" s="7"/>
      <c r="E62" s="254"/>
      <c r="F62" s="7"/>
      <c r="G62" s="7"/>
      <c r="H62" s="282"/>
      <c r="I62" s="7"/>
      <c r="J62" s="7"/>
      <c r="K62" s="269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AT62" s="283" t="n">
        <f aca="false">AT31</f>
        <v>96</v>
      </c>
      <c r="BR62" s="7"/>
      <c r="BS62" s="142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</row>
    <row r="63" customFormat="false" ht="15.75" hidden="false" customHeight="false" outlineLevel="0" collapsed="false">
      <c r="A63" s="7"/>
      <c r="B63" s="7"/>
      <c r="C63" s="7"/>
      <c r="D63" s="7"/>
      <c r="E63" s="254"/>
      <c r="F63" s="7"/>
      <c r="G63" s="7"/>
      <c r="H63" s="7"/>
      <c r="I63" s="7"/>
      <c r="J63" s="7"/>
      <c r="K63" s="274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AX63" s="0" t="s">
        <v>151</v>
      </c>
      <c r="AZ63" s="284" t="n">
        <f aca="false">SUM(AZ38:AZ62)</f>
        <v>-48</v>
      </c>
      <c r="BA63" s="285" t="n">
        <f aca="false">SUM(BA38:BA62)</f>
        <v>4800</v>
      </c>
      <c r="BR63" s="7"/>
      <c r="BS63" s="7"/>
      <c r="BT63" s="7"/>
      <c r="BU63" s="7"/>
      <c r="BV63" s="7"/>
      <c r="BW63" s="7"/>
      <c r="BX63" s="7"/>
      <c r="BY63" s="273"/>
      <c r="BZ63" s="269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</row>
    <row r="64" customFormat="false" ht="12.75" hidden="false" customHeight="false" outlineLevel="0" collapsed="false">
      <c r="A64" s="7"/>
      <c r="B64" s="7"/>
      <c r="C64" s="7"/>
      <c r="D64" s="7"/>
      <c r="E64" s="7"/>
      <c r="F64" s="7"/>
      <c r="G64" s="7"/>
      <c r="H64" s="7"/>
      <c r="I64" s="7"/>
      <c r="J64" s="7"/>
      <c r="K64" s="269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</row>
    <row r="65" customFormat="false" ht="12.75" hidden="false" customHeight="false" outlineLevel="0" collapsed="false">
      <c r="A65" s="7"/>
      <c r="B65" s="7"/>
      <c r="C65" s="7"/>
      <c r="D65" s="7"/>
      <c r="E65" s="7"/>
      <c r="F65" s="7"/>
      <c r="G65" s="7"/>
      <c r="H65" s="7"/>
      <c r="I65" s="7"/>
      <c r="J65" s="7"/>
      <c r="K65" s="274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</row>
    <row r="66" customFormat="false" ht="12.75" hidden="false" customHeight="false" outlineLevel="0" collapsed="false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</row>
    <row r="67" customFormat="false" ht="12.75" hidden="false" customHeight="false" outlineLevel="0" collapsed="false">
      <c r="A67" s="286"/>
      <c r="B67" s="287"/>
      <c r="C67" s="287"/>
      <c r="D67" s="287"/>
      <c r="E67" s="287"/>
      <c r="F67" s="287"/>
      <c r="G67" s="287"/>
      <c r="H67" s="287"/>
      <c r="I67" s="287"/>
      <c r="J67" s="287"/>
      <c r="K67" s="287"/>
      <c r="L67" s="287"/>
      <c r="M67" s="287"/>
      <c r="N67" s="287"/>
      <c r="O67" s="287"/>
      <c r="P67" s="287"/>
      <c r="Q67" s="287"/>
      <c r="R67" s="287"/>
      <c r="S67" s="287"/>
      <c r="T67" s="287"/>
      <c r="U67" s="287"/>
      <c r="V67" s="7"/>
      <c r="W67" s="7"/>
      <c r="X67" s="7"/>
      <c r="Y67" s="7"/>
    </row>
    <row r="68" customFormat="false" ht="12.75" hidden="false" customHeight="false" outlineLevel="0" collapsed="false">
      <c r="A68" s="288"/>
      <c r="B68" s="9"/>
      <c r="C68" s="10"/>
      <c r="D68" s="10"/>
      <c r="E68" s="10"/>
      <c r="F68" s="288"/>
      <c r="G68" s="288"/>
      <c r="H68" s="12"/>
      <c r="I68" s="12"/>
      <c r="J68" s="288"/>
      <c r="K68" s="288"/>
      <c r="L68" s="288"/>
      <c r="M68" s="289"/>
      <c r="N68" s="288"/>
      <c r="O68" s="289"/>
      <c r="P68" s="287"/>
      <c r="Q68" s="289"/>
      <c r="R68" s="289"/>
      <c r="S68" s="289"/>
      <c r="T68" s="289"/>
      <c r="U68" s="287"/>
      <c r="V68" s="7"/>
      <c r="W68" s="7"/>
      <c r="X68" s="7"/>
      <c r="Y68" s="7"/>
    </row>
    <row r="69" customFormat="false" ht="12.75" hidden="false" customHeight="false" outlineLevel="0" collapsed="false">
      <c r="A69" s="287"/>
      <c r="B69" s="9"/>
      <c r="C69" s="290"/>
      <c r="D69" s="291"/>
      <c r="E69" s="290"/>
      <c r="F69" s="289"/>
      <c r="G69" s="289"/>
      <c r="H69" s="289"/>
      <c r="I69" s="289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7"/>
      <c r="W69" s="7"/>
      <c r="X69" s="7"/>
      <c r="Y69" s="7"/>
    </row>
    <row r="70" customFormat="false" ht="12.75" hidden="false" customHeight="false" outlineLevel="0" collapsed="false">
      <c r="A70" s="293"/>
      <c r="B70" s="9"/>
      <c r="C70" s="291"/>
      <c r="D70" s="291"/>
      <c r="E70" s="290"/>
      <c r="F70" s="289"/>
      <c r="G70" s="289"/>
      <c r="H70" s="289"/>
      <c r="I70" s="289"/>
      <c r="J70" s="289"/>
      <c r="K70" s="289"/>
      <c r="L70" s="289"/>
      <c r="M70" s="289"/>
      <c r="N70" s="289"/>
      <c r="O70" s="289"/>
      <c r="P70" s="289"/>
      <c r="Q70" s="289"/>
      <c r="R70" s="289"/>
      <c r="S70" s="289"/>
      <c r="T70" s="289"/>
      <c r="U70" s="289"/>
      <c r="V70" s="7"/>
      <c r="W70" s="7"/>
      <c r="X70" s="7"/>
      <c r="Y70" s="7"/>
    </row>
    <row r="71" customFormat="false" ht="12.75" hidden="false" customHeight="false" outlineLevel="0" collapsed="false">
      <c r="A71" s="287"/>
      <c r="B71" s="9"/>
      <c r="C71" s="291"/>
      <c r="D71" s="291"/>
      <c r="E71" s="10"/>
      <c r="F71" s="206"/>
      <c r="G71" s="294"/>
      <c r="H71" s="294"/>
      <c r="I71" s="289"/>
      <c r="J71" s="289"/>
      <c r="K71" s="294"/>
      <c r="L71" s="294"/>
      <c r="M71" s="294"/>
      <c r="N71" s="295"/>
      <c r="O71" s="294"/>
      <c r="P71" s="296"/>
      <c r="Q71" s="294"/>
      <c r="R71" s="294"/>
      <c r="S71" s="294"/>
      <c r="T71" s="294"/>
      <c r="U71" s="289"/>
      <c r="V71" s="7"/>
      <c r="W71" s="7"/>
      <c r="X71" s="7"/>
      <c r="Y71" s="7"/>
    </row>
    <row r="72" customFormat="false" ht="12.75" hidden="false" customHeight="false" outlineLevel="0" collapsed="false">
      <c r="A72" s="287"/>
      <c r="B72" s="297"/>
      <c r="C72" s="298"/>
      <c r="D72" s="298"/>
      <c r="E72" s="298"/>
      <c r="F72" s="299"/>
      <c r="G72" s="299"/>
      <c r="H72" s="299"/>
      <c r="I72" s="299"/>
      <c r="J72" s="298"/>
      <c r="K72" s="299"/>
      <c r="L72" s="299"/>
      <c r="M72" s="299"/>
      <c r="N72" s="300"/>
      <c r="O72" s="299"/>
      <c r="P72" s="300"/>
      <c r="Q72" s="299"/>
      <c r="R72" s="300"/>
      <c r="S72" s="301"/>
      <c r="T72" s="299"/>
      <c r="U72" s="299"/>
      <c r="V72" s="7"/>
      <c r="W72" s="7"/>
      <c r="X72" s="7"/>
      <c r="Y72" s="7"/>
    </row>
    <row r="73" customFormat="false" ht="12.75" hidden="false" customHeight="false" outlineLevel="0" collapsed="false">
      <c r="A73" s="287"/>
      <c r="B73" s="9"/>
      <c r="C73" s="290"/>
      <c r="D73" s="290"/>
      <c r="E73" s="290"/>
      <c r="F73" s="302"/>
      <c r="G73" s="302"/>
      <c r="H73" s="302"/>
      <c r="I73" s="302"/>
      <c r="J73" s="290"/>
      <c r="K73" s="303"/>
      <c r="L73" s="303"/>
      <c r="M73" s="303"/>
      <c r="N73" s="303"/>
      <c r="O73" s="303"/>
      <c r="P73" s="303"/>
      <c r="Q73" s="303"/>
      <c r="R73" s="303"/>
      <c r="S73" s="303"/>
      <c r="T73" s="303"/>
      <c r="U73" s="304"/>
      <c r="V73" s="7"/>
      <c r="W73" s="7"/>
      <c r="X73" s="7"/>
      <c r="Y73" s="7"/>
    </row>
    <row r="74" customFormat="false" ht="12.75" hidden="false" customHeight="false" outlineLevel="0" collapsed="false">
      <c r="A74" s="287"/>
      <c r="B74" s="9"/>
      <c r="C74" s="290"/>
      <c r="D74" s="290"/>
      <c r="E74" s="290"/>
      <c r="F74" s="302"/>
      <c r="G74" s="302"/>
      <c r="H74" s="302"/>
      <c r="I74" s="302"/>
      <c r="J74" s="290"/>
      <c r="K74" s="303"/>
      <c r="L74" s="303"/>
      <c r="M74" s="303"/>
      <c r="N74" s="303"/>
      <c r="O74" s="303"/>
      <c r="P74" s="303"/>
      <c r="Q74" s="303"/>
      <c r="R74" s="303"/>
      <c r="S74" s="303"/>
      <c r="T74" s="303"/>
      <c r="U74" s="304"/>
      <c r="V74" s="7"/>
      <c r="W74" s="7"/>
      <c r="X74" s="7"/>
      <c r="Y74" s="7"/>
    </row>
    <row r="75" customFormat="false" ht="12.75" hidden="false" customHeight="false" outlineLevel="0" collapsed="false">
      <c r="A75" s="305"/>
      <c r="B75" s="9"/>
      <c r="C75" s="290"/>
      <c r="D75" s="290"/>
      <c r="E75" s="290"/>
      <c r="F75" s="302"/>
      <c r="G75" s="302"/>
      <c r="H75" s="302"/>
      <c r="I75" s="302"/>
      <c r="J75" s="290"/>
      <c r="K75" s="303"/>
      <c r="L75" s="303"/>
      <c r="M75" s="303"/>
      <c r="N75" s="303"/>
      <c r="O75" s="303"/>
      <c r="P75" s="303"/>
      <c r="Q75" s="303"/>
      <c r="R75" s="303"/>
      <c r="S75" s="303"/>
      <c r="T75" s="303"/>
      <c r="U75" s="304"/>
      <c r="V75" s="7"/>
      <c r="W75" s="7"/>
      <c r="X75" s="7"/>
      <c r="Y75" s="7"/>
    </row>
    <row r="76" customFormat="false" ht="12.75" hidden="false" customHeight="false" outlineLevel="0" collapsed="false">
      <c r="A76" s="287"/>
      <c r="B76" s="9"/>
      <c r="C76" s="290"/>
      <c r="D76" s="290"/>
      <c r="E76" s="290"/>
      <c r="F76" s="302"/>
      <c r="G76" s="302"/>
      <c r="H76" s="302"/>
      <c r="I76" s="302"/>
      <c r="J76" s="290"/>
      <c r="K76" s="303"/>
      <c r="L76" s="303"/>
      <c r="M76" s="303"/>
      <c r="N76" s="303"/>
      <c r="O76" s="303"/>
      <c r="P76" s="303"/>
      <c r="Q76" s="303"/>
      <c r="R76" s="303"/>
      <c r="S76" s="303"/>
      <c r="T76" s="303"/>
      <c r="U76" s="304"/>
      <c r="V76" s="7"/>
      <c r="W76" s="7"/>
      <c r="X76" s="7"/>
      <c r="Y76" s="7"/>
    </row>
    <row r="77" customFormat="false" ht="12.75" hidden="false" customHeight="false" outlineLevel="0" collapsed="false">
      <c r="A77" s="287"/>
      <c r="B77" s="9"/>
      <c r="C77" s="290"/>
      <c r="D77" s="290"/>
      <c r="E77" s="290"/>
      <c r="F77" s="302"/>
      <c r="G77" s="302"/>
      <c r="H77" s="302"/>
      <c r="I77" s="302"/>
      <c r="J77" s="290"/>
      <c r="K77" s="303"/>
      <c r="L77" s="303"/>
      <c r="M77" s="303"/>
      <c r="N77" s="303"/>
      <c r="O77" s="303"/>
      <c r="P77" s="303"/>
      <c r="Q77" s="303"/>
      <c r="R77" s="303"/>
      <c r="S77" s="303"/>
      <c r="T77" s="303"/>
      <c r="U77" s="304"/>
      <c r="V77" s="7"/>
      <c r="W77" s="7"/>
      <c r="X77" s="7"/>
      <c r="Y77" s="7"/>
    </row>
    <row r="78" customFormat="false" ht="12.75" hidden="false" customHeight="false" outlineLevel="0" collapsed="false">
      <c r="A78" s="287"/>
      <c r="B78" s="9"/>
      <c r="C78" s="290"/>
      <c r="D78" s="290"/>
      <c r="E78" s="290"/>
      <c r="F78" s="302"/>
      <c r="G78" s="302"/>
      <c r="H78" s="302"/>
      <c r="I78" s="302"/>
      <c r="J78" s="290"/>
      <c r="K78" s="303"/>
      <c r="L78" s="303"/>
      <c r="M78" s="303"/>
      <c r="N78" s="303"/>
      <c r="O78" s="303"/>
      <c r="P78" s="303"/>
      <c r="Q78" s="303"/>
      <c r="R78" s="303"/>
      <c r="S78" s="303"/>
      <c r="T78" s="303"/>
      <c r="U78" s="304"/>
      <c r="V78" s="7"/>
      <c r="W78" s="7"/>
      <c r="X78" s="7"/>
      <c r="Y78" s="7"/>
    </row>
    <row r="79" customFormat="false" ht="12.75" hidden="false" customHeight="false" outlineLevel="0" collapsed="false">
      <c r="A79" s="287"/>
      <c r="B79" s="9"/>
      <c r="C79" s="290"/>
      <c r="D79" s="290"/>
      <c r="E79" s="290"/>
      <c r="F79" s="302"/>
      <c r="G79" s="302"/>
      <c r="H79" s="302"/>
      <c r="I79" s="302"/>
      <c r="J79" s="290"/>
      <c r="K79" s="303"/>
      <c r="L79" s="303"/>
      <c r="M79" s="303"/>
      <c r="N79" s="303"/>
      <c r="O79" s="303"/>
      <c r="P79" s="303"/>
      <c r="Q79" s="303"/>
      <c r="R79" s="303"/>
      <c r="S79" s="303"/>
      <c r="T79" s="303"/>
      <c r="U79" s="304"/>
      <c r="V79" s="7"/>
      <c r="W79" s="7"/>
      <c r="X79" s="7"/>
      <c r="Y79" s="7"/>
    </row>
    <row r="80" customFormat="false" ht="12.75" hidden="false" customHeight="false" outlineLevel="0" collapsed="false">
      <c r="A80" s="287"/>
      <c r="B80" s="9"/>
      <c r="C80" s="290"/>
      <c r="D80" s="290"/>
      <c r="E80" s="290"/>
      <c r="F80" s="302"/>
      <c r="G80" s="302"/>
      <c r="H80" s="302"/>
      <c r="I80" s="302"/>
      <c r="J80" s="290"/>
      <c r="K80" s="303"/>
      <c r="L80" s="303"/>
      <c r="M80" s="303"/>
      <c r="N80" s="303"/>
      <c r="O80" s="303"/>
      <c r="P80" s="303"/>
      <c r="Q80" s="303"/>
      <c r="R80" s="303"/>
      <c r="S80" s="303"/>
      <c r="T80" s="303"/>
      <c r="U80" s="304"/>
      <c r="V80" s="7"/>
      <c r="W80" s="7"/>
      <c r="X80" s="7"/>
      <c r="Y80" s="7"/>
    </row>
    <row r="81" customFormat="false" ht="12.75" hidden="false" customHeight="false" outlineLevel="0" collapsed="false">
      <c r="A81" s="287"/>
      <c r="B81" s="9"/>
      <c r="C81" s="290"/>
      <c r="D81" s="290"/>
      <c r="E81" s="290"/>
      <c r="F81" s="302"/>
      <c r="G81" s="302"/>
      <c r="H81" s="302"/>
      <c r="I81" s="302"/>
      <c r="J81" s="290"/>
      <c r="K81" s="303"/>
      <c r="L81" s="303"/>
      <c r="M81" s="303"/>
      <c r="N81" s="303"/>
      <c r="O81" s="303"/>
      <c r="P81" s="303"/>
      <c r="Q81" s="303"/>
      <c r="R81" s="303"/>
      <c r="S81" s="303"/>
      <c r="T81" s="303"/>
      <c r="U81" s="304"/>
      <c r="V81" s="7"/>
      <c r="W81" s="7"/>
      <c r="X81" s="7"/>
      <c r="Y81" s="7"/>
    </row>
    <row r="82" customFormat="false" ht="12.75" hidden="false" customHeight="false" outlineLevel="0" collapsed="false">
      <c r="A82" s="287"/>
      <c r="B82" s="9"/>
      <c r="C82" s="290"/>
      <c r="D82" s="290"/>
      <c r="E82" s="290"/>
      <c r="F82" s="302"/>
      <c r="G82" s="302"/>
      <c r="H82" s="302"/>
      <c r="I82" s="302"/>
      <c r="J82" s="290"/>
      <c r="K82" s="303"/>
      <c r="L82" s="303"/>
      <c r="M82" s="303"/>
      <c r="N82" s="303"/>
      <c r="O82" s="303"/>
      <c r="P82" s="303"/>
      <c r="Q82" s="303"/>
      <c r="R82" s="303"/>
      <c r="S82" s="303"/>
      <c r="T82" s="303"/>
      <c r="U82" s="304"/>
      <c r="V82" s="7"/>
      <c r="W82" s="8"/>
      <c r="X82" s="7"/>
      <c r="Y82" s="8"/>
    </row>
    <row r="83" customFormat="false" ht="12.75" hidden="false" customHeight="false" outlineLevel="0" collapsed="false">
      <c r="A83" s="287"/>
      <c r="B83" s="9"/>
      <c r="C83" s="290"/>
      <c r="D83" s="290"/>
      <c r="E83" s="290"/>
      <c r="F83" s="302"/>
      <c r="G83" s="302"/>
      <c r="H83" s="302"/>
      <c r="I83" s="302"/>
      <c r="J83" s="290"/>
      <c r="K83" s="303"/>
      <c r="L83" s="303"/>
      <c r="M83" s="303"/>
      <c r="N83" s="303"/>
      <c r="O83" s="303"/>
      <c r="P83" s="303"/>
      <c r="Q83" s="303"/>
      <c r="R83" s="303"/>
      <c r="S83" s="303"/>
      <c r="T83" s="303"/>
      <c r="U83" s="304"/>
      <c r="V83" s="7"/>
      <c r="W83" s="7"/>
      <c r="X83" s="7"/>
      <c r="Y83" s="7"/>
    </row>
    <row r="84" customFormat="false" ht="12.75" hidden="false" customHeight="false" outlineLevel="0" collapsed="false">
      <c r="A84" s="287"/>
      <c r="B84" s="9"/>
      <c r="C84" s="290"/>
      <c r="D84" s="290"/>
      <c r="E84" s="290"/>
      <c r="F84" s="302"/>
      <c r="G84" s="302"/>
      <c r="H84" s="302"/>
      <c r="I84" s="302"/>
      <c r="J84" s="290"/>
      <c r="K84" s="303"/>
      <c r="L84" s="303"/>
      <c r="M84" s="303"/>
      <c r="N84" s="303"/>
      <c r="O84" s="303"/>
      <c r="P84" s="303"/>
      <c r="Q84" s="303"/>
      <c r="R84" s="303"/>
      <c r="S84" s="303"/>
      <c r="T84" s="303"/>
      <c r="U84" s="304"/>
      <c r="V84" s="7"/>
      <c r="W84" s="7"/>
      <c r="X84" s="7"/>
      <c r="Y84" s="7"/>
    </row>
    <row r="85" customFormat="false" ht="12.75" hidden="false" customHeight="false" outlineLevel="0" collapsed="false">
      <c r="A85" s="287"/>
      <c r="B85" s="9"/>
      <c r="C85" s="290"/>
      <c r="D85" s="290"/>
      <c r="E85" s="290"/>
      <c r="F85" s="302"/>
      <c r="G85" s="302"/>
      <c r="H85" s="302"/>
      <c r="I85" s="302"/>
      <c r="J85" s="290"/>
      <c r="K85" s="303"/>
      <c r="L85" s="303"/>
      <c r="M85" s="303"/>
      <c r="N85" s="303"/>
      <c r="O85" s="303"/>
      <c r="P85" s="303"/>
      <c r="Q85" s="303"/>
      <c r="R85" s="303"/>
      <c r="S85" s="303"/>
      <c r="T85" s="303"/>
      <c r="U85" s="304"/>
      <c r="V85" s="7"/>
      <c r="W85" s="7"/>
      <c r="X85" s="7"/>
      <c r="Y85" s="7"/>
    </row>
    <row r="86" customFormat="false" ht="12.75" hidden="false" customHeight="false" outlineLevel="0" collapsed="false">
      <c r="A86" s="287"/>
      <c r="B86" s="9"/>
      <c r="C86" s="290"/>
      <c r="D86" s="290"/>
      <c r="E86" s="290"/>
      <c r="F86" s="302"/>
      <c r="G86" s="302"/>
      <c r="H86" s="302"/>
      <c r="I86" s="302"/>
      <c r="J86" s="290"/>
      <c r="K86" s="303"/>
      <c r="L86" s="303"/>
      <c r="M86" s="303"/>
      <c r="N86" s="303"/>
      <c r="O86" s="303"/>
      <c r="P86" s="303"/>
      <c r="Q86" s="303"/>
      <c r="R86" s="303"/>
      <c r="S86" s="303"/>
      <c r="T86" s="303"/>
      <c r="U86" s="304"/>
      <c r="V86" s="7"/>
      <c r="W86" s="7"/>
      <c r="X86" s="7"/>
      <c r="Y86" s="7"/>
    </row>
    <row r="87" customFormat="false" ht="12.75" hidden="false" customHeight="false" outlineLevel="0" collapsed="false">
      <c r="A87" s="287"/>
      <c r="B87" s="9"/>
      <c r="C87" s="290"/>
      <c r="D87" s="290"/>
      <c r="E87" s="290"/>
      <c r="F87" s="302"/>
      <c r="G87" s="302"/>
      <c r="H87" s="302"/>
      <c r="I87" s="302"/>
      <c r="J87" s="290"/>
      <c r="K87" s="303"/>
      <c r="L87" s="303"/>
      <c r="M87" s="303"/>
      <c r="N87" s="303"/>
      <c r="O87" s="303"/>
      <c r="P87" s="303"/>
      <c r="Q87" s="303"/>
      <c r="R87" s="303"/>
      <c r="S87" s="303"/>
      <c r="T87" s="303"/>
      <c r="U87" s="304"/>
      <c r="V87" s="7"/>
      <c r="W87" s="7"/>
      <c r="X87" s="7"/>
      <c r="Y87" s="7"/>
      <c r="AH87" s="6"/>
    </row>
    <row r="88" customFormat="false" ht="12.75" hidden="false" customHeight="false" outlineLevel="0" collapsed="false">
      <c r="A88" s="287"/>
      <c r="B88" s="9"/>
      <c r="C88" s="290"/>
      <c r="D88" s="290"/>
      <c r="E88" s="290"/>
      <c r="F88" s="302"/>
      <c r="G88" s="302"/>
      <c r="H88" s="302"/>
      <c r="I88" s="302"/>
      <c r="J88" s="290"/>
      <c r="K88" s="303"/>
      <c r="L88" s="303"/>
      <c r="M88" s="303"/>
      <c r="N88" s="303"/>
      <c r="O88" s="303"/>
      <c r="P88" s="303"/>
      <c r="Q88" s="303"/>
      <c r="R88" s="303"/>
      <c r="S88" s="303"/>
      <c r="T88" s="303"/>
      <c r="U88" s="304"/>
      <c r="V88" s="7"/>
      <c r="W88" s="7"/>
      <c r="X88" s="7"/>
      <c r="Y88" s="7"/>
    </row>
    <row r="89" customFormat="false" ht="12.75" hidden="false" customHeight="false" outlineLevel="0" collapsed="false">
      <c r="A89" s="287"/>
      <c r="B89" s="9"/>
      <c r="C89" s="290"/>
      <c r="D89" s="290"/>
      <c r="E89" s="290"/>
      <c r="F89" s="302"/>
      <c r="G89" s="302"/>
      <c r="H89" s="302"/>
      <c r="I89" s="302"/>
      <c r="J89" s="290"/>
      <c r="K89" s="303"/>
      <c r="L89" s="303"/>
      <c r="M89" s="303"/>
      <c r="N89" s="303"/>
      <c r="O89" s="303"/>
      <c r="P89" s="303"/>
      <c r="Q89" s="303"/>
      <c r="R89" s="303"/>
      <c r="S89" s="303"/>
      <c r="T89" s="303"/>
      <c r="U89" s="304"/>
      <c r="V89" s="7"/>
      <c r="W89" s="7"/>
      <c r="X89" s="7"/>
      <c r="Y89" s="7"/>
    </row>
    <row r="90" customFormat="false" ht="12.75" hidden="false" customHeight="false" outlineLevel="0" collapsed="false">
      <c r="A90" s="287"/>
      <c r="B90" s="9"/>
      <c r="C90" s="290"/>
      <c r="D90" s="290"/>
      <c r="E90" s="290"/>
      <c r="F90" s="302"/>
      <c r="G90" s="302"/>
      <c r="H90" s="302"/>
      <c r="I90" s="302"/>
      <c r="J90" s="290"/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4"/>
      <c r="V90" s="7"/>
      <c r="W90" s="7"/>
      <c r="X90" s="7"/>
      <c r="Y90" s="7"/>
    </row>
    <row r="91" customFormat="false" ht="12.75" hidden="false" customHeight="false" outlineLevel="0" collapsed="false">
      <c r="A91" s="287"/>
      <c r="B91" s="9"/>
      <c r="C91" s="290"/>
      <c r="D91" s="290"/>
      <c r="E91" s="290"/>
      <c r="F91" s="302"/>
      <c r="G91" s="302"/>
      <c r="H91" s="302"/>
      <c r="I91" s="302"/>
      <c r="J91" s="290"/>
      <c r="K91" s="303"/>
      <c r="L91" s="303"/>
      <c r="M91" s="303"/>
      <c r="N91" s="303"/>
      <c r="O91" s="303"/>
      <c r="P91" s="303"/>
      <c r="Q91" s="303"/>
      <c r="R91" s="303"/>
      <c r="S91" s="303"/>
      <c r="T91" s="303"/>
      <c r="U91" s="304"/>
      <c r="V91" s="7"/>
      <c r="W91" s="7"/>
      <c r="X91" s="7"/>
      <c r="Y91" s="7"/>
    </row>
    <row r="92" customFormat="false" ht="12.75" hidden="false" customHeight="false" outlineLevel="0" collapsed="false">
      <c r="A92" s="287"/>
      <c r="B92" s="9"/>
      <c r="C92" s="290"/>
      <c r="D92" s="290"/>
      <c r="E92" s="290"/>
      <c r="F92" s="302"/>
      <c r="G92" s="302"/>
      <c r="H92" s="302"/>
      <c r="I92" s="302"/>
      <c r="J92" s="290"/>
      <c r="K92" s="303"/>
      <c r="L92" s="303"/>
      <c r="M92" s="303"/>
      <c r="N92" s="303"/>
      <c r="O92" s="303"/>
      <c r="P92" s="303"/>
      <c r="Q92" s="303"/>
      <c r="R92" s="303"/>
      <c r="S92" s="303"/>
      <c r="T92" s="303"/>
      <c r="U92" s="304"/>
      <c r="V92" s="7"/>
      <c r="W92" s="7"/>
      <c r="X92" s="7"/>
      <c r="Y92" s="7"/>
    </row>
    <row r="93" customFormat="false" ht="12.75" hidden="false" customHeight="false" outlineLevel="0" collapsed="false">
      <c r="A93" s="287"/>
      <c r="B93" s="9"/>
      <c r="C93" s="290"/>
      <c r="D93" s="290"/>
      <c r="E93" s="290"/>
      <c r="F93" s="302"/>
      <c r="G93" s="302"/>
      <c r="H93" s="302"/>
      <c r="I93" s="302"/>
      <c r="J93" s="290"/>
      <c r="K93" s="303"/>
      <c r="L93" s="303"/>
      <c r="M93" s="303"/>
      <c r="N93" s="303"/>
      <c r="O93" s="303"/>
      <c r="P93" s="303"/>
      <c r="Q93" s="303"/>
      <c r="R93" s="303"/>
      <c r="S93" s="303"/>
      <c r="T93" s="303"/>
      <c r="U93" s="304"/>
      <c r="V93" s="7"/>
      <c r="W93" s="7"/>
      <c r="X93" s="7"/>
      <c r="Y93" s="7"/>
    </row>
    <row r="94" customFormat="false" ht="12.75" hidden="false" customHeight="false" outlineLevel="0" collapsed="false">
      <c r="A94" s="287"/>
      <c r="B94" s="9"/>
      <c r="C94" s="290"/>
      <c r="D94" s="290"/>
      <c r="E94" s="290"/>
      <c r="F94" s="302"/>
      <c r="G94" s="302"/>
      <c r="H94" s="302"/>
      <c r="I94" s="302"/>
      <c r="J94" s="290"/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304"/>
      <c r="V94" s="7"/>
      <c r="W94" s="7"/>
      <c r="X94" s="7"/>
      <c r="Y94" s="7"/>
    </row>
    <row r="95" customFormat="false" ht="12.75" hidden="false" customHeight="false" outlineLevel="0" collapsed="false">
      <c r="A95" s="287"/>
      <c r="B95" s="9"/>
      <c r="C95" s="290"/>
      <c r="D95" s="290"/>
      <c r="E95" s="290"/>
      <c r="F95" s="302"/>
      <c r="G95" s="302"/>
      <c r="H95" s="302"/>
      <c r="I95" s="302"/>
      <c r="J95" s="290"/>
      <c r="K95" s="303"/>
      <c r="L95" s="303"/>
      <c r="M95" s="303"/>
      <c r="N95" s="303"/>
      <c r="O95" s="303"/>
      <c r="P95" s="303"/>
      <c r="Q95" s="303"/>
      <c r="R95" s="303"/>
      <c r="S95" s="303"/>
      <c r="T95" s="303"/>
      <c r="U95" s="304"/>
      <c r="V95" s="7"/>
      <c r="W95" s="7"/>
      <c r="X95" s="7"/>
      <c r="Y95" s="7"/>
    </row>
    <row r="96" customFormat="false" ht="12.75" hidden="false" customHeight="false" outlineLevel="0" collapsed="false">
      <c r="A96" s="287"/>
      <c r="B96" s="9"/>
      <c r="C96" s="290"/>
      <c r="D96" s="290"/>
      <c r="E96" s="290"/>
      <c r="F96" s="302"/>
      <c r="G96" s="302"/>
      <c r="H96" s="302"/>
      <c r="I96" s="302"/>
      <c r="J96" s="290"/>
      <c r="K96" s="303"/>
      <c r="L96" s="303"/>
      <c r="M96" s="303"/>
      <c r="N96" s="303"/>
      <c r="O96" s="303"/>
      <c r="P96" s="303"/>
      <c r="Q96" s="303"/>
      <c r="R96" s="303"/>
      <c r="S96" s="303"/>
      <c r="T96" s="303"/>
      <c r="U96" s="304"/>
      <c r="V96" s="7"/>
      <c r="W96" s="7"/>
      <c r="X96" s="7"/>
      <c r="Y96" s="7"/>
    </row>
    <row r="97" customFormat="false" ht="12.75" hidden="false" customHeight="false" outlineLevel="0" collapsed="false">
      <c r="A97" s="287"/>
      <c r="B97" s="9"/>
      <c r="C97" s="290"/>
      <c r="D97" s="290"/>
      <c r="E97" s="291"/>
      <c r="F97" s="287"/>
      <c r="G97" s="287"/>
      <c r="H97" s="287"/>
      <c r="I97" s="287"/>
      <c r="J97" s="287"/>
      <c r="K97" s="287"/>
      <c r="L97" s="287"/>
      <c r="M97" s="287"/>
      <c r="N97" s="287"/>
      <c r="O97" s="287"/>
      <c r="P97" s="287"/>
      <c r="Q97" s="287"/>
      <c r="R97" s="287"/>
      <c r="S97" s="287"/>
      <c r="T97" s="287"/>
      <c r="U97" s="287"/>
      <c r="V97" s="7"/>
      <c r="W97" s="7"/>
      <c r="X97" s="7"/>
      <c r="Y97" s="7"/>
    </row>
    <row r="98" customFormat="false" ht="12.75" hidden="false" customHeight="false" outlineLevel="0" collapsed="false">
      <c r="A98" s="287"/>
      <c r="B98" s="287"/>
      <c r="C98" s="287"/>
      <c r="D98" s="287"/>
      <c r="E98" s="287"/>
      <c r="F98" s="287"/>
      <c r="G98" s="287"/>
      <c r="H98" s="287"/>
      <c r="I98" s="287"/>
      <c r="J98" s="287"/>
      <c r="K98" s="287"/>
      <c r="L98" s="287"/>
      <c r="M98" s="287"/>
      <c r="N98" s="287"/>
      <c r="O98" s="287"/>
      <c r="P98" s="287"/>
      <c r="Q98" s="287"/>
      <c r="R98" s="287"/>
      <c r="S98" s="287"/>
      <c r="T98" s="287"/>
      <c r="U98" s="287"/>
      <c r="V98" s="7"/>
      <c r="W98" s="7"/>
      <c r="X98" s="7"/>
      <c r="Y98" s="7"/>
    </row>
    <row r="99" customFormat="false" ht="12.75" hidden="false" customHeight="false" outlineLevel="0" collapsed="false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customFormat="false" ht="12.75" hidden="false" customHeight="false" outlineLevel="0" collapsed="false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customFormat="false" ht="12.75" hidden="false" customHeight="false" outlineLevel="0" collapsed="false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customFormat="false" ht="12.75" hidden="false" customHeight="false" outlineLevel="0" collapsed="false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customFormat="false" ht="12.75" hidden="false" customHeight="false" outlineLevel="0" collapsed="false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customFormat="false" ht="12.75" hidden="false" customHeight="false" outlineLevel="0" collapsed="false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customFormat="false" ht="12.75" hidden="false" customHeight="false" outlineLevel="0" collapsed="false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customFormat="false" ht="12.75" hidden="false" customHeight="false" outlineLevel="0" collapsed="false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customFormat="false" ht="12.75" hidden="false" customHeight="false" outlineLevel="0" collapsed="false">
      <c r="A107" s="7"/>
      <c r="B107" s="7"/>
      <c r="C107" s="7"/>
      <c r="D107" s="7"/>
      <c r="E107" s="287"/>
      <c r="F107" s="287"/>
      <c r="G107" s="287"/>
      <c r="H107" s="287"/>
      <c r="I107" s="287"/>
      <c r="J107" s="287"/>
      <c r="K107" s="287"/>
      <c r="L107" s="287"/>
      <c r="M107" s="287"/>
      <c r="N107" s="287"/>
      <c r="O107" s="287"/>
      <c r="P107" s="287"/>
      <c r="Q107" s="287"/>
      <c r="R107" s="287"/>
      <c r="S107" s="287"/>
      <c r="T107" s="287"/>
      <c r="U107" s="287"/>
      <c r="V107" s="287"/>
      <c r="W107" s="287"/>
      <c r="X107" s="287"/>
      <c r="Y107" s="7"/>
    </row>
    <row r="108" customFormat="false" ht="12.75" hidden="false" customHeight="false" outlineLevel="0" collapsed="false">
      <c r="A108" s="7"/>
      <c r="B108" s="7"/>
      <c r="C108" s="7"/>
      <c r="D108" s="7"/>
      <c r="E108" s="9"/>
      <c r="F108" s="10"/>
      <c r="G108" s="10"/>
      <c r="H108" s="10"/>
      <c r="I108" s="288"/>
      <c r="J108" s="288"/>
      <c r="K108" s="12"/>
      <c r="L108" s="12"/>
      <c r="M108" s="288"/>
      <c r="N108" s="288"/>
      <c r="O108" s="288"/>
      <c r="P108" s="289"/>
      <c r="Q108" s="288"/>
      <c r="R108" s="289"/>
      <c r="S108" s="287"/>
      <c r="T108" s="289"/>
      <c r="U108" s="289"/>
      <c r="V108" s="289"/>
      <c r="W108" s="289"/>
      <c r="X108" s="287"/>
      <c r="Y108" s="7"/>
    </row>
    <row r="109" customFormat="false" ht="12.75" hidden="false" customHeight="false" outlineLevel="0" collapsed="false">
      <c r="A109" s="7"/>
      <c r="B109" s="7"/>
      <c r="C109" s="7"/>
      <c r="D109" s="7"/>
      <c r="E109" s="9"/>
      <c r="F109" s="290"/>
      <c r="G109" s="291"/>
      <c r="H109" s="290"/>
      <c r="I109" s="289"/>
      <c r="J109" s="289"/>
      <c r="K109" s="289"/>
      <c r="L109" s="289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7"/>
    </row>
    <row r="110" customFormat="false" ht="12.75" hidden="false" customHeight="false" outlineLevel="0" collapsed="false">
      <c r="A110" s="7"/>
      <c r="B110" s="7"/>
      <c r="C110" s="7"/>
      <c r="D110" s="7"/>
      <c r="E110" s="9"/>
      <c r="F110" s="291"/>
      <c r="G110" s="291"/>
      <c r="H110" s="290"/>
      <c r="I110" s="289"/>
      <c r="J110" s="289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89"/>
      <c r="Y110" s="7"/>
    </row>
    <row r="111" customFormat="false" ht="12.75" hidden="false" customHeight="false" outlineLevel="0" collapsed="false">
      <c r="A111" s="7"/>
      <c r="B111" s="7"/>
      <c r="C111" s="7"/>
      <c r="D111" s="7"/>
      <c r="E111" s="9"/>
      <c r="F111" s="291"/>
      <c r="G111" s="291"/>
      <c r="H111" s="10"/>
      <c r="I111" s="206"/>
      <c r="J111" s="294"/>
      <c r="K111" s="294"/>
      <c r="L111" s="289"/>
      <c r="M111" s="289"/>
      <c r="N111" s="294"/>
      <c r="O111" s="294"/>
      <c r="P111" s="294"/>
      <c r="Q111" s="295"/>
      <c r="R111" s="294"/>
      <c r="S111" s="296"/>
      <c r="T111" s="294"/>
      <c r="U111" s="294"/>
      <c r="V111" s="294"/>
      <c r="W111" s="294"/>
      <c r="X111" s="289"/>
      <c r="Y111" s="7"/>
    </row>
    <row r="112" customFormat="false" ht="12.75" hidden="false" customHeight="false" outlineLevel="0" collapsed="false">
      <c r="A112" s="7"/>
      <c r="B112" s="7"/>
      <c r="C112" s="7"/>
      <c r="D112" s="7"/>
      <c r="E112" s="297"/>
      <c r="F112" s="298"/>
      <c r="G112" s="298"/>
      <c r="H112" s="298"/>
      <c r="I112" s="299"/>
      <c r="J112" s="299"/>
      <c r="K112" s="299"/>
      <c r="L112" s="299"/>
      <c r="M112" s="298"/>
      <c r="N112" s="299"/>
      <c r="O112" s="299"/>
      <c r="P112" s="299"/>
      <c r="Q112" s="300"/>
      <c r="R112" s="299"/>
      <c r="S112" s="300"/>
      <c r="T112" s="299"/>
      <c r="U112" s="300"/>
      <c r="V112" s="301"/>
      <c r="W112" s="299"/>
      <c r="X112" s="299"/>
      <c r="Y112" s="7"/>
    </row>
    <row r="113" customFormat="false" ht="12.75" hidden="false" customHeight="false" outlineLevel="0" collapsed="false">
      <c r="A113" s="7"/>
      <c r="B113" s="7"/>
      <c r="C113" s="7"/>
      <c r="D113" s="7"/>
      <c r="E113" s="9"/>
      <c r="F113" s="290"/>
      <c r="G113" s="290"/>
      <c r="H113" s="290"/>
      <c r="I113" s="302"/>
      <c r="J113" s="302"/>
      <c r="K113" s="302"/>
      <c r="L113" s="302"/>
      <c r="M113" s="290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  <c r="X113" s="304"/>
      <c r="Y113" s="7"/>
    </row>
    <row r="114" customFormat="false" ht="12.75" hidden="false" customHeight="false" outlineLevel="0" collapsed="false">
      <c r="A114" s="7"/>
      <c r="B114" s="7"/>
      <c r="C114" s="7"/>
      <c r="D114" s="7"/>
      <c r="E114" s="9"/>
      <c r="F114" s="290"/>
      <c r="G114" s="290"/>
      <c r="H114" s="290"/>
      <c r="I114" s="302"/>
      <c r="J114" s="302"/>
      <c r="K114" s="302"/>
      <c r="L114" s="302"/>
      <c r="M114" s="290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  <c r="X114" s="304"/>
      <c r="Y114" s="7"/>
    </row>
    <row r="115" customFormat="false" ht="12.75" hidden="false" customHeight="false" outlineLevel="0" collapsed="false">
      <c r="A115" s="7"/>
      <c r="B115" s="7"/>
      <c r="C115" s="7"/>
      <c r="D115" s="7"/>
      <c r="E115" s="9"/>
      <c r="F115" s="290"/>
      <c r="G115" s="290"/>
      <c r="H115" s="290"/>
      <c r="I115" s="302"/>
      <c r="J115" s="302"/>
      <c r="K115" s="302"/>
      <c r="L115" s="302"/>
      <c r="M115" s="290"/>
      <c r="N115" s="303"/>
      <c r="O115" s="303"/>
      <c r="P115" s="303"/>
      <c r="Q115" s="303"/>
      <c r="R115" s="303"/>
      <c r="S115" s="303"/>
      <c r="T115" s="303"/>
      <c r="U115" s="303"/>
      <c r="V115" s="303"/>
      <c r="W115" s="303"/>
      <c r="X115" s="304"/>
      <c r="Y115" s="7"/>
    </row>
    <row r="116" customFormat="false" ht="12.75" hidden="false" customHeight="false" outlineLevel="0" collapsed="false">
      <c r="A116" s="7"/>
      <c r="B116" s="7"/>
      <c r="C116" s="7"/>
      <c r="D116" s="7"/>
      <c r="E116" s="9"/>
      <c r="F116" s="290"/>
      <c r="G116" s="290"/>
      <c r="H116" s="290"/>
      <c r="I116" s="302"/>
      <c r="J116" s="302"/>
      <c r="K116" s="302"/>
      <c r="L116" s="302"/>
      <c r="M116" s="290"/>
      <c r="N116" s="303"/>
      <c r="O116" s="303"/>
      <c r="P116" s="303"/>
      <c r="Q116" s="303"/>
      <c r="R116" s="303"/>
      <c r="S116" s="303"/>
      <c r="T116" s="303"/>
      <c r="U116" s="303"/>
      <c r="V116" s="303"/>
      <c r="W116" s="303"/>
      <c r="X116" s="304"/>
      <c r="Y116" s="7"/>
    </row>
    <row r="117" customFormat="false" ht="12.75" hidden="false" customHeight="false" outlineLevel="0" collapsed="false">
      <c r="A117" s="7"/>
      <c r="B117" s="7"/>
      <c r="C117" s="7"/>
      <c r="D117" s="7"/>
      <c r="E117" s="9"/>
      <c r="F117" s="290"/>
      <c r="G117" s="290"/>
      <c r="H117" s="290"/>
      <c r="I117" s="302"/>
      <c r="J117" s="302"/>
      <c r="K117" s="302"/>
      <c r="L117" s="302"/>
      <c r="M117" s="290"/>
      <c r="N117" s="303"/>
      <c r="O117" s="303"/>
      <c r="P117" s="303"/>
      <c r="Q117" s="303"/>
      <c r="R117" s="303"/>
      <c r="S117" s="303"/>
      <c r="T117" s="303"/>
      <c r="U117" s="303"/>
      <c r="V117" s="303"/>
      <c r="W117" s="303"/>
      <c r="X117" s="304"/>
      <c r="Y117" s="7"/>
    </row>
    <row r="118" customFormat="false" ht="12.75" hidden="false" customHeight="false" outlineLevel="0" collapsed="false">
      <c r="A118" s="7"/>
      <c r="B118" s="7"/>
      <c r="C118" s="7"/>
      <c r="D118" s="7"/>
      <c r="E118" s="9"/>
      <c r="F118" s="290"/>
      <c r="G118" s="290"/>
      <c r="H118" s="290"/>
      <c r="I118" s="302"/>
      <c r="J118" s="302"/>
      <c r="K118" s="302"/>
      <c r="L118" s="302"/>
      <c r="M118" s="290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  <c r="X118" s="304"/>
      <c r="Y118" s="7"/>
    </row>
    <row r="119" customFormat="false" ht="12.75" hidden="false" customHeight="false" outlineLevel="0" collapsed="false">
      <c r="A119" s="7"/>
      <c r="B119" s="7"/>
      <c r="C119" s="7"/>
      <c r="D119" s="7"/>
      <c r="E119" s="9"/>
      <c r="F119" s="290"/>
      <c r="G119" s="290"/>
      <c r="H119" s="290"/>
      <c r="I119" s="302"/>
      <c r="J119" s="302"/>
      <c r="K119" s="302"/>
      <c r="L119" s="302"/>
      <c r="M119" s="290"/>
      <c r="N119" s="303"/>
      <c r="O119" s="303"/>
      <c r="P119" s="303"/>
      <c r="Q119" s="303"/>
      <c r="R119" s="303"/>
      <c r="S119" s="303"/>
      <c r="T119" s="303"/>
      <c r="U119" s="303"/>
      <c r="V119" s="303"/>
      <c r="W119" s="303"/>
      <c r="X119" s="304"/>
      <c r="Y119" s="7"/>
    </row>
    <row r="120" customFormat="false" ht="12.75" hidden="false" customHeight="false" outlineLevel="0" collapsed="false">
      <c r="A120" s="7"/>
      <c r="B120" s="7"/>
      <c r="C120" s="7"/>
      <c r="D120" s="7"/>
      <c r="E120" s="9"/>
      <c r="F120" s="290"/>
      <c r="G120" s="290"/>
      <c r="H120" s="290"/>
      <c r="I120" s="302"/>
      <c r="J120" s="302"/>
      <c r="K120" s="302"/>
      <c r="L120" s="302"/>
      <c r="M120" s="290"/>
      <c r="N120" s="303"/>
      <c r="O120" s="303"/>
      <c r="P120" s="303"/>
      <c r="Q120" s="303"/>
      <c r="R120" s="303"/>
      <c r="S120" s="303"/>
      <c r="T120" s="303"/>
      <c r="U120" s="303"/>
      <c r="V120" s="303"/>
      <c r="W120" s="303"/>
      <c r="X120" s="304"/>
      <c r="Y120" s="7"/>
    </row>
    <row r="121" customFormat="false" ht="12.75" hidden="false" customHeight="false" outlineLevel="0" collapsed="false">
      <c r="A121" s="7"/>
      <c r="B121" s="7"/>
      <c r="C121" s="7"/>
      <c r="D121" s="7"/>
      <c r="E121" s="9"/>
      <c r="F121" s="290"/>
      <c r="G121" s="290"/>
      <c r="H121" s="290"/>
      <c r="I121" s="302"/>
      <c r="J121" s="302"/>
      <c r="K121" s="302"/>
      <c r="L121" s="302"/>
      <c r="M121" s="290"/>
      <c r="N121" s="303"/>
      <c r="O121" s="303"/>
      <c r="P121" s="303"/>
      <c r="Q121" s="303"/>
      <c r="R121" s="303"/>
      <c r="S121" s="303"/>
      <c r="T121" s="303"/>
      <c r="U121" s="303"/>
      <c r="V121" s="303"/>
      <c r="W121" s="303"/>
      <c r="X121" s="304"/>
      <c r="Y121" s="7"/>
    </row>
    <row r="122" customFormat="false" ht="12.75" hidden="false" customHeight="false" outlineLevel="0" collapsed="false">
      <c r="A122" s="7"/>
      <c r="B122" s="7"/>
      <c r="C122" s="7"/>
      <c r="D122" s="7"/>
      <c r="E122" s="9"/>
      <c r="F122" s="290"/>
      <c r="G122" s="290"/>
      <c r="H122" s="290"/>
      <c r="I122" s="302"/>
      <c r="J122" s="302"/>
      <c r="K122" s="302"/>
      <c r="L122" s="302"/>
      <c r="M122" s="290"/>
      <c r="N122" s="303"/>
      <c r="O122" s="303"/>
      <c r="P122" s="303"/>
      <c r="Q122" s="303"/>
      <c r="R122" s="303"/>
      <c r="S122" s="303"/>
      <c r="T122" s="303"/>
      <c r="U122" s="303"/>
      <c r="V122" s="303"/>
      <c r="W122" s="303"/>
      <c r="X122" s="304"/>
      <c r="Y122" s="7"/>
    </row>
    <row r="123" customFormat="false" ht="12.75" hidden="false" customHeight="false" outlineLevel="0" collapsed="false">
      <c r="A123" s="7"/>
      <c r="B123" s="7"/>
      <c r="C123" s="7"/>
      <c r="D123" s="7"/>
      <c r="E123" s="9"/>
      <c r="F123" s="290"/>
      <c r="G123" s="290"/>
      <c r="H123" s="290"/>
      <c r="I123" s="302"/>
      <c r="J123" s="302"/>
      <c r="K123" s="302"/>
      <c r="L123" s="302"/>
      <c r="M123" s="290"/>
      <c r="N123" s="303"/>
      <c r="O123" s="303"/>
      <c r="P123" s="303"/>
      <c r="Q123" s="303"/>
      <c r="R123" s="303"/>
      <c r="S123" s="303"/>
      <c r="T123" s="303"/>
      <c r="U123" s="303"/>
      <c r="V123" s="303"/>
      <c r="W123" s="303"/>
      <c r="X123" s="304"/>
      <c r="Y123" s="7"/>
    </row>
    <row r="124" customFormat="false" ht="12.75" hidden="false" customHeight="false" outlineLevel="0" collapsed="false">
      <c r="A124" s="7"/>
      <c r="B124" s="7"/>
      <c r="C124" s="7"/>
      <c r="D124" s="7"/>
      <c r="E124" s="9"/>
      <c r="F124" s="290"/>
      <c r="G124" s="290"/>
      <c r="H124" s="290"/>
      <c r="I124" s="302"/>
      <c r="J124" s="302"/>
      <c r="K124" s="302"/>
      <c r="L124" s="302"/>
      <c r="M124" s="290"/>
      <c r="N124" s="303"/>
      <c r="O124" s="303"/>
      <c r="P124" s="303"/>
      <c r="Q124" s="303"/>
      <c r="R124" s="303"/>
      <c r="S124" s="303"/>
      <c r="T124" s="303"/>
      <c r="U124" s="303"/>
      <c r="V124" s="303"/>
      <c r="W124" s="303"/>
      <c r="X124" s="304"/>
      <c r="Y124" s="7"/>
    </row>
    <row r="125" customFormat="false" ht="12.75" hidden="false" customHeight="false" outlineLevel="0" collapsed="false">
      <c r="A125" s="7"/>
      <c r="B125" s="7"/>
      <c r="C125" s="7"/>
      <c r="D125" s="7"/>
      <c r="E125" s="9"/>
      <c r="F125" s="290"/>
      <c r="G125" s="290"/>
      <c r="H125" s="290"/>
      <c r="I125" s="302"/>
      <c r="J125" s="302"/>
      <c r="K125" s="302"/>
      <c r="L125" s="302"/>
      <c r="M125" s="290"/>
      <c r="N125" s="303"/>
      <c r="O125" s="303"/>
      <c r="P125" s="303"/>
      <c r="Q125" s="303"/>
      <c r="R125" s="303"/>
      <c r="S125" s="303"/>
      <c r="T125" s="303"/>
      <c r="U125" s="303"/>
      <c r="V125" s="303"/>
      <c r="W125" s="303"/>
      <c r="X125" s="304"/>
      <c r="Y125" s="7"/>
    </row>
    <row r="126" customFormat="false" ht="12.75" hidden="false" customHeight="false" outlineLevel="0" collapsed="false">
      <c r="A126" s="7"/>
      <c r="B126" s="7"/>
      <c r="C126" s="7"/>
      <c r="D126" s="7"/>
      <c r="E126" s="9"/>
      <c r="F126" s="290"/>
      <c r="G126" s="290"/>
      <c r="H126" s="290"/>
      <c r="I126" s="302"/>
      <c r="J126" s="302"/>
      <c r="K126" s="302"/>
      <c r="L126" s="302"/>
      <c r="M126" s="290"/>
      <c r="N126" s="303"/>
      <c r="O126" s="303"/>
      <c r="P126" s="303"/>
      <c r="Q126" s="303"/>
      <c r="R126" s="303"/>
      <c r="S126" s="303"/>
      <c r="T126" s="303"/>
      <c r="U126" s="303"/>
      <c r="V126" s="303"/>
      <c r="W126" s="303"/>
      <c r="X126" s="304"/>
      <c r="Y126" s="7"/>
    </row>
    <row r="127" customFormat="false" ht="12.75" hidden="false" customHeight="false" outlineLevel="0" collapsed="false">
      <c r="A127" s="7"/>
      <c r="B127" s="7"/>
      <c r="C127" s="7"/>
      <c r="D127" s="7"/>
      <c r="E127" s="9"/>
      <c r="F127" s="290"/>
      <c r="G127" s="290"/>
      <c r="H127" s="290"/>
      <c r="I127" s="302"/>
      <c r="J127" s="302"/>
      <c r="K127" s="302"/>
      <c r="L127" s="302"/>
      <c r="M127" s="290"/>
      <c r="N127" s="303"/>
      <c r="O127" s="303"/>
      <c r="P127" s="303"/>
      <c r="Q127" s="303"/>
      <c r="R127" s="303"/>
      <c r="S127" s="303"/>
      <c r="T127" s="303"/>
      <c r="U127" s="303"/>
      <c r="V127" s="303"/>
      <c r="W127" s="303"/>
      <c r="X127" s="304"/>
      <c r="Y127" s="7"/>
    </row>
    <row r="128" customFormat="false" ht="12.75" hidden="false" customHeight="false" outlineLevel="0" collapsed="false">
      <c r="A128" s="7"/>
      <c r="B128" s="7"/>
      <c r="C128" s="7"/>
      <c r="D128" s="7"/>
      <c r="E128" s="9"/>
      <c r="F128" s="290"/>
      <c r="G128" s="290"/>
      <c r="H128" s="290"/>
      <c r="I128" s="302"/>
      <c r="J128" s="302"/>
      <c r="K128" s="302"/>
      <c r="L128" s="302"/>
      <c r="M128" s="290"/>
      <c r="N128" s="303"/>
      <c r="O128" s="303"/>
      <c r="P128" s="303"/>
      <c r="Q128" s="303"/>
      <c r="R128" s="303"/>
      <c r="S128" s="303"/>
      <c r="T128" s="303"/>
      <c r="U128" s="303"/>
      <c r="V128" s="303"/>
      <c r="W128" s="303"/>
      <c r="X128" s="304"/>
      <c r="Y128" s="7"/>
    </row>
    <row r="129" customFormat="false" ht="12.75" hidden="false" customHeight="false" outlineLevel="0" collapsed="false">
      <c r="A129" s="7"/>
      <c r="B129" s="7"/>
      <c r="C129" s="7"/>
      <c r="D129" s="7"/>
      <c r="E129" s="9"/>
      <c r="F129" s="290"/>
      <c r="G129" s="290"/>
      <c r="H129" s="290"/>
      <c r="I129" s="302"/>
      <c r="J129" s="302"/>
      <c r="K129" s="302"/>
      <c r="L129" s="302"/>
      <c r="M129" s="290"/>
      <c r="N129" s="303"/>
      <c r="O129" s="303"/>
      <c r="P129" s="303"/>
      <c r="Q129" s="303"/>
      <c r="R129" s="303"/>
      <c r="S129" s="303"/>
      <c r="T129" s="303"/>
      <c r="U129" s="303"/>
      <c r="V129" s="303"/>
      <c r="W129" s="303"/>
      <c r="X129" s="304"/>
      <c r="Y129" s="7"/>
    </row>
    <row r="130" customFormat="false" ht="12.75" hidden="false" customHeight="false" outlineLevel="0" collapsed="false">
      <c r="A130" s="7"/>
      <c r="B130" s="7"/>
      <c r="C130" s="7"/>
      <c r="D130" s="7"/>
      <c r="E130" s="9"/>
      <c r="F130" s="290"/>
      <c r="G130" s="290"/>
      <c r="H130" s="290"/>
      <c r="I130" s="302"/>
      <c r="J130" s="302"/>
      <c r="K130" s="302"/>
      <c r="L130" s="302"/>
      <c r="M130" s="290"/>
      <c r="N130" s="303"/>
      <c r="O130" s="303"/>
      <c r="P130" s="303"/>
      <c r="Q130" s="303"/>
      <c r="R130" s="303"/>
      <c r="S130" s="303"/>
      <c r="T130" s="303"/>
      <c r="U130" s="303"/>
      <c r="V130" s="303"/>
      <c r="W130" s="303"/>
      <c r="X130" s="304"/>
      <c r="Y130" s="7"/>
    </row>
    <row r="131" customFormat="false" ht="12.75" hidden="false" customHeight="false" outlineLevel="0" collapsed="false">
      <c r="A131" s="7"/>
      <c r="B131" s="7"/>
      <c r="C131" s="7"/>
      <c r="D131" s="7"/>
      <c r="E131" s="9"/>
      <c r="F131" s="290"/>
      <c r="G131" s="290"/>
      <c r="H131" s="290"/>
      <c r="I131" s="302"/>
      <c r="J131" s="302"/>
      <c r="K131" s="302"/>
      <c r="L131" s="302"/>
      <c r="M131" s="290"/>
      <c r="N131" s="303"/>
      <c r="O131" s="303"/>
      <c r="P131" s="303"/>
      <c r="Q131" s="303"/>
      <c r="R131" s="303"/>
      <c r="S131" s="303"/>
      <c r="T131" s="303"/>
      <c r="U131" s="303"/>
      <c r="V131" s="303"/>
      <c r="W131" s="303"/>
      <c r="X131" s="304"/>
      <c r="Y131" s="7"/>
    </row>
    <row r="132" customFormat="false" ht="12.75" hidden="false" customHeight="false" outlineLevel="0" collapsed="false">
      <c r="A132" s="7"/>
      <c r="B132" s="7"/>
      <c r="C132" s="7"/>
      <c r="D132" s="7"/>
      <c r="E132" s="9"/>
      <c r="F132" s="290"/>
      <c r="G132" s="290"/>
      <c r="H132" s="290"/>
      <c r="I132" s="302"/>
      <c r="J132" s="302"/>
      <c r="K132" s="302"/>
      <c r="L132" s="302"/>
      <c r="M132" s="290"/>
      <c r="N132" s="303"/>
      <c r="O132" s="303"/>
      <c r="P132" s="303"/>
      <c r="Q132" s="303"/>
      <c r="R132" s="303"/>
      <c r="S132" s="303"/>
      <c r="T132" s="303"/>
      <c r="U132" s="303"/>
      <c r="V132" s="303"/>
      <c r="W132" s="303"/>
      <c r="X132" s="304"/>
      <c r="Y132" s="7"/>
    </row>
    <row r="133" customFormat="false" ht="12.75" hidden="false" customHeight="false" outlineLevel="0" collapsed="false">
      <c r="A133" s="7"/>
      <c r="B133" s="7"/>
      <c r="C133" s="7"/>
      <c r="D133" s="7"/>
      <c r="E133" s="9"/>
      <c r="F133" s="290"/>
      <c r="G133" s="290"/>
      <c r="H133" s="290"/>
      <c r="I133" s="302"/>
      <c r="J133" s="302"/>
      <c r="K133" s="302"/>
      <c r="L133" s="302"/>
      <c r="M133" s="290"/>
      <c r="N133" s="303"/>
      <c r="O133" s="303"/>
      <c r="P133" s="303"/>
      <c r="Q133" s="303"/>
      <c r="R133" s="303"/>
      <c r="S133" s="303"/>
      <c r="T133" s="303"/>
      <c r="U133" s="303"/>
      <c r="V133" s="303"/>
      <c r="W133" s="303"/>
      <c r="X133" s="304"/>
      <c r="Y133" s="7"/>
    </row>
    <row r="134" customFormat="false" ht="12.75" hidden="false" customHeight="false" outlineLevel="0" collapsed="false">
      <c r="A134" s="7"/>
      <c r="B134" s="7"/>
      <c r="C134" s="7"/>
      <c r="D134" s="7"/>
      <c r="E134" s="9"/>
      <c r="F134" s="290"/>
      <c r="G134" s="290"/>
      <c r="H134" s="290"/>
      <c r="I134" s="302"/>
      <c r="J134" s="302"/>
      <c r="K134" s="302"/>
      <c r="L134" s="302"/>
      <c r="M134" s="290"/>
      <c r="N134" s="303"/>
      <c r="O134" s="303"/>
      <c r="P134" s="303"/>
      <c r="Q134" s="303"/>
      <c r="R134" s="303"/>
      <c r="S134" s="303"/>
      <c r="T134" s="303"/>
      <c r="U134" s="303"/>
      <c r="V134" s="303"/>
      <c r="W134" s="303"/>
      <c r="X134" s="304"/>
      <c r="Y134" s="7"/>
    </row>
    <row r="135" customFormat="false" ht="12.75" hidden="false" customHeight="false" outlineLevel="0" collapsed="false">
      <c r="A135" s="7"/>
      <c r="B135" s="7"/>
      <c r="C135" s="7"/>
      <c r="D135" s="7"/>
      <c r="E135" s="9"/>
      <c r="F135" s="290"/>
      <c r="G135" s="290"/>
      <c r="H135" s="290"/>
      <c r="I135" s="302"/>
      <c r="J135" s="302"/>
      <c r="K135" s="302"/>
      <c r="L135" s="302"/>
      <c r="M135" s="290"/>
      <c r="N135" s="303"/>
      <c r="O135" s="303"/>
      <c r="P135" s="303"/>
      <c r="Q135" s="303"/>
      <c r="R135" s="303"/>
      <c r="S135" s="303"/>
      <c r="T135" s="303"/>
      <c r="U135" s="303"/>
      <c r="V135" s="303"/>
      <c r="W135" s="303"/>
      <c r="X135" s="304"/>
      <c r="Y135" s="7"/>
    </row>
    <row r="136" customFormat="false" ht="12.75" hidden="false" customHeight="false" outlineLevel="0" collapsed="false">
      <c r="A136" s="7"/>
      <c r="B136" s="7"/>
      <c r="C136" s="7"/>
      <c r="D136" s="7"/>
      <c r="E136" s="9"/>
      <c r="F136" s="290"/>
      <c r="G136" s="290"/>
      <c r="H136" s="290"/>
      <c r="I136" s="302"/>
      <c r="J136" s="302"/>
      <c r="K136" s="302"/>
      <c r="L136" s="302"/>
      <c r="M136" s="290"/>
      <c r="N136" s="303"/>
      <c r="O136" s="303"/>
      <c r="P136" s="303"/>
      <c r="Q136" s="303"/>
      <c r="R136" s="303"/>
      <c r="S136" s="303"/>
      <c r="T136" s="303"/>
      <c r="U136" s="303"/>
      <c r="V136" s="303"/>
      <c r="W136" s="303"/>
      <c r="X136" s="304"/>
      <c r="Y136" s="7"/>
    </row>
    <row r="137" customFormat="false" ht="12.75" hidden="false" customHeight="false" outlineLevel="0" collapsed="false">
      <c r="A137" s="7"/>
      <c r="B137" s="7"/>
      <c r="C137" s="7"/>
      <c r="D137" s="7"/>
      <c r="E137" s="9"/>
      <c r="F137" s="290"/>
      <c r="G137" s="290"/>
      <c r="H137" s="291"/>
      <c r="I137" s="287"/>
      <c r="J137" s="287"/>
      <c r="K137" s="287"/>
      <c r="L137" s="287"/>
      <c r="M137" s="287"/>
      <c r="N137" s="287"/>
      <c r="O137" s="287"/>
      <c r="P137" s="287"/>
      <c r="Q137" s="287"/>
      <c r="R137" s="287"/>
      <c r="S137" s="287"/>
      <c r="T137" s="287"/>
      <c r="U137" s="287"/>
      <c r="V137" s="287"/>
      <c r="W137" s="287"/>
      <c r="X137" s="287"/>
      <c r="Y137" s="7"/>
    </row>
    <row r="138" customFormat="false" ht="12.75" hidden="false" customHeight="false" outlineLevel="0" collapsed="false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customFormat="false" ht="12.75" hidden="false" customHeight="false" outlineLevel="0" collapsed="false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customFormat="false" ht="12.75" hidden="false" customHeight="false" outlineLevel="0" collapsed="false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customFormat="false" ht="12.75" hidden="false" customHeight="false" outlineLevel="0" collapsed="false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customFormat="false" ht="12.75" hidden="false" customHeight="false" outlineLevel="0" collapsed="false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customFormat="false" ht="12.75" hidden="false" customHeight="false" outlineLevel="0" collapsed="false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customFormat="false" ht="12.75" hidden="false" customHeight="false" outlineLevel="0" collapsed="false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customFormat="false" ht="12.75" hidden="false" customHeight="false" outlineLevel="0" collapsed="false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</sheetData>
  <mergeCells count="13">
    <mergeCell ref="AQ1:AR1"/>
    <mergeCell ref="BC1:BD1"/>
    <mergeCell ref="W3:AB3"/>
    <mergeCell ref="AD3:AL3"/>
    <mergeCell ref="BF3:BH3"/>
    <mergeCell ref="CE3:CG3"/>
    <mergeCell ref="F4:I4"/>
    <mergeCell ref="AK4:AM4"/>
    <mergeCell ref="AN4:AP4"/>
    <mergeCell ref="AK5:AM5"/>
    <mergeCell ref="AN5:AP5"/>
    <mergeCell ref="F69:I69"/>
    <mergeCell ref="I109:L109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Y145"/>
  <sheetViews>
    <sheetView showFormulas="false" showGridLines="true" showRowColHeaders="true" showZeros="true" rightToLeft="false" tabSelected="false" showOutlineSymbols="true" defaultGridColor="true" view="normal" topLeftCell="U5" colorId="64" zoomScale="75" zoomScaleNormal="75" zoomScalePageLayoutView="100" workbookViewId="0">
      <selection pane="topLeft" activeCell="Y40" activeCellId="0" sqref="Y4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9.99"/>
    <col collapsed="false" customWidth="true" hidden="false" outlineLevel="0" max="4" min="4" style="0" width="10.56"/>
    <col collapsed="false" customWidth="true" hidden="false" outlineLevel="0" max="5" min="5" style="0" width="13.85"/>
    <col collapsed="false" customWidth="true" hidden="false" outlineLevel="0" max="6" min="6" style="0" width="13.41"/>
    <col collapsed="false" customWidth="true" hidden="false" outlineLevel="0" max="7" min="7" style="0" width="11.99"/>
    <col collapsed="false" customWidth="true" hidden="false" outlineLevel="0" max="8" min="8" style="0" width="14.28"/>
    <col collapsed="false" customWidth="true" hidden="false" outlineLevel="0" max="9" min="9" style="0" width="15.85"/>
    <col collapsed="false" customWidth="true" hidden="false" outlineLevel="0" max="10" min="10" style="0" width="11.56"/>
    <col collapsed="false" customWidth="true" hidden="false" outlineLevel="0" max="11" min="11" style="0" width="19.56"/>
    <col collapsed="false" customWidth="true" hidden="false" outlineLevel="0" max="12" min="12" style="0" width="16.56"/>
    <col collapsed="false" customWidth="true" hidden="false" outlineLevel="0" max="13" min="13" style="0" width="18.41"/>
    <col collapsed="false" customWidth="true" hidden="false" outlineLevel="0" max="14" min="14" style="0" width="19.99"/>
    <col collapsed="false" customWidth="true" hidden="false" outlineLevel="0" max="15" min="15" style="0" width="14.56"/>
    <col collapsed="false" customWidth="true" hidden="false" outlineLevel="0" max="16" min="16" style="0" width="11.56"/>
    <col collapsed="false" customWidth="true" hidden="false" outlineLevel="0" max="17" min="17" style="0" width="12.14"/>
    <col collapsed="false" customWidth="true" hidden="false" outlineLevel="0" max="19" min="18" style="0" width="12.85"/>
    <col collapsed="false" customWidth="true" hidden="false" outlineLevel="0" max="20" min="20" style="0" width="13.56"/>
    <col collapsed="false" customWidth="true" hidden="false" outlineLevel="0" max="21" min="21" style="0" width="15.13"/>
    <col collapsed="false" customWidth="true" hidden="false" outlineLevel="0" max="22" min="22" style="0" width="13.14"/>
    <col collapsed="false" customWidth="true" hidden="false" outlineLevel="0" max="23" min="23" style="0" width="12.56"/>
    <col collapsed="false" customWidth="true" hidden="false" outlineLevel="0" max="24" min="24" style="0" width="12.28"/>
    <col collapsed="false" customWidth="true" hidden="false" outlineLevel="0" max="25" min="25" style="0" width="13.85"/>
    <col collapsed="false" customWidth="true" hidden="false" outlineLevel="0" max="26" min="26" style="0" width="12.56"/>
    <col collapsed="false" customWidth="true" hidden="false" outlineLevel="0" max="27" min="27" style="0" width="13.99"/>
    <col collapsed="false" customWidth="true" hidden="false" outlineLevel="0" max="28" min="28" style="0" width="14.14"/>
    <col collapsed="false" customWidth="true" hidden="false" outlineLevel="0" max="29" min="29" style="0" width="14.28"/>
    <col collapsed="false" customWidth="true" hidden="false" outlineLevel="0" max="30" min="30" style="0" width="15.13"/>
    <col collapsed="false" customWidth="true" hidden="false" outlineLevel="0" max="31" min="31" style="0" width="13.14"/>
    <col collapsed="false" customWidth="true" hidden="false" outlineLevel="0" max="32" min="32" style="0" width="12.56"/>
    <col collapsed="false" customWidth="true" hidden="false" outlineLevel="0" max="33" min="33" style="0" width="12.28"/>
    <col collapsed="false" customWidth="true" hidden="false" outlineLevel="0" max="34" min="34" style="0" width="12.7"/>
    <col collapsed="false" customWidth="true" hidden="false" outlineLevel="0" max="35" min="35" style="0" width="10.99"/>
    <col collapsed="false" customWidth="true" hidden="false" outlineLevel="0" max="36" min="36" style="0" width="15.41"/>
    <col collapsed="false" customWidth="true" hidden="false" outlineLevel="0" max="37" min="37" style="0" width="13.14"/>
    <col collapsed="false" customWidth="true" hidden="false" outlineLevel="0" max="38" min="38" style="0" width="14.56"/>
    <col collapsed="false" customWidth="true" hidden="false" outlineLevel="0" max="39" min="39" style="0" width="14.85"/>
    <col collapsed="false" customWidth="true" hidden="false" outlineLevel="0" max="40" min="40" style="0" width="11.13"/>
    <col collapsed="false" customWidth="true" hidden="false" outlineLevel="0" max="41" min="41" style="0" width="14.28"/>
    <col collapsed="false" customWidth="true" hidden="false" outlineLevel="0" max="42" min="42" style="0" width="14.41"/>
    <col collapsed="false" customWidth="true" hidden="false" outlineLevel="0" max="43" min="43" style="0" width="13.99"/>
    <col collapsed="false" customWidth="true" hidden="false" outlineLevel="0" max="44" min="44" style="0" width="14.28"/>
    <col collapsed="false" customWidth="true" hidden="false" outlineLevel="0" max="45" min="45" style="0" width="16.84"/>
    <col collapsed="false" customWidth="true" hidden="false" outlineLevel="0" max="46" min="46" style="0" width="17.28"/>
    <col collapsed="false" customWidth="true" hidden="false" outlineLevel="0" max="47" min="47" style="0" width="16.56"/>
    <col collapsed="false" customWidth="true" hidden="false" outlineLevel="0" max="48" min="48" style="0" width="17.14"/>
    <col collapsed="false" customWidth="true" hidden="false" outlineLevel="0" max="49" min="49" style="0" width="14.28"/>
    <col collapsed="false" customWidth="true" hidden="false" outlineLevel="0" max="50" min="50" style="0" width="14.85"/>
    <col collapsed="false" customWidth="true" hidden="false" outlineLevel="0" max="51" min="51" style="0" width="17.7"/>
    <col collapsed="false" customWidth="true" hidden="false" outlineLevel="0" max="52" min="52" style="0" width="13.99"/>
    <col collapsed="false" customWidth="true" hidden="false" outlineLevel="0" max="53" min="53" style="0" width="15.13"/>
    <col collapsed="false" customWidth="true" hidden="false" outlineLevel="0" max="54" min="54" style="0" width="14.99"/>
    <col collapsed="false" customWidth="true" hidden="false" outlineLevel="0" max="55" min="55" style="0" width="15.7"/>
    <col collapsed="false" customWidth="true" hidden="false" outlineLevel="0" max="56" min="56" style="0" width="15.85"/>
    <col collapsed="false" customWidth="true" hidden="false" outlineLevel="0" max="58" min="57" style="0" width="14.99"/>
    <col collapsed="false" customWidth="true" hidden="false" outlineLevel="0" max="59" min="59" style="0" width="13.56"/>
    <col collapsed="false" customWidth="true" hidden="false" outlineLevel="0" max="60" min="60" style="0" width="14.99"/>
    <col collapsed="false" customWidth="true" hidden="false" outlineLevel="0" max="61" min="61" style="0" width="16.84"/>
    <col collapsed="false" customWidth="true" hidden="false" outlineLevel="0" max="62" min="62" style="0" width="16.42"/>
    <col collapsed="false" customWidth="true" hidden="false" outlineLevel="0" max="63" min="63" style="0" width="16.7"/>
    <col collapsed="false" customWidth="true" hidden="false" outlineLevel="0" max="64" min="64" style="0" width="13.28"/>
    <col collapsed="false" customWidth="true" hidden="false" outlineLevel="0" max="66" min="66" style="0" width="10.99"/>
    <col collapsed="false" customWidth="true" hidden="false" outlineLevel="0" max="67" min="67" style="0" width="16.99"/>
    <col collapsed="false" customWidth="true" hidden="false" outlineLevel="0" max="69" min="69" style="0" width="16.42"/>
  </cols>
  <sheetData>
    <row r="1" customFormat="false" ht="20.25" hidden="false" customHeight="false" outlineLevel="0" collapsed="false">
      <c r="A1" s="1" t="n">
        <f aca="true">DATE(YEAR($A$4),MONTH($A$4),DAY(RIGHT(CELL("filename",A2),2)))</f>
        <v>36975</v>
      </c>
      <c r="K1" s="2" t="s">
        <v>0</v>
      </c>
      <c r="L1" s="2"/>
      <c r="N1" s="2"/>
      <c r="AQ1" s="3" t="n">
        <f aca="false">A1</f>
        <v>36975</v>
      </c>
      <c r="AR1" s="3"/>
      <c r="BC1" s="3" t="n">
        <f aca="false">A1</f>
        <v>36975</v>
      </c>
      <c r="BD1" s="3"/>
    </row>
    <row r="2" customFormat="false" ht="13.5" hidden="false" customHeight="false" outlineLevel="0" collapsed="false"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 t="s">
        <v>1</v>
      </c>
      <c r="N2" s="4"/>
      <c r="O2" s="4" t="s">
        <v>1</v>
      </c>
      <c r="P2" s="4"/>
      <c r="Q2" s="4" t="s">
        <v>1</v>
      </c>
      <c r="R2" s="4" t="s">
        <v>1</v>
      </c>
      <c r="S2" s="4" t="s">
        <v>1</v>
      </c>
      <c r="T2" s="4" t="s">
        <v>1</v>
      </c>
      <c r="U2" s="4"/>
      <c r="AB2" s="5"/>
      <c r="BH2" s="6"/>
      <c r="BJ2" s="6" t="s">
        <v>2</v>
      </c>
      <c r="BO2" s="6" t="s">
        <v>3</v>
      </c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8"/>
      <c r="CJ2" s="7"/>
      <c r="CK2" s="7"/>
      <c r="CL2" s="7"/>
      <c r="CM2" s="7"/>
      <c r="CN2" s="8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</row>
    <row r="3" customFormat="false" ht="13.5" hidden="false" customHeight="false" outlineLevel="0" collapsed="false">
      <c r="B3" s="9" t="s">
        <v>4</v>
      </c>
      <c r="C3" s="10"/>
      <c r="D3" s="10"/>
      <c r="E3" s="10"/>
      <c r="F3" s="11"/>
      <c r="G3" s="11"/>
      <c r="H3" s="12"/>
      <c r="I3" s="12"/>
      <c r="J3" s="11"/>
      <c r="K3" s="11"/>
      <c r="L3" s="11"/>
      <c r="M3" s="13" t="n">
        <v>2.52</v>
      </c>
      <c r="N3" s="11"/>
      <c r="O3" s="13" t="n">
        <v>0</v>
      </c>
      <c r="P3" s="14" t="n">
        <v>22.8</v>
      </c>
      <c r="Q3" s="13" t="n">
        <v>0</v>
      </c>
      <c r="R3" s="13" t="n">
        <v>0</v>
      </c>
      <c r="S3" s="13" t="n">
        <v>0</v>
      </c>
      <c r="T3" s="13" t="n">
        <v>0</v>
      </c>
      <c r="U3" s="4"/>
      <c r="W3" s="15" t="s">
        <v>5</v>
      </c>
      <c r="X3" s="15"/>
      <c r="Y3" s="15"/>
      <c r="Z3" s="15"/>
      <c r="AA3" s="15"/>
      <c r="AB3" s="15"/>
      <c r="AD3" s="16" t="s">
        <v>6</v>
      </c>
      <c r="AE3" s="16"/>
      <c r="AF3" s="16"/>
      <c r="AG3" s="16"/>
      <c r="AH3" s="16"/>
      <c r="AI3" s="16"/>
      <c r="AJ3" s="16"/>
      <c r="AK3" s="16"/>
      <c r="AL3" s="16"/>
      <c r="AM3" s="17"/>
      <c r="AN3" s="17"/>
      <c r="AO3" s="17"/>
      <c r="AP3" s="18"/>
      <c r="AQ3" s="19"/>
      <c r="AR3" s="20"/>
      <c r="AS3" s="21" t="s">
        <v>7</v>
      </c>
      <c r="AT3" s="22"/>
      <c r="AU3" s="22"/>
      <c r="AV3" s="22"/>
      <c r="AW3" s="22"/>
      <c r="AX3" s="22"/>
      <c r="AY3" s="22"/>
      <c r="AZ3" s="22"/>
      <c r="BA3" s="22"/>
      <c r="BB3" s="22"/>
      <c r="BC3" s="23"/>
      <c r="BF3" s="24" t="s">
        <v>8</v>
      </c>
      <c r="BG3" s="24"/>
      <c r="BH3" s="24"/>
      <c r="BJ3" s="25" t="s">
        <v>9</v>
      </c>
      <c r="BK3" s="26"/>
      <c r="BL3" s="27" t="n">
        <f aca="false">BD31</f>
        <v>10004.4128</v>
      </c>
      <c r="BM3" s="6"/>
      <c r="BO3" s="25" t="s">
        <v>9</v>
      </c>
      <c r="BP3" s="26"/>
      <c r="BQ3" s="27" t="e">
        <f aca="true">(INDIRECT(TEXT((DAY($A$1)-1),"0")&amp;"!Bq3"))+BL3</f>
        <v>#REF!</v>
      </c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7"/>
      <c r="CD3" s="7"/>
      <c r="CE3" s="28"/>
      <c r="CF3" s="28"/>
      <c r="CG3" s="28"/>
      <c r="CH3" s="7"/>
      <c r="CI3" s="8"/>
      <c r="CJ3" s="7"/>
      <c r="CK3" s="29"/>
      <c r="CL3" s="8"/>
      <c r="CM3" s="7"/>
      <c r="CN3" s="8"/>
      <c r="CO3" s="7"/>
      <c r="CP3" s="29"/>
      <c r="CQ3" s="7"/>
      <c r="CR3" s="7"/>
      <c r="CS3" s="7"/>
      <c r="CT3" s="7"/>
      <c r="CU3" s="7"/>
      <c r="CV3" s="7"/>
      <c r="CW3" s="7"/>
      <c r="CX3" s="7"/>
      <c r="CY3" s="7"/>
    </row>
    <row r="4" customFormat="false" ht="13.5" hidden="false" customHeight="false" outlineLevel="0" collapsed="false">
      <c r="A4" s="30" t="n">
        <f aca="false">'1'!A4</f>
        <v>36951</v>
      </c>
      <c r="B4" s="31"/>
      <c r="C4" s="32"/>
      <c r="D4" s="33" t="s">
        <v>10</v>
      </c>
      <c r="E4" s="34"/>
      <c r="F4" s="35" t="s">
        <v>11</v>
      </c>
      <c r="G4" s="35"/>
      <c r="H4" s="35"/>
      <c r="I4" s="35"/>
      <c r="J4" s="36" t="s">
        <v>12</v>
      </c>
      <c r="K4" s="37"/>
      <c r="L4" s="38"/>
      <c r="M4" s="36" t="s">
        <v>13</v>
      </c>
      <c r="N4" s="37"/>
      <c r="O4" s="37"/>
      <c r="P4" s="39"/>
      <c r="Q4" s="37"/>
      <c r="R4" s="37"/>
      <c r="S4" s="38"/>
      <c r="T4" s="36"/>
      <c r="U4" s="38"/>
      <c r="W4" s="40" t="s">
        <v>14</v>
      </c>
      <c r="X4" s="40"/>
      <c r="Y4" s="40" t="s">
        <v>14</v>
      </c>
      <c r="Z4" s="41"/>
      <c r="AA4" s="42" t="s">
        <v>15</v>
      </c>
      <c r="AB4" s="40"/>
      <c r="AC4" s="43" t="s">
        <v>16</v>
      </c>
      <c r="AE4" s="44" t="s">
        <v>17</v>
      </c>
      <c r="AF4" s="44" t="s">
        <v>17</v>
      </c>
      <c r="AG4" s="44"/>
      <c r="AH4" s="45"/>
      <c r="AI4" s="26" t="s">
        <v>18</v>
      </c>
      <c r="AJ4" s="46"/>
      <c r="AK4" s="47" t="s">
        <v>18</v>
      </c>
      <c r="AL4" s="47"/>
      <c r="AM4" s="47"/>
      <c r="AN4" s="47" t="s">
        <v>19</v>
      </c>
      <c r="AO4" s="47"/>
      <c r="AP4" s="47"/>
      <c r="AQ4" s="48" t="s">
        <v>20</v>
      </c>
      <c r="AR4" s="48" t="s">
        <v>21</v>
      </c>
      <c r="AS4" s="49"/>
      <c r="AT4" s="50" t="s">
        <v>21</v>
      </c>
      <c r="AU4" s="50" t="s">
        <v>22</v>
      </c>
      <c r="AV4" s="50" t="s">
        <v>21</v>
      </c>
      <c r="AW4" s="50" t="s">
        <v>11</v>
      </c>
      <c r="AX4" s="50" t="s">
        <v>23</v>
      </c>
      <c r="AY4" s="50" t="s">
        <v>24</v>
      </c>
      <c r="AZ4" s="50" t="s">
        <v>25</v>
      </c>
      <c r="BA4" s="50" t="s">
        <v>16</v>
      </c>
      <c r="BB4" s="50" t="s">
        <v>26</v>
      </c>
      <c r="BC4" s="50" t="s">
        <v>27</v>
      </c>
      <c r="BD4" s="50" t="s">
        <v>28</v>
      </c>
      <c r="BE4" s="51"/>
      <c r="BF4" s="40" t="s">
        <v>29</v>
      </c>
      <c r="BG4" s="40" t="s">
        <v>30</v>
      </c>
      <c r="BH4" s="40" t="s">
        <v>31</v>
      </c>
      <c r="BI4" s="52"/>
      <c r="BJ4" s="53" t="s">
        <v>32</v>
      </c>
      <c r="BK4" s="52"/>
      <c r="BL4" s="54"/>
      <c r="BO4" s="53" t="s">
        <v>32</v>
      </c>
      <c r="BP4" s="52"/>
      <c r="BQ4" s="54" t="e">
        <f aca="true">(INDIRECT(TEXT((DAY($A$1)-1),"0")&amp;"!BK4"))+BL4</f>
        <v>#REF!</v>
      </c>
      <c r="BR4" s="55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55"/>
      <c r="CE4" s="28"/>
      <c r="CF4" s="28"/>
      <c r="CG4" s="28"/>
      <c r="CH4" s="7"/>
      <c r="CI4" s="8"/>
      <c r="CJ4" s="7"/>
      <c r="CK4" s="29"/>
      <c r="CL4" s="7"/>
      <c r="CM4" s="7"/>
      <c r="CN4" s="8"/>
      <c r="CO4" s="7"/>
      <c r="CP4" s="29"/>
      <c r="CQ4" s="7"/>
      <c r="CR4" s="7"/>
      <c r="CS4" s="7"/>
      <c r="CT4" s="7"/>
      <c r="CU4" s="7"/>
      <c r="CV4" s="7"/>
      <c r="CW4" s="7"/>
      <c r="CX4" s="7"/>
      <c r="CY4" s="7"/>
    </row>
    <row r="5" customFormat="false" ht="12.75" hidden="false" customHeight="false" outlineLevel="0" collapsed="false">
      <c r="B5" s="56"/>
      <c r="C5" s="57" t="s">
        <v>33</v>
      </c>
      <c r="D5" s="57" t="s">
        <v>34</v>
      </c>
      <c r="E5" s="58"/>
      <c r="F5" s="59" t="s">
        <v>35</v>
      </c>
      <c r="G5" s="60" t="s">
        <v>36</v>
      </c>
      <c r="H5" s="60" t="s">
        <v>37</v>
      </c>
      <c r="I5" s="61" t="s">
        <v>38</v>
      </c>
      <c r="J5" s="59" t="s">
        <v>39</v>
      </c>
      <c r="K5" s="60" t="s">
        <v>23</v>
      </c>
      <c r="L5" s="61" t="s">
        <v>40</v>
      </c>
      <c r="M5" s="59" t="s">
        <v>25</v>
      </c>
      <c r="N5" s="60" t="s">
        <v>25</v>
      </c>
      <c r="O5" s="60" t="s">
        <v>41</v>
      </c>
      <c r="P5" s="60" t="s">
        <v>42</v>
      </c>
      <c r="Q5" s="60" t="s">
        <v>43</v>
      </c>
      <c r="R5" s="60" t="s">
        <v>43</v>
      </c>
      <c r="S5" s="61" t="s">
        <v>44</v>
      </c>
      <c r="T5" s="59" t="s">
        <v>45</v>
      </c>
      <c r="U5" s="62" t="s">
        <v>46</v>
      </c>
      <c r="W5" s="50" t="s">
        <v>24</v>
      </c>
      <c r="X5" s="50"/>
      <c r="Y5" s="50" t="s">
        <v>24</v>
      </c>
      <c r="Z5" s="63"/>
      <c r="AA5" s="64" t="s">
        <v>24</v>
      </c>
      <c r="AB5" s="65"/>
      <c r="AC5" s="66" t="s">
        <v>47</v>
      </c>
      <c r="AE5" s="67" t="s">
        <v>48</v>
      </c>
      <c r="AF5" s="67" t="s">
        <v>48</v>
      </c>
      <c r="AG5" s="67"/>
      <c r="AH5" s="68"/>
      <c r="AI5" s="52" t="s">
        <v>49</v>
      </c>
      <c r="AJ5" s="69"/>
      <c r="AK5" s="70" t="s">
        <v>49</v>
      </c>
      <c r="AL5" s="70"/>
      <c r="AM5" s="70"/>
      <c r="AN5" s="70" t="s">
        <v>49</v>
      </c>
      <c r="AO5" s="70"/>
      <c r="AP5" s="70"/>
      <c r="AQ5" s="71" t="s">
        <v>50</v>
      </c>
      <c r="AR5" s="71" t="s">
        <v>51</v>
      </c>
      <c r="AS5" s="49"/>
      <c r="AT5" s="50" t="s">
        <v>52</v>
      </c>
      <c r="AU5" s="50" t="s">
        <v>53</v>
      </c>
      <c r="AV5" s="50" t="s">
        <v>54</v>
      </c>
      <c r="AW5" s="50" t="s">
        <v>55</v>
      </c>
      <c r="AX5" s="50"/>
      <c r="AY5" s="50" t="s">
        <v>56</v>
      </c>
      <c r="AZ5" s="50" t="s">
        <v>57</v>
      </c>
      <c r="BA5" s="50" t="s">
        <v>47</v>
      </c>
      <c r="BB5" s="50" t="s">
        <v>58</v>
      </c>
      <c r="BC5" s="50"/>
      <c r="BD5" s="50" t="s">
        <v>59</v>
      </c>
      <c r="BE5" s="51"/>
      <c r="BF5" s="72" t="s">
        <v>60</v>
      </c>
      <c r="BG5" s="72" t="n">
        <v>0.8</v>
      </c>
      <c r="BH5" s="72" t="n">
        <v>0.2</v>
      </c>
      <c r="BI5" s="52"/>
      <c r="BJ5" s="53" t="s">
        <v>61</v>
      </c>
      <c r="BK5" s="52"/>
      <c r="BL5" s="73" t="n">
        <f aca="false">BL3-BL4</f>
        <v>10004.4128</v>
      </c>
      <c r="BO5" s="53" t="s">
        <v>61</v>
      </c>
      <c r="BP5" s="52"/>
      <c r="BQ5" s="73" t="e">
        <f aca="false">BQ3-BQ4</f>
        <v>#REF!</v>
      </c>
      <c r="BR5" s="55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55"/>
      <c r="CE5" s="74"/>
      <c r="CF5" s="74"/>
      <c r="CG5" s="74"/>
      <c r="CH5" s="7"/>
      <c r="CI5" s="8"/>
      <c r="CJ5" s="7"/>
      <c r="CK5" s="29"/>
      <c r="CL5" s="7"/>
      <c r="CM5" s="7"/>
      <c r="CN5" s="8"/>
      <c r="CO5" s="7"/>
      <c r="CP5" s="29"/>
      <c r="CQ5" s="7"/>
      <c r="CR5" s="7"/>
      <c r="CS5" s="7"/>
      <c r="CT5" s="7"/>
      <c r="CU5" s="7"/>
      <c r="CV5" s="7"/>
      <c r="CW5" s="7"/>
      <c r="CX5" s="7"/>
      <c r="CY5" s="7"/>
    </row>
    <row r="6" customFormat="false" ht="17.25" hidden="false" customHeight="true" outlineLevel="0" collapsed="false">
      <c r="B6" s="75"/>
      <c r="C6" s="76" t="s">
        <v>62</v>
      </c>
      <c r="D6" s="76" t="s">
        <v>63</v>
      </c>
      <c r="E6" s="77" t="s">
        <v>64</v>
      </c>
      <c r="F6" s="78" t="n">
        <f aca="false">Variables!C2</f>
        <v>0</v>
      </c>
      <c r="G6" s="79" t="n">
        <v>0</v>
      </c>
      <c r="H6" s="79" t="n">
        <v>0</v>
      </c>
      <c r="I6" s="80" t="s">
        <v>65</v>
      </c>
      <c r="J6" s="81" t="s">
        <v>66</v>
      </c>
      <c r="K6" s="79" t="n">
        <v>0</v>
      </c>
      <c r="L6" s="82" t="s">
        <v>65</v>
      </c>
      <c r="M6" s="83" t="n">
        <v>0</v>
      </c>
      <c r="N6" s="84" t="s">
        <v>67</v>
      </c>
      <c r="O6" s="85" t="n">
        <v>0</v>
      </c>
      <c r="P6" s="84" t="n">
        <v>0.019</v>
      </c>
      <c r="Q6" s="85" t="n">
        <v>0</v>
      </c>
      <c r="R6" s="85" t="s">
        <v>67</v>
      </c>
      <c r="S6" s="82" t="s">
        <v>68</v>
      </c>
      <c r="T6" s="86" t="n">
        <v>0</v>
      </c>
      <c r="U6" s="87" t="s">
        <v>69</v>
      </c>
      <c r="W6" s="88" t="s">
        <v>62</v>
      </c>
      <c r="X6" s="89"/>
      <c r="Y6" s="88" t="s">
        <v>62</v>
      </c>
      <c r="Z6" s="90"/>
      <c r="AA6" s="91" t="s">
        <v>62</v>
      </c>
      <c r="AB6" s="92"/>
      <c r="AC6" s="93" t="s">
        <v>70</v>
      </c>
      <c r="AD6" s="94" t="s">
        <v>71</v>
      </c>
      <c r="AE6" s="67" t="s">
        <v>72</v>
      </c>
      <c r="AF6" s="67" t="s">
        <v>73</v>
      </c>
      <c r="AG6" s="67"/>
      <c r="AH6" s="95" t="s">
        <v>72</v>
      </c>
      <c r="AI6" s="51" t="s">
        <v>50</v>
      </c>
      <c r="AJ6" s="49" t="s">
        <v>74</v>
      </c>
      <c r="AK6" s="67" t="s">
        <v>72</v>
      </c>
      <c r="AL6" s="51" t="s">
        <v>50</v>
      </c>
      <c r="AM6" s="49" t="s">
        <v>74</v>
      </c>
      <c r="AN6" s="67" t="s">
        <v>72</v>
      </c>
      <c r="AO6" s="51" t="s">
        <v>50</v>
      </c>
      <c r="AP6" s="49" t="s">
        <v>74</v>
      </c>
      <c r="AQ6" s="96" t="s">
        <v>75</v>
      </c>
      <c r="AR6" s="96" t="s">
        <v>76</v>
      </c>
      <c r="AS6" s="49"/>
      <c r="AT6" s="97" t="s">
        <v>76</v>
      </c>
      <c r="AU6" s="97" t="s">
        <v>77</v>
      </c>
      <c r="AV6" s="97" t="s">
        <v>70</v>
      </c>
      <c r="AW6" s="97" t="s">
        <v>78</v>
      </c>
      <c r="AX6" s="97" t="s">
        <v>70</v>
      </c>
      <c r="AY6" s="97" t="s">
        <v>70</v>
      </c>
      <c r="AZ6" s="97" t="s">
        <v>70</v>
      </c>
      <c r="BA6" s="97" t="s">
        <v>70</v>
      </c>
      <c r="BB6" s="97" t="s">
        <v>70</v>
      </c>
      <c r="BC6" s="97" t="s">
        <v>70</v>
      </c>
      <c r="BD6" s="97" t="s">
        <v>79</v>
      </c>
      <c r="BE6" s="52"/>
      <c r="BF6" s="92" t="s">
        <v>70</v>
      </c>
      <c r="BG6" s="92" t="s">
        <v>80</v>
      </c>
      <c r="BH6" s="92" t="s">
        <v>80</v>
      </c>
      <c r="BI6" s="98"/>
      <c r="BJ6" s="53" t="s">
        <v>32</v>
      </c>
      <c r="BK6" s="52"/>
      <c r="BL6" s="99"/>
      <c r="BM6" s="6"/>
      <c r="BN6" s="6"/>
      <c r="BO6" s="53" t="s">
        <v>32</v>
      </c>
      <c r="BP6" s="52"/>
      <c r="BQ6" s="99" t="e">
        <f aca="true">-ABS(INDIRECT(TEXT((DAY($A$1)-1),"0")&amp;"!BK6"))+BL6</f>
        <v>#REF!</v>
      </c>
      <c r="BR6" s="55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7"/>
      <c r="CE6" s="100"/>
      <c r="CF6" s="100"/>
      <c r="CG6" s="100"/>
      <c r="CH6" s="8"/>
      <c r="CI6" s="8"/>
      <c r="CJ6" s="7"/>
      <c r="CK6" s="101"/>
      <c r="CL6" s="8"/>
      <c r="CM6" s="8"/>
      <c r="CN6" s="8"/>
      <c r="CO6" s="7"/>
      <c r="CP6" s="101"/>
      <c r="CQ6" s="7"/>
      <c r="CR6" s="7"/>
      <c r="CS6" s="7"/>
      <c r="CT6" s="7"/>
      <c r="CU6" s="7"/>
      <c r="CV6" s="7"/>
      <c r="CW6" s="7"/>
      <c r="CX6" s="7"/>
      <c r="CY6" s="7"/>
    </row>
    <row r="7" customFormat="false" ht="13.5" hidden="false" customHeight="false" outlineLevel="0" collapsed="false">
      <c r="B7" s="102" t="s">
        <v>71</v>
      </c>
      <c r="C7" s="103" t="n">
        <v>4</v>
      </c>
      <c r="D7" s="104" t="n">
        <v>0</v>
      </c>
      <c r="E7" s="105" t="s">
        <v>62</v>
      </c>
      <c r="F7" s="106" t="s">
        <v>81</v>
      </c>
      <c r="G7" s="107" t="s">
        <v>81</v>
      </c>
      <c r="H7" s="107" t="s">
        <v>81</v>
      </c>
      <c r="I7" s="108" t="s">
        <v>81</v>
      </c>
      <c r="J7" s="109" t="n">
        <v>0</v>
      </c>
      <c r="K7" s="110" t="s">
        <v>82</v>
      </c>
      <c r="L7" s="111" t="s">
        <v>83</v>
      </c>
      <c r="M7" s="112" t="s">
        <v>82</v>
      </c>
      <c r="N7" s="113" t="n">
        <v>0.03</v>
      </c>
      <c r="O7" s="114" t="s">
        <v>83</v>
      </c>
      <c r="P7" s="113" t="s">
        <v>83</v>
      </c>
      <c r="Q7" s="114" t="s">
        <v>83</v>
      </c>
      <c r="R7" s="113" t="n">
        <v>0</v>
      </c>
      <c r="S7" s="115" t="n">
        <v>0</v>
      </c>
      <c r="T7" s="106" t="s">
        <v>82</v>
      </c>
      <c r="U7" s="111" t="s">
        <v>82</v>
      </c>
      <c r="W7" s="116" t="n">
        <v>4</v>
      </c>
      <c r="X7" s="117" t="n">
        <v>2.52</v>
      </c>
      <c r="Y7" s="118"/>
      <c r="Z7" s="41"/>
      <c r="AA7" s="119"/>
      <c r="AB7" s="120"/>
      <c r="AC7" s="121" t="n">
        <f aca="false">(W7*X7)+(Y7*Z7)+(AA7*AB7)</f>
        <v>10.08</v>
      </c>
      <c r="AD7" s="122" t="n">
        <v>100</v>
      </c>
      <c r="AE7" s="123" t="n">
        <v>0</v>
      </c>
      <c r="AF7" s="124" t="n">
        <v>0</v>
      </c>
      <c r="AG7" s="125"/>
      <c r="AH7" s="126"/>
      <c r="AI7" s="127"/>
      <c r="AJ7" s="128"/>
      <c r="AK7" s="129" t="n">
        <v>4</v>
      </c>
      <c r="AL7" s="41" t="n">
        <v>60</v>
      </c>
      <c r="AM7" s="46"/>
      <c r="AN7" s="130"/>
      <c r="AO7" s="131"/>
      <c r="AP7" s="132"/>
      <c r="AQ7" s="132" t="e">
        <f aca="false" t="array" ref="AQ7:AQ7">SUM(IF(AND(AJ7&lt;&gt;"pac",AJ7&lt;&gt;""),AI7),IF(AND(AM7&lt;&gt;"pac",AM7&lt;&gt;""),AL7),IF(AND(AN7&lt;&gt;"pac",AN7&lt;&gt;""),AO7))/SUM(IF(AND(AJ7&lt;&gt;"pac",AJ7&lt;&gt;""),1),IF(AND(AM7&lt;&gt;"pac",AM7&lt;&gt;""),1),IF(AND(AN7&lt;&gt;"pac",AN7&lt;&gt;""),1))</f>
        <v>#DIV/0!</v>
      </c>
      <c r="AR7" s="132" t="n">
        <f aca="false" t="array" ref="AR7:AR7">SUM(IF(AND(AJ7&lt;&gt;"pac",AJ7&lt;&gt;""),AH7),IF(AND(AM7&lt;&gt;"pac",AM7&lt;&gt;""),AK7),IF(AND(AP7&lt;&gt;"pac",AP7&lt;&gt;""),AN7))</f>
        <v>0</v>
      </c>
      <c r="AS7" s="133"/>
      <c r="AT7" s="134" t="n">
        <f aca="false">SUM(AE7,AG7,AH7,AN7,AK7)</f>
        <v>4</v>
      </c>
      <c r="AU7" s="135" t="n">
        <f aca="false">AV7/AT7</f>
        <v>60</v>
      </c>
      <c r="AV7" s="136" t="n">
        <f aca="false">SUM(AE7*AF7)+(AH7*AI7)+(AN7*AO7)+(AK7*AL7)</f>
        <v>240</v>
      </c>
      <c r="AW7" s="137" t="n">
        <f aca="false">AT7*(F8+G8+H8)*J8/1000</f>
        <v>0</v>
      </c>
      <c r="AX7" s="137" t="n">
        <f aca="false">K8*AT7</f>
        <v>0</v>
      </c>
      <c r="AY7" s="137" t="n">
        <f aca="false">L8*(AE8+AG8)</f>
        <v>0</v>
      </c>
      <c r="AZ7" s="136" t="n">
        <f aca="false">P8</f>
        <v>1.7328</v>
      </c>
      <c r="BA7" s="137" t="n">
        <f aca="false">AC7</f>
        <v>10.08</v>
      </c>
      <c r="BB7" s="137" t="n">
        <f aca="false">T8*AT8</f>
        <v>0</v>
      </c>
      <c r="BC7" s="137"/>
      <c r="BD7" s="137" t="n">
        <f aca="false">AV7-SUM(AW7:BC7)</f>
        <v>228.1872</v>
      </c>
      <c r="BE7" s="138"/>
      <c r="BF7" s="139" t="n">
        <f aca="false">BD7</f>
        <v>228.1872</v>
      </c>
      <c r="BG7" s="139" t="n">
        <f aca="false">BF7*$BG$5</f>
        <v>182.54976</v>
      </c>
      <c r="BH7" s="139" t="n">
        <f aca="false">BF7*$BH$5</f>
        <v>45.63744</v>
      </c>
      <c r="BI7" s="52"/>
      <c r="BJ7" s="140" t="s">
        <v>84</v>
      </c>
      <c r="BK7" s="141"/>
      <c r="BL7" s="54" t="n">
        <f aca="false">BL5+BL6</f>
        <v>10004.4128</v>
      </c>
      <c r="BO7" s="140" t="s">
        <v>84</v>
      </c>
      <c r="BP7" s="141"/>
      <c r="BQ7" s="54" t="e">
        <f aca="false">BQ5+BQ6</f>
        <v>#REF!</v>
      </c>
      <c r="BR7" s="55"/>
      <c r="BS7" s="142"/>
      <c r="BT7" s="143"/>
      <c r="BU7" s="144"/>
      <c r="BV7" s="138"/>
      <c r="BW7" s="138"/>
      <c r="BX7" s="138"/>
      <c r="BY7" s="144"/>
      <c r="BZ7" s="138"/>
      <c r="CA7" s="138"/>
      <c r="CB7" s="138"/>
      <c r="CC7" s="138"/>
      <c r="CD7" s="138"/>
      <c r="CE7" s="145"/>
      <c r="CF7" s="145"/>
      <c r="CG7" s="145"/>
      <c r="CH7" s="7"/>
      <c r="CI7" s="8"/>
      <c r="CJ7" s="7"/>
      <c r="CK7" s="29"/>
      <c r="CL7" s="7"/>
      <c r="CM7" s="7"/>
      <c r="CN7" s="8"/>
      <c r="CO7" s="7"/>
      <c r="CP7" s="29"/>
      <c r="CQ7" s="7"/>
      <c r="CR7" s="7"/>
      <c r="CS7" s="7"/>
      <c r="CT7" s="7"/>
      <c r="CU7" s="7"/>
      <c r="CV7" s="7"/>
      <c r="CW7" s="7"/>
      <c r="CX7" s="7"/>
      <c r="CY7" s="7"/>
    </row>
    <row r="8" customFormat="false" ht="12.75" hidden="false" customHeight="false" outlineLevel="0" collapsed="false">
      <c r="B8" s="75" t="n">
        <v>100</v>
      </c>
      <c r="C8" s="146" t="n">
        <f aca="false">C7</f>
        <v>4</v>
      </c>
      <c r="D8" s="147" t="n">
        <f aca="false">D7</f>
        <v>0</v>
      </c>
      <c r="E8" s="148" t="n">
        <f aca="false">C8-D7</f>
        <v>4</v>
      </c>
      <c r="F8" s="149" t="n">
        <f aca="false">$F$6</f>
        <v>0</v>
      </c>
      <c r="G8" s="150" t="n">
        <f aca="false">$G$6</f>
        <v>0</v>
      </c>
      <c r="H8" s="151" t="n">
        <f aca="false">$H$6</f>
        <v>0</v>
      </c>
      <c r="I8" s="152" t="n">
        <f aca="false">F8+G8+H8</f>
        <v>0</v>
      </c>
      <c r="J8" s="153" t="n">
        <f aca="false">$J$7</f>
        <v>0</v>
      </c>
      <c r="K8" s="154" t="n">
        <f aca="false">$K$6</f>
        <v>0</v>
      </c>
      <c r="L8" s="155" t="n">
        <f aca="false">((I8*J8/1000)+K8)</f>
        <v>0</v>
      </c>
      <c r="M8" s="156" t="n">
        <f aca="false">$M$68</f>
        <v>0</v>
      </c>
      <c r="N8" s="157" t="e">
        <f aca="false">$N$7*AQ7*AR7</f>
        <v>#DIV/0!</v>
      </c>
      <c r="O8" s="156" t="n">
        <f aca="false">$O$68</f>
        <v>0</v>
      </c>
      <c r="P8" s="158" t="n">
        <f aca="false">(AT7*$P$6)*$P$3</f>
        <v>1.7328</v>
      </c>
      <c r="Q8" s="154" t="n">
        <f aca="false">$Q$68</f>
        <v>0</v>
      </c>
      <c r="R8" s="154" t="n">
        <v>0</v>
      </c>
      <c r="S8" s="155" t="n">
        <v>0</v>
      </c>
      <c r="T8" s="156" t="n">
        <f aca="false">$T$6</f>
        <v>0</v>
      </c>
      <c r="U8" s="159" t="e">
        <f aca="false">(N8/E8)+SUM(L8:M8)</f>
        <v>#DIV/0!</v>
      </c>
      <c r="W8" s="116" t="n">
        <v>4</v>
      </c>
      <c r="X8" s="117" t="n">
        <v>2.52</v>
      </c>
      <c r="Y8" s="160"/>
      <c r="Z8" s="63"/>
      <c r="AA8" s="161"/>
      <c r="AB8" s="120"/>
      <c r="AC8" s="162" t="n">
        <f aca="false">(W8*X8)+(Y8*Z8)+(AA8*AB8)</f>
        <v>10.08</v>
      </c>
      <c r="AD8" s="163" t="n">
        <v>200</v>
      </c>
      <c r="AE8" s="164" t="n">
        <v>0</v>
      </c>
      <c r="AF8" s="165" t="n">
        <v>0</v>
      </c>
      <c r="AG8" s="166"/>
      <c r="AH8" s="167"/>
      <c r="AI8" s="168"/>
      <c r="AJ8" s="169"/>
      <c r="AK8" s="170" t="n">
        <v>4</v>
      </c>
      <c r="AL8" s="63" t="n">
        <v>50</v>
      </c>
      <c r="AM8" s="171"/>
      <c r="AN8" s="172"/>
      <c r="AO8" s="173"/>
      <c r="AP8" s="133"/>
      <c r="AQ8" s="133" t="e">
        <f aca="false" t="array" ref="AQ8:AQ8">SUM(IF(AND(AJ8&lt;&gt;"pac",AJ8&lt;&gt;""),AI8),IF(AND(AM8&lt;&gt;"pac",AM8&lt;&gt;""),AL8),IF(AND(AN8&lt;&gt;"pac",AN8&lt;&gt;""),AO8))/SUM(IF(AND(AJ8&lt;&gt;"pac",AJ8&lt;&gt;""),1),IF(AND(AM8&lt;&gt;"pac",AM8&lt;&gt;""),1),IF(AND(AN8&lt;&gt;"pac",AN8&lt;&gt;""),1))</f>
        <v>#DIV/0!</v>
      </c>
      <c r="AR8" s="133" t="n">
        <f aca="false" t="array" ref="AR8:AR8">SUM(IF(AND(AJ8&lt;&gt;"pac",AJ8&lt;&gt;""),AH8),IF(AND(AM8&lt;&gt;"pac",AM8&lt;&gt;""),AK8),IF(AND(AP8&lt;&gt;"pac",AP8&lt;&gt;""),AN8))</f>
        <v>0</v>
      </c>
      <c r="AS8" s="133"/>
      <c r="AT8" s="134" t="n">
        <f aca="false">SUM(AE8,AG8,AH8,AN8,AK8)</f>
        <v>4</v>
      </c>
      <c r="AU8" s="135" t="n">
        <f aca="false">AV8/AT8</f>
        <v>50</v>
      </c>
      <c r="AV8" s="136" t="n">
        <f aca="false">SUM(AE8*AF8)+(AH8*AI8)+(AN8*AO8)+(AK8*AL8)</f>
        <v>200</v>
      </c>
      <c r="AW8" s="137" t="n">
        <f aca="false">AT8*(F9+G9+H9)*J9/1000</f>
        <v>0</v>
      </c>
      <c r="AX8" s="137" t="n">
        <f aca="false">K9*AT8</f>
        <v>0</v>
      </c>
      <c r="AY8" s="137" t="n">
        <f aca="false">L9*(AE9+AG9)</f>
        <v>0</v>
      </c>
      <c r="AZ8" s="136" t="n">
        <f aca="false">P9</f>
        <v>1.7328</v>
      </c>
      <c r="BA8" s="137" t="n">
        <f aca="false">AC8</f>
        <v>10.08</v>
      </c>
      <c r="BB8" s="137" t="n">
        <f aca="false">T9*AT9</f>
        <v>0</v>
      </c>
      <c r="BC8" s="137"/>
      <c r="BD8" s="137" t="n">
        <f aca="false">AV8-SUM(AW8:BC8)</f>
        <v>188.1872</v>
      </c>
      <c r="BE8" s="138"/>
      <c r="BF8" s="139" t="n">
        <f aca="false">BD8</f>
        <v>188.1872</v>
      </c>
      <c r="BG8" s="139" t="n">
        <f aca="false">BF8*$BG$5</f>
        <v>150.54976</v>
      </c>
      <c r="BH8" s="139" t="n">
        <f aca="false">BF8*$BH$5</f>
        <v>37.63744</v>
      </c>
      <c r="BI8" s="52"/>
      <c r="BR8" s="55"/>
      <c r="BS8" s="142"/>
      <c r="BT8" s="143"/>
      <c r="BU8" s="144"/>
      <c r="BV8" s="138"/>
      <c r="BW8" s="138"/>
      <c r="BX8" s="138"/>
      <c r="BY8" s="144"/>
      <c r="BZ8" s="138"/>
      <c r="CA8" s="138"/>
      <c r="CB8" s="138"/>
      <c r="CC8" s="138"/>
      <c r="CD8" s="138"/>
      <c r="CE8" s="145"/>
      <c r="CF8" s="145"/>
      <c r="CG8" s="145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</row>
    <row r="9" customFormat="false" ht="12.75" hidden="false" customHeight="false" outlineLevel="0" collapsed="false">
      <c r="B9" s="75" t="n">
        <v>200</v>
      </c>
      <c r="C9" s="146" t="n">
        <f aca="false">C8</f>
        <v>4</v>
      </c>
      <c r="D9" s="147" t="n">
        <f aca="false">D8</f>
        <v>0</v>
      </c>
      <c r="E9" s="174" t="n">
        <f aca="false">C9-D8</f>
        <v>4</v>
      </c>
      <c r="F9" s="149" t="n">
        <f aca="false">$F$6</f>
        <v>0</v>
      </c>
      <c r="G9" s="175" t="n">
        <f aca="false">$G$6</f>
        <v>0</v>
      </c>
      <c r="H9" s="151" t="n">
        <f aca="false">$H$6</f>
        <v>0</v>
      </c>
      <c r="I9" s="152" t="n">
        <f aca="false">F9+G9+H9</f>
        <v>0</v>
      </c>
      <c r="J9" s="153" t="n">
        <f aca="false">$J$7</f>
        <v>0</v>
      </c>
      <c r="K9" s="154" t="n">
        <f aca="false">$K$6</f>
        <v>0</v>
      </c>
      <c r="L9" s="155" t="n">
        <f aca="false">((I9*J9/1000)+K9)</f>
        <v>0</v>
      </c>
      <c r="M9" s="156" t="n">
        <f aca="false">$M$68</f>
        <v>0</v>
      </c>
      <c r="N9" s="157" t="e">
        <f aca="false">$N$7*AQ8*AR8</f>
        <v>#DIV/0!</v>
      </c>
      <c r="O9" s="156" t="n">
        <f aca="false">$O$68</f>
        <v>0</v>
      </c>
      <c r="P9" s="158" t="n">
        <f aca="false">(AT8*$P$6)*$P$3</f>
        <v>1.7328</v>
      </c>
      <c r="Q9" s="154" t="n">
        <f aca="false">$Q$68</f>
        <v>0</v>
      </c>
      <c r="R9" s="154" t="n">
        <v>0</v>
      </c>
      <c r="S9" s="155" t="n">
        <v>0</v>
      </c>
      <c r="T9" s="156" t="n">
        <f aca="false">$T$6</f>
        <v>0</v>
      </c>
      <c r="U9" s="159" t="e">
        <f aca="false">(N9/E9)+SUM(L9:M9)</f>
        <v>#DIV/0!</v>
      </c>
      <c r="W9" s="116" t="n">
        <v>4</v>
      </c>
      <c r="X9" s="117" t="n">
        <v>2.52</v>
      </c>
      <c r="Y9" s="160"/>
      <c r="Z9" s="63"/>
      <c r="AA9" s="161"/>
      <c r="AB9" s="120"/>
      <c r="AC9" s="162" t="n">
        <f aca="false">(W9*X9)+(Y9*Z9)+(AA9*AB9)</f>
        <v>10.08</v>
      </c>
      <c r="AD9" s="163" t="n">
        <v>300</v>
      </c>
      <c r="AE9" s="164" t="n">
        <v>0</v>
      </c>
      <c r="AF9" s="165" t="n">
        <v>0</v>
      </c>
      <c r="AG9" s="166"/>
      <c r="AH9" s="167"/>
      <c r="AI9" s="168"/>
      <c r="AJ9" s="169"/>
      <c r="AK9" s="170" t="n">
        <v>4</v>
      </c>
      <c r="AL9" s="63" t="n">
        <v>50</v>
      </c>
      <c r="AM9" s="171"/>
      <c r="AN9" s="172"/>
      <c r="AO9" s="173"/>
      <c r="AP9" s="133"/>
      <c r="AQ9" s="133" t="e">
        <f aca="false" t="array" ref="AQ9:AQ9">SUM(IF(AND(AJ9&lt;&gt;"pac",AJ9&lt;&gt;""),AI9),IF(AND(AM9&lt;&gt;"pac",AM9&lt;&gt;""),AL9),IF(AND(AN9&lt;&gt;"pac",AN9&lt;&gt;""),AO9))/SUM(IF(AND(AJ9&lt;&gt;"pac",AJ9&lt;&gt;""),1),IF(AND(AM9&lt;&gt;"pac",AM9&lt;&gt;""),1),IF(AND(AN9&lt;&gt;"pac",AN9&lt;&gt;""),1))</f>
        <v>#DIV/0!</v>
      </c>
      <c r="AR9" s="133" t="n">
        <f aca="false" t="array" ref="AR9:AR9">SUM(IF(AND(AJ9&lt;&gt;"pac",AJ9&lt;&gt;""),AH9),IF(AND(AM9&lt;&gt;"pac",AM9&lt;&gt;""),AK9),IF(AND(AP9&lt;&gt;"pac",AP9&lt;&gt;""),AN9))</f>
        <v>0</v>
      </c>
      <c r="AS9" s="133"/>
      <c r="AT9" s="134" t="n">
        <f aca="false">SUM(AE9,AG9,AH9,AN9,AK9)</f>
        <v>4</v>
      </c>
      <c r="AU9" s="135" t="n">
        <f aca="false">AV9/AT9</f>
        <v>50</v>
      </c>
      <c r="AV9" s="136" t="n">
        <f aca="false">SUM(AE9*AF9)+(AH9*AI9)+(AN9*AO9)+(AK9*AL9)</f>
        <v>200</v>
      </c>
      <c r="AW9" s="137" t="n">
        <f aca="false">AT9*(F10+G10+H10)*J10/1000</f>
        <v>0</v>
      </c>
      <c r="AX9" s="137" t="n">
        <f aca="false">K10*AT9</f>
        <v>0</v>
      </c>
      <c r="AY9" s="137" t="n">
        <f aca="false">L10*(AE10+AG10)</f>
        <v>0</v>
      </c>
      <c r="AZ9" s="136" t="n">
        <f aca="false">P10</f>
        <v>1.7328</v>
      </c>
      <c r="BA9" s="137" t="n">
        <f aca="false">AC9</f>
        <v>10.08</v>
      </c>
      <c r="BB9" s="137" t="n">
        <f aca="false">T10*AT10</f>
        <v>0</v>
      </c>
      <c r="BC9" s="137"/>
      <c r="BD9" s="137" t="n">
        <f aca="false">AV9-SUM(AW9:BC9)</f>
        <v>188.1872</v>
      </c>
      <c r="BE9" s="138"/>
      <c r="BF9" s="139" t="n">
        <f aca="false">BD9</f>
        <v>188.1872</v>
      </c>
      <c r="BG9" s="139" t="n">
        <f aca="false">BF9*$BG$5</f>
        <v>150.54976</v>
      </c>
      <c r="BH9" s="139" t="n">
        <f aca="false">BF9*$BH$5</f>
        <v>37.63744</v>
      </c>
      <c r="BI9" s="52"/>
      <c r="BR9" s="55"/>
      <c r="BS9" s="142"/>
      <c r="BT9" s="143"/>
      <c r="BU9" s="98"/>
      <c r="BV9" s="52"/>
      <c r="BW9" s="52"/>
      <c r="BX9" s="52"/>
      <c r="BY9" s="52"/>
      <c r="BZ9" s="98"/>
      <c r="CA9" s="52"/>
      <c r="CB9" s="52"/>
      <c r="CC9" s="138"/>
      <c r="CD9" s="138"/>
      <c r="CE9" s="145"/>
      <c r="CF9" s="145"/>
      <c r="CG9" s="145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</row>
    <row r="10" customFormat="false" ht="12.75" hidden="false" customHeight="false" outlineLevel="0" collapsed="false">
      <c r="B10" s="75" t="n">
        <v>300</v>
      </c>
      <c r="C10" s="146" t="n">
        <f aca="false">C9</f>
        <v>4</v>
      </c>
      <c r="D10" s="147" t="n">
        <f aca="false">D9</f>
        <v>0</v>
      </c>
      <c r="E10" s="174" t="n">
        <f aca="false">C10-D9</f>
        <v>4</v>
      </c>
      <c r="F10" s="149" t="n">
        <f aca="false">$F$6</f>
        <v>0</v>
      </c>
      <c r="G10" s="175" t="n">
        <f aca="false">$G$6</f>
        <v>0</v>
      </c>
      <c r="H10" s="151" t="n">
        <f aca="false">$H$6</f>
        <v>0</v>
      </c>
      <c r="I10" s="152" t="n">
        <f aca="false">F10+G10+H10</f>
        <v>0</v>
      </c>
      <c r="J10" s="153" t="n">
        <f aca="false">$J$7</f>
        <v>0</v>
      </c>
      <c r="K10" s="154" t="n">
        <f aca="false">$K$6</f>
        <v>0</v>
      </c>
      <c r="L10" s="155" t="n">
        <f aca="false">((I10*J10/1000)+K10)</f>
        <v>0</v>
      </c>
      <c r="M10" s="156" t="n">
        <f aca="false">$M$68</f>
        <v>0</v>
      </c>
      <c r="N10" s="157" t="e">
        <f aca="false">$N$7*AQ9*AR9</f>
        <v>#DIV/0!</v>
      </c>
      <c r="O10" s="156" t="n">
        <f aca="false">$O$68</f>
        <v>0</v>
      </c>
      <c r="P10" s="158" t="n">
        <f aca="false">(AT9*$P$6)*$P$3</f>
        <v>1.7328</v>
      </c>
      <c r="Q10" s="154" t="n">
        <f aca="false">$Q$68</f>
        <v>0</v>
      </c>
      <c r="R10" s="154" t="n">
        <v>0</v>
      </c>
      <c r="S10" s="155" t="n">
        <v>0</v>
      </c>
      <c r="T10" s="156" t="n">
        <f aca="false">$T$6</f>
        <v>0</v>
      </c>
      <c r="U10" s="159" t="e">
        <f aca="false">(N10/E10)+SUM(L10:M10)</f>
        <v>#DIV/0!</v>
      </c>
      <c r="W10" s="116" t="n">
        <v>4</v>
      </c>
      <c r="X10" s="117" t="n">
        <v>2.52</v>
      </c>
      <c r="Y10" s="160"/>
      <c r="Z10" s="63"/>
      <c r="AA10" s="161"/>
      <c r="AB10" s="120"/>
      <c r="AC10" s="162" t="n">
        <f aca="false">(W10*X10)+(Y10*Z10)+(AA10*AB10)</f>
        <v>10.08</v>
      </c>
      <c r="AD10" s="163" t="n">
        <v>400</v>
      </c>
      <c r="AE10" s="164" t="n">
        <v>0</v>
      </c>
      <c r="AF10" s="165" t="n">
        <v>0</v>
      </c>
      <c r="AG10" s="166"/>
      <c r="AH10" s="167"/>
      <c r="AI10" s="168"/>
      <c r="AJ10" s="169"/>
      <c r="AK10" s="170" t="n">
        <v>4</v>
      </c>
      <c r="AL10" s="63" t="n">
        <v>50</v>
      </c>
      <c r="AM10" s="171"/>
      <c r="AN10" s="172"/>
      <c r="AO10" s="173"/>
      <c r="AP10" s="133"/>
      <c r="AQ10" s="133" t="e">
        <f aca="false" t="array" ref="AQ10:AQ10">SUM(IF(AND(AJ10&lt;&gt;"pac",AJ10&lt;&gt;""),AI10),IF(AND(AM10&lt;&gt;"pac",AM10&lt;&gt;""),AL10),IF(AND(AN10&lt;&gt;"pac",AN10&lt;&gt;""),AO10))/SUM(IF(AND(AJ10&lt;&gt;"pac",AJ10&lt;&gt;""),1),IF(AND(AM10&lt;&gt;"pac",AM10&lt;&gt;""),1),IF(AND(AN10&lt;&gt;"pac",AN10&lt;&gt;""),1))</f>
        <v>#DIV/0!</v>
      </c>
      <c r="AR10" s="133" t="n">
        <f aca="false" t="array" ref="AR10:AR10">SUM(IF(AND(AJ10&lt;&gt;"pac",AJ10&lt;&gt;""),AH10),IF(AND(AM10&lt;&gt;"pac",AM10&lt;&gt;""),AK10),IF(AND(AP10&lt;&gt;"pac",AP10&lt;&gt;""),AN10))</f>
        <v>0</v>
      </c>
      <c r="AS10" s="133"/>
      <c r="AT10" s="134" t="n">
        <f aca="false">SUM(AE10,AG10,AH10,AN10,AK10)</f>
        <v>4</v>
      </c>
      <c r="AU10" s="135" t="n">
        <f aca="false">AV10/AT10</f>
        <v>50</v>
      </c>
      <c r="AV10" s="136" t="n">
        <f aca="false">SUM(AE10*AF10)+(AH10*AI10)+(AN10*AO10)+(AK10*AL10)</f>
        <v>200</v>
      </c>
      <c r="AW10" s="137" t="n">
        <f aca="false">AT10*(F11+G11+H11)*J11/1000</f>
        <v>0</v>
      </c>
      <c r="AX10" s="137" t="n">
        <f aca="false">K11*AT10</f>
        <v>0</v>
      </c>
      <c r="AY10" s="137" t="n">
        <f aca="false">L11*(AE11+AG11)</f>
        <v>0</v>
      </c>
      <c r="AZ10" s="136" t="n">
        <f aca="false">P11</f>
        <v>1.7328</v>
      </c>
      <c r="BA10" s="137" t="n">
        <f aca="false">AC10</f>
        <v>10.08</v>
      </c>
      <c r="BB10" s="137" t="n">
        <f aca="false">T11*AT11</f>
        <v>0</v>
      </c>
      <c r="BC10" s="137"/>
      <c r="BD10" s="137" t="n">
        <f aca="false">AV10-SUM(AW10:BC10)</f>
        <v>188.1872</v>
      </c>
      <c r="BE10" s="138"/>
      <c r="BF10" s="139" t="n">
        <f aca="false">BD10</f>
        <v>188.1872</v>
      </c>
      <c r="BG10" s="139" t="n">
        <f aca="false">BF10*$BG$5</f>
        <v>150.54976</v>
      </c>
      <c r="BH10" s="139" t="n">
        <f aca="false">BF10*$BH$5</f>
        <v>37.63744</v>
      </c>
      <c r="BI10" s="52"/>
      <c r="BJ10" s="6" t="s">
        <v>86</v>
      </c>
      <c r="BO10" s="6" t="s">
        <v>87</v>
      </c>
      <c r="BR10" s="55"/>
      <c r="BS10" s="142"/>
      <c r="BT10" s="143"/>
      <c r="BU10" s="98"/>
      <c r="BV10" s="52"/>
      <c r="BW10" s="176"/>
      <c r="BX10" s="98"/>
      <c r="BY10" s="52"/>
      <c r="BZ10" s="98"/>
      <c r="CA10" s="52"/>
      <c r="CB10" s="176"/>
      <c r="CC10" s="138"/>
      <c r="CD10" s="138"/>
      <c r="CE10" s="145"/>
      <c r="CF10" s="145"/>
      <c r="CG10" s="145"/>
      <c r="CH10" s="7"/>
      <c r="CI10" s="8"/>
      <c r="CJ10" s="7"/>
      <c r="CK10" s="7"/>
      <c r="CL10" s="7"/>
      <c r="CM10" s="7"/>
      <c r="CN10" s="8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</row>
    <row r="11" customFormat="false" ht="12.75" hidden="false" customHeight="false" outlineLevel="0" collapsed="false">
      <c r="B11" s="75" t="n">
        <v>400</v>
      </c>
      <c r="C11" s="146" t="n">
        <f aca="false">C10</f>
        <v>4</v>
      </c>
      <c r="D11" s="147" t="n">
        <f aca="false">D10</f>
        <v>0</v>
      </c>
      <c r="E11" s="174" t="n">
        <f aca="false">C11-D10</f>
        <v>4</v>
      </c>
      <c r="F11" s="149" t="n">
        <f aca="false">$F$6</f>
        <v>0</v>
      </c>
      <c r="G11" s="175" t="n">
        <f aca="false">$G$6</f>
        <v>0</v>
      </c>
      <c r="H11" s="151" t="n">
        <f aca="false">$H$6</f>
        <v>0</v>
      </c>
      <c r="I11" s="152" t="n">
        <f aca="false">F11+G11+H11</f>
        <v>0</v>
      </c>
      <c r="J11" s="153" t="n">
        <f aca="false">$J$7</f>
        <v>0</v>
      </c>
      <c r="K11" s="154" t="n">
        <f aca="false">$K$6</f>
        <v>0</v>
      </c>
      <c r="L11" s="155" t="n">
        <f aca="false">((I11*J11/1000)+K11)</f>
        <v>0</v>
      </c>
      <c r="M11" s="156" t="n">
        <f aca="false">$M$68</f>
        <v>0</v>
      </c>
      <c r="N11" s="157" t="e">
        <f aca="false">$N$7*AQ10*AR10</f>
        <v>#DIV/0!</v>
      </c>
      <c r="O11" s="156" t="n">
        <f aca="false">$O$68</f>
        <v>0</v>
      </c>
      <c r="P11" s="158" t="n">
        <f aca="false">(AT10*$P$6)*$P$3</f>
        <v>1.7328</v>
      </c>
      <c r="Q11" s="154" t="n">
        <f aca="false">$Q$68</f>
        <v>0</v>
      </c>
      <c r="R11" s="154" t="n">
        <v>0</v>
      </c>
      <c r="S11" s="155" t="n">
        <v>0</v>
      </c>
      <c r="T11" s="156" t="n">
        <f aca="false">$T$6</f>
        <v>0</v>
      </c>
      <c r="U11" s="159" t="e">
        <f aca="false">(N11/E11)+SUM(L11:M11)</f>
        <v>#DIV/0!</v>
      </c>
      <c r="W11" s="116" t="n">
        <v>4</v>
      </c>
      <c r="X11" s="117" t="n">
        <v>2.52</v>
      </c>
      <c r="Y11" s="160"/>
      <c r="Z11" s="63"/>
      <c r="AA11" s="161"/>
      <c r="AB11" s="120"/>
      <c r="AC11" s="162" t="n">
        <f aca="false">(W11*X11)+(Y11*Z11)+(AA11*AB11)</f>
        <v>10.08</v>
      </c>
      <c r="AD11" s="163" t="n">
        <v>500</v>
      </c>
      <c r="AE11" s="164" t="n">
        <v>0</v>
      </c>
      <c r="AF11" s="165" t="n">
        <v>0</v>
      </c>
      <c r="AG11" s="166"/>
      <c r="AH11" s="167"/>
      <c r="AI11" s="168"/>
      <c r="AJ11" s="169"/>
      <c r="AK11" s="170" t="n">
        <v>4</v>
      </c>
      <c r="AL11" s="63" t="n">
        <v>50</v>
      </c>
      <c r="AM11" s="171"/>
      <c r="AN11" s="172"/>
      <c r="AO11" s="173"/>
      <c r="AP11" s="133"/>
      <c r="AQ11" s="133" t="e">
        <f aca="false" t="array" ref="AQ11:AQ11">SUM(IF(AND(AJ11&lt;&gt;"pac",AJ11&lt;&gt;""),AI11),IF(AND(AM11&lt;&gt;"pac",AM11&lt;&gt;""),AL11),IF(AND(AN11&lt;&gt;"pac",AN11&lt;&gt;""),AO11))/SUM(IF(AND(AJ11&lt;&gt;"pac",AJ11&lt;&gt;""),1),IF(AND(AM11&lt;&gt;"pac",AM11&lt;&gt;""),1),IF(AND(AN11&lt;&gt;"pac",AN11&lt;&gt;""),1))</f>
        <v>#DIV/0!</v>
      </c>
      <c r="AR11" s="133" t="n">
        <f aca="false" t="array" ref="AR11:AR11">SUM(IF(AND(AJ11&lt;&gt;"pac",AJ11&lt;&gt;""),AH11),IF(AND(AM11&lt;&gt;"pac",AM11&lt;&gt;""),AK11),IF(AND(AP11&lt;&gt;"pac",AP11&lt;&gt;""),AN11))</f>
        <v>0</v>
      </c>
      <c r="AS11" s="133"/>
      <c r="AT11" s="134" t="n">
        <f aca="false">SUM(AE11,AG11,AH11,AN11,AK11)</f>
        <v>4</v>
      </c>
      <c r="AU11" s="135" t="n">
        <f aca="false">AV11/AT11</f>
        <v>50</v>
      </c>
      <c r="AV11" s="136" t="n">
        <f aca="false">SUM(AE11*AF11)+(AH11*AI11)+(AN11*AO11)+(AK11*AL11)</f>
        <v>200</v>
      </c>
      <c r="AW11" s="137" t="n">
        <f aca="false">AT11*(F12+G12+H12)*J12/1000</f>
        <v>0</v>
      </c>
      <c r="AX11" s="137" t="n">
        <f aca="false">K12*AT11</f>
        <v>0</v>
      </c>
      <c r="AY11" s="137" t="n">
        <f aca="false">L12*(AE12+AG12)</f>
        <v>0</v>
      </c>
      <c r="AZ11" s="136" t="n">
        <f aca="false">P12</f>
        <v>1.7328</v>
      </c>
      <c r="BA11" s="137" t="n">
        <f aca="false">AC11</f>
        <v>10.08</v>
      </c>
      <c r="BB11" s="137" t="n">
        <f aca="false">T12*AT12</f>
        <v>0</v>
      </c>
      <c r="BC11" s="137"/>
      <c r="BD11" s="137" t="n">
        <f aca="false">AV11-SUM(AW11:BC11)</f>
        <v>188.1872</v>
      </c>
      <c r="BE11" s="138"/>
      <c r="BF11" s="139" t="n">
        <f aca="false">BD11</f>
        <v>188.1872</v>
      </c>
      <c r="BG11" s="139" t="n">
        <f aca="false">BF11*$BG$5</f>
        <v>150.54976</v>
      </c>
      <c r="BH11" s="139" t="n">
        <f aca="false">BF11*$BH$5</f>
        <v>37.63744</v>
      </c>
      <c r="BI11" s="52"/>
      <c r="BJ11" s="25" t="s">
        <v>88</v>
      </c>
      <c r="BK11" s="26"/>
      <c r="BL11" s="27" t="n">
        <f aca="false">AV31</f>
        <v>10420</v>
      </c>
      <c r="BO11" s="25" t="s">
        <v>88</v>
      </c>
      <c r="BP11" s="26"/>
      <c r="BQ11" s="27" t="e">
        <f aca="true">(INDIRECT(TEXT((DAY($A$1)-1),"0")&amp;"!Bq11"))+BL11</f>
        <v>#REF!</v>
      </c>
      <c r="BR11" s="55"/>
      <c r="BS11" s="142"/>
      <c r="BT11" s="143"/>
      <c r="BU11" s="98"/>
      <c r="BV11" s="52"/>
      <c r="BW11" s="176"/>
      <c r="BX11" s="52"/>
      <c r="BY11" s="52"/>
      <c r="BZ11" s="98"/>
      <c r="CA11" s="52"/>
      <c r="CB11" s="176"/>
      <c r="CC11" s="138"/>
      <c r="CD11" s="138"/>
      <c r="CE11" s="145"/>
      <c r="CF11" s="145"/>
      <c r="CG11" s="145"/>
      <c r="CH11" s="7"/>
      <c r="CI11" s="8"/>
      <c r="CJ11" s="7"/>
      <c r="CK11" s="29"/>
      <c r="CL11" s="7"/>
      <c r="CM11" s="7"/>
      <c r="CN11" s="8"/>
      <c r="CO11" s="7"/>
      <c r="CP11" s="29"/>
      <c r="CQ11" s="7"/>
      <c r="CR11" s="7"/>
      <c r="CS11" s="7"/>
      <c r="CT11" s="7"/>
      <c r="CU11" s="7"/>
      <c r="CV11" s="7"/>
      <c r="CW11" s="7"/>
      <c r="CX11" s="7"/>
      <c r="CY11" s="7"/>
    </row>
    <row r="12" customFormat="false" ht="12.75" hidden="false" customHeight="false" outlineLevel="0" collapsed="false">
      <c r="B12" s="75" t="n">
        <v>500</v>
      </c>
      <c r="C12" s="146" t="n">
        <f aca="false">C11</f>
        <v>4</v>
      </c>
      <c r="D12" s="147" t="n">
        <f aca="false">D11</f>
        <v>0</v>
      </c>
      <c r="E12" s="174" t="n">
        <f aca="false">C12-D11</f>
        <v>4</v>
      </c>
      <c r="F12" s="149" t="n">
        <f aca="false">$F$6</f>
        <v>0</v>
      </c>
      <c r="G12" s="175" t="n">
        <f aca="false">$G$6</f>
        <v>0</v>
      </c>
      <c r="H12" s="151" t="n">
        <f aca="false">$H$6</f>
        <v>0</v>
      </c>
      <c r="I12" s="152" t="n">
        <f aca="false">F12+G12+H12</f>
        <v>0</v>
      </c>
      <c r="J12" s="153" t="n">
        <f aca="false">$J$7</f>
        <v>0</v>
      </c>
      <c r="K12" s="154" t="n">
        <f aca="false">$K$6</f>
        <v>0</v>
      </c>
      <c r="L12" s="155" t="n">
        <f aca="false">((I12*J12/1000)+K12)</f>
        <v>0</v>
      </c>
      <c r="M12" s="156" t="n">
        <f aca="false">$M$68</f>
        <v>0</v>
      </c>
      <c r="N12" s="157" t="e">
        <f aca="false">$N$7*AQ11*AR11</f>
        <v>#DIV/0!</v>
      </c>
      <c r="O12" s="156" t="n">
        <f aca="false">$O$68</f>
        <v>0</v>
      </c>
      <c r="P12" s="158" t="n">
        <f aca="false">(AT11*$P$6)*$P$3</f>
        <v>1.7328</v>
      </c>
      <c r="Q12" s="154" t="n">
        <f aca="false">$Q$68</f>
        <v>0</v>
      </c>
      <c r="R12" s="154" t="n">
        <v>0</v>
      </c>
      <c r="S12" s="155" t="n">
        <v>0</v>
      </c>
      <c r="T12" s="156" t="n">
        <f aca="false">$T$6</f>
        <v>0</v>
      </c>
      <c r="U12" s="159" t="e">
        <f aca="false">(N12/E12)+SUM(L12:M12)</f>
        <v>#DIV/0!</v>
      </c>
      <c r="W12" s="116" t="n">
        <v>4</v>
      </c>
      <c r="X12" s="117" t="n">
        <v>2.52</v>
      </c>
      <c r="Y12" s="160"/>
      <c r="Z12" s="63"/>
      <c r="AA12" s="161"/>
      <c r="AB12" s="120"/>
      <c r="AC12" s="162" t="n">
        <f aca="false">(W12*X12)+(Y12*Z12)+(AA12*AB12)</f>
        <v>10.08</v>
      </c>
      <c r="AD12" s="163" t="n">
        <v>600</v>
      </c>
      <c r="AE12" s="164" t="n">
        <v>0</v>
      </c>
      <c r="AF12" s="165" t="n">
        <v>0</v>
      </c>
      <c r="AG12" s="166"/>
      <c r="AH12" s="167"/>
      <c r="AI12" s="168"/>
      <c r="AJ12" s="169"/>
      <c r="AK12" s="170" t="n">
        <v>4</v>
      </c>
      <c r="AL12" s="63" t="n">
        <v>50</v>
      </c>
      <c r="AM12" s="171"/>
      <c r="AN12" s="172"/>
      <c r="AO12" s="173"/>
      <c r="AP12" s="133"/>
      <c r="AQ12" s="133" t="e">
        <f aca="false" t="array" ref="AQ12:AQ12">SUM(IF(AND(AJ12&lt;&gt;"pac",AJ12&lt;&gt;""),AI12),IF(AND(AM12&lt;&gt;"pac",AM12&lt;&gt;""),AL12),IF(AND(AN12&lt;&gt;"pac",AN12&lt;&gt;""),AO12))/SUM(IF(AND(AJ12&lt;&gt;"pac",AJ12&lt;&gt;""),1),IF(AND(AM12&lt;&gt;"pac",AM12&lt;&gt;""),1),IF(AND(AN12&lt;&gt;"pac",AN12&lt;&gt;""),1))</f>
        <v>#DIV/0!</v>
      </c>
      <c r="AR12" s="133" t="n">
        <f aca="false" t="array" ref="AR12:AR12">SUM(IF(AND(AJ12&lt;&gt;"pac",AJ12&lt;&gt;""),AH12),IF(AND(AM12&lt;&gt;"pac",AM12&lt;&gt;""),AK12),IF(AND(AP12&lt;&gt;"pac",AP12&lt;&gt;""),AN12))</f>
        <v>0</v>
      </c>
      <c r="AS12" s="133"/>
      <c r="AT12" s="134" t="n">
        <f aca="false">SUM(AE12,AG12,AH12,AN12,AK12)</f>
        <v>4</v>
      </c>
      <c r="AU12" s="135" t="n">
        <f aca="false">AV12/AT12</f>
        <v>50</v>
      </c>
      <c r="AV12" s="136" t="n">
        <f aca="false">SUM(AE12*AF12)+(AH12*AI12)+(AN12*AO12)+(AK12*AL12)</f>
        <v>200</v>
      </c>
      <c r="AW12" s="137" t="n">
        <f aca="false">AT12*(F13+G13+H13)*J13/1000</f>
        <v>0</v>
      </c>
      <c r="AX12" s="137" t="n">
        <f aca="false">K13*AT12</f>
        <v>0</v>
      </c>
      <c r="AY12" s="137" t="n">
        <f aca="false">L13*(AE13+AG13)</f>
        <v>0</v>
      </c>
      <c r="AZ12" s="136" t="n">
        <f aca="false">P13</f>
        <v>1.7328</v>
      </c>
      <c r="BA12" s="137" t="n">
        <f aca="false">AC12</f>
        <v>10.08</v>
      </c>
      <c r="BB12" s="137" t="n">
        <f aca="false">T13*AT13</f>
        <v>0</v>
      </c>
      <c r="BC12" s="137"/>
      <c r="BD12" s="137" t="n">
        <f aca="false">AV12-SUM(AW12:BC12)</f>
        <v>188.1872</v>
      </c>
      <c r="BE12" s="138"/>
      <c r="BF12" s="139" t="n">
        <f aca="false">BD12</f>
        <v>188.1872</v>
      </c>
      <c r="BG12" s="139" t="n">
        <f aca="false">BF12*$BG$5</f>
        <v>150.54976</v>
      </c>
      <c r="BH12" s="139" t="n">
        <f aca="false">BF12*$BH$5</f>
        <v>37.63744</v>
      </c>
      <c r="BI12" s="52"/>
      <c r="BJ12" s="53" t="s">
        <v>92</v>
      </c>
      <c r="BK12" s="52"/>
      <c r="BL12" s="73"/>
      <c r="BO12" s="53" t="s">
        <v>92</v>
      </c>
      <c r="BP12" s="52"/>
      <c r="BQ12" s="73"/>
      <c r="BR12" s="55"/>
      <c r="BS12" s="142"/>
      <c r="BT12" s="143"/>
      <c r="BU12" s="98"/>
      <c r="BV12" s="52"/>
      <c r="BW12" s="176"/>
      <c r="BX12" s="52"/>
      <c r="BY12" s="52"/>
      <c r="BZ12" s="98"/>
      <c r="CA12" s="52"/>
      <c r="CB12" s="176"/>
      <c r="CC12" s="138"/>
      <c r="CD12" s="138"/>
      <c r="CE12" s="145"/>
      <c r="CF12" s="145"/>
      <c r="CG12" s="145"/>
      <c r="CH12" s="7"/>
      <c r="CI12" s="8"/>
      <c r="CJ12" s="7"/>
      <c r="CK12" s="29"/>
      <c r="CL12" s="7"/>
      <c r="CM12" s="7"/>
      <c r="CN12" s="8"/>
      <c r="CO12" s="7"/>
      <c r="CP12" s="29"/>
      <c r="CQ12" s="7"/>
      <c r="CR12" s="7"/>
      <c r="CS12" s="7"/>
      <c r="CT12" s="7"/>
      <c r="CU12" s="7"/>
      <c r="CV12" s="7"/>
      <c r="CW12" s="7"/>
      <c r="CX12" s="7"/>
      <c r="CY12" s="7"/>
    </row>
    <row r="13" customFormat="false" ht="12.75" hidden="false" customHeight="false" outlineLevel="0" collapsed="false">
      <c r="B13" s="75" t="n">
        <v>600</v>
      </c>
      <c r="C13" s="146" t="n">
        <f aca="false">C12</f>
        <v>4</v>
      </c>
      <c r="D13" s="147" t="n">
        <f aca="false">D12</f>
        <v>0</v>
      </c>
      <c r="E13" s="174" t="n">
        <f aca="false">C13-D12</f>
        <v>4</v>
      </c>
      <c r="F13" s="149" t="n">
        <f aca="false">$F$6</f>
        <v>0</v>
      </c>
      <c r="G13" s="175" t="n">
        <f aca="false">$G$6</f>
        <v>0</v>
      </c>
      <c r="H13" s="151" t="n">
        <f aca="false">$H$6</f>
        <v>0</v>
      </c>
      <c r="I13" s="152" t="n">
        <f aca="false">F13+G13+H13</f>
        <v>0</v>
      </c>
      <c r="J13" s="153" t="n">
        <f aca="false">$J$7</f>
        <v>0</v>
      </c>
      <c r="K13" s="154" t="n">
        <f aca="false">$K$6</f>
        <v>0</v>
      </c>
      <c r="L13" s="155" t="n">
        <f aca="false">((I13*J13/1000)+K13)</f>
        <v>0</v>
      </c>
      <c r="M13" s="156" t="n">
        <f aca="false">$M$68</f>
        <v>0</v>
      </c>
      <c r="N13" s="157" t="e">
        <f aca="false">$N$7*AQ12*AR12</f>
        <v>#DIV/0!</v>
      </c>
      <c r="O13" s="156" t="n">
        <f aca="false">$O$68</f>
        <v>0</v>
      </c>
      <c r="P13" s="158" t="n">
        <f aca="false">(AT12*$P$6)*$P$3</f>
        <v>1.7328</v>
      </c>
      <c r="Q13" s="154" t="n">
        <f aca="false">$Q$68</f>
        <v>0</v>
      </c>
      <c r="R13" s="154" t="n">
        <v>0</v>
      </c>
      <c r="S13" s="155" t="n">
        <v>0</v>
      </c>
      <c r="T13" s="156" t="n">
        <f aca="false">$T$6</f>
        <v>0</v>
      </c>
      <c r="U13" s="159" t="e">
        <f aca="false">(N13/E13)+SUM(L13:M13)</f>
        <v>#DIV/0!</v>
      </c>
      <c r="W13" s="116" t="n">
        <v>4</v>
      </c>
      <c r="X13" s="117" t="n">
        <v>2.52</v>
      </c>
      <c r="Y13" s="160"/>
      <c r="Z13" s="63"/>
      <c r="AA13" s="161"/>
      <c r="AB13" s="120"/>
      <c r="AC13" s="162" t="n">
        <f aca="false">(W13*X13)+(Y13*Z13)+(AA13*AB13)</f>
        <v>10.08</v>
      </c>
      <c r="AD13" s="163" t="n">
        <v>700</v>
      </c>
      <c r="AE13" s="164" t="n">
        <v>0</v>
      </c>
      <c r="AF13" s="165" t="n">
        <v>0</v>
      </c>
      <c r="AG13" s="166"/>
      <c r="AH13" s="167"/>
      <c r="AI13" s="168"/>
      <c r="AJ13" s="169"/>
      <c r="AK13" s="170" t="n">
        <v>4</v>
      </c>
      <c r="AL13" s="63" t="n">
        <v>85</v>
      </c>
      <c r="AM13" s="171"/>
      <c r="AN13" s="172"/>
      <c r="AO13" s="173"/>
      <c r="AP13" s="133"/>
      <c r="AQ13" s="133" t="e">
        <f aca="false" t="array" ref="AQ13:AQ13">SUM(IF(AND(AJ13&lt;&gt;"pac",AJ13&lt;&gt;""),AI13),IF(AND(AM13&lt;&gt;"pac",AM13&lt;&gt;""),AL13),IF(AND(AN13&lt;&gt;"pac",AN13&lt;&gt;""),AO13))/SUM(IF(AND(AJ13&lt;&gt;"pac",AJ13&lt;&gt;""),1),IF(AND(AM13&lt;&gt;"pac",AM13&lt;&gt;""),1),IF(AND(AN13&lt;&gt;"pac",AN13&lt;&gt;""),1))</f>
        <v>#DIV/0!</v>
      </c>
      <c r="AR13" s="133" t="n">
        <f aca="false" t="array" ref="AR13:AR13">SUM(IF(AND(AJ13&lt;&gt;"pac",AJ13&lt;&gt;""),AH13),IF(AND(AM13&lt;&gt;"pac",AM13&lt;&gt;""),AK13),IF(AND(AP13&lt;&gt;"pac",AP13&lt;&gt;""),AN13))</f>
        <v>0</v>
      </c>
      <c r="AS13" s="133"/>
      <c r="AT13" s="134" t="n">
        <f aca="false">SUM(AE13,AG13,AH13,AN13,AK13)</f>
        <v>4</v>
      </c>
      <c r="AU13" s="135" t="n">
        <f aca="false">AV13/AT13</f>
        <v>85</v>
      </c>
      <c r="AV13" s="136" t="n">
        <f aca="false">SUM(AE13*AF13)+(AH13*AI13)+(AN13*AO13)+(AK13*AL13)</f>
        <v>340</v>
      </c>
      <c r="AW13" s="137" t="n">
        <f aca="false">AT13*(F14+G14+H14)*J14/1000</f>
        <v>0</v>
      </c>
      <c r="AX13" s="137" t="n">
        <f aca="false">K14*AT13</f>
        <v>0</v>
      </c>
      <c r="AY13" s="137" t="n">
        <f aca="false">L14*(AE14+AG14)</f>
        <v>0</v>
      </c>
      <c r="AZ13" s="136" t="n">
        <f aca="false">P14</f>
        <v>1.7328</v>
      </c>
      <c r="BA13" s="137" t="n">
        <f aca="false">AC13</f>
        <v>10.08</v>
      </c>
      <c r="BB13" s="137" t="n">
        <f aca="false">T14*AT14</f>
        <v>0</v>
      </c>
      <c r="BC13" s="137"/>
      <c r="BD13" s="137" t="n">
        <f aca="false">AV13-SUM(AW13:BC13)</f>
        <v>328.1872</v>
      </c>
      <c r="BE13" s="138"/>
      <c r="BF13" s="139" t="n">
        <f aca="false">BD13</f>
        <v>328.1872</v>
      </c>
      <c r="BG13" s="139" t="n">
        <f aca="false">BF13*$BG$5</f>
        <v>262.54976</v>
      </c>
      <c r="BH13" s="139" t="n">
        <f aca="false">BF13*$BH$5</f>
        <v>65.63744</v>
      </c>
      <c r="BI13" s="52"/>
      <c r="BJ13" s="53" t="s">
        <v>93</v>
      </c>
      <c r="BK13" s="52"/>
      <c r="BL13" s="73" t="n">
        <f aca="false">AY31+BA31</f>
        <v>374</v>
      </c>
      <c r="BO13" s="53" t="s">
        <v>93</v>
      </c>
      <c r="BP13" s="52"/>
      <c r="BQ13" s="73" t="e">
        <f aca="true">(INDIRECT(TEXT((DAY($A$1)-1),"0")&amp;"!Bq13"))+BL13</f>
        <v>#REF!</v>
      </c>
      <c r="BR13" s="55"/>
      <c r="BS13" s="142"/>
      <c r="BT13" s="143"/>
      <c r="BU13" s="98"/>
      <c r="BV13" s="52"/>
      <c r="BW13" s="101"/>
      <c r="BX13" s="98"/>
      <c r="BY13" s="98"/>
      <c r="BZ13" s="98"/>
      <c r="CA13" s="52"/>
      <c r="CB13" s="101"/>
      <c r="CC13" s="138"/>
      <c r="CD13" s="138"/>
      <c r="CE13" s="145"/>
      <c r="CF13" s="145"/>
      <c r="CG13" s="145"/>
      <c r="CH13" s="7"/>
      <c r="CI13" s="8"/>
      <c r="CJ13" s="7"/>
      <c r="CK13" s="29"/>
      <c r="CL13" s="7"/>
      <c r="CM13" s="7"/>
      <c r="CN13" s="8"/>
      <c r="CO13" s="7"/>
      <c r="CP13" s="29"/>
      <c r="CQ13" s="7"/>
      <c r="CR13" s="7"/>
      <c r="CS13" s="7"/>
      <c r="CT13" s="7"/>
      <c r="CU13" s="7"/>
      <c r="CV13" s="7"/>
      <c r="CW13" s="7"/>
      <c r="CX13" s="7"/>
      <c r="CY13" s="7"/>
    </row>
    <row r="14" customFormat="false" ht="12.75" hidden="false" customHeight="false" outlineLevel="0" collapsed="false">
      <c r="B14" s="75" t="n">
        <v>700</v>
      </c>
      <c r="C14" s="146" t="n">
        <f aca="false">C13</f>
        <v>4</v>
      </c>
      <c r="D14" s="147" t="n">
        <f aca="false">D13</f>
        <v>0</v>
      </c>
      <c r="E14" s="174" t="n">
        <f aca="false">C14-D13</f>
        <v>4</v>
      </c>
      <c r="F14" s="149" t="n">
        <f aca="false">$F$6</f>
        <v>0</v>
      </c>
      <c r="G14" s="175" t="n">
        <f aca="false">$G$6</f>
        <v>0</v>
      </c>
      <c r="H14" s="151" t="n">
        <f aca="false">$H$6</f>
        <v>0</v>
      </c>
      <c r="I14" s="152" t="n">
        <f aca="false">F14+G14+H14</f>
        <v>0</v>
      </c>
      <c r="J14" s="153" t="n">
        <f aca="false">$J$7</f>
        <v>0</v>
      </c>
      <c r="K14" s="154" t="n">
        <f aca="false">$K$6</f>
        <v>0</v>
      </c>
      <c r="L14" s="155" t="n">
        <f aca="false">((I14*J14/1000)+K14)</f>
        <v>0</v>
      </c>
      <c r="M14" s="156" t="n">
        <f aca="false">$M$68</f>
        <v>0</v>
      </c>
      <c r="N14" s="157" t="e">
        <f aca="false">$N$7*AQ13*AR13</f>
        <v>#DIV/0!</v>
      </c>
      <c r="O14" s="156" t="n">
        <f aca="false">$O$68</f>
        <v>0</v>
      </c>
      <c r="P14" s="158" t="n">
        <f aca="false">(AT13*$P$6)*$P$3</f>
        <v>1.7328</v>
      </c>
      <c r="Q14" s="154" t="n">
        <f aca="false">$Q$68</f>
        <v>0</v>
      </c>
      <c r="R14" s="154" t="n">
        <v>0</v>
      </c>
      <c r="S14" s="155" t="n">
        <v>0</v>
      </c>
      <c r="T14" s="156" t="n">
        <f aca="false">$T$6</f>
        <v>0</v>
      </c>
      <c r="U14" s="159" t="e">
        <f aca="false">(N14/E14)+SUM(L14:M14)</f>
        <v>#DIV/0!</v>
      </c>
      <c r="W14" s="116" t="n">
        <v>4</v>
      </c>
      <c r="X14" s="117" t="n">
        <v>2.52</v>
      </c>
      <c r="Y14" s="160"/>
      <c r="Z14" s="63"/>
      <c r="AA14" s="161"/>
      <c r="AB14" s="120"/>
      <c r="AC14" s="162" t="n">
        <f aca="false">(W14*X14)+(Y14*Z14)+(AA14*AB14)</f>
        <v>10.08</v>
      </c>
      <c r="AD14" s="163" t="n">
        <v>800</v>
      </c>
      <c r="AE14" s="164" t="n">
        <v>0</v>
      </c>
      <c r="AF14" s="165" t="n">
        <v>0</v>
      </c>
      <c r="AG14" s="166"/>
      <c r="AH14" s="167"/>
      <c r="AI14" s="168"/>
      <c r="AJ14" s="169"/>
      <c r="AK14" s="170" t="n">
        <v>4</v>
      </c>
      <c r="AL14" s="63" t="n">
        <v>85</v>
      </c>
      <c r="AM14" s="171"/>
      <c r="AN14" s="172"/>
      <c r="AO14" s="173"/>
      <c r="AP14" s="133"/>
      <c r="AQ14" s="133" t="e">
        <f aca="false" t="array" ref="AQ14:AQ14">SUM(IF(AND(AJ14&lt;&gt;"pac",AJ14&lt;&gt;""),AI14),IF(AND(AM14&lt;&gt;"pac",AM14&lt;&gt;""),AL14),IF(AND(AN14&lt;&gt;"pac",AN14&lt;&gt;""),AO14))/SUM(IF(AND(AJ14&lt;&gt;"pac",AJ14&lt;&gt;""),1),IF(AND(AM14&lt;&gt;"pac",AM14&lt;&gt;""),1),IF(AND(AN14&lt;&gt;"pac",AN14&lt;&gt;""),1))</f>
        <v>#DIV/0!</v>
      </c>
      <c r="AR14" s="133" t="n">
        <f aca="false" t="array" ref="AR14:AR14">SUM(IF(AND(AJ14&lt;&gt;"pac",AJ14&lt;&gt;""),AH14),IF(AND(AM14&lt;&gt;"pac",AM14&lt;&gt;""),AK14),IF(AND(AP14&lt;&gt;"pac",AP14&lt;&gt;""),AN14))</f>
        <v>0</v>
      </c>
      <c r="AS14" s="133"/>
      <c r="AT14" s="134" t="n">
        <f aca="false">SUM(AE14,AG14,AH14,AN14,AK14)</f>
        <v>4</v>
      </c>
      <c r="AU14" s="135" t="n">
        <f aca="false">AV14/AT14</f>
        <v>85</v>
      </c>
      <c r="AV14" s="136" t="n">
        <f aca="false">SUM(AE14*AF14)+(AH14*AI14)+(AN14*AO14)+(AK14*AL14)</f>
        <v>340</v>
      </c>
      <c r="AW14" s="137" t="n">
        <f aca="false">AT14*(F15+G15+H15)*J15/1000</f>
        <v>0</v>
      </c>
      <c r="AX14" s="137" t="n">
        <f aca="false">K15*AT14</f>
        <v>0</v>
      </c>
      <c r="AY14" s="137" t="n">
        <f aca="false">L15*(AE15+AG15)</f>
        <v>0</v>
      </c>
      <c r="AZ14" s="136" t="n">
        <f aca="false">P15</f>
        <v>1.7328</v>
      </c>
      <c r="BA14" s="137" t="n">
        <f aca="false">AC14</f>
        <v>10.08</v>
      </c>
      <c r="BB14" s="137" t="n">
        <f aca="false">T15*AT15</f>
        <v>0</v>
      </c>
      <c r="BC14" s="137"/>
      <c r="BD14" s="137" t="n">
        <f aca="false">AV14-SUM(AW14:BC14)</f>
        <v>328.1872</v>
      </c>
      <c r="BE14" s="138"/>
      <c r="BF14" s="139" t="n">
        <f aca="false">BD14</f>
        <v>328.1872</v>
      </c>
      <c r="BG14" s="139" t="n">
        <f aca="false">BF14*$BG$5</f>
        <v>262.54976</v>
      </c>
      <c r="BH14" s="139" t="n">
        <f aca="false">BF14*$BH$5</f>
        <v>65.63744</v>
      </c>
      <c r="BI14" s="52"/>
      <c r="BJ14" s="53" t="s">
        <v>67</v>
      </c>
      <c r="BK14" s="52"/>
      <c r="BL14" s="73" t="n">
        <f aca="false">AZ31</f>
        <v>41.5872</v>
      </c>
      <c r="BO14" s="53" t="s">
        <v>67</v>
      </c>
      <c r="BP14" s="52"/>
      <c r="BQ14" s="73" t="e">
        <f aca="true">(INDIRECT(TEXT((DAY($A$1)-1),"0")&amp;"!BQ14"))+BL14</f>
        <v>#REF!</v>
      </c>
      <c r="BR14" s="55"/>
      <c r="BS14" s="142"/>
      <c r="BT14" s="143"/>
      <c r="BU14" s="98"/>
      <c r="BV14" s="52"/>
      <c r="BW14" s="176"/>
      <c r="BX14" s="52"/>
      <c r="BY14" s="52"/>
      <c r="BZ14" s="98"/>
      <c r="CA14" s="52"/>
      <c r="CB14" s="176"/>
      <c r="CC14" s="138"/>
      <c r="CD14" s="138"/>
      <c r="CE14" s="145"/>
      <c r="CF14" s="145"/>
      <c r="CG14" s="145"/>
      <c r="CH14" s="7"/>
      <c r="CI14" s="8"/>
      <c r="CJ14" s="7"/>
      <c r="CK14" s="29"/>
      <c r="CL14" s="7"/>
      <c r="CM14" s="7"/>
      <c r="CN14" s="8"/>
      <c r="CO14" s="7"/>
      <c r="CP14" s="29"/>
      <c r="CQ14" s="7"/>
      <c r="CR14" s="7"/>
      <c r="CS14" s="7"/>
      <c r="CT14" s="7"/>
      <c r="CU14" s="7"/>
      <c r="CV14" s="7"/>
      <c r="CW14" s="7"/>
      <c r="CX14" s="7"/>
      <c r="CY14" s="7"/>
    </row>
    <row r="15" customFormat="false" ht="15" hidden="false" customHeight="false" outlineLevel="0" collapsed="false">
      <c r="B15" s="75" t="n">
        <v>800</v>
      </c>
      <c r="C15" s="146" t="n">
        <f aca="false">C14</f>
        <v>4</v>
      </c>
      <c r="D15" s="147" t="n">
        <f aca="false">D14</f>
        <v>0</v>
      </c>
      <c r="E15" s="174" t="n">
        <f aca="false">C15-D14</f>
        <v>4</v>
      </c>
      <c r="F15" s="149" t="n">
        <f aca="false">$F$6</f>
        <v>0</v>
      </c>
      <c r="G15" s="175" t="n">
        <f aca="false">$G$6</f>
        <v>0</v>
      </c>
      <c r="H15" s="151" t="n">
        <f aca="false">$H$6</f>
        <v>0</v>
      </c>
      <c r="I15" s="152" t="n">
        <f aca="false">F15+G15+H15</f>
        <v>0</v>
      </c>
      <c r="J15" s="153" t="n">
        <f aca="false">$J$7</f>
        <v>0</v>
      </c>
      <c r="K15" s="154" t="n">
        <f aca="false">$K$6</f>
        <v>0</v>
      </c>
      <c r="L15" s="155" t="n">
        <f aca="false">((I15*J15/1000)+K15)</f>
        <v>0</v>
      </c>
      <c r="M15" s="156" t="n">
        <f aca="false">$M$68</f>
        <v>0</v>
      </c>
      <c r="N15" s="157" t="e">
        <f aca="false">$N$7*AQ14*AR14</f>
        <v>#DIV/0!</v>
      </c>
      <c r="O15" s="156" t="n">
        <f aca="false">$O$68</f>
        <v>0</v>
      </c>
      <c r="P15" s="158" t="n">
        <f aca="false">(AT14*$P$6)*$P$3</f>
        <v>1.7328</v>
      </c>
      <c r="Q15" s="154" t="n">
        <f aca="false">$Q$68</f>
        <v>0</v>
      </c>
      <c r="R15" s="154" t="n">
        <v>0</v>
      </c>
      <c r="S15" s="155" t="n">
        <v>0</v>
      </c>
      <c r="T15" s="156" t="n">
        <f aca="false">$T$6</f>
        <v>0</v>
      </c>
      <c r="U15" s="159" t="e">
        <f aca="false">(N15/E15)+SUM(L15:M15)</f>
        <v>#DIV/0!</v>
      </c>
      <c r="W15" s="116" t="n">
        <v>4</v>
      </c>
      <c r="X15" s="117" t="n">
        <v>2.52</v>
      </c>
      <c r="Y15" s="160"/>
      <c r="Z15" s="63"/>
      <c r="AA15" s="161"/>
      <c r="AB15" s="120"/>
      <c r="AC15" s="162" t="n">
        <f aca="false">(W15*X15)+(Y15*Z15)+(AA15*AB15)</f>
        <v>10.08</v>
      </c>
      <c r="AD15" s="163" t="n">
        <v>900</v>
      </c>
      <c r="AE15" s="164" t="n">
        <v>0</v>
      </c>
      <c r="AF15" s="165" t="n">
        <v>0</v>
      </c>
      <c r="AG15" s="166"/>
      <c r="AH15" s="167"/>
      <c r="AI15" s="168"/>
      <c r="AJ15" s="169"/>
      <c r="AK15" s="170" t="n">
        <v>4</v>
      </c>
      <c r="AL15" s="63" t="n">
        <v>85</v>
      </c>
      <c r="AM15" s="171"/>
      <c r="AN15" s="172"/>
      <c r="AO15" s="173"/>
      <c r="AP15" s="133"/>
      <c r="AQ15" s="133" t="e">
        <f aca="false" t="array" ref="AQ15:AQ15">SUM(IF(AND(AJ15&lt;&gt;"pac",AJ15&lt;&gt;""),AI15),IF(AND(AM15&lt;&gt;"pac",AM15&lt;&gt;""),AL15),IF(AND(AN15&lt;&gt;"pac",AN15&lt;&gt;""),AO15))/SUM(IF(AND(AJ15&lt;&gt;"pac",AJ15&lt;&gt;""),1),IF(AND(AM15&lt;&gt;"pac",AM15&lt;&gt;""),1),IF(AND(AN15&lt;&gt;"pac",AN15&lt;&gt;""),1))</f>
        <v>#DIV/0!</v>
      </c>
      <c r="AR15" s="133" t="n">
        <f aca="false" t="array" ref="AR15:AR15">SUM(IF(AND(AJ15&lt;&gt;"pac",AJ15&lt;&gt;""),AH15),IF(AND(AM15&lt;&gt;"pac",AM15&lt;&gt;""),AK15),IF(AND(AP15&lt;&gt;"pac",AP15&lt;&gt;""),AN15))</f>
        <v>0</v>
      </c>
      <c r="AS15" s="133"/>
      <c r="AT15" s="134" t="n">
        <f aca="false">SUM(AE15,AG15,AH15,AN15,AK15)</f>
        <v>4</v>
      </c>
      <c r="AU15" s="135" t="n">
        <f aca="false">AV15/AT15</f>
        <v>85</v>
      </c>
      <c r="AV15" s="136" t="n">
        <f aca="false">SUM(AE15*AF15)+(AH15*AI15)+(AN15*AO15)+(AK15*AL15)</f>
        <v>340</v>
      </c>
      <c r="AW15" s="137" t="n">
        <f aca="false">AT15*(F16+G16+H16)*J16/1000</f>
        <v>0</v>
      </c>
      <c r="AX15" s="137" t="n">
        <f aca="false">K16*AT15</f>
        <v>0</v>
      </c>
      <c r="AY15" s="137" t="n">
        <f aca="false">L16*(AE16+AG16)</f>
        <v>0</v>
      </c>
      <c r="AZ15" s="136" t="n">
        <f aca="false">P16</f>
        <v>1.7328</v>
      </c>
      <c r="BA15" s="137" t="n">
        <f aca="false">AC15</f>
        <v>10.08</v>
      </c>
      <c r="BB15" s="137" t="n">
        <f aca="false">T16*AT16</f>
        <v>0</v>
      </c>
      <c r="BC15" s="137"/>
      <c r="BD15" s="137" t="n">
        <f aca="false">AV15-SUM(AW15:BC15)</f>
        <v>328.1872</v>
      </c>
      <c r="BE15" s="138"/>
      <c r="BF15" s="139" t="n">
        <f aca="false">BD15</f>
        <v>328.1872</v>
      </c>
      <c r="BG15" s="139" t="n">
        <f aca="false">BF15*$BG$5</f>
        <v>262.54976</v>
      </c>
      <c r="BH15" s="139" t="n">
        <f aca="false">BF15*$BH$5</f>
        <v>65.63744</v>
      </c>
      <c r="BI15" s="52"/>
      <c r="BJ15" s="53" t="s">
        <v>96</v>
      </c>
      <c r="BK15" s="52"/>
      <c r="BL15" s="181" t="n">
        <f aca="false">BC31</f>
        <v>0</v>
      </c>
      <c r="BO15" s="53" t="s">
        <v>96</v>
      </c>
      <c r="BP15" s="52"/>
      <c r="BQ15" s="181" t="e">
        <f aca="true">(INDIRECT(TEXT((DAY($A$1)-1),"0")&amp;"!BK15"))+BL15</f>
        <v>#REF!</v>
      </c>
      <c r="BR15" s="55"/>
      <c r="BS15" s="142"/>
      <c r="BT15" s="143"/>
      <c r="BU15" s="52"/>
      <c r="BV15" s="52"/>
      <c r="BW15" s="52"/>
      <c r="BX15" s="52"/>
      <c r="BY15" s="52"/>
      <c r="BZ15" s="52"/>
      <c r="CA15" s="52"/>
      <c r="CB15" s="52"/>
      <c r="CC15" s="138"/>
      <c r="CD15" s="138"/>
      <c r="CE15" s="145"/>
      <c r="CF15" s="145"/>
      <c r="CG15" s="145"/>
      <c r="CH15" s="7"/>
      <c r="CI15" s="8"/>
      <c r="CJ15" s="7"/>
      <c r="CK15" s="182"/>
      <c r="CL15" s="7"/>
      <c r="CM15" s="7"/>
      <c r="CN15" s="8"/>
      <c r="CO15" s="7"/>
      <c r="CP15" s="182"/>
      <c r="CQ15" s="7"/>
      <c r="CR15" s="7"/>
      <c r="CS15" s="7"/>
      <c r="CT15" s="7"/>
      <c r="CU15" s="7"/>
      <c r="CV15" s="7"/>
      <c r="CW15" s="7"/>
      <c r="CX15" s="7"/>
      <c r="CY15" s="7"/>
    </row>
    <row r="16" customFormat="false" ht="12.75" hidden="false" customHeight="false" outlineLevel="0" collapsed="false">
      <c r="B16" s="75" t="n">
        <v>900</v>
      </c>
      <c r="C16" s="146" t="n">
        <f aca="false">C15</f>
        <v>4</v>
      </c>
      <c r="D16" s="147" t="n">
        <f aca="false">D15</f>
        <v>0</v>
      </c>
      <c r="E16" s="174" t="n">
        <f aca="false">C16-D15</f>
        <v>4</v>
      </c>
      <c r="F16" s="149" t="n">
        <f aca="false">$F$6</f>
        <v>0</v>
      </c>
      <c r="G16" s="175" t="n">
        <f aca="false">$G$6</f>
        <v>0</v>
      </c>
      <c r="H16" s="151" t="n">
        <f aca="false">$H$6</f>
        <v>0</v>
      </c>
      <c r="I16" s="152" t="n">
        <f aca="false">F16+G16+H16</f>
        <v>0</v>
      </c>
      <c r="J16" s="153" t="n">
        <f aca="false">$J$7</f>
        <v>0</v>
      </c>
      <c r="K16" s="154" t="n">
        <f aca="false">$K$6</f>
        <v>0</v>
      </c>
      <c r="L16" s="155" t="n">
        <f aca="false">((I16*J16/1000)+K16)</f>
        <v>0</v>
      </c>
      <c r="M16" s="156" t="n">
        <f aca="false">$M$68</f>
        <v>0</v>
      </c>
      <c r="N16" s="157" t="e">
        <f aca="false">$N$7*AQ15*AR15</f>
        <v>#DIV/0!</v>
      </c>
      <c r="O16" s="156" t="n">
        <f aca="false">$O$68</f>
        <v>0</v>
      </c>
      <c r="P16" s="158" t="n">
        <f aca="false">(AT15*$P$6)*$P$3</f>
        <v>1.7328</v>
      </c>
      <c r="Q16" s="154" t="n">
        <f aca="false">$Q$68</f>
        <v>0</v>
      </c>
      <c r="R16" s="154" t="n">
        <v>0</v>
      </c>
      <c r="S16" s="155" t="n">
        <v>0</v>
      </c>
      <c r="T16" s="156" t="n">
        <f aca="false">$T$6</f>
        <v>0</v>
      </c>
      <c r="U16" s="159" t="e">
        <f aca="false">(N16/E16)+SUM(L16:M16)</f>
        <v>#DIV/0!</v>
      </c>
      <c r="W16" s="116" t="n">
        <v>4</v>
      </c>
      <c r="X16" s="117" t="n">
        <v>2.52</v>
      </c>
      <c r="Y16" s="160"/>
      <c r="Z16" s="63"/>
      <c r="AA16" s="161"/>
      <c r="AB16" s="120"/>
      <c r="AC16" s="162" t="n">
        <f aca="false">(W16*X16)+(Y16*Z16)+(AA16*AB16)</f>
        <v>10.08</v>
      </c>
      <c r="AD16" s="163" t="n">
        <v>1000</v>
      </c>
      <c r="AE16" s="164" t="n">
        <v>0</v>
      </c>
      <c r="AF16" s="165" t="n">
        <v>0</v>
      </c>
      <c r="AG16" s="166"/>
      <c r="AH16" s="167"/>
      <c r="AI16" s="168"/>
      <c r="AJ16" s="169"/>
      <c r="AK16" s="170" t="n">
        <v>4</v>
      </c>
      <c r="AL16" s="63" t="n">
        <v>85</v>
      </c>
      <c r="AM16" s="171"/>
      <c r="AN16" s="172"/>
      <c r="AO16" s="173"/>
      <c r="AP16" s="133"/>
      <c r="AQ16" s="133" t="e">
        <f aca="false" t="array" ref="AQ16:AQ16">SUM(IF(AND(AJ16&lt;&gt;"pac",AJ16&lt;&gt;""),AI16),IF(AND(AM16&lt;&gt;"pac",AM16&lt;&gt;""),AL16),IF(AND(AN16&lt;&gt;"pac",AN16&lt;&gt;""),AO16))/SUM(IF(AND(AJ16&lt;&gt;"pac",AJ16&lt;&gt;""),1),IF(AND(AM16&lt;&gt;"pac",AM16&lt;&gt;""),1),IF(AND(AN16&lt;&gt;"pac",AN16&lt;&gt;""),1))</f>
        <v>#DIV/0!</v>
      </c>
      <c r="AR16" s="133" t="n">
        <f aca="false" t="array" ref="AR16:AR16">SUM(IF(AND(AJ16&lt;&gt;"pac",AJ16&lt;&gt;""),AH16),IF(AND(AM16&lt;&gt;"pac",AM16&lt;&gt;""),AK16),IF(AND(AP16&lt;&gt;"pac",AP16&lt;&gt;""),AN16))</f>
        <v>0</v>
      </c>
      <c r="AS16" s="133"/>
      <c r="AT16" s="134" t="n">
        <f aca="false">SUM(AE16,AG16,AH16,AN16,AK16)</f>
        <v>4</v>
      </c>
      <c r="AU16" s="135" t="n">
        <f aca="false">AV16/AT16</f>
        <v>85</v>
      </c>
      <c r="AV16" s="136" t="n">
        <f aca="false">SUM(AE16*AF16)+(AH16*AI16)+(AN16*AO16)+(AK16*AL16)</f>
        <v>340</v>
      </c>
      <c r="AW16" s="137" t="n">
        <f aca="false">AT16*(F17+G17+H17)*J17/1000</f>
        <v>0</v>
      </c>
      <c r="AX16" s="137" t="n">
        <f aca="false">K17*AT16</f>
        <v>0</v>
      </c>
      <c r="AY16" s="137" t="n">
        <f aca="false">L17*(AE17+AG17)</f>
        <v>0</v>
      </c>
      <c r="AZ16" s="136" t="n">
        <f aca="false">P17</f>
        <v>1.7328</v>
      </c>
      <c r="BA16" s="137" t="n">
        <f aca="false">AC16</f>
        <v>10.08</v>
      </c>
      <c r="BB16" s="137" t="n">
        <f aca="false">T17*AT17</f>
        <v>0</v>
      </c>
      <c r="BC16" s="137"/>
      <c r="BD16" s="137" t="n">
        <f aca="false">AV16-SUM(AW16:BC16)</f>
        <v>328.1872</v>
      </c>
      <c r="BE16" s="138"/>
      <c r="BF16" s="139" t="n">
        <f aca="false">BD16</f>
        <v>328.1872</v>
      </c>
      <c r="BG16" s="139" t="n">
        <f aca="false">BF16*$BG$5</f>
        <v>262.54976</v>
      </c>
      <c r="BH16" s="139" t="n">
        <f aca="false">BF16*$BH$5</f>
        <v>65.63744</v>
      </c>
      <c r="BI16" s="52"/>
      <c r="BJ16" s="53" t="s">
        <v>98</v>
      </c>
      <c r="BK16" s="52"/>
      <c r="BL16" s="73" t="n">
        <f aca="false">SUM(BL13:BL15)</f>
        <v>415.5872</v>
      </c>
      <c r="BO16" s="53" t="s">
        <v>98</v>
      </c>
      <c r="BP16" s="52"/>
      <c r="BQ16" s="73" t="e">
        <f aca="true">(INDIRECT(TEXT((DAY($A$1)-1),"0")&amp;"!Bq16"))+BL16</f>
        <v>#REF!</v>
      </c>
      <c r="BR16" s="55"/>
      <c r="BS16" s="142"/>
      <c r="BT16" s="143"/>
      <c r="BU16" s="52"/>
      <c r="BV16" s="52"/>
      <c r="BW16" s="52"/>
      <c r="BX16" s="52"/>
      <c r="BY16" s="52"/>
      <c r="BZ16" s="52"/>
      <c r="CA16" s="52"/>
      <c r="CB16" s="52"/>
      <c r="CC16" s="138"/>
      <c r="CD16" s="138"/>
      <c r="CE16" s="145"/>
      <c r="CF16" s="145"/>
      <c r="CG16" s="145"/>
      <c r="CH16" s="7"/>
      <c r="CI16" s="8"/>
      <c r="CJ16" s="7"/>
      <c r="CK16" s="29"/>
      <c r="CL16" s="7"/>
      <c r="CM16" s="7"/>
      <c r="CN16" s="8"/>
      <c r="CO16" s="7"/>
      <c r="CP16" s="29"/>
      <c r="CQ16" s="7"/>
      <c r="CR16" s="7"/>
      <c r="CS16" s="7"/>
      <c r="CT16" s="7"/>
      <c r="CU16" s="7"/>
      <c r="CV16" s="7"/>
      <c r="CW16" s="7"/>
      <c r="CX16" s="7"/>
      <c r="CY16" s="7"/>
    </row>
    <row r="17" customFormat="false" ht="12.75" hidden="false" customHeight="false" outlineLevel="0" collapsed="false">
      <c r="B17" s="75" t="n">
        <v>1000</v>
      </c>
      <c r="C17" s="146" t="n">
        <f aca="false">C16</f>
        <v>4</v>
      </c>
      <c r="D17" s="147" t="n">
        <f aca="false">D16</f>
        <v>0</v>
      </c>
      <c r="E17" s="174" t="n">
        <f aca="false">C17-D16</f>
        <v>4</v>
      </c>
      <c r="F17" s="149" t="n">
        <f aca="false">$F$6</f>
        <v>0</v>
      </c>
      <c r="G17" s="175" t="n">
        <f aca="false">$G$6</f>
        <v>0</v>
      </c>
      <c r="H17" s="151" t="n">
        <f aca="false">$H$6</f>
        <v>0</v>
      </c>
      <c r="I17" s="152" t="n">
        <f aca="false">F17+G17+H17</f>
        <v>0</v>
      </c>
      <c r="J17" s="153" t="n">
        <f aca="false">$J$7</f>
        <v>0</v>
      </c>
      <c r="K17" s="154" t="n">
        <f aca="false">$K$6</f>
        <v>0</v>
      </c>
      <c r="L17" s="155" t="n">
        <f aca="false">((I17*J17/1000)+K17)</f>
        <v>0</v>
      </c>
      <c r="M17" s="156" t="n">
        <f aca="false">$M$68</f>
        <v>0</v>
      </c>
      <c r="N17" s="157" t="e">
        <f aca="false">$N$7*AQ16*AR16</f>
        <v>#DIV/0!</v>
      </c>
      <c r="O17" s="156" t="n">
        <f aca="false">$O$68</f>
        <v>0</v>
      </c>
      <c r="P17" s="158" t="n">
        <f aca="false">(AT16*$P$6)*$P$3</f>
        <v>1.7328</v>
      </c>
      <c r="Q17" s="154" t="n">
        <f aca="false">$Q$68</f>
        <v>0</v>
      </c>
      <c r="R17" s="154" t="n">
        <v>0</v>
      </c>
      <c r="S17" s="155" t="n">
        <v>0</v>
      </c>
      <c r="T17" s="156" t="n">
        <f aca="false">$T$6</f>
        <v>0</v>
      </c>
      <c r="U17" s="159" t="e">
        <f aca="false">(N17/E17)+SUM(L17:M17)</f>
        <v>#DIV/0!</v>
      </c>
      <c r="W17" s="116" t="n">
        <v>4</v>
      </c>
      <c r="X17" s="117" t="n">
        <v>2.52</v>
      </c>
      <c r="Y17" s="160"/>
      <c r="Z17" s="63"/>
      <c r="AA17" s="161"/>
      <c r="AB17" s="120"/>
      <c r="AC17" s="162" t="n">
        <f aca="false">(W17*X17)+(Y17*Z17)+(AA17*AB17)</f>
        <v>10.08</v>
      </c>
      <c r="AD17" s="163" t="n">
        <v>1100</v>
      </c>
      <c r="AE17" s="164" t="n">
        <v>0</v>
      </c>
      <c r="AF17" s="165" t="n">
        <v>0</v>
      </c>
      <c r="AG17" s="166"/>
      <c r="AH17" s="167"/>
      <c r="AI17" s="168"/>
      <c r="AJ17" s="169"/>
      <c r="AK17" s="170" t="n">
        <v>4</v>
      </c>
      <c r="AL17" s="63" t="n">
        <v>85</v>
      </c>
      <c r="AM17" s="171"/>
      <c r="AN17" s="172"/>
      <c r="AO17" s="173"/>
      <c r="AP17" s="133"/>
      <c r="AQ17" s="133" t="e">
        <f aca="false" t="array" ref="AQ17:AQ17">SUM(IF(AND(AJ17&lt;&gt;"pac",AJ17&lt;&gt;""),AI17),IF(AND(AM17&lt;&gt;"pac",AM17&lt;&gt;""),AL17),IF(AND(AN17&lt;&gt;"pac",AN17&lt;&gt;""),AO17))/SUM(IF(AND(AJ17&lt;&gt;"pac",AJ17&lt;&gt;""),1),IF(AND(AM17&lt;&gt;"pac",AM17&lt;&gt;""),1),IF(AND(AN17&lt;&gt;"pac",AN17&lt;&gt;""),1))</f>
        <v>#DIV/0!</v>
      </c>
      <c r="AR17" s="133" t="n">
        <f aca="false" t="array" ref="AR17:AR17">SUM(IF(AND(AJ17&lt;&gt;"pac",AJ17&lt;&gt;""),AH17),IF(AND(AM17&lt;&gt;"pac",AM17&lt;&gt;""),AK17),IF(AND(AP17&lt;&gt;"pac",AP17&lt;&gt;""),AN17))</f>
        <v>0</v>
      </c>
      <c r="AS17" s="133"/>
      <c r="AT17" s="134" t="n">
        <f aca="false">SUM(AE17,AG17,AH17,AN17,AK17)</f>
        <v>4</v>
      </c>
      <c r="AU17" s="135" t="n">
        <f aca="false">AV17/AT17</f>
        <v>85</v>
      </c>
      <c r="AV17" s="136" t="n">
        <f aca="false">SUM(AE17*AF17)+(AH17*AI17)+(AN17*AO17)+(AK17*AL17)</f>
        <v>340</v>
      </c>
      <c r="AW17" s="137" t="n">
        <f aca="false">AT17*(F18+G18+H18)*J18/1000</f>
        <v>0</v>
      </c>
      <c r="AX17" s="137" t="n">
        <f aca="false">K18*AT17</f>
        <v>0</v>
      </c>
      <c r="AY17" s="137" t="n">
        <f aca="false">L18*(AE18+AG18)</f>
        <v>0</v>
      </c>
      <c r="AZ17" s="136" t="n">
        <f aca="false">P18</f>
        <v>1.7328</v>
      </c>
      <c r="BA17" s="137" t="n">
        <f aca="false">AC17</f>
        <v>10.08</v>
      </c>
      <c r="BB17" s="137" t="n">
        <f aca="false">T18*AT18</f>
        <v>0</v>
      </c>
      <c r="BC17" s="137"/>
      <c r="BD17" s="137" t="n">
        <f aca="false">AV17-SUM(AW17:BC17)</f>
        <v>328.1872</v>
      </c>
      <c r="BE17" s="138"/>
      <c r="BF17" s="139" t="n">
        <f aca="false">BD17</f>
        <v>328.1872</v>
      </c>
      <c r="BG17" s="139" t="n">
        <f aca="false">BF17*$BG$5</f>
        <v>262.54976</v>
      </c>
      <c r="BH17" s="139" t="n">
        <f aca="false">BF17*$BH$5</f>
        <v>65.63744</v>
      </c>
      <c r="BI17" s="52"/>
      <c r="BJ17" s="183"/>
      <c r="BK17" s="52"/>
      <c r="BL17" s="171"/>
      <c r="BO17" s="183"/>
      <c r="BP17" s="52"/>
      <c r="BQ17" s="171"/>
      <c r="BR17" s="55"/>
      <c r="BS17" s="142"/>
      <c r="BT17" s="143"/>
      <c r="BU17" s="98"/>
      <c r="BV17" s="52"/>
      <c r="BW17" s="52"/>
      <c r="BX17" s="52"/>
      <c r="BY17" s="52"/>
      <c r="BZ17" s="98"/>
      <c r="CA17" s="52"/>
      <c r="CB17" s="52"/>
      <c r="CC17" s="138"/>
      <c r="CD17" s="138"/>
      <c r="CE17" s="145"/>
      <c r="CF17" s="145"/>
      <c r="CG17" s="145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</row>
    <row r="18" customFormat="false" ht="12.75" hidden="false" customHeight="false" outlineLevel="0" collapsed="false">
      <c r="B18" s="75" t="n">
        <v>1100</v>
      </c>
      <c r="C18" s="146" t="n">
        <f aca="false">C17</f>
        <v>4</v>
      </c>
      <c r="D18" s="147" t="n">
        <f aca="false">D17</f>
        <v>0</v>
      </c>
      <c r="E18" s="174" t="n">
        <f aca="false">C18-D17</f>
        <v>4</v>
      </c>
      <c r="F18" s="149" t="n">
        <f aca="false">$F$6</f>
        <v>0</v>
      </c>
      <c r="G18" s="175" t="n">
        <f aca="false">$G$6</f>
        <v>0</v>
      </c>
      <c r="H18" s="151" t="n">
        <f aca="false">$H$6</f>
        <v>0</v>
      </c>
      <c r="I18" s="152" t="n">
        <f aca="false">F18+G18+H18</f>
        <v>0</v>
      </c>
      <c r="J18" s="153" t="n">
        <f aca="false">$J$7</f>
        <v>0</v>
      </c>
      <c r="K18" s="154" t="n">
        <f aca="false">$K$6</f>
        <v>0</v>
      </c>
      <c r="L18" s="155" t="n">
        <f aca="false">((I18*J18/1000)+K18)</f>
        <v>0</v>
      </c>
      <c r="M18" s="156" t="n">
        <f aca="false">$M$68</f>
        <v>0</v>
      </c>
      <c r="N18" s="157" t="e">
        <f aca="false">$N$7*AQ17*AR17</f>
        <v>#DIV/0!</v>
      </c>
      <c r="O18" s="156" t="n">
        <f aca="false">$O$68</f>
        <v>0</v>
      </c>
      <c r="P18" s="158" t="n">
        <f aca="false">(AT17*$P$6)*$P$3</f>
        <v>1.7328</v>
      </c>
      <c r="Q18" s="154" t="n">
        <f aca="false">$Q$68</f>
        <v>0</v>
      </c>
      <c r="R18" s="154" t="n">
        <v>0</v>
      </c>
      <c r="S18" s="155" t="n">
        <v>0</v>
      </c>
      <c r="T18" s="156" t="n">
        <f aca="false">$T$6</f>
        <v>0</v>
      </c>
      <c r="U18" s="159" t="e">
        <f aca="false">(N18/E18)+SUM(L18:M18)</f>
        <v>#DIV/0!</v>
      </c>
      <c r="W18" s="116" t="n">
        <v>4</v>
      </c>
      <c r="X18" s="117" t="n">
        <v>5.06</v>
      </c>
      <c r="Y18" s="160"/>
      <c r="Z18" s="63"/>
      <c r="AA18" s="161"/>
      <c r="AB18" s="120"/>
      <c r="AC18" s="162" t="n">
        <f aca="false">(W18*X18)+(Y18*Z18)+(AA18*AB18)</f>
        <v>20.24</v>
      </c>
      <c r="AD18" s="163" t="n">
        <v>1200</v>
      </c>
      <c r="AE18" s="164" t="n">
        <v>0</v>
      </c>
      <c r="AF18" s="165" t="n">
        <v>0</v>
      </c>
      <c r="AG18" s="166"/>
      <c r="AH18" s="167"/>
      <c r="AI18" s="168"/>
      <c r="AJ18" s="169"/>
      <c r="AK18" s="170" t="n">
        <v>4</v>
      </c>
      <c r="AL18" s="63" t="n">
        <v>150</v>
      </c>
      <c r="AM18" s="171"/>
      <c r="AN18" s="172"/>
      <c r="AO18" s="173"/>
      <c r="AP18" s="133"/>
      <c r="AQ18" s="133" t="e">
        <f aca="false" t="array" ref="AQ18:AQ18">SUM(IF(AND(AJ18&lt;&gt;"pac",AJ18&lt;&gt;""),AI18),IF(AND(AM18&lt;&gt;"pac",AM18&lt;&gt;""),AL18),IF(AND(AN18&lt;&gt;"pac",AN18&lt;&gt;""),AO18))/SUM(IF(AND(AJ18&lt;&gt;"pac",AJ18&lt;&gt;""),1),IF(AND(AM18&lt;&gt;"pac",AM18&lt;&gt;""),1),IF(AND(AN18&lt;&gt;"pac",AN18&lt;&gt;""),1))</f>
        <v>#DIV/0!</v>
      </c>
      <c r="AR18" s="133" t="n">
        <f aca="false" t="array" ref="AR18:AR18">SUM(IF(AND(AJ18&lt;&gt;"pac",AJ18&lt;&gt;""),AH18),IF(AND(AM18&lt;&gt;"pac",AM18&lt;&gt;""),AK18),IF(AND(AP18&lt;&gt;"pac",AP18&lt;&gt;""),AN18))</f>
        <v>0</v>
      </c>
      <c r="AS18" s="133"/>
      <c r="AT18" s="134" t="n">
        <f aca="false">SUM(AE18,AG18,AH18,AN18,AK18)</f>
        <v>4</v>
      </c>
      <c r="AU18" s="135" t="n">
        <f aca="false">AV18/AT18</f>
        <v>150</v>
      </c>
      <c r="AV18" s="136" t="n">
        <f aca="false">SUM(AE18*AF18)+(AH18*AI18)+(AN18*AO18)+(AK18*AL18)</f>
        <v>600</v>
      </c>
      <c r="AW18" s="137" t="n">
        <f aca="false">AT18*(F19+G19+H19)*J19/1000</f>
        <v>0</v>
      </c>
      <c r="AX18" s="137" t="n">
        <f aca="false">K19*AT18</f>
        <v>0</v>
      </c>
      <c r="AY18" s="137" t="n">
        <f aca="false">L19*(AE19+AG19)</f>
        <v>0</v>
      </c>
      <c r="AZ18" s="136" t="n">
        <f aca="false">P19</f>
        <v>1.7328</v>
      </c>
      <c r="BA18" s="137" t="n">
        <f aca="false">AC18</f>
        <v>20.24</v>
      </c>
      <c r="BB18" s="137" t="n">
        <f aca="false">T19*AT19</f>
        <v>0</v>
      </c>
      <c r="BC18" s="137"/>
      <c r="BD18" s="137" t="n">
        <f aca="false">AV18-SUM(AW18:BC18)</f>
        <v>578.0272</v>
      </c>
      <c r="BE18" s="138"/>
      <c r="BF18" s="139" t="n">
        <f aca="false">BD18</f>
        <v>578.0272</v>
      </c>
      <c r="BG18" s="139" t="n">
        <f aca="false">BF18*$BG$5</f>
        <v>462.42176</v>
      </c>
      <c r="BH18" s="139" t="n">
        <f aca="false">BF18*$BH$5</f>
        <v>115.60544</v>
      </c>
      <c r="BI18" s="52"/>
      <c r="BJ18" s="53" t="s">
        <v>99</v>
      </c>
      <c r="BK18" s="52"/>
      <c r="BL18" s="73" t="n">
        <f aca="false">BH31</f>
        <v>2000.88256</v>
      </c>
      <c r="BO18" s="53" t="s">
        <v>99</v>
      </c>
      <c r="BP18" s="52"/>
      <c r="BQ18" s="73" t="e">
        <f aca="false">BQ7*$BH$5</f>
        <v>#REF!</v>
      </c>
      <c r="BR18" s="55"/>
      <c r="BS18" s="142"/>
      <c r="BT18" s="143"/>
      <c r="BU18" s="98"/>
      <c r="BV18" s="52"/>
      <c r="BW18" s="176"/>
      <c r="BX18" s="52"/>
      <c r="BY18" s="52"/>
      <c r="BZ18" s="98"/>
      <c r="CA18" s="52"/>
      <c r="CB18" s="176"/>
      <c r="CC18" s="138"/>
      <c r="CD18" s="138"/>
      <c r="CE18" s="145"/>
      <c r="CF18" s="145"/>
      <c r="CG18" s="145"/>
      <c r="CH18" s="7"/>
      <c r="CI18" s="8"/>
      <c r="CJ18" s="7"/>
      <c r="CK18" s="29"/>
      <c r="CL18" s="7"/>
      <c r="CM18" s="7"/>
      <c r="CN18" s="8"/>
      <c r="CO18" s="7"/>
      <c r="CP18" s="29"/>
      <c r="CQ18" s="7"/>
      <c r="CR18" s="7"/>
      <c r="CS18" s="7"/>
      <c r="CT18" s="7"/>
      <c r="CU18" s="7"/>
      <c r="CV18" s="7"/>
      <c r="CW18" s="7"/>
      <c r="CX18" s="7"/>
      <c r="CY18" s="7"/>
    </row>
    <row r="19" customFormat="false" ht="12.75" hidden="false" customHeight="false" outlineLevel="0" collapsed="false">
      <c r="B19" s="75" t="n">
        <v>1200</v>
      </c>
      <c r="C19" s="146" t="n">
        <f aca="false">C18</f>
        <v>4</v>
      </c>
      <c r="D19" s="147" t="n">
        <f aca="false">D18</f>
        <v>0</v>
      </c>
      <c r="E19" s="174" t="n">
        <f aca="false">C19-D18</f>
        <v>4</v>
      </c>
      <c r="F19" s="149" t="n">
        <f aca="false">$F$6</f>
        <v>0</v>
      </c>
      <c r="G19" s="175" t="n">
        <f aca="false">$G$6</f>
        <v>0</v>
      </c>
      <c r="H19" s="151" t="n">
        <f aca="false">$H$6</f>
        <v>0</v>
      </c>
      <c r="I19" s="152" t="n">
        <f aca="false">F19+G19+H19</f>
        <v>0</v>
      </c>
      <c r="J19" s="153" t="n">
        <f aca="false">$J$7</f>
        <v>0</v>
      </c>
      <c r="K19" s="154" t="n">
        <f aca="false">$K$6</f>
        <v>0</v>
      </c>
      <c r="L19" s="155" t="n">
        <f aca="false">((I19*J19/1000)+K19)</f>
        <v>0</v>
      </c>
      <c r="M19" s="156" t="n">
        <f aca="false">$M$68</f>
        <v>0</v>
      </c>
      <c r="N19" s="157" t="e">
        <f aca="false">$N$7*AQ18*AR18</f>
        <v>#DIV/0!</v>
      </c>
      <c r="O19" s="156" t="n">
        <f aca="false">$O$68</f>
        <v>0</v>
      </c>
      <c r="P19" s="158" t="n">
        <f aca="false">(AT18*$P$6)*$P$3</f>
        <v>1.7328</v>
      </c>
      <c r="Q19" s="154" t="n">
        <f aca="false">$Q$68</f>
        <v>0</v>
      </c>
      <c r="R19" s="154" t="n">
        <v>0</v>
      </c>
      <c r="S19" s="155" t="n">
        <v>0</v>
      </c>
      <c r="T19" s="156" t="n">
        <f aca="false">$T$6</f>
        <v>0</v>
      </c>
      <c r="U19" s="159" t="e">
        <f aca="false">(N19/E19)+SUM(L19:M19)</f>
        <v>#DIV/0!</v>
      </c>
      <c r="W19" s="116" t="n">
        <v>4</v>
      </c>
      <c r="X19" s="117" t="n">
        <v>5.06</v>
      </c>
      <c r="Y19" s="160"/>
      <c r="Z19" s="63"/>
      <c r="AA19" s="161"/>
      <c r="AB19" s="120"/>
      <c r="AC19" s="162" t="n">
        <f aca="false">(W19*X19)+(Y19*Z19)+(AA19*AB19)</f>
        <v>20.24</v>
      </c>
      <c r="AD19" s="163" t="n">
        <v>1300</v>
      </c>
      <c r="AE19" s="164" t="n">
        <v>0</v>
      </c>
      <c r="AF19" s="165" t="n">
        <v>0</v>
      </c>
      <c r="AG19" s="166"/>
      <c r="AH19" s="167"/>
      <c r="AI19" s="168"/>
      <c r="AJ19" s="169"/>
      <c r="AK19" s="170" t="n">
        <v>4</v>
      </c>
      <c r="AL19" s="63" t="n">
        <v>150</v>
      </c>
      <c r="AM19" s="171"/>
      <c r="AN19" s="172"/>
      <c r="AO19" s="173"/>
      <c r="AP19" s="133"/>
      <c r="AQ19" s="133" t="e">
        <f aca="false" t="array" ref="AQ19:AQ19">SUM(IF(AND(AJ19&lt;&gt;"pac",AJ19&lt;&gt;""),AI19),IF(AND(AM19&lt;&gt;"pac",AM19&lt;&gt;""),AL19),IF(AND(AN19&lt;&gt;"pac",AN19&lt;&gt;""),AO19))/SUM(IF(AND(AJ19&lt;&gt;"pac",AJ19&lt;&gt;""),1),IF(AND(AM19&lt;&gt;"pac",AM19&lt;&gt;""),1),IF(AND(AN19&lt;&gt;"pac",AN19&lt;&gt;""),1))</f>
        <v>#DIV/0!</v>
      </c>
      <c r="AR19" s="133" t="n">
        <f aca="false" t="array" ref="AR19:AR19">SUM(IF(AND(AJ19&lt;&gt;"pac",AJ19&lt;&gt;""),AH19),IF(AND(AM19&lt;&gt;"pac",AM19&lt;&gt;""),AK19),IF(AND(AP19&lt;&gt;"pac",AP19&lt;&gt;""),AN19))</f>
        <v>0</v>
      </c>
      <c r="AS19" s="133"/>
      <c r="AT19" s="134" t="n">
        <f aca="false">SUM(AE19,AG19,AH19,AN19,AK19)</f>
        <v>4</v>
      </c>
      <c r="AU19" s="135" t="n">
        <f aca="false">AV19/AT19</f>
        <v>150</v>
      </c>
      <c r="AV19" s="136" t="n">
        <f aca="false">SUM(AE19*AF19)+(AH19*AI19)+(AN19*AO19)+(AK19*AL19)</f>
        <v>600</v>
      </c>
      <c r="AW19" s="137" t="n">
        <f aca="false">AT19*(F20+G20+H20)*J20/1000</f>
        <v>0</v>
      </c>
      <c r="AX19" s="137" t="n">
        <f aca="false">K20*AT19</f>
        <v>0</v>
      </c>
      <c r="AY19" s="137" t="n">
        <f aca="false">L20*(AE20+AG20)</f>
        <v>0</v>
      </c>
      <c r="AZ19" s="136" t="n">
        <f aca="false">P20</f>
        <v>1.7328</v>
      </c>
      <c r="BA19" s="137" t="n">
        <f aca="false">AC19</f>
        <v>20.24</v>
      </c>
      <c r="BB19" s="137" t="n">
        <f aca="false">T20*AT20</f>
        <v>0</v>
      </c>
      <c r="BC19" s="137"/>
      <c r="BD19" s="137" t="n">
        <f aca="false">AV19-SUM(AW19:BC19)</f>
        <v>578.0272</v>
      </c>
      <c r="BE19" s="138"/>
      <c r="BF19" s="139" t="n">
        <f aca="false">BD19</f>
        <v>578.0272</v>
      </c>
      <c r="BG19" s="139" t="n">
        <f aca="false">BF19*$BG$5</f>
        <v>462.42176</v>
      </c>
      <c r="BH19" s="139" t="n">
        <f aca="false">BF19*$BH$5</f>
        <v>115.60544</v>
      </c>
      <c r="BI19" s="52"/>
      <c r="BJ19" s="53" t="s">
        <v>101</v>
      </c>
      <c r="BK19" s="52"/>
      <c r="BL19" s="73" t="n">
        <f aca="false">BB31</f>
        <v>0</v>
      </c>
      <c r="BO19" s="53" t="s">
        <v>101</v>
      </c>
      <c r="BP19" s="52"/>
      <c r="BQ19" s="73" t="e">
        <f aca="true">(INDIRECT(TEXT((DAY($A$1)-1),"0")&amp;"!BK19"))+BL19</f>
        <v>#REF!</v>
      </c>
      <c r="BR19" s="55"/>
      <c r="BS19" s="142"/>
      <c r="BT19" s="143"/>
      <c r="BU19" s="98"/>
      <c r="BV19" s="52"/>
      <c r="BW19" s="176"/>
      <c r="BX19" s="52"/>
      <c r="BY19" s="52"/>
      <c r="BZ19" s="98"/>
      <c r="CA19" s="52"/>
      <c r="CB19" s="176"/>
      <c r="CC19" s="138"/>
      <c r="CD19" s="138"/>
      <c r="CE19" s="145"/>
      <c r="CF19" s="145"/>
      <c r="CG19" s="145"/>
      <c r="CH19" s="7"/>
      <c r="CI19" s="8"/>
      <c r="CJ19" s="7"/>
      <c r="CK19" s="29"/>
      <c r="CL19" s="7"/>
      <c r="CM19" s="7"/>
      <c r="CN19" s="8"/>
      <c r="CO19" s="7"/>
      <c r="CP19" s="29"/>
      <c r="CQ19" s="7"/>
      <c r="CR19" s="7"/>
      <c r="CS19" s="7"/>
      <c r="CT19" s="7"/>
      <c r="CU19" s="7"/>
      <c r="CV19" s="7"/>
      <c r="CW19" s="7"/>
      <c r="CX19" s="7"/>
      <c r="CY19" s="7"/>
    </row>
    <row r="20" customFormat="false" ht="12.75" hidden="false" customHeight="false" outlineLevel="0" collapsed="false">
      <c r="B20" s="75" t="n">
        <v>1300</v>
      </c>
      <c r="C20" s="146" t="n">
        <f aca="false">C19</f>
        <v>4</v>
      </c>
      <c r="D20" s="147" t="n">
        <f aca="false">D19</f>
        <v>0</v>
      </c>
      <c r="E20" s="174" t="n">
        <f aca="false">C20-D19</f>
        <v>4</v>
      </c>
      <c r="F20" s="149" t="n">
        <f aca="false">$F$6</f>
        <v>0</v>
      </c>
      <c r="G20" s="175" t="n">
        <f aca="false">$G$6</f>
        <v>0</v>
      </c>
      <c r="H20" s="151" t="n">
        <f aca="false">$H$6</f>
        <v>0</v>
      </c>
      <c r="I20" s="152" t="n">
        <f aca="false">F20+G20+H20</f>
        <v>0</v>
      </c>
      <c r="J20" s="153" t="n">
        <f aca="false">$J$7</f>
        <v>0</v>
      </c>
      <c r="K20" s="154" t="n">
        <f aca="false">$K$6</f>
        <v>0</v>
      </c>
      <c r="L20" s="155" t="n">
        <f aca="false">((I20*J20/1000)+K20)</f>
        <v>0</v>
      </c>
      <c r="M20" s="156" t="n">
        <f aca="false">$M$68</f>
        <v>0</v>
      </c>
      <c r="N20" s="157" t="e">
        <f aca="false">$N$7*AQ19*AR19</f>
        <v>#DIV/0!</v>
      </c>
      <c r="O20" s="156" t="n">
        <f aca="false">$O$68</f>
        <v>0</v>
      </c>
      <c r="P20" s="158" t="n">
        <f aca="false">(AT19*$P$6)*$P$3</f>
        <v>1.7328</v>
      </c>
      <c r="Q20" s="154" t="n">
        <f aca="false">$Q$68</f>
        <v>0</v>
      </c>
      <c r="R20" s="154" t="n">
        <v>0</v>
      </c>
      <c r="S20" s="155" t="n">
        <v>0</v>
      </c>
      <c r="T20" s="156" t="n">
        <f aca="false">$T$6</f>
        <v>0</v>
      </c>
      <c r="U20" s="159" t="e">
        <f aca="false">(N20/E20)+SUM(L20:M20)</f>
        <v>#DIV/0!</v>
      </c>
      <c r="W20" s="116" t="n">
        <v>4</v>
      </c>
      <c r="X20" s="117" t="n">
        <v>5.06</v>
      </c>
      <c r="Y20" s="160"/>
      <c r="Z20" s="63"/>
      <c r="AA20" s="161"/>
      <c r="AB20" s="120"/>
      <c r="AC20" s="162" t="n">
        <f aca="false">(W20*X20)+(Y20*Z20)+(AA20*AB20)</f>
        <v>20.24</v>
      </c>
      <c r="AD20" s="163" t="n">
        <v>1400</v>
      </c>
      <c r="AE20" s="164" t="n">
        <v>0</v>
      </c>
      <c r="AF20" s="165" t="n">
        <v>0</v>
      </c>
      <c r="AG20" s="166"/>
      <c r="AH20" s="167"/>
      <c r="AI20" s="168"/>
      <c r="AJ20" s="169"/>
      <c r="AK20" s="170" t="n">
        <v>4</v>
      </c>
      <c r="AL20" s="63" t="n">
        <v>150</v>
      </c>
      <c r="AM20" s="171"/>
      <c r="AN20" s="172"/>
      <c r="AO20" s="173"/>
      <c r="AP20" s="133"/>
      <c r="AQ20" s="133" t="e">
        <f aca="false" t="array" ref="AQ20:AQ20">SUM(IF(AND(AJ20&lt;&gt;"pac",AJ20&lt;&gt;""),AI20),IF(AND(AM20&lt;&gt;"pac",AM20&lt;&gt;""),AL20),IF(AND(AN20&lt;&gt;"pac",AN20&lt;&gt;""),AO20))/SUM(IF(AND(AJ20&lt;&gt;"pac",AJ20&lt;&gt;""),1),IF(AND(AM20&lt;&gt;"pac",AM20&lt;&gt;""),1),IF(AND(AN20&lt;&gt;"pac",AN20&lt;&gt;""),1))</f>
        <v>#DIV/0!</v>
      </c>
      <c r="AR20" s="133" t="n">
        <f aca="false" t="array" ref="AR20:AR20">SUM(IF(AND(AJ20&lt;&gt;"pac",AJ20&lt;&gt;""),AH20),IF(AND(AM20&lt;&gt;"pac",AM20&lt;&gt;""),AK20),IF(AND(AP20&lt;&gt;"pac",AP20&lt;&gt;""),AN20))</f>
        <v>0</v>
      </c>
      <c r="AS20" s="133"/>
      <c r="AT20" s="134" t="n">
        <f aca="false">SUM(AE20,AG20,AH20,AN20,AK20)</f>
        <v>4</v>
      </c>
      <c r="AU20" s="135" t="n">
        <f aca="false">AV20/AT20</f>
        <v>150</v>
      </c>
      <c r="AV20" s="136" t="n">
        <f aca="false">SUM(AE20*AF20)+(AH20*AI20)+(AN20*AO20)+(AK20*AL20)</f>
        <v>600</v>
      </c>
      <c r="AW20" s="137" t="n">
        <f aca="false">AT20*(F21+G21+H21)*J21/1000</f>
        <v>0</v>
      </c>
      <c r="AX20" s="137" t="n">
        <f aca="false">K21*AT20</f>
        <v>0</v>
      </c>
      <c r="AY20" s="137" t="n">
        <f aca="false">L21*(AE21+AG21)</f>
        <v>0</v>
      </c>
      <c r="AZ20" s="136" t="n">
        <f aca="false">P21</f>
        <v>1.7328</v>
      </c>
      <c r="BA20" s="137" t="n">
        <f aca="false">AC20</f>
        <v>20.24</v>
      </c>
      <c r="BB20" s="137" t="n">
        <f aca="false">T21*AT21</f>
        <v>0</v>
      </c>
      <c r="BC20" s="137"/>
      <c r="BD20" s="137" t="n">
        <f aca="false">AV20-SUM(AW20:BC20)</f>
        <v>578.0272</v>
      </c>
      <c r="BE20" s="138"/>
      <c r="BF20" s="139" t="n">
        <f aca="false">BD20</f>
        <v>578.0272</v>
      </c>
      <c r="BG20" s="139" t="n">
        <f aca="false">BF20*$BG$5</f>
        <v>462.42176</v>
      </c>
      <c r="BH20" s="139" t="n">
        <f aca="false">BF20*$BH$5</f>
        <v>115.60544</v>
      </c>
      <c r="BI20" s="52"/>
      <c r="BJ20" s="53" t="s">
        <v>32</v>
      </c>
      <c r="BK20" s="52"/>
      <c r="BL20" s="73" t="n">
        <f aca="false">BL6</f>
        <v>0</v>
      </c>
      <c r="BO20" s="183"/>
      <c r="BP20" s="52"/>
      <c r="BQ20" s="171"/>
      <c r="BR20" s="55"/>
      <c r="BS20" s="142"/>
      <c r="BT20" s="143"/>
      <c r="BU20" s="98"/>
      <c r="BV20" s="52"/>
      <c r="BW20" s="176"/>
      <c r="BX20" s="52"/>
      <c r="BY20" s="52"/>
      <c r="BZ20" s="98"/>
      <c r="CA20" s="52"/>
      <c r="CB20" s="176"/>
      <c r="CC20" s="138"/>
      <c r="CD20" s="138"/>
      <c r="CE20" s="145"/>
      <c r="CF20" s="145"/>
      <c r="CG20" s="145"/>
      <c r="CH20" s="7"/>
      <c r="CI20" s="8"/>
      <c r="CJ20" s="7"/>
      <c r="CK20" s="29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</row>
    <row r="21" customFormat="false" ht="12.75" hidden="false" customHeight="false" outlineLevel="0" collapsed="false">
      <c r="B21" s="75" t="n">
        <v>1400</v>
      </c>
      <c r="C21" s="146" t="n">
        <f aca="false">C20</f>
        <v>4</v>
      </c>
      <c r="D21" s="147" t="n">
        <f aca="false">D20</f>
        <v>0</v>
      </c>
      <c r="E21" s="174" t="n">
        <f aca="false">C21-D20</f>
        <v>4</v>
      </c>
      <c r="F21" s="149" t="n">
        <f aca="false">$F$6</f>
        <v>0</v>
      </c>
      <c r="G21" s="175" t="n">
        <f aca="false">$G$6</f>
        <v>0</v>
      </c>
      <c r="H21" s="151" t="n">
        <f aca="false">$H$6</f>
        <v>0</v>
      </c>
      <c r="I21" s="152" t="n">
        <f aca="false">F21+G21+H21</f>
        <v>0</v>
      </c>
      <c r="J21" s="153" t="n">
        <f aca="false">$J$7</f>
        <v>0</v>
      </c>
      <c r="K21" s="154" t="n">
        <f aca="false">$K$6</f>
        <v>0</v>
      </c>
      <c r="L21" s="155" t="n">
        <f aca="false">((I21*J21/1000)+K21)</f>
        <v>0</v>
      </c>
      <c r="M21" s="156" t="n">
        <f aca="false">$M$68</f>
        <v>0</v>
      </c>
      <c r="N21" s="157" t="e">
        <f aca="false">$N$7*AQ20*AR20</f>
        <v>#DIV/0!</v>
      </c>
      <c r="O21" s="156" t="n">
        <f aca="false">$O$68</f>
        <v>0</v>
      </c>
      <c r="P21" s="158" t="n">
        <f aca="false">(AT20*$P$6)*$P$3</f>
        <v>1.7328</v>
      </c>
      <c r="Q21" s="154" t="n">
        <f aca="false">$Q$68</f>
        <v>0</v>
      </c>
      <c r="R21" s="154" t="n">
        <v>0</v>
      </c>
      <c r="S21" s="155" t="n">
        <v>0</v>
      </c>
      <c r="T21" s="156" t="n">
        <f aca="false">$T$6</f>
        <v>0</v>
      </c>
      <c r="U21" s="159" t="e">
        <f aca="false">(N21/E21)+SUM(L21:M21)</f>
        <v>#DIV/0!</v>
      </c>
      <c r="W21" s="116" t="n">
        <v>4</v>
      </c>
      <c r="X21" s="117" t="n">
        <v>5.06</v>
      </c>
      <c r="Y21" s="160"/>
      <c r="Z21" s="63"/>
      <c r="AA21" s="161"/>
      <c r="AB21" s="120"/>
      <c r="AC21" s="162" t="n">
        <f aca="false">(W21*X21)+(Y21*Z21)+(AA21*AB21)</f>
        <v>20.24</v>
      </c>
      <c r="AD21" s="163" t="n">
        <v>1500</v>
      </c>
      <c r="AE21" s="164" t="n">
        <v>0</v>
      </c>
      <c r="AF21" s="165" t="n">
        <v>0</v>
      </c>
      <c r="AG21" s="166"/>
      <c r="AH21" s="167"/>
      <c r="AI21" s="168"/>
      <c r="AJ21" s="169"/>
      <c r="AK21" s="170" t="n">
        <v>4</v>
      </c>
      <c r="AL21" s="63" t="n">
        <v>150</v>
      </c>
      <c r="AM21" s="171"/>
      <c r="AN21" s="172"/>
      <c r="AO21" s="173"/>
      <c r="AP21" s="133"/>
      <c r="AQ21" s="133" t="e">
        <f aca="false" t="array" ref="AQ21:AQ21">SUM(IF(AND(AJ21&lt;&gt;"pac",AJ21&lt;&gt;""),AI21),IF(AND(AM21&lt;&gt;"pac",AM21&lt;&gt;""),AL21),IF(AND(AN21&lt;&gt;"pac",AN21&lt;&gt;""),AO21))/SUM(IF(AND(AJ21&lt;&gt;"pac",AJ21&lt;&gt;""),1),IF(AND(AM21&lt;&gt;"pac",AM21&lt;&gt;""),1),IF(AND(AN21&lt;&gt;"pac",AN21&lt;&gt;""),1))</f>
        <v>#DIV/0!</v>
      </c>
      <c r="AR21" s="133" t="n">
        <f aca="false" t="array" ref="AR21:AR21">SUM(IF(AND(AJ21&lt;&gt;"pac",AJ21&lt;&gt;""),AH21),IF(AND(AM21&lt;&gt;"pac",AM21&lt;&gt;""),AK21),IF(AND(AP21&lt;&gt;"pac",AP21&lt;&gt;""),AN21))</f>
        <v>0</v>
      </c>
      <c r="AS21" s="133"/>
      <c r="AT21" s="134" t="n">
        <f aca="false">SUM(AE21,AG21,AH21,AN21,AK21)</f>
        <v>4</v>
      </c>
      <c r="AU21" s="135" t="n">
        <f aca="false">AV21/AT21</f>
        <v>150</v>
      </c>
      <c r="AV21" s="136" t="n">
        <f aca="false">SUM(AE21*AF21)+(AH21*AI21)+(AN21*AO21)+(AK21*AL21)</f>
        <v>600</v>
      </c>
      <c r="AW21" s="137" t="n">
        <f aca="false">AT21*(F22+G22+H22)*J22/1000</f>
        <v>0</v>
      </c>
      <c r="AX21" s="137" t="n">
        <f aca="false">K22*AT21</f>
        <v>0</v>
      </c>
      <c r="AY21" s="137" t="n">
        <f aca="false">L22*(AE22+AG22)</f>
        <v>0</v>
      </c>
      <c r="AZ21" s="136" t="n">
        <f aca="false">P22</f>
        <v>1.7328</v>
      </c>
      <c r="BA21" s="137" t="n">
        <f aca="false">AC21</f>
        <v>20.24</v>
      </c>
      <c r="BB21" s="137" t="n">
        <f aca="false">T22*AT22</f>
        <v>0</v>
      </c>
      <c r="BC21" s="137"/>
      <c r="BD21" s="137" t="n">
        <f aca="false">AV21-SUM(AW21:BC21)</f>
        <v>578.0272</v>
      </c>
      <c r="BE21" s="138"/>
      <c r="BF21" s="139" t="n">
        <f aca="false">BD21</f>
        <v>578.0272</v>
      </c>
      <c r="BG21" s="139" t="n">
        <f aca="false">BF21*$BG$5</f>
        <v>462.42176</v>
      </c>
      <c r="BH21" s="139" t="n">
        <f aca="false">BF21*$BH$5</f>
        <v>115.60544</v>
      </c>
      <c r="BI21" s="52"/>
      <c r="BJ21" s="140" t="s">
        <v>103</v>
      </c>
      <c r="BK21" s="141"/>
      <c r="BL21" s="54" t="n">
        <f aca="false">BL11-BL16-BL18-BL19+BL20</f>
        <v>8003.53024</v>
      </c>
      <c r="BO21" s="140" t="s">
        <v>104</v>
      </c>
      <c r="BP21" s="141"/>
      <c r="BQ21" s="54" t="e">
        <f aca="false">BQ11-BQ16-BQ18-BQ19</f>
        <v>#REF!</v>
      </c>
      <c r="BR21" s="55"/>
      <c r="BS21" s="142"/>
      <c r="BT21" s="143"/>
      <c r="BU21" s="98"/>
      <c r="BV21" s="52"/>
      <c r="BW21" s="176"/>
      <c r="BX21" s="52"/>
      <c r="BY21" s="52"/>
      <c r="BZ21" s="98"/>
      <c r="CA21" s="52"/>
      <c r="CB21" s="176"/>
      <c r="CC21" s="138"/>
      <c r="CD21" s="138"/>
      <c r="CE21" s="145"/>
      <c r="CF21" s="145"/>
      <c r="CG21" s="145"/>
      <c r="CH21" s="7"/>
      <c r="CI21" s="8"/>
      <c r="CJ21" s="7"/>
      <c r="CK21" s="29"/>
      <c r="CL21" s="7"/>
      <c r="CM21" s="7"/>
      <c r="CN21" s="8"/>
      <c r="CO21" s="7"/>
      <c r="CP21" s="29"/>
      <c r="CQ21" s="7"/>
      <c r="CR21" s="7"/>
      <c r="CS21" s="7"/>
      <c r="CT21" s="7"/>
      <c r="CU21" s="7"/>
      <c r="CV21" s="7"/>
      <c r="CW21" s="7"/>
      <c r="CX21" s="7"/>
      <c r="CY21" s="7"/>
    </row>
    <row r="22" customFormat="false" ht="15" hidden="false" customHeight="false" outlineLevel="0" collapsed="false">
      <c r="B22" s="75" t="n">
        <v>1500</v>
      </c>
      <c r="C22" s="146" t="n">
        <f aca="false">C21</f>
        <v>4</v>
      </c>
      <c r="D22" s="147" t="n">
        <f aca="false">D21</f>
        <v>0</v>
      </c>
      <c r="E22" s="174" t="n">
        <f aca="false">C22-D21</f>
        <v>4</v>
      </c>
      <c r="F22" s="149" t="n">
        <f aca="false">$F$6</f>
        <v>0</v>
      </c>
      <c r="G22" s="175" t="n">
        <f aca="false">$G$6</f>
        <v>0</v>
      </c>
      <c r="H22" s="151" t="n">
        <f aca="false">$H$6</f>
        <v>0</v>
      </c>
      <c r="I22" s="152" t="n">
        <f aca="false">F22+G22+H22</f>
        <v>0</v>
      </c>
      <c r="J22" s="153" t="n">
        <f aca="false">$J$7</f>
        <v>0</v>
      </c>
      <c r="K22" s="154" t="n">
        <f aca="false">$K$6</f>
        <v>0</v>
      </c>
      <c r="L22" s="155" t="n">
        <f aca="false">((I22*J22/1000)+K22)</f>
        <v>0</v>
      </c>
      <c r="M22" s="156" t="n">
        <f aca="false">$M$68</f>
        <v>0</v>
      </c>
      <c r="N22" s="157" t="e">
        <f aca="false">$N$7*AQ21*AR21</f>
        <v>#DIV/0!</v>
      </c>
      <c r="O22" s="156" t="n">
        <f aca="false">$O$68</f>
        <v>0</v>
      </c>
      <c r="P22" s="158" t="n">
        <f aca="false">(AT21*$P$6)*$P$3</f>
        <v>1.7328</v>
      </c>
      <c r="Q22" s="154" t="n">
        <f aca="false">$Q$68</f>
        <v>0</v>
      </c>
      <c r="R22" s="154" t="n">
        <v>0</v>
      </c>
      <c r="S22" s="155" t="n">
        <v>0</v>
      </c>
      <c r="T22" s="156" t="n">
        <f aca="false">$T$6</f>
        <v>0</v>
      </c>
      <c r="U22" s="159" t="e">
        <f aca="false">(N22/E22)+SUM(L22:M22)</f>
        <v>#DIV/0!</v>
      </c>
      <c r="W22" s="116" t="n">
        <v>4</v>
      </c>
      <c r="X22" s="117" t="n">
        <v>5.06</v>
      </c>
      <c r="Y22" s="160"/>
      <c r="Z22" s="63"/>
      <c r="AA22" s="161"/>
      <c r="AB22" s="120"/>
      <c r="AC22" s="162" t="n">
        <f aca="false">(W22*X22)+(Y22*Z22)+(AA22*AB22)</f>
        <v>20.24</v>
      </c>
      <c r="AD22" s="163" t="n">
        <v>1600</v>
      </c>
      <c r="AE22" s="164" t="n">
        <v>0</v>
      </c>
      <c r="AF22" s="165" t="n">
        <v>0</v>
      </c>
      <c r="AG22" s="166"/>
      <c r="AH22" s="167"/>
      <c r="AI22" s="168"/>
      <c r="AJ22" s="169"/>
      <c r="AK22" s="170" t="n">
        <v>4</v>
      </c>
      <c r="AL22" s="63" t="n">
        <v>150</v>
      </c>
      <c r="AM22" s="171"/>
      <c r="AN22" s="172"/>
      <c r="AO22" s="173"/>
      <c r="AP22" s="133"/>
      <c r="AQ22" s="133" t="e">
        <f aca="false" t="array" ref="AQ22:AQ22">SUM(IF(AND(AJ22&lt;&gt;"pac",AJ22&lt;&gt;""),AI22),IF(AND(AM22&lt;&gt;"pac",AM22&lt;&gt;""),AL22),IF(AND(AN22&lt;&gt;"pac",AN22&lt;&gt;""),AO22))/SUM(IF(AND(AJ22&lt;&gt;"pac",AJ22&lt;&gt;""),1),IF(AND(AM22&lt;&gt;"pac",AM22&lt;&gt;""),1),IF(AND(AN22&lt;&gt;"pac",AN22&lt;&gt;""),1))</f>
        <v>#DIV/0!</v>
      </c>
      <c r="AR22" s="133" t="n">
        <f aca="false" t="array" ref="AR22:AR22">SUM(IF(AND(AJ22&lt;&gt;"pac",AJ22&lt;&gt;""),AH22),IF(AND(AM22&lt;&gt;"pac",AM22&lt;&gt;""),AK22),IF(AND(AP22&lt;&gt;"pac",AP22&lt;&gt;""),AN22))</f>
        <v>0</v>
      </c>
      <c r="AS22" s="133"/>
      <c r="AT22" s="134" t="n">
        <f aca="false">SUM(AE22,AG22,AH22,AN22,AK22)</f>
        <v>4</v>
      </c>
      <c r="AU22" s="135" t="n">
        <f aca="false">AV22/AT22</f>
        <v>150</v>
      </c>
      <c r="AV22" s="136" t="n">
        <f aca="false">SUM(AE22*AF22)+(AH22*AI22)+(AN22*AO22)+(AK22*AL22)</f>
        <v>600</v>
      </c>
      <c r="AW22" s="137" t="n">
        <f aca="false">AT22*(F23+G23+H23)*J23/1000</f>
        <v>0</v>
      </c>
      <c r="AX22" s="137" t="n">
        <f aca="false">K23*AT22</f>
        <v>0</v>
      </c>
      <c r="AY22" s="137" t="n">
        <f aca="false">L23*(AE23+AG23)</f>
        <v>0</v>
      </c>
      <c r="AZ22" s="136" t="n">
        <f aca="false">P23</f>
        <v>1.7328</v>
      </c>
      <c r="BA22" s="137" t="n">
        <f aca="false">AC22</f>
        <v>20.24</v>
      </c>
      <c r="BB22" s="137" t="n">
        <f aca="false">T23*AT23</f>
        <v>0</v>
      </c>
      <c r="BC22" s="137"/>
      <c r="BD22" s="137" t="n">
        <f aca="false">AV22-SUM(AW22:BC22)</f>
        <v>578.0272</v>
      </c>
      <c r="BE22" s="138"/>
      <c r="BF22" s="139" t="n">
        <f aca="false">BD22</f>
        <v>578.0272</v>
      </c>
      <c r="BG22" s="139" t="n">
        <f aca="false">BF22*$BG$5</f>
        <v>462.42176</v>
      </c>
      <c r="BH22" s="139" t="n">
        <f aca="false">BF22*$BH$5</f>
        <v>115.60544</v>
      </c>
      <c r="BI22" s="52"/>
      <c r="BR22" s="55"/>
      <c r="BS22" s="142"/>
      <c r="BT22" s="143"/>
      <c r="BU22" s="98"/>
      <c r="BV22" s="52"/>
      <c r="BW22" s="185"/>
      <c r="BX22" s="52"/>
      <c r="BY22" s="52"/>
      <c r="BZ22" s="98"/>
      <c r="CA22" s="52"/>
      <c r="CB22" s="185"/>
      <c r="CC22" s="138"/>
      <c r="CD22" s="138"/>
      <c r="CE22" s="145"/>
      <c r="CF22" s="145"/>
      <c r="CG22" s="145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</row>
    <row r="23" customFormat="false" ht="12.75" hidden="false" customHeight="false" outlineLevel="0" collapsed="false">
      <c r="B23" s="75" t="n">
        <v>1600</v>
      </c>
      <c r="C23" s="146" t="n">
        <f aca="false">C22</f>
        <v>4</v>
      </c>
      <c r="D23" s="147" t="n">
        <f aca="false">D22</f>
        <v>0</v>
      </c>
      <c r="E23" s="174" t="n">
        <f aca="false">C23-D22</f>
        <v>4</v>
      </c>
      <c r="F23" s="149" t="n">
        <f aca="false">$F$6</f>
        <v>0</v>
      </c>
      <c r="G23" s="175" t="n">
        <f aca="false">$G$6</f>
        <v>0</v>
      </c>
      <c r="H23" s="151" t="n">
        <f aca="false">$H$6</f>
        <v>0</v>
      </c>
      <c r="I23" s="152" t="n">
        <f aca="false">F23+G23+H23</f>
        <v>0</v>
      </c>
      <c r="J23" s="153" t="n">
        <f aca="false">$J$7</f>
        <v>0</v>
      </c>
      <c r="K23" s="154" t="n">
        <f aca="false">$K$6</f>
        <v>0</v>
      </c>
      <c r="L23" s="155" t="n">
        <f aca="false">((I23*J23/1000)+K23)</f>
        <v>0</v>
      </c>
      <c r="M23" s="156" t="n">
        <f aca="false">$M$68</f>
        <v>0</v>
      </c>
      <c r="N23" s="157" t="e">
        <f aca="false">$N$7*AQ22*AR22</f>
        <v>#DIV/0!</v>
      </c>
      <c r="O23" s="156" t="n">
        <f aca="false">$O$68</f>
        <v>0</v>
      </c>
      <c r="P23" s="158" t="n">
        <f aca="false">(AT22*$P$6)*$P$3</f>
        <v>1.7328</v>
      </c>
      <c r="Q23" s="154" t="n">
        <f aca="false">$Q$68</f>
        <v>0</v>
      </c>
      <c r="R23" s="154" t="n">
        <v>0</v>
      </c>
      <c r="S23" s="155" t="n">
        <v>0</v>
      </c>
      <c r="T23" s="156" t="n">
        <f aca="false">$T$6</f>
        <v>0</v>
      </c>
      <c r="U23" s="159" t="e">
        <f aca="false">(N23/E23)+SUM(L23:M23)</f>
        <v>#DIV/0!</v>
      </c>
      <c r="W23" s="116" t="n">
        <v>4</v>
      </c>
      <c r="X23" s="117" t="n">
        <v>5.06</v>
      </c>
      <c r="Y23" s="160"/>
      <c r="Z23" s="63"/>
      <c r="AA23" s="161"/>
      <c r="AB23" s="120"/>
      <c r="AC23" s="162" t="n">
        <f aca="false">(W23*X23)+(Y23*Z23)+(AA23*AB23)</f>
        <v>20.24</v>
      </c>
      <c r="AD23" s="163" t="n">
        <v>1700</v>
      </c>
      <c r="AE23" s="164" t="n">
        <v>0</v>
      </c>
      <c r="AF23" s="165" t="n">
        <v>0</v>
      </c>
      <c r="AG23" s="166"/>
      <c r="AH23" s="167"/>
      <c r="AI23" s="168"/>
      <c r="AJ23" s="169"/>
      <c r="AK23" s="170" t="n">
        <v>4</v>
      </c>
      <c r="AL23" s="63" t="n">
        <v>150</v>
      </c>
      <c r="AM23" s="171"/>
      <c r="AN23" s="172"/>
      <c r="AO23" s="173"/>
      <c r="AP23" s="133"/>
      <c r="AQ23" s="133" t="e">
        <f aca="false" t="array" ref="AQ23:AQ23">SUM(IF(AND(AJ23&lt;&gt;"pac",AJ23&lt;&gt;""),AI23),IF(AND(AM23&lt;&gt;"pac",AM23&lt;&gt;""),AL23),IF(AND(AN23&lt;&gt;"pac",AN23&lt;&gt;""),AO23))/SUM(IF(AND(AJ23&lt;&gt;"pac",AJ23&lt;&gt;""),1),IF(AND(AM23&lt;&gt;"pac",AM23&lt;&gt;""),1),IF(AND(AN23&lt;&gt;"pac",AN23&lt;&gt;""),1))</f>
        <v>#DIV/0!</v>
      </c>
      <c r="AR23" s="133" t="n">
        <f aca="false" t="array" ref="AR23:AR23">SUM(IF(AND(AJ23&lt;&gt;"pac",AJ23&lt;&gt;""),AH23),IF(AND(AM23&lt;&gt;"pac",AM23&lt;&gt;""),AK23),IF(AND(AP23&lt;&gt;"pac",AP23&lt;&gt;""),AN23))</f>
        <v>0</v>
      </c>
      <c r="AS23" s="133"/>
      <c r="AT23" s="134" t="n">
        <f aca="false">SUM(AE23,AG23,AH23,AN23,AK23)</f>
        <v>4</v>
      </c>
      <c r="AU23" s="135" t="n">
        <f aca="false">AV23/AT23</f>
        <v>150</v>
      </c>
      <c r="AV23" s="136" t="n">
        <f aca="false">SUM(AE23*AF23)+(AH23*AI23)+(AN23*AO23)+(AK23*AL23)</f>
        <v>600</v>
      </c>
      <c r="AW23" s="137" t="n">
        <f aca="false">AT23*(F24+G24+H24)*J24/1000</f>
        <v>0</v>
      </c>
      <c r="AX23" s="137" t="n">
        <f aca="false">K24*AT23</f>
        <v>0</v>
      </c>
      <c r="AY23" s="137" t="n">
        <f aca="false">L24*(AE24+AG24)</f>
        <v>0</v>
      </c>
      <c r="AZ23" s="136" t="n">
        <f aca="false">P24</f>
        <v>1.7328</v>
      </c>
      <c r="BA23" s="137" t="n">
        <f aca="false">AC23</f>
        <v>20.24</v>
      </c>
      <c r="BB23" s="137" t="n">
        <f aca="false">T24*AT24</f>
        <v>0</v>
      </c>
      <c r="BC23" s="137"/>
      <c r="BD23" s="137" t="n">
        <f aca="false">AV23-SUM(AW23:BC23)</f>
        <v>578.0272</v>
      </c>
      <c r="BE23" s="138"/>
      <c r="BF23" s="139" t="n">
        <f aca="false">BD23</f>
        <v>578.0272</v>
      </c>
      <c r="BG23" s="139" t="n">
        <f aca="false">BF23*$BG$5</f>
        <v>462.42176</v>
      </c>
      <c r="BH23" s="139" t="n">
        <f aca="false">BF23*$BH$5</f>
        <v>115.60544</v>
      </c>
      <c r="BI23" s="52"/>
      <c r="BR23" s="55"/>
      <c r="BS23" s="142"/>
      <c r="BT23" s="143"/>
      <c r="BU23" s="98"/>
      <c r="BV23" s="52"/>
      <c r="BW23" s="176"/>
      <c r="BX23" s="52"/>
      <c r="BY23" s="52"/>
      <c r="BZ23" s="98"/>
      <c r="CA23" s="52"/>
      <c r="CB23" s="176"/>
      <c r="CC23" s="138"/>
      <c r="CD23" s="138"/>
      <c r="CE23" s="145"/>
      <c r="CF23" s="145"/>
      <c r="CG23" s="145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</row>
    <row r="24" customFormat="false" ht="12.75" hidden="false" customHeight="false" outlineLevel="0" collapsed="false">
      <c r="B24" s="75" t="n">
        <v>1700</v>
      </c>
      <c r="C24" s="146" t="n">
        <f aca="false">C23</f>
        <v>4</v>
      </c>
      <c r="D24" s="147" t="n">
        <f aca="false">D23</f>
        <v>0</v>
      </c>
      <c r="E24" s="174" t="n">
        <f aca="false">C24-D23</f>
        <v>4</v>
      </c>
      <c r="F24" s="149" t="n">
        <f aca="false">$F$6</f>
        <v>0</v>
      </c>
      <c r="G24" s="175" t="n">
        <f aca="false">$G$6</f>
        <v>0</v>
      </c>
      <c r="H24" s="151" t="n">
        <f aca="false">$H$6</f>
        <v>0</v>
      </c>
      <c r="I24" s="152" t="n">
        <f aca="false">F24+G24+H24</f>
        <v>0</v>
      </c>
      <c r="J24" s="153" t="n">
        <f aca="false">$J$7</f>
        <v>0</v>
      </c>
      <c r="K24" s="154" t="n">
        <f aca="false">$K$6</f>
        <v>0</v>
      </c>
      <c r="L24" s="155" t="n">
        <f aca="false">((I24*J24/1000)+K24)</f>
        <v>0</v>
      </c>
      <c r="M24" s="156" t="n">
        <f aca="false">$M$68</f>
        <v>0</v>
      </c>
      <c r="N24" s="157" t="e">
        <f aca="false">$N$7*AQ23*AR23</f>
        <v>#DIV/0!</v>
      </c>
      <c r="O24" s="156" t="n">
        <f aca="false">$O$68</f>
        <v>0</v>
      </c>
      <c r="P24" s="158" t="n">
        <f aca="false">(AT23*$P$6)*$P$3</f>
        <v>1.7328</v>
      </c>
      <c r="Q24" s="154" t="n">
        <f aca="false">$Q$68</f>
        <v>0</v>
      </c>
      <c r="R24" s="154" t="n">
        <v>0</v>
      </c>
      <c r="S24" s="155" t="n">
        <v>0</v>
      </c>
      <c r="T24" s="156" t="n">
        <f aca="false">$T$6</f>
        <v>0</v>
      </c>
      <c r="U24" s="159" t="e">
        <f aca="false">(N24/E24)+SUM(L24:M24)</f>
        <v>#DIV/0!</v>
      </c>
      <c r="W24" s="116" t="n">
        <v>4</v>
      </c>
      <c r="X24" s="117" t="n">
        <v>5.06</v>
      </c>
      <c r="Y24" s="160"/>
      <c r="Z24" s="63"/>
      <c r="AA24" s="161"/>
      <c r="AB24" s="120"/>
      <c r="AC24" s="162" t="n">
        <f aca="false">(W24*X24)+(Y24*Z24)+(AA24*AB24)</f>
        <v>20.24</v>
      </c>
      <c r="AD24" s="163" t="n">
        <v>1800</v>
      </c>
      <c r="AE24" s="164" t="n">
        <v>0</v>
      </c>
      <c r="AF24" s="165" t="n">
        <v>0</v>
      </c>
      <c r="AG24" s="166"/>
      <c r="AH24" s="167"/>
      <c r="AI24" s="168"/>
      <c r="AJ24" s="169"/>
      <c r="AK24" s="170" t="n">
        <v>4</v>
      </c>
      <c r="AL24" s="63" t="n">
        <v>150</v>
      </c>
      <c r="AM24" s="171"/>
      <c r="AN24" s="172"/>
      <c r="AO24" s="173"/>
      <c r="AP24" s="133"/>
      <c r="AQ24" s="133" t="e">
        <f aca="false" t="array" ref="AQ24:AQ24">SUM(IF(AND(AJ24&lt;&gt;"pac",AJ24&lt;&gt;""),AI24),IF(AND(AM24&lt;&gt;"pac",AM24&lt;&gt;""),AL24),IF(AND(AN24&lt;&gt;"pac",AN24&lt;&gt;""),AO24))/SUM(IF(AND(AJ24&lt;&gt;"pac",AJ24&lt;&gt;""),1),IF(AND(AM24&lt;&gt;"pac",AM24&lt;&gt;""),1),IF(AND(AN24&lt;&gt;"pac",AN24&lt;&gt;""),1))</f>
        <v>#DIV/0!</v>
      </c>
      <c r="AR24" s="133" t="n">
        <f aca="false" t="array" ref="AR24:AR24">SUM(IF(AND(AJ24&lt;&gt;"pac",AJ24&lt;&gt;""),AH24),IF(AND(AM24&lt;&gt;"pac",AM24&lt;&gt;""),AK24),IF(AND(AP24&lt;&gt;"pac",AP24&lt;&gt;""),AN24))</f>
        <v>0</v>
      </c>
      <c r="AS24" s="133"/>
      <c r="AT24" s="134" t="n">
        <f aca="false">SUM(AE24,AG24,AH24,AN24,AK24)</f>
        <v>4</v>
      </c>
      <c r="AU24" s="135" t="n">
        <f aca="false">AV24/AT24</f>
        <v>150</v>
      </c>
      <c r="AV24" s="136" t="n">
        <f aca="false">SUM(AE24*AF24)+(AH24*AI24)+(AN24*AO24)+(AK24*AL24)</f>
        <v>600</v>
      </c>
      <c r="AW24" s="137" t="n">
        <f aca="false">AT24*(F25+G25+H25)*J25/1000</f>
        <v>0</v>
      </c>
      <c r="AX24" s="137" t="n">
        <f aca="false">K25*AT24</f>
        <v>0</v>
      </c>
      <c r="AY24" s="137" t="n">
        <f aca="false">L25*(AE25+AG25)</f>
        <v>0</v>
      </c>
      <c r="AZ24" s="136" t="n">
        <f aca="false">P25</f>
        <v>1.7328</v>
      </c>
      <c r="BA24" s="137" t="n">
        <f aca="false">AC24</f>
        <v>20.24</v>
      </c>
      <c r="BB24" s="137" t="n">
        <f aca="false">T25*AT25</f>
        <v>0</v>
      </c>
      <c r="BC24" s="137"/>
      <c r="BD24" s="137" t="n">
        <f aca="false">AV24-SUM(AW24:BC24)</f>
        <v>578.0272</v>
      </c>
      <c r="BE24" s="138"/>
      <c r="BF24" s="139" t="n">
        <f aca="false">BD24</f>
        <v>578.0272</v>
      </c>
      <c r="BG24" s="139" t="n">
        <f aca="false">BF24*$BG$5</f>
        <v>462.42176</v>
      </c>
      <c r="BH24" s="139" t="n">
        <f aca="false">BF24*$BH$5</f>
        <v>115.60544</v>
      </c>
      <c r="BI24" s="52"/>
      <c r="BJ24" s="6" t="s">
        <v>105</v>
      </c>
      <c r="BO24" s="6" t="s">
        <v>106</v>
      </c>
      <c r="BR24" s="55"/>
      <c r="BS24" s="142"/>
      <c r="BT24" s="143"/>
      <c r="BU24" s="52"/>
      <c r="BV24" s="52"/>
      <c r="BW24" s="52"/>
      <c r="BX24" s="52"/>
      <c r="BY24" s="52"/>
      <c r="BZ24" s="52"/>
      <c r="CA24" s="52"/>
      <c r="CB24" s="52"/>
      <c r="CC24" s="138"/>
      <c r="CD24" s="138"/>
      <c r="CE24" s="145"/>
      <c r="CF24" s="145"/>
      <c r="CG24" s="145"/>
      <c r="CH24" s="7"/>
      <c r="CI24" s="8"/>
      <c r="CJ24" s="7"/>
      <c r="CK24" s="7"/>
      <c r="CL24" s="7"/>
      <c r="CM24" s="7"/>
      <c r="CN24" s="8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</row>
    <row r="25" customFormat="false" ht="12.75" hidden="false" customHeight="false" outlineLevel="0" collapsed="false">
      <c r="B25" s="75" t="n">
        <v>1800</v>
      </c>
      <c r="C25" s="146" t="n">
        <f aca="false">C24</f>
        <v>4</v>
      </c>
      <c r="D25" s="147" t="n">
        <f aca="false">D24</f>
        <v>0</v>
      </c>
      <c r="E25" s="174" t="n">
        <f aca="false">C25-D24</f>
        <v>4</v>
      </c>
      <c r="F25" s="149" t="n">
        <f aca="false">$F$6</f>
        <v>0</v>
      </c>
      <c r="G25" s="175" t="n">
        <f aca="false">$G$6</f>
        <v>0</v>
      </c>
      <c r="H25" s="151" t="n">
        <f aca="false">$H$6</f>
        <v>0</v>
      </c>
      <c r="I25" s="152" t="n">
        <f aca="false">F25+G25+H25</f>
        <v>0</v>
      </c>
      <c r="J25" s="153" t="n">
        <f aca="false">$J$7</f>
        <v>0</v>
      </c>
      <c r="K25" s="154" t="n">
        <f aca="false">$K$6</f>
        <v>0</v>
      </c>
      <c r="L25" s="155" t="n">
        <f aca="false">((I25*J25/1000)+K25)</f>
        <v>0</v>
      </c>
      <c r="M25" s="156" t="n">
        <f aca="false">$M$68</f>
        <v>0</v>
      </c>
      <c r="N25" s="157" t="e">
        <f aca="false">$N$7*AQ24*AR24</f>
        <v>#DIV/0!</v>
      </c>
      <c r="O25" s="156" t="n">
        <f aca="false">$O$68</f>
        <v>0</v>
      </c>
      <c r="P25" s="158" t="n">
        <f aca="false">(AT24*$P$6)*$P$3</f>
        <v>1.7328</v>
      </c>
      <c r="Q25" s="154" t="n">
        <f aca="false">$Q$68</f>
        <v>0</v>
      </c>
      <c r="R25" s="154" t="n">
        <v>0</v>
      </c>
      <c r="S25" s="155" t="n">
        <v>0</v>
      </c>
      <c r="T25" s="156" t="n">
        <f aca="false">$T$6</f>
        <v>0</v>
      </c>
      <c r="U25" s="159" t="e">
        <f aca="false">(N25/E25)+SUM(L25:M25)</f>
        <v>#DIV/0!</v>
      </c>
      <c r="W25" s="116" t="n">
        <v>4</v>
      </c>
      <c r="X25" s="117" t="n">
        <v>5.06</v>
      </c>
      <c r="Y25" s="160"/>
      <c r="Z25" s="63"/>
      <c r="AA25" s="161"/>
      <c r="AB25" s="120"/>
      <c r="AC25" s="162" t="n">
        <f aca="false">(W25*X25)+(Y25*Z25)+(AA25*AB25)</f>
        <v>20.24</v>
      </c>
      <c r="AD25" s="163" t="n">
        <v>1900</v>
      </c>
      <c r="AE25" s="164" t="n">
        <v>0</v>
      </c>
      <c r="AF25" s="165" t="n">
        <v>0</v>
      </c>
      <c r="AG25" s="166"/>
      <c r="AH25" s="167"/>
      <c r="AI25" s="168"/>
      <c r="AJ25" s="169"/>
      <c r="AK25" s="170" t="n">
        <v>4</v>
      </c>
      <c r="AL25" s="63" t="n">
        <v>150</v>
      </c>
      <c r="AM25" s="171"/>
      <c r="AN25" s="172"/>
      <c r="AO25" s="173"/>
      <c r="AP25" s="133"/>
      <c r="AQ25" s="133" t="e">
        <f aca="false" t="array" ref="AQ25:AQ25">SUM(IF(AND(AJ25&lt;&gt;"pac",AJ25&lt;&gt;""),AI25),IF(AND(AM25&lt;&gt;"pac",AM25&lt;&gt;""),AL25),IF(AND(AN25&lt;&gt;"pac",AN25&lt;&gt;""),AO25))/SUM(IF(AND(AJ25&lt;&gt;"pac",AJ25&lt;&gt;""),1),IF(AND(AM25&lt;&gt;"pac",AM25&lt;&gt;""),1),IF(AND(AN25&lt;&gt;"pac",AN25&lt;&gt;""),1))</f>
        <v>#DIV/0!</v>
      </c>
      <c r="AR25" s="133" t="n">
        <f aca="false" t="array" ref="AR25:AR25">SUM(IF(AND(AJ25&lt;&gt;"pac",AJ25&lt;&gt;""),AH25),IF(AND(AM25&lt;&gt;"pac",AM25&lt;&gt;""),AK25),IF(AND(AP25&lt;&gt;"pac",AP25&lt;&gt;""),AN25))</f>
        <v>0</v>
      </c>
      <c r="AS25" s="133"/>
      <c r="AT25" s="134" t="n">
        <f aca="false">SUM(AE25,AG25,AH25,AN25,AK25)</f>
        <v>4</v>
      </c>
      <c r="AU25" s="135" t="n">
        <f aca="false">AV25/AT25</f>
        <v>150</v>
      </c>
      <c r="AV25" s="136" t="n">
        <f aca="false">SUM(AE25*AF25)+(AH25*AI25)+(AN25*AO25)+(AK25*AL25)</f>
        <v>600</v>
      </c>
      <c r="AW25" s="137" t="n">
        <f aca="false">AT25*(F26+G26+H26)*J26/1000</f>
        <v>0</v>
      </c>
      <c r="AX25" s="137" t="n">
        <f aca="false">K26*AT25</f>
        <v>0</v>
      </c>
      <c r="AY25" s="137" t="n">
        <f aca="false">L26*(AE26+AG26)</f>
        <v>0</v>
      </c>
      <c r="AZ25" s="136" t="n">
        <f aca="false">P26</f>
        <v>1.7328</v>
      </c>
      <c r="BA25" s="137" t="n">
        <f aca="false">AC25</f>
        <v>20.24</v>
      </c>
      <c r="BB25" s="137" t="n">
        <f aca="false">T26*AT26</f>
        <v>0</v>
      </c>
      <c r="BC25" s="137"/>
      <c r="BD25" s="137" t="n">
        <f aca="false">AV25-SUM(AW25:BC25)</f>
        <v>578.0272</v>
      </c>
      <c r="BE25" s="138"/>
      <c r="BF25" s="139" t="n">
        <f aca="false">BD25</f>
        <v>578.0272</v>
      </c>
      <c r="BG25" s="139" t="n">
        <f aca="false">BF25*$BG$5</f>
        <v>462.42176</v>
      </c>
      <c r="BH25" s="139" t="n">
        <f aca="false">BF25*$BH$5</f>
        <v>115.60544</v>
      </c>
      <c r="BI25" s="52"/>
      <c r="BJ25" s="25" t="s">
        <v>107</v>
      </c>
      <c r="BK25" s="26"/>
      <c r="BL25" s="27" t="n">
        <f aca="false">BL21</f>
        <v>8003.53024</v>
      </c>
      <c r="BO25" s="25" t="s">
        <v>107</v>
      </c>
      <c r="BP25" s="26"/>
      <c r="BQ25" s="27" t="e">
        <f aca="true">(INDIRECT(TEXT((DAY($A$1)-1),"0")&amp;"!Bq25"))+BL25</f>
        <v>#REF!</v>
      </c>
      <c r="BR25" s="55"/>
      <c r="BS25" s="142"/>
      <c r="BT25" s="143"/>
      <c r="BU25" s="98"/>
      <c r="BV25" s="52"/>
      <c r="BW25" s="176"/>
      <c r="BX25" s="52"/>
      <c r="BY25" s="52"/>
      <c r="BZ25" s="98"/>
      <c r="CA25" s="52"/>
      <c r="CB25" s="176"/>
      <c r="CC25" s="138"/>
      <c r="CD25" s="138"/>
      <c r="CE25" s="145"/>
      <c r="CF25" s="145"/>
      <c r="CG25" s="145"/>
      <c r="CH25" s="7"/>
      <c r="CI25" s="8"/>
      <c r="CJ25" s="7"/>
      <c r="CK25" s="29"/>
      <c r="CL25" s="7"/>
      <c r="CM25" s="7"/>
      <c r="CN25" s="8"/>
      <c r="CO25" s="7"/>
      <c r="CP25" s="29"/>
      <c r="CQ25" s="7"/>
      <c r="CR25" s="7"/>
      <c r="CS25" s="7"/>
      <c r="CT25" s="7"/>
      <c r="CU25" s="7"/>
      <c r="CV25" s="7"/>
      <c r="CW25" s="7"/>
      <c r="CX25" s="7"/>
      <c r="CY25" s="7"/>
    </row>
    <row r="26" customFormat="false" ht="12.75" hidden="false" customHeight="false" outlineLevel="0" collapsed="false">
      <c r="B26" s="75" t="n">
        <v>1900</v>
      </c>
      <c r="C26" s="146" t="n">
        <f aca="false">C25</f>
        <v>4</v>
      </c>
      <c r="D26" s="147" t="n">
        <f aca="false">D25</f>
        <v>0</v>
      </c>
      <c r="E26" s="174" t="n">
        <f aca="false">C26-D25</f>
        <v>4</v>
      </c>
      <c r="F26" s="149" t="n">
        <f aca="false">$F$6</f>
        <v>0</v>
      </c>
      <c r="G26" s="175" t="n">
        <f aca="false">$G$6</f>
        <v>0</v>
      </c>
      <c r="H26" s="151" t="n">
        <f aca="false">$H$6</f>
        <v>0</v>
      </c>
      <c r="I26" s="152" t="n">
        <f aca="false">F26+G26+H26</f>
        <v>0</v>
      </c>
      <c r="J26" s="153" t="n">
        <f aca="false">$J$7</f>
        <v>0</v>
      </c>
      <c r="K26" s="154" t="n">
        <f aca="false">$K$6</f>
        <v>0</v>
      </c>
      <c r="L26" s="155" t="n">
        <f aca="false">((I26*J26/1000)+K26)</f>
        <v>0</v>
      </c>
      <c r="M26" s="156" t="n">
        <f aca="false">$M$68</f>
        <v>0</v>
      </c>
      <c r="N26" s="157" t="e">
        <f aca="false">$N$7*AQ25*AR25</f>
        <v>#DIV/0!</v>
      </c>
      <c r="O26" s="156" t="n">
        <f aca="false">$O$68</f>
        <v>0</v>
      </c>
      <c r="P26" s="158" t="n">
        <f aca="false">(AT25*$P$6)*$P$3</f>
        <v>1.7328</v>
      </c>
      <c r="Q26" s="154" t="n">
        <f aca="false">$Q$68</f>
        <v>0</v>
      </c>
      <c r="R26" s="154" t="n">
        <v>0</v>
      </c>
      <c r="S26" s="155" t="n">
        <v>0</v>
      </c>
      <c r="T26" s="156" t="n">
        <f aca="false">$T$6</f>
        <v>0</v>
      </c>
      <c r="U26" s="159" t="e">
        <f aca="false">(N26/E26)+SUM(L26:M26)</f>
        <v>#DIV/0!</v>
      </c>
      <c r="W26" s="116" t="n">
        <v>4</v>
      </c>
      <c r="X26" s="117" t="n">
        <v>5.06</v>
      </c>
      <c r="Y26" s="160"/>
      <c r="Z26" s="63"/>
      <c r="AA26" s="161"/>
      <c r="AB26" s="120"/>
      <c r="AC26" s="162" t="n">
        <f aca="false">(W26*X26)+(Y26*Z26)+(AA26*AB26)</f>
        <v>20.24</v>
      </c>
      <c r="AD26" s="163" t="n">
        <v>2000</v>
      </c>
      <c r="AE26" s="164" t="n">
        <v>0</v>
      </c>
      <c r="AF26" s="165" t="n">
        <v>0</v>
      </c>
      <c r="AG26" s="166"/>
      <c r="AH26" s="167"/>
      <c r="AI26" s="168"/>
      <c r="AJ26" s="169"/>
      <c r="AK26" s="170" t="n">
        <v>4</v>
      </c>
      <c r="AL26" s="63" t="n">
        <v>150</v>
      </c>
      <c r="AM26" s="171"/>
      <c r="AN26" s="172"/>
      <c r="AO26" s="173"/>
      <c r="AP26" s="133"/>
      <c r="AQ26" s="133" t="e">
        <f aca="false" t="array" ref="AQ26:AQ26">SUM(IF(AND(AJ26&lt;&gt;"pac",AJ26&lt;&gt;""),AI26),IF(AND(AM26&lt;&gt;"pac",AM26&lt;&gt;""),AL26),IF(AND(AN26&lt;&gt;"pac",AN26&lt;&gt;""),AO26))/SUM(IF(AND(AJ26&lt;&gt;"pac",AJ26&lt;&gt;""),1),IF(AND(AM26&lt;&gt;"pac",AM26&lt;&gt;""),1),IF(AND(AN26&lt;&gt;"pac",AN26&lt;&gt;""),1))</f>
        <v>#DIV/0!</v>
      </c>
      <c r="AR26" s="133" t="n">
        <f aca="false" t="array" ref="AR26:AR26">SUM(IF(AND(AJ26&lt;&gt;"pac",AJ26&lt;&gt;""),AH26),IF(AND(AM26&lt;&gt;"pac",AM26&lt;&gt;""),AK26),IF(AND(AP26&lt;&gt;"pac",AP26&lt;&gt;""),AN26))</f>
        <v>0</v>
      </c>
      <c r="AS26" s="133"/>
      <c r="AT26" s="134" t="n">
        <f aca="false">SUM(AE26,AG26,AH26,AN26,AK26)</f>
        <v>4</v>
      </c>
      <c r="AU26" s="135" t="n">
        <f aca="false">AV26/AT26</f>
        <v>150</v>
      </c>
      <c r="AV26" s="136" t="n">
        <f aca="false">SUM(AE26*AF26)+(AH26*AI26)+(AN26*AO26)+(AK26*AL26)</f>
        <v>600</v>
      </c>
      <c r="AW26" s="137" t="n">
        <f aca="false">AT26*(F27+G27+H27)*J27/1000</f>
        <v>0</v>
      </c>
      <c r="AX26" s="137" t="n">
        <f aca="false">K27*AT26</f>
        <v>0</v>
      </c>
      <c r="AY26" s="137" t="n">
        <f aca="false">L27*(AE27+AG27)</f>
        <v>0</v>
      </c>
      <c r="AZ26" s="136" t="n">
        <f aca="false">P27</f>
        <v>1.7328</v>
      </c>
      <c r="BA26" s="137" t="n">
        <f aca="false">AC26</f>
        <v>20.24</v>
      </c>
      <c r="BB26" s="137" t="n">
        <f aca="false">T27*AT27</f>
        <v>0</v>
      </c>
      <c r="BC26" s="137"/>
      <c r="BD26" s="137" t="n">
        <f aca="false">AV26-SUM(AW26:BC26)</f>
        <v>578.0272</v>
      </c>
      <c r="BE26" s="138"/>
      <c r="BF26" s="139" t="n">
        <f aca="false">BD26</f>
        <v>578.0272</v>
      </c>
      <c r="BG26" s="139" t="n">
        <f aca="false">BF26*$BG$5</f>
        <v>462.42176</v>
      </c>
      <c r="BH26" s="139" t="n">
        <f aca="false">BF26*$BH$5</f>
        <v>115.60544</v>
      </c>
      <c r="BI26" s="52"/>
      <c r="BJ26" s="183"/>
      <c r="BK26" s="52"/>
      <c r="BL26" s="171"/>
      <c r="BO26" s="183"/>
      <c r="BP26" s="52"/>
      <c r="BQ26" s="171"/>
      <c r="BR26" s="55"/>
      <c r="BS26" s="142"/>
      <c r="BT26" s="143"/>
      <c r="BU26" s="98"/>
      <c r="BV26" s="52"/>
      <c r="BW26" s="176"/>
      <c r="BX26" s="52"/>
      <c r="BY26" s="52"/>
      <c r="BZ26" s="98"/>
      <c r="CA26" s="52"/>
      <c r="CB26" s="176"/>
      <c r="CC26" s="138"/>
      <c r="CD26" s="138"/>
      <c r="CE26" s="145"/>
      <c r="CF26" s="145"/>
      <c r="CG26" s="145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</row>
    <row r="27" customFormat="false" ht="12.75" hidden="false" customHeight="false" outlineLevel="0" collapsed="false">
      <c r="B27" s="75" t="n">
        <v>2000</v>
      </c>
      <c r="C27" s="146" t="n">
        <f aca="false">C26</f>
        <v>4</v>
      </c>
      <c r="D27" s="147" t="n">
        <f aca="false">D26</f>
        <v>0</v>
      </c>
      <c r="E27" s="174" t="n">
        <f aca="false">C27-D26</f>
        <v>4</v>
      </c>
      <c r="F27" s="149" t="n">
        <f aca="false">$F$6</f>
        <v>0</v>
      </c>
      <c r="G27" s="175" t="n">
        <f aca="false">$G$6</f>
        <v>0</v>
      </c>
      <c r="H27" s="151" t="n">
        <f aca="false">$H$6</f>
        <v>0</v>
      </c>
      <c r="I27" s="152" t="n">
        <f aca="false">F27+G27+H27</f>
        <v>0</v>
      </c>
      <c r="J27" s="153" t="n">
        <f aca="false">$J$7</f>
        <v>0</v>
      </c>
      <c r="K27" s="154" t="n">
        <f aca="false">$K$6</f>
        <v>0</v>
      </c>
      <c r="L27" s="155" t="n">
        <f aca="false">((I27*J27/1000)+K27)</f>
        <v>0</v>
      </c>
      <c r="M27" s="156" t="n">
        <f aca="false">$M$68</f>
        <v>0</v>
      </c>
      <c r="N27" s="157" t="e">
        <f aca="false">$N$7*AQ26*AR26</f>
        <v>#DIV/0!</v>
      </c>
      <c r="O27" s="156" t="n">
        <f aca="false">$O$68</f>
        <v>0</v>
      </c>
      <c r="P27" s="158" t="n">
        <f aca="false">(AT26*$P$6)*$P$3</f>
        <v>1.7328</v>
      </c>
      <c r="Q27" s="154" t="n">
        <f aca="false">$Q$68</f>
        <v>0</v>
      </c>
      <c r="R27" s="154" t="n">
        <v>0</v>
      </c>
      <c r="S27" s="155" t="n">
        <v>0</v>
      </c>
      <c r="T27" s="156" t="n">
        <f aca="false">$T$6</f>
        <v>0</v>
      </c>
      <c r="U27" s="159" t="e">
        <f aca="false">(N27/E27)+SUM(L27:M27)</f>
        <v>#DIV/0!</v>
      </c>
      <c r="W27" s="116" t="n">
        <v>4</v>
      </c>
      <c r="X27" s="117" t="n">
        <v>5.06</v>
      </c>
      <c r="Y27" s="160"/>
      <c r="Z27" s="63"/>
      <c r="AA27" s="161"/>
      <c r="AB27" s="120"/>
      <c r="AC27" s="162" t="n">
        <f aca="false">(W27*X27)+(Y27*Z27)+(AA27*AB27)</f>
        <v>20.24</v>
      </c>
      <c r="AD27" s="163" t="n">
        <v>2100</v>
      </c>
      <c r="AE27" s="164" t="n">
        <v>0</v>
      </c>
      <c r="AF27" s="165" t="n">
        <v>0</v>
      </c>
      <c r="AG27" s="166"/>
      <c r="AH27" s="167"/>
      <c r="AI27" s="168"/>
      <c r="AJ27" s="169"/>
      <c r="AK27" s="170" t="n">
        <v>4</v>
      </c>
      <c r="AL27" s="63" t="n">
        <v>150</v>
      </c>
      <c r="AM27" s="171"/>
      <c r="AN27" s="172"/>
      <c r="AO27" s="173"/>
      <c r="AP27" s="133"/>
      <c r="AQ27" s="133" t="e">
        <f aca="false" t="array" ref="AQ27:AQ27">SUM(IF(AND(AJ27&lt;&gt;"pac",AJ27&lt;&gt;""),AI27),IF(AND(AM27&lt;&gt;"pac",AM27&lt;&gt;""),AL27),IF(AND(AN27&lt;&gt;"pac",AN27&lt;&gt;""),AO27))/SUM(IF(AND(AJ27&lt;&gt;"pac",AJ27&lt;&gt;""),1),IF(AND(AM27&lt;&gt;"pac",AM27&lt;&gt;""),1),IF(AND(AN27&lt;&gt;"pac",AN27&lt;&gt;""),1))</f>
        <v>#DIV/0!</v>
      </c>
      <c r="AR27" s="133" t="n">
        <f aca="false" t="array" ref="AR27:AR27">SUM(IF(AND(AJ27&lt;&gt;"pac",AJ27&lt;&gt;""),AH27),IF(AND(AM27&lt;&gt;"pac",AM27&lt;&gt;""),AK27),IF(AND(AP27&lt;&gt;"pac",AP27&lt;&gt;""),AN27))</f>
        <v>0</v>
      </c>
      <c r="AS27" s="133"/>
      <c r="AT27" s="134" t="n">
        <f aca="false">SUM(AE27,AG27,AH27,AN27,AK27)</f>
        <v>4</v>
      </c>
      <c r="AU27" s="135" t="n">
        <f aca="false">AV27/AT27</f>
        <v>150</v>
      </c>
      <c r="AV27" s="136" t="n">
        <f aca="false">SUM(AE27*AF27)+(AH27*AI27)+(AN27*AO27)+(AK27*AL27)</f>
        <v>600</v>
      </c>
      <c r="AW27" s="137" t="n">
        <f aca="false">AT27*(F28+G28+H28)*J28/1000</f>
        <v>0</v>
      </c>
      <c r="AX27" s="137" t="n">
        <f aca="false">K28*AT27</f>
        <v>0</v>
      </c>
      <c r="AY27" s="137" t="n">
        <f aca="false">L28*(AE28+AG28)</f>
        <v>0</v>
      </c>
      <c r="AZ27" s="136" t="n">
        <f aca="false">P28</f>
        <v>1.7328</v>
      </c>
      <c r="BA27" s="137" t="n">
        <f aca="false">AC27</f>
        <v>20.24</v>
      </c>
      <c r="BB27" s="137" t="n">
        <f aca="false">T28*AT28</f>
        <v>0</v>
      </c>
      <c r="BC27" s="137"/>
      <c r="BD27" s="137" t="n">
        <f aca="false">AV27-SUM(AW27:BC27)</f>
        <v>578.0272</v>
      </c>
      <c r="BE27" s="138"/>
      <c r="BF27" s="139" t="n">
        <f aca="false">BD27</f>
        <v>578.0272</v>
      </c>
      <c r="BG27" s="139" t="n">
        <f aca="false">BF27*$BG$5</f>
        <v>462.42176</v>
      </c>
      <c r="BH27" s="139" t="n">
        <f aca="false">BF27*$BH$5</f>
        <v>115.60544</v>
      </c>
      <c r="BI27" s="52"/>
      <c r="BJ27" s="53" t="s">
        <v>32</v>
      </c>
      <c r="BK27" s="52"/>
      <c r="BL27" s="73" t="n">
        <f aca="false">BL4</f>
        <v>0</v>
      </c>
      <c r="BO27" s="53" t="s">
        <v>32</v>
      </c>
      <c r="BP27" s="52"/>
      <c r="BQ27" s="73" t="e">
        <f aca="true">(INDIRECT(TEXT((DAY($A$1)-1),"0")&amp;"!BK27"))+BL27</f>
        <v>#REF!</v>
      </c>
      <c r="BR27" s="55"/>
      <c r="BS27" s="142"/>
      <c r="BT27" s="143"/>
      <c r="BU27" s="98"/>
      <c r="BV27" s="52"/>
      <c r="BW27" s="176"/>
      <c r="BX27" s="52"/>
      <c r="BY27" s="52"/>
      <c r="BZ27" s="52"/>
      <c r="CA27" s="52"/>
      <c r="CB27" s="52"/>
      <c r="CC27" s="138"/>
      <c r="CD27" s="138"/>
      <c r="CE27" s="145"/>
      <c r="CF27" s="145"/>
      <c r="CG27" s="145"/>
      <c r="CH27" s="7"/>
      <c r="CI27" s="8"/>
      <c r="CJ27" s="7"/>
      <c r="CK27" s="29"/>
      <c r="CL27" s="7"/>
      <c r="CM27" s="7"/>
      <c r="CN27" s="8"/>
      <c r="CO27" s="7"/>
      <c r="CP27" s="29"/>
      <c r="CQ27" s="7"/>
      <c r="CR27" s="7"/>
      <c r="CS27" s="7"/>
      <c r="CT27" s="7"/>
      <c r="CU27" s="7"/>
      <c r="CV27" s="7"/>
      <c r="CW27" s="7"/>
      <c r="CX27" s="7"/>
      <c r="CY27" s="7"/>
    </row>
    <row r="28" customFormat="false" ht="12.75" hidden="false" customHeight="false" outlineLevel="0" collapsed="false">
      <c r="B28" s="75" t="n">
        <v>2100</v>
      </c>
      <c r="C28" s="146" t="n">
        <f aca="false">C27</f>
        <v>4</v>
      </c>
      <c r="D28" s="147" t="n">
        <f aca="false">D27</f>
        <v>0</v>
      </c>
      <c r="E28" s="174" t="n">
        <f aca="false">C28-D27</f>
        <v>4</v>
      </c>
      <c r="F28" s="149" t="n">
        <f aca="false">$F$6</f>
        <v>0</v>
      </c>
      <c r="G28" s="175" t="n">
        <f aca="false">$G$6</f>
        <v>0</v>
      </c>
      <c r="H28" s="151" t="n">
        <f aca="false">$H$6</f>
        <v>0</v>
      </c>
      <c r="I28" s="152" t="n">
        <f aca="false">F28+G28+H28</f>
        <v>0</v>
      </c>
      <c r="J28" s="153" t="n">
        <f aca="false">$J$7</f>
        <v>0</v>
      </c>
      <c r="K28" s="154" t="n">
        <f aca="false">$K$6</f>
        <v>0</v>
      </c>
      <c r="L28" s="155" t="n">
        <f aca="false">((I28*J28/1000)+K28)</f>
        <v>0</v>
      </c>
      <c r="M28" s="156" t="n">
        <f aca="false">$M$68</f>
        <v>0</v>
      </c>
      <c r="N28" s="157" t="e">
        <f aca="false">$N$7*AQ27*AR27</f>
        <v>#DIV/0!</v>
      </c>
      <c r="O28" s="156" t="n">
        <f aca="false">$O$68</f>
        <v>0</v>
      </c>
      <c r="P28" s="158" t="n">
        <f aca="false">(AT27*$P$6)*$P$3</f>
        <v>1.7328</v>
      </c>
      <c r="Q28" s="154" t="n">
        <f aca="false">$Q$68</f>
        <v>0</v>
      </c>
      <c r="R28" s="154" t="n">
        <v>0</v>
      </c>
      <c r="S28" s="155" t="n">
        <v>0</v>
      </c>
      <c r="T28" s="156" t="n">
        <v>0</v>
      </c>
      <c r="U28" s="159" t="e">
        <f aca="false">(N28/E28)+SUM(L28:M28)</f>
        <v>#DIV/0!</v>
      </c>
      <c r="W28" s="116" t="n">
        <v>4</v>
      </c>
      <c r="X28" s="117" t="n">
        <v>5.06</v>
      </c>
      <c r="Y28" s="160"/>
      <c r="Z28" s="63"/>
      <c r="AA28" s="161"/>
      <c r="AB28" s="120"/>
      <c r="AC28" s="162" t="n">
        <f aca="false">(W28*X28)+(Y28*Z28)+(AA28*AB28)</f>
        <v>20.24</v>
      </c>
      <c r="AD28" s="163" t="n">
        <v>2200</v>
      </c>
      <c r="AE28" s="164" t="n">
        <v>0</v>
      </c>
      <c r="AF28" s="165" t="n">
        <v>0</v>
      </c>
      <c r="AG28" s="166"/>
      <c r="AH28" s="167"/>
      <c r="AI28" s="168"/>
      <c r="AJ28" s="169"/>
      <c r="AK28" s="170" t="n">
        <v>4</v>
      </c>
      <c r="AL28" s="63" t="n">
        <v>150</v>
      </c>
      <c r="AM28" s="171"/>
      <c r="AN28" s="172"/>
      <c r="AO28" s="173"/>
      <c r="AP28" s="133"/>
      <c r="AQ28" s="133" t="e">
        <f aca="false" t="array" ref="AQ28:AQ28">SUM(IF(AND(AJ28&lt;&gt;"pac",AJ28&lt;&gt;""),AI28),IF(AND(AM28&lt;&gt;"pac",AM28&lt;&gt;""),AL28),IF(AND(AN28&lt;&gt;"pac",AN28&lt;&gt;""),AO28))/SUM(IF(AND(AJ28&lt;&gt;"pac",AJ28&lt;&gt;""),1),IF(AND(AM28&lt;&gt;"pac",AM28&lt;&gt;""),1),IF(AND(AN28&lt;&gt;"pac",AN28&lt;&gt;""),1))</f>
        <v>#DIV/0!</v>
      </c>
      <c r="AR28" s="133" t="n">
        <f aca="false" t="array" ref="AR28:AR28">SUM(IF(AND(AJ28&lt;&gt;"pac",AJ28&lt;&gt;""),AH28),IF(AND(AM28&lt;&gt;"pac",AM28&lt;&gt;""),AK28),IF(AND(AP28&lt;&gt;"pac",AP28&lt;&gt;""),AN28))</f>
        <v>0</v>
      </c>
      <c r="AS28" s="133"/>
      <c r="AT28" s="134" t="n">
        <f aca="false">SUM(AE28,AG28,AH28,AN28,AK28)</f>
        <v>4</v>
      </c>
      <c r="AU28" s="135" t="n">
        <f aca="false">AV28/AT28</f>
        <v>150</v>
      </c>
      <c r="AV28" s="136" t="n">
        <f aca="false">SUM(AE28*AF28)+(AH28*AI28)+(AN28*AO28)+(AK28*AL28)</f>
        <v>600</v>
      </c>
      <c r="AW28" s="137" t="n">
        <f aca="false">AT28*(F29+G29+H29)*J29/1000</f>
        <v>0</v>
      </c>
      <c r="AX28" s="137" t="n">
        <f aca="false">K29*AT28</f>
        <v>0</v>
      </c>
      <c r="AY28" s="137" t="n">
        <f aca="false">L29*(AE29+AG29)</f>
        <v>0</v>
      </c>
      <c r="AZ28" s="136" t="n">
        <f aca="false">P29</f>
        <v>1.7328</v>
      </c>
      <c r="BA28" s="137" t="n">
        <f aca="false">AC28</f>
        <v>20.24</v>
      </c>
      <c r="BB28" s="137" t="n">
        <f aca="false">T29*AT29</f>
        <v>0</v>
      </c>
      <c r="BC28" s="137"/>
      <c r="BD28" s="137" t="n">
        <f aca="false">AV28-SUM(AW28:BC28)</f>
        <v>578.0272</v>
      </c>
      <c r="BE28" s="138"/>
      <c r="BF28" s="139" t="n">
        <f aca="false">BD28</f>
        <v>578.0272</v>
      </c>
      <c r="BG28" s="139" t="n">
        <f aca="false">BF28*$BG$5</f>
        <v>462.42176</v>
      </c>
      <c r="BH28" s="139" t="n">
        <f aca="false">BF28*$BH$5</f>
        <v>115.60544</v>
      </c>
      <c r="BI28" s="52"/>
      <c r="BJ28" s="53"/>
      <c r="BK28" s="52"/>
      <c r="BL28" s="73"/>
      <c r="BO28" s="53"/>
      <c r="BP28" s="52"/>
      <c r="BQ28" s="73"/>
      <c r="BR28" s="55"/>
      <c r="BS28" s="142"/>
      <c r="BT28" s="143"/>
      <c r="BU28" s="98"/>
      <c r="BV28" s="52"/>
      <c r="BW28" s="176"/>
      <c r="BX28" s="52"/>
      <c r="BY28" s="52"/>
      <c r="BZ28" s="98"/>
      <c r="CA28" s="52"/>
      <c r="CB28" s="176"/>
      <c r="CC28" s="138"/>
      <c r="CD28" s="138"/>
      <c r="CE28" s="145"/>
      <c r="CF28" s="145"/>
      <c r="CG28" s="145"/>
      <c r="CH28" s="7"/>
      <c r="CI28" s="8"/>
      <c r="CJ28" s="7"/>
      <c r="CK28" s="29"/>
      <c r="CL28" s="7"/>
      <c r="CM28" s="7"/>
      <c r="CN28" s="8"/>
      <c r="CO28" s="7"/>
      <c r="CP28" s="29"/>
      <c r="CQ28" s="7"/>
      <c r="CR28" s="7"/>
      <c r="CS28" s="7"/>
      <c r="CT28" s="7"/>
      <c r="CU28" s="7"/>
      <c r="CV28" s="7"/>
      <c r="CW28" s="7"/>
      <c r="CX28" s="7"/>
      <c r="CY28" s="7"/>
    </row>
    <row r="29" customFormat="false" ht="12.75" hidden="false" customHeight="false" outlineLevel="0" collapsed="false">
      <c r="B29" s="75" t="n">
        <v>2200</v>
      </c>
      <c r="C29" s="146" t="n">
        <f aca="false">C28</f>
        <v>4</v>
      </c>
      <c r="D29" s="147" t="n">
        <f aca="false">D28</f>
        <v>0</v>
      </c>
      <c r="E29" s="174" t="n">
        <f aca="false">C29-D28</f>
        <v>4</v>
      </c>
      <c r="F29" s="149" t="n">
        <f aca="false">$F$6</f>
        <v>0</v>
      </c>
      <c r="G29" s="175" t="n">
        <f aca="false">$G$6</f>
        <v>0</v>
      </c>
      <c r="H29" s="151" t="n">
        <f aca="false">$H$6</f>
        <v>0</v>
      </c>
      <c r="I29" s="152" t="n">
        <f aca="false">F29+G29+H29</f>
        <v>0</v>
      </c>
      <c r="J29" s="153" t="n">
        <f aca="false">$J$7</f>
        <v>0</v>
      </c>
      <c r="K29" s="154" t="n">
        <f aca="false">$K$6</f>
        <v>0</v>
      </c>
      <c r="L29" s="155" t="n">
        <f aca="false">((I29*J29/1000)+K29)</f>
        <v>0</v>
      </c>
      <c r="M29" s="156" t="n">
        <f aca="false">$M$68</f>
        <v>0</v>
      </c>
      <c r="N29" s="157" t="e">
        <f aca="false">$N$7*AQ28*AR28</f>
        <v>#DIV/0!</v>
      </c>
      <c r="O29" s="156" t="n">
        <f aca="false">$O$68</f>
        <v>0</v>
      </c>
      <c r="P29" s="158" t="n">
        <f aca="false">(AT28*$P$6)*$P$3</f>
        <v>1.7328</v>
      </c>
      <c r="Q29" s="154" t="n">
        <f aca="false">$Q$68</f>
        <v>0</v>
      </c>
      <c r="R29" s="154" t="n">
        <v>0</v>
      </c>
      <c r="S29" s="155" t="n">
        <v>0</v>
      </c>
      <c r="T29" s="156" t="n">
        <v>0</v>
      </c>
      <c r="U29" s="159" t="e">
        <f aca="false">(N29/E29)+SUM(L29:M29)</f>
        <v>#DIV/0!</v>
      </c>
      <c r="W29" s="116" t="n">
        <v>4</v>
      </c>
      <c r="X29" s="117" t="n">
        <v>5.06</v>
      </c>
      <c r="Y29" s="160"/>
      <c r="Z29" s="63"/>
      <c r="AA29" s="161"/>
      <c r="AB29" s="120"/>
      <c r="AC29" s="162" t="n">
        <f aca="false">(W29*X29)+(Y29*Z29)+(AA29*AB29)</f>
        <v>20.24</v>
      </c>
      <c r="AD29" s="163" t="n">
        <v>2300</v>
      </c>
      <c r="AE29" s="164" t="n">
        <v>0</v>
      </c>
      <c r="AF29" s="165" t="n">
        <v>0</v>
      </c>
      <c r="AG29" s="166"/>
      <c r="AH29" s="167"/>
      <c r="AI29" s="168"/>
      <c r="AJ29" s="169"/>
      <c r="AK29" s="170" t="n">
        <v>4</v>
      </c>
      <c r="AL29" s="63" t="n">
        <v>110</v>
      </c>
      <c r="AM29" s="171"/>
      <c r="AN29" s="172"/>
      <c r="AO29" s="173"/>
      <c r="AP29" s="133"/>
      <c r="AQ29" s="133" t="e">
        <f aca="false" t="array" ref="AQ29:AQ29">SUM(IF(AND(AJ29&lt;&gt;"pac",AJ29&lt;&gt;""),AI29),IF(AND(AM29&lt;&gt;"pac",AM29&lt;&gt;""),AL29),IF(AND(AN29&lt;&gt;"pac",AN29&lt;&gt;""),AO29))/SUM(IF(AND(AJ29&lt;&gt;"pac",AJ29&lt;&gt;""),1),IF(AND(AM29&lt;&gt;"pac",AM29&lt;&gt;""),1),IF(AND(AN29&lt;&gt;"pac",AN29&lt;&gt;""),1))</f>
        <v>#DIV/0!</v>
      </c>
      <c r="AR29" s="133" t="n">
        <f aca="false" t="array" ref="AR29:AR29">SUM(IF(AND(AJ29&lt;&gt;"pac",AJ29&lt;&gt;""),AH29),IF(AND(AM29&lt;&gt;"pac",AM29&lt;&gt;""),AK29),IF(AND(AP29&lt;&gt;"pac",AP29&lt;&gt;""),AN29))</f>
        <v>0</v>
      </c>
      <c r="AS29" s="133"/>
      <c r="AT29" s="134" t="n">
        <f aca="false">SUM(AE29,AG29,AH29,AN29,AK29)</f>
        <v>4</v>
      </c>
      <c r="AU29" s="135" t="n">
        <f aca="false">AV29/AT29</f>
        <v>110</v>
      </c>
      <c r="AV29" s="136" t="n">
        <f aca="false">SUM(AE29*AF29)+(AH29*AI29)+(AN29*AO29)+(AK29*AL29)</f>
        <v>440</v>
      </c>
      <c r="AW29" s="137" t="n">
        <f aca="false">AT29*(F30+G30+H30)*J30/1000</f>
        <v>0</v>
      </c>
      <c r="AX29" s="137" t="n">
        <f aca="false">K30*AT29</f>
        <v>0</v>
      </c>
      <c r="AY29" s="137" t="n">
        <f aca="false">L30*(AE30+AG30)</f>
        <v>0</v>
      </c>
      <c r="AZ29" s="136" t="n">
        <f aca="false">P30</f>
        <v>1.7328</v>
      </c>
      <c r="BA29" s="137" t="n">
        <f aca="false">AC29</f>
        <v>20.24</v>
      </c>
      <c r="BB29" s="137" t="n">
        <f aca="false">T30*AT30</f>
        <v>0</v>
      </c>
      <c r="BC29" s="137"/>
      <c r="BD29" s="137" t="n">
        <f aca="false">AV29-SUM(AW29:BC29)</f>
        <v>418.0272</v>
      </c>
      <c r="BE29" s="138"/>
      <c r="BF29" s="139" t="n">
        <f aca="false">BD29</f>
        <v>418.0272</v>
      </c>
      <c r="BG29" s="139" t="n">
        <f aca="false">BF29*$BG$5</f>
        <v>334.42176</v>
      </c>
      <c r="BH29" s="139" t="n">
        <f aca="false">BF29*$BH$5</f>
        <v>83.60544</v>
      </c>
      <c r="BI29" s="52"/>
      <c r="BJ29" s="53" t="s">
        <v>109</v>
      </c>
      <c r="BK29" s="52"/>
      <c r="BL29" s="73" t="n">
        <f aca="false">BL25-BL27</f>
        <v>8003.53024</v>
      </c>
      <c r="BO29" s="53" t="s">
        <v>109</v>
      </c>
      <c r="BP29" s="52"/>
      <c r="BQ29" s="73" t="e">
        <f aca="false">BQ25-BQ27</f>
        <v>#REF!</v>
      </c>
      <c r="BR29" s="55"/>
      <c r="BS29" s="142"/>
      <c r="BT29" s="143"/>
      <c r="BU29" s="52"/>
      <c r="BV29" s="52"/>
      <c r="BW29" s="52"/>
      <c r="BX29" s="52"/>
      <c r="BY29" s="52"/>
      <c r="BZ29" s="52"/>
      <c r="CA29" s="52"/>
      <c r="CB29" s="52"/>
      <c r="CC29" s="138"/>
      <c r="CD29" s="138"/>
      <c r="CE29" s="145"/>
      <c r="CF29" s="145"/>
      <c r="CG29" s="145"/>
      <c r="CH29" s="7"/>
      <c r="CI29" s="8"/>
      <c r="CJ29" s="7"/>
      <c r="CK29" s="29"/>
      <c r="CL29" s="7"/>
      <c r="CM29" s="7"/>
      <c r="CN29" s="8"/>
      <c r="CO29" s="7"/>
      <c r="CP29" s="29"/>
      <c r="CQ29" s="7"/>
      <c r="CR29" s="7"/>
      <c r="CS29" s="7"/>
      <c r="CT29" s="7"/>
      <c r="CU29" s="7"/>
      <c r="CV29" s="7"/>
      <c r="CW29" s="7"/>
      <c r="CX29" s="7"/>
      <c r="CY29" s="7"/>
    </row>
    <row r="30" customFormat="false" ht="12.75" hidden="false" customHeight="false" outlineLevel="0" collapsed="false">
      <c r="B30" s="75" t="n">
        <v>2300</v>
      </c>
      <c r="C30" s="146" t="n">
        <f aca="false">C29</f>
        <v>4</v>
      </c>
      <c r="D30" s="147" t="n">
        <f aca="false">D29</f>
        <v>0</v>
      </c>
      <c r="E30" s="174" t="n">
        <f aca="false">C30-D29</f>
        <v>4</v>
      </c>
      <c r="F30" s="149" t="n">
        <f aca="false">$F$6</f>
        <v>0</v>
      </c>
      <c r="G30" s="175" t="n">
        <f aca="false">$G$6</f>
        <v>0</v>
      </c>
      <c r="H30" s="151" t="n">
        <f aca="false">$H$6</f>
        <v>0</v>
      </c>
      <c r="I30" s="152" t="n">
        <f aca="false">F30+G30+H30</f>
        <v>0</v>
      </c>
      <c r="J30" s="153" t="n">
        <f aca="false">$J$7</f>
        <v>0</v>
      </c>
      <c r="K30" s="154" t="n">
        <f aca="false">$K$6</f>
        <v>0</v>
      </c>
      <c r="L30" s="155" t="n">
        <f aca="false">((I30*J30/1000)+K30)</f>
        <v>0</v>
      </c>
      <c r="M30" s="156" t="n">
        <f aca="false">$M$68</f>
        <v>0</v>
      </c>
      <c r="N30" s="157" t="e">
        <f aca="false">$N$7*AQ29*AR29</f>
        <v>#DIV/0!</v>
      </c>
      <c r="O30" s="156" t="n">
        <f aca="false">$O$68</f>
        <v>0</v>
      </c>
      <c r="P30" s="158" t="n">
        <f aca="false">(AT29*$P$6)*$P$3</f>
        <v>1.7328</v>
      </c>
      <c r="Q30" s="154" t="n">
        <f aca="false">$Q$68</f>
        <v>0</v>
      </c>
      <c r="R30" s="154" t="n">
        <v>0</v>
      </c>
      <c r="S30" s="155" t="n">
        <v>0</v>
      </c>
      <c r="T30" s="156" t="n">
        <f aca="false">$T$6</f>
        <v>0</v>
      </c>
      <c r="U30" s="159" t="e">
        <f aca="false">(N30/E30)+SUM(L30:M30)</f>
        <v>#DIV/0!</v>
      </c>
      <c r="W30" s="116" t="n">
        <v>4</v>
      </c>
      <c r="X30" s="117" t="n">
        <v>5.06</v>
      </c>
      <c r="Y30" s="160"/>
      <c r="Z30" s="90"/>
      <c r="AA30" s="186"/>
      <c r="AB30" s="187"/>
      <c r="AC30" s="188" t="n">
        <f aca="false">(W30*X30)+(Y30*Z30)+(AA30*AB30)</f>
        <v>20.24</v>
      </c>
      <c r="AD30" s="189" t="n">
        <v>2400</v>
      </c>
      <c r="AE30" s="190" t="n">
        <v>0</v>
      </c>
      <c r="AF30" s="191" t="n">
        <v>0</v>
      </c>
      <c r="AG30" s="192"/>
      <c r="AH30" s="167"/>
      <c r="AI30" s="168"/>
      <c r="AJ30" s="169"/>
      <c r="AK30" s="170" t="n">
        <v>4</v>
      </c>
      <c r="AL30" s="63" t="n">
        <v>110</v>
      </c>
      <c r="AM30" s="194"/>
      <c r="AN30" s="172"/>
      <c r="AO30" s="173"/>
      <c r="AP30" s="195"/>
      <c r="AQ30" s="195" t="e">
        <f aca="false" t="array" ref="AQ30:AQ30">SUM(IF(AND(AJ30&lt;&gt;"pac",AJ30&lt;&gt;""),AI30),IF(AND(AM30&lt;&gt;"pac",AM30&lt;&gt;""),AL30),IF(AND(AN30&lt;&gt;"pac",AN30&lt;&gt;""),AO30))/SUM(IF(AND(AJ30&lt;&gt;"pac",AJ30&lt;&gt;""),1),IF(AND(AM30&lt;&gt;"pac",AM30&lt;&gt;""),1),IF(AND(AN30&lt;&gt;"pac",AN30&lt;&gt;""),1))</f>
        <v>#DIV/0!</v>
      </c>
      <c r="AR30" s="195" t="n">
        <f aca="false" t="array" ref="AR30:AR30">SUM(IF(AND(AJ30&lt;&gt;"pac",AJ30&lt;&gt;""),AH30),IF(AND(AM30&lt;&gt;"pac",AM30&lt;&gt;""),AK30),IF(AND(AP30&lt;&gt;"pac",AP30&lt;&gt;""),AN30))</f>
        <v>0</v>
      </c>
      <c r="AS30" s="55"/>
      <c r="AT30" s="134" t="n">
        <f aca="false">SUM(AE30,AG30,AH30,AN30,AK30)</f>
        <v>4</v>
      </c>
      <c r="AU30" s="135" t="n">
        <f aca="false">AV30/AT30</f>
        <v>110</v>
      </c>
      <c r="AV30" s="136" t="n">
        <f aca="false">SUM(AE30*AF30)+(AH30*AI30)+(AN30*AO30)+(AK30*AL30)</f>
        <v>440</v>
      </c>
      <c r="AW30" s="137" t="n">
        <f aca="false">AT30*(F31+G31+H31)*J31/1000</f>
        <v>0</v>
      </c>
      <c r="AX30" s="137" t="n">
        <f aca="false">K31*AT30</f>
        <v>0</v>
      </c>
      <c r="AY30" s="137" t="n">
        <f aca="false">L31*(AE31+AG31)</f>
        <v>0</v>
      </c>
      <c r="AZ30" s="136" t="n">
        <f aca="false">P31</f>
        <v>1.7328</v>
      </c>
      <c r="BA30" s="137" t="n">
        <f aca="false">AC30</f>
        <v>20.24</v>
      </c>
      <c r="BB30" s="137" t="n">
        <f aca="false">T31*AT31</f>
        <v>0</v>
      </c>
      <c r="BC30" s="137"/>
      <c r="BD30" s="137" t="n">
        <f aca="false">AV30-SUM(AW30:BC30)</f>
        <v>418.0272</v>
      </c>
      <c r="BE30" s="138"/>
      <c r="BF30" s="139" t="n">
        <f aca="false">BD30</f>
        <v>418.0272</v>
      </c>
      <c r="BG30" s="139" t="n">
        <f aca="false">BF30*$BG$5</f>
        <v>334.42176</v>
      </c>
      <c r="BH30" s="139" t="n">
        <f aca="false">BF30*$BH$5</f>
        <v>83.60544</v>
      </c>
      <c r="BI30" s="52"/>
      <c r="BJ30" s="53"/>
      <c r="BK30" s="52"/>
      <c r="BL30" s="73"/>
      <c r="BO30" s="53"/>
      <c r="BP30" s="52"/>
      <c r="BQ30" s="73"/>
      <c r="BR30" s="55"/>
      <c r="BS30" s="142"/>
      <c r="BT30" s="143"/>
      <c r="BU30" s="52"/>
      <c r="BV30" s="52"/>
      <c r="BW30" s="52"/>
      <c r="BX30" s="52"/>
      <c r="BY30" s="52"/>
      <c r="BZ30" s="52"/>
      <c r="CA30" s="52"/>
      <c r="CB30" s="52"/>
      <c r="CC30" s="138"/>
      <c r="CD30" s="138"/>
      <c r="CE30" s="145"/>
      <c r="CF30" s="145"/>
      <c r="CG30" s="145"/>
      <c r="CH30" s="7"/>
      <c r="CI30" s="8"/>
      <c r="CJ30" s="7"/>
      <c r="CK30" s="29"/>
      <c r="CL30" s="7"/>
      <c r="CM30" s="7"/>
      <c r="CN30" s="8"/>
      <c r="CO30" s="7"/>
      <c r="CP30" s="29"/>
      <c r="CQ30" s="7"/>
      <c r="CR30" s="7"/>
      <c r="CS30" s="7"/>
      <c r="CT30" s="7"/>
      <c r="CU30" s="7"/>
      <c r="CV30" s="7"/>
      <c r="CW30" s="7"/>
      <c r="CX30" s="7"/>
      <c r="CY30" s="7"/>
    </row>
    <row r="31" customFormat="false" ht="13.5" hidden="false" customHeight="false" outlineLevel="0" collapsed="false">
      <c r="B31" s="75" t="n">
        <v>2400</v>
      </c>
      <c r="C31" s="146" t="n">
        <f aca="false">C30</f>
        <v>4</v>
      </c>
      <c r="D31" s="147" t="n">
        <f aca="false">D30</f>
        <v>0</v>
      </c>
      <c r="E31" s="174" t="n">
        <f aca="false">C31-D30</f>
        <v>4</v>
      </c>
      <c r="F31" s="149" t="n">
        <f aca="false">$F$6</f>
        <v>0</v>
      </c>
      <c r="G31" s="196" t="n">
        <f aca="false">$G$6</f>
        <v>0</v>
      </c>
      <c r="H31" s="151" t="n">
        <f aca="false">$H$6</f>
        <v>0</v>
      </c>
      <c r="I31" s="152" t="n">
        <f aca="false">F31+G31+H31</f>
        <v>0</v>
      </c>
      <c r="J31" s="153" t="n">
        <f aca="false">$J$7</f>
        <v>0</v>
      </c>
      <c r="K31" s="154" t="n">
        <f aca="false">$K$6</f>
        <v>0</v>
      </c>
      <c r="L31" s="155" t="n">
        <f aca="false">((I31*J31/1000)+K31)</f>
        <v>0</v>
      </c>
      <c r="M31" s="156" t="n">
        <f aca="false">$M$68</f>
        <v>0</v>
      </c>
      <c r="N31" s="157" t="e">
        <f aca="false">$N$7*AQ30*AR30</f>
        <v>#DIV/0!</v>
      </c>
      <c r="O31" s="156" t="n">
        <f aca="false">$O$68</f>
        <v>0</v>
      </c>
      <c r="P31" s="158" t="n">
        <f aca="false">(AT30*$P$6)*$P$3</f>
        <v>1.7328</v>
      </c>
      <c r="Q31" s="154" t="n">
        <f aca="false">$Q$68</f>
        <v>0</v>
      </c>
      <c r="R31" s="154" t="n">
        <v>0</v>
      </c>
      <c r="S31" s="155" t="n">
        <v>0</v>
      </c>
      <c r="T31" s="156" t="n">
        <f aca="false">$T$6</f>
        <v>0</v>
      </c>
      <c r="U31" s="159" t="e">
        <f aca="false">(N31/E31)+SUM(L31:M31)</f>
        <v>#DIV/0!</v>
      </c>
      <c r="W31" s="197" t="n">
        <f aca="false">SUM(W7:W30)</f>
        <v>96</v>
      </c>
      <c r="X31" s="26"/>
      <c r="Y31" s="197" t="n">
        <f aca="false">SUM(Y7:Y30)</f>
        <v>0</v>
      </c>
      <c r="AA31" s="195" t="n">
        <f aca="false">SUM(AA7:AA30)</f>
        <v>0</v>
      </c>
      <c r="AB31" s="176"/>
      <c r="AD31" s="51"/>
      <c r="AE31" s="198" t="n">
        <f aca="false">SUM(AE7:AE30)</f>
        <v>0</v>
      </c>
      <c r="AF31" s="51"/>
      <c r="AG31" s="199"/>
      <c r="AH31" s="200" t="n">
        <f aca="false">SUM(AH7:AH30)</f>
        <v>0</v>
      </c>
      <c r="AI31" s="199"/>
      <c r="AJ31" s="51"/>
      <c r="AK31" s="201" t="n">
        <f aca="false">SUM(AK7:AK30)</f>
        <v>96</v>
      </c>
      <c r="AL31" s="52"/>
      <c r="AM31" s="51"/>
      <c r="AN31" s="201" t="n">
        <f aca="false">SUM(AN7:AN30)</f>
        <v>0</v>
      </c>
      <c r="AO31" s="52"/>
      <c r="AP31" s="52"/>
      <c r="AT31" s="202" t="n">
        <f aca="false">SUM(AT7:AT30)</f>
        <v>96</v>
      </c>
      <c r="AU31" s="203" t="n">
        <f aca="false">AV31/AT31</f>
        <v>108.541666666667</v>
      </c>
      <c r="AV31" s="203" t="n">
        <f aca="false">SUM(AV7:AV30)</f>
        <v>10420</v>
      </c>
      <c r="AW31" s="203" t="n">
        <f aca="false">SUM(AW7:AW30)</f>
        <v>0</v>
      </c>
      <c r="AX31" s="203" t="n">
        <f aca="false">SUM(AX7:AX30)</f>
        <v>0</v>
      </c>
      <c r="AY31" s="203" t="n">
        <f aca="false">SUM(AY7:AY30)</f>
        <v>0</v>
      </c>
      <c r="AZ31" s="203" t="n">
        <f aca="false">SUM(AZ7:AZ30)</f>
        <v>41.5872</v>
      </c>
      <c r="BA31" s="204" t="n">
        <f aca="false">SUM(BA7:BA30)</f>
        <v>374</v>
      </c>
      <c r="BB31" s="204" t="n">
        <f aca="false">SUM(BB7:BB30)</f>
        <v>0</v>
      </c>
      <c r="BC31" s="204" t="n">
        <f aca="false">SUM(BC7:BC30)</f>
        <v>0</v>
      </c>
      <c r="BD31" s="204" t="n">
        <f aca="false">SUM(BD7:BD30)</f>
        <v>10004.4128</v>
      </c>
      <c r="BF31" s="205" t="n">
        <f aca="false">SUM(BF7:BF30)</f>
        <v>10004.4128</v>
      </c>
      <c r="BG31" s="205" t="n">
        <f aca="false">SUM(BG7:BG30)</f>
        <v>8003.53024</v>
      </c>
      <c r="BH31" s="205" t="n">
        <f aca="false">SUM(BH7:BH30)</f>
        <v>2000.88256</v>
      </c>
      <c r="BJ31" s="53" t="s">
        <v>110</v>
      </c>
      <c r="BK31" s="52"/>
      <c r="BL31" s="171"/>
      <c r="BO31" s="53" t="s">
        <v>110</v>
      </c>
      <c r="BP31" s="52"/>
      <c r="BQ31" s="171"/>
      <c r="BR31" s="7"/>
      <c r="BS31" s="28"/>
      <c r="BT31" s="206"/>
      <c r="BU31" s="98"/>
      <c r="BV31" s="52"/>
      <c r="BW31" s="52"/>
      <c r="BX31" s="52"/>
      <c r="BY31" s="52"/>
      <c r="BZ31" s="98"/>
      <c r="CA31" s="52"/>
      <c r="CB31" s="52"/>
      <c r="CC31" s="101"/>
      <c r="CD31" s="7"/>
      <c r="CE31" s="29"/>
      <c r="CF31" s="29"/>
      <c r="CG31" s="29"/>
      <c r="CH31" s="7"/>
      <c r="CI31" s="8"/>
      <c r="CJ31" s="7"/>
      <c r="CK31" s="7"/>
      <c r="CL31" s="7"/>
      <c r="CM31" s="7"/>
      <c r="CN31" s="8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</row>
    <row r="32" customFormat="false" ht="13.5" hidden="false" customHeight="false" outlineLevel="0" collapsed="false">
      <c r="B32" s="207"/>
      <c r="C32" s="208"/>
      <c r="D32" s="208"/>
      <c r="E32" s="209" t="n">
        <f aca="false">SUM(E8:E31)</f>
        <v>96</v>
      </c>
      <c r="F32" s="210"/>
      <c r="G32" s="211"/>
      <c r="H32" s="210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BJ32" s="53" t="s">
        <v>111</v>
      </c>
      <c r="BK32" s="52"/>
      <c r="BL32" s="212" t="n">
        <f aca="false">AW31</f>
        <v>0</v>
      </c>
      <c r="BO32" s="53" t="s">
        <v>111</v>
      </c>
      <c r="BP32" s="52"/>
      <c r="BQ32" s="213" t="e">
        <f aca="true">(INDIRECT(TEXT((DAY($A$1)-1),"0")&amp;"!BQ32"))+BL32</f>
        <v>#REF!</v>
      </c>
      <c r="BR32" s="7"/>
      <c r="BS32" s="7"/>
      <c r="BT32" s="7"/>
      <c r="BU32" s="98"/>
      <c r="BV32" s="52"/>
      <c r="BW32" s="176"/>
      <c r="BX32" s="52"/>
      <c r="BY32" s="52"/>
      <c r="BZ32" s="98"/>
      <c r="CA32" s="52"/>
      <c r="CB32" s="176"/>
      <c r="CC32" s="7"/>
      <c r="CD32" s="7"/>
      <c r="CE32" s="7"/>
      <c r="CF32" s="7"/>
      <c r="CG32" s="7"/>
      <c r="CH32" s="7"/>
      <c r="CI32" s="8"/>
      <c r="CJ32" s="7"/>
      <c r="CK32" s="214"/>
      <c r="CL32" s="7"/>
      <c r="CM32" s="7"/>
      <c r="CN32" s="8"/>
      <c r="CO32" s="7"/>
      <c r="CP32" s="215"/>
      <c r="CQ32" s="7"/>
      <c r="CR32" s="7"/>
      <c r="CS32" s="7"/>
      <c r="CT32" s="7"/>
      <c r="CU32" s="7"/>
      <c r="CV32" s="7"/>
      <c r="CW32" s="7"/>
      <c r="CX32" s="7"/>
      <c r="CY32" s="7"/>
    </row>
    <row r="33" customFormat="false" ht="12.75" hidden="false" customHeight="false" outlineLevel="0" collapsed="false">
      <c r="P33" s="52"/>
      <c r="V33" s="52"/>
      <c r="AI33" s="216"/>
      <c r="AJ33" s="216"/>
      <c r="AK33" s="216"/>
      <c r="AL33" s="6"/>
      <c r="BJ33" s="53" t="s">
        <v>112</v>
      </c>
      <c r="BK33" s="52"/>
      <c r="BL33" s="213" t="n">
        <f aca="false">AX31</f>
        <v>0</v>
      </c>
      <c r="BO33" s="53" t="s">
        <v>112</v>
      </c>
      <c r="BP33" s="52"/>
      <c r="BQ33" s="213" t="e">
        <f aca="true">(INDIRECT(TEXT((DAY($A$1)-1),"0")&amp;"!BQ33"))+BL33</f>
        <v>#REF!</v>
      </c>
      <c r="BR33" s="7"/>
      <c r="BS33" s="7"/>
      <c r="BT33" s="7"/>
      <c r="BU33" s="52"/>
      <c r="BV33" s="52"/>
      <c r="BW33" s="52"/>
      <c r="BX33" s="52"/>
      <c r="BY33" s="52"/>
      <c r="BZ33" s="52"/>
      <c r="CA33" s="52"/>
      <c r="CB33" s="52"/>
      <c r="CC33" s="7"/>
      <c r="CD33" s="7"/>
      <c r="CE33" s="7"/>
      <c r="CF33" s="7"/>
      <c r="CG33" s="7"/>
      <c r="CH33" s="7"/>
      <c r="CI33" s="8"/>
      <c r="CJ33" s="7"/>
      <c r="CK33" s="215"/>
      <c r="CL33" s="7"/>
      <c r="CM33" s="7"/>
      <c r="CN33" s="8"/>
      <c r="CO33" s="7"/>
      <c r="CP33" s="215"/>
      <c r="CQ33" s="7"/>
      <c r="CR33" s="7"/>
      <c r="CS33" s="7"/>
      <c r="CT33" s="7"/>
      <c r="CU33" s="7"/>
      <c r="CV33" s="7"/>
      <c r="CW33" s="7"/>
      <c r="CX33" s="7"/>
      <c r="CY33" s="7"/>
    </row>
    <row r="34" customFormat="false" ht="13.5" hidden="false" customHeight="false" outlineLevel="0" collapsed="false">
      <c r="P34" s="52"/>
      <c r="AC34" s="217"/>
      <c r="AI34" s="218"/>
      <c r="AJ34" s="218"/>
      <c r="AK34" s="218"/>
      <c r="BJ34" s="53"/>
      <c r="BK34" s="52"/>
      <c r="BL34" s="171"/>
      <c r="BO34" s="183"/>
      <c r="BP34" s="52"/>
      <c r="BQ34" s="219"/>
      <c r="BR34" s="7"/>
      <c r="BS34" s="7"/>
      <c r="BT34" s="7"/>
      <c r="BU34" s="98"/>
      <c r="BV34" s="52"/>
      <c r="BW34" s="176"/>
      <c r="BX34" s="52"/>
      <c r="BY34" s="52"/>
      <c r="BZ34" s="98"/>
      <c r="CA34" s="52"/>
      <c r="CB34" s="176"/>
      <c r="CC34" s="7"/>
      <c r="CD34" s="7"/>
      <c r="CE34" s="7"/>
      <c r="CF34" s="7"/>
      <c r="CG34" s="7"/>
      <c r="CH34" s="7"/>
      <c r="CI34" s="8"/>
      <c r="CJ34" s="7"/>
      <c r="CK34" s="7"/>
      <c r="CL34" s="7"/>
      <c r="CM34" s="7"/>
      <c r="CN34" s="7"/>
      <c r="CO34" s="7"/>
      <c r="CP34" s="8"/>
      <c r="CQ34" s="7"/>
      <c r="CR34" s="7"/>
      <c r="CS34" s="7"/>
      <c r="CT34" s="7"/>
      <c r="CU34" s="7"/>
      <c r="CV34" s="7"/>
      <c r="CW34" s="7"/>
      <c r="CX34" s="7"/>
      <c r="CY34" s="7"/>
    </row>
    <row r="35" customFormat="false" ht="12.75" hidden="false" customHeight="false" outlineLevel="0" collapsed="false">
      <c r="P35" s="52"/>
      <c r="AE35" s="220" t="s">
        <v>113</v>
      </c>
      <c r="AF35" s="221" t="s">
        <v>114</v>
      </c>
      <c r="AG35" s="221"/>
      <c r="AH35" s="222"/>
      <c r="AJ35" s="220" t="s">
        <v>113</v>
      </c>
      <c r="AK35" s="221" t="s">
        <v>115</v>
      </c>
      <c r="AL35" s="221"/>
      <c r="AM35" s="222"/>
      <c r="BJ35" s="140" t="s">
        <v>116</v>
      </c>
      <c r="BK35" s="141"/>
      <c r="BL35" s="223" t="n">
        <f aca="false">BL25-BL27-BL32-BL33</f>
        <v>8003.53024</v>
      </c>
      <c r="BO35" s="140" t="s">
        <v>117</v>
      </c>
      <c r="BP35" s="141"/>
      <c r="BQ35" s="223" t="e">
        <f aca="false">BQ29-SUM(BQ32:BQ33)</f>
        <v>#REF!</v>
      </c>
      <c r="BR35" s="7"/>
      <c r="BS35" s="7"/>
      <c r="BT35" s="7"/>
      <c r="BU35" s="98"/>
      <c r="BV35" s="52"/>
      <c r="BW35" s="176"/>
      <c r="BX35" s="52"/>
      <c r="BY35" s="52"/>
      <c r="BZ35" s="98"/>
      <c r="CA35" s="52"/>
      <c r="CB35" s="176"/>
      <c r="CC35" s="7"/>
      <c r="CD35" s="7"/>
      <c r="CE35" s="7"/>
      <c r="CF35" s="7"/>
      <c r="CG35" s="7"/>
      <c r="CH35" s="7"/>
      <c r="CI35" s="8"/>
      <c r="CJ35" s="7"/>
      <c r="CK35" s="215"/>
      <c r="CL35" s="7"/>
      <c r="CM35" s="7"/>
      <c r="CN35" s="8"/>
      <c r="CO35" s="7"/>
      <c r="CP35" s="215"/>
      <c r="CQ35" s="7"/>
      <c r="CR35" s="7"/>
      <c r="CS35" s="7"/>
      <c r="CT35" s="7"/>
      <c r="CU35" s="7"/>
      <c r="CV35" s="7"/>
      <c r="CW35" s="7"/>
      <c r="CX35" s="7"/>
      <c r="CY35" s="7"/>
    </row>
    <row r="36" customFormat="false" ht="12.75" hidden="false" customHeight="false" outlineLevel="0" collapsed="false">
      <c r="P36" s="52"/>
      <c r="AE36" s="224"/>
      <c r="AF36" s="52"/>
      <c r="AG36" s="52" t="s">
        <v>118</v>
      </c>
      <c r="AH36" s="225" t="s">
        <v>119</v>
      </c>
      <c r="AJ36" s="224"/>
      <c r="AK36" s="52"/>
      <c r="AL36" s="52" t="s">
        <v>118</v>
      </c>
      <c r="AM36" s="225" t="s">
        <v>119</v>
      </c>
      <c r="AV36" s="226" t="s">
        <v>120</v>
      </c>
      <c r="AW36" s="226" t="s">
        <v>121</v>
      </c>
      <c r="AX36" s="226" t="s">
        <v>122</v>
      </c>
      <c r="AY36" s="226" t="s">
        <v>123</v>
      </c>
      <c r="AZ36" s="226" t="s">
        <v>124</v>
      </c>
      <c r="BA36" s="226" t="s">
        <v>46</v>
      </c>
      <c r="BF36" s="98"/>
      <c r="BG36" s="52"/>
      <c r="BH36" s="176"/>
      <c r="BJ36" s="98"/>
      <c r="BK36" s="52"/>
      <c r="BL36" s="176"/>
      <c r="BO36" s="98"/>
      <c r="BP36" s="52"/>
      <c r="BQ36" s="176"/>
      <c r="BR36" s="7"/>
      <c r="BS36" s="7"/>
      <c r="BT36" s="7"/>
      <c r="BU36" s="98"/>
      <c r="BV36" s="52"/>
      <c r="BW36" s="176"/>
      <c r="BX36" s="52"/>
      <c r="BY36" s="52"/>
      <c r="BZ36" s="98"/>
      <c r="CA36" s="52"/>
      <c r="CB36" s="176"/>
      <c r="CC36" s="7"/>
      <c r="CD36" s="7"/>
      <c r="CE36" s="8"/>
      <c r="CF36" s="7"/>
      <c r="CG36" s="29"/>
      <c r="CH36" s="7"/>
      <c r="CI36" s="8"/>
      <c r="CJ36" s="7"/>
      <c r="CK36" s="29"/>
      <c r="CL36" s="7"/>
      <c r="CM36" s="7"/>
      <c r="CN36" s="8"/>
      <c r="CO36" s="7"/>
      <c r="CP36" s="29"/>
      <c r="CQ36" s="7"/>
      <c r="CR36" s="7"/>
      <c r="CS36" s="7"/>
      <c r="CT36" s="7"/>
      <c r="CU36" s="7"/>
      <c r="CV36" s="7"/>
      <c r="CW36" s="7"/>
      <c r="CX36" s="7"/>
      <c r="CY36" s="7"/>
    </row>
    <row r="37" customFormat="false" ht="16.5" hidden="false" customHeight="false" outlineLevel="0" collapsed="false">
      <c r="A37" s="7"/>
      <c r="B37" s="7"/>
      <c r="C37" s="7"/>
      <c r="D37" s="7"/>
      <c r="E37" s="7"/>
      <c r="F37" s="7"/>
      <c r="G37" s="7"/>
      <c r="H37" s="227"/>
      <c r="I37" s="227"/>
      <c r="J37" s="227"/>
      <c r="K37" s="227"/>
      <c r="L37" s="7"/>
      <c r="M37" s="7"/>
      <c r="N37" s="7"/>
      <c r="O37" s="7"/>
      <c r="P37" s="100"/>
      <c r="Q37" s="7"/>
      <c r="R37" s="7"/>
      <c r="S37" s="7"/>
      <c r="T37" s="7"/>
      <c r="U37" s="7"/>
      <c r="V37" s="7"/>
      <c r="W37" s="7"/>
      <c r="X37" s="7"/>
      <c r="Y37" s="7"/>
      <c r="AE37" s="224" t="s">
        <v>125</v>
      </c>
      <c r="AF37" s="52"/>
      <c r="AG37" s="52" t="s">
        <v>126</v>
      </c>
      <c r="AH37" s="225" t="s">
        <v>127</v>
      </c>
      <c r="AJ37" s="224" t="s">
        <v>125</v>
      </c>
      <c r="AK37" s="52"/>
      <c r="AL37" s="52" t="s">
        <v>128</v>
      </c>
      <c r="AM37" s="225" t="s">
        <v>129</v>
      </c>
      <c r="AS37" s="226" t="s">
        <v>130</v>
      </c>
      <c r="AT37" s="226" t="s">
        <v>131</v>
      </c>
      <c r="AU37" s="226" t="s">
        <v>132</v>
      </c>
      <c r="AV37" s="226" t="s">
        <v>133</v>
      </c>
      <c r="AW37" s="226" t="s">
        <v>133</v>
      </c>
      <c r="AX37" s="226" t="s">
        <v>134</v>
      </c>
      <c r="AY37" s="226" t="s">
        <v>134</v>
      </c>
      <c r="AZ37" s="226" t="s">
        <v>135</v>
      </c>
      <c r="BA37" s="0" t="s">
        <v>136</v>
      </c>
      <c r="BR37" s="55"/>
      <c r="BS37" s="55"/>
      <c r="BT37" s="55"/>
      <c r="BU37" s="98"/>
      <c r="BV37" s="52"/>
      <c r="BW37" s="176"/>
      <c r="BX37" s="52"/>
      <c r="BY37" s="52"/>
      <c r="BZ37" s="98"/>
      <c r="CA37" s="52"/>
      <c r="CB37" s="176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</row>
    <row r="38" customFormat="false" ht="12.75" hidden="false" customHeight="false" outlineLevel="0" collapsed="false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AE38" s="224" t="s">
        <v>137</v>
      </c>
      <c r="AF38" s="52"/>
      <c r="AG38" s="52" t="s">
        <v>138</v>
      </c>
      <c r="AH38" s="225" t="s">
        <v>138</v>
      </c>
      <c r="AJ38" s="224" t="s">
        <v>137</v>
      </c>
      <c r="AK38" s="52"/>
      <c r="AL38" s="52" t="s">
        <v>83</v>
      </c>
      <c r="AM38" s="225" t="s">
        <v>82</v>
      </c>
      <c r="AS38" s="228"/>
      <c r="AT38" s="229" t="n">
        <f aca="false">AT7</f>
        <v>4</v>
      </c>
      <c r="AU38" s="229" t="n">
        <f aca="false">AS38-AT38</f>
        <v>-4</v>
      </c>
      <c r="AV38" s="230" t="n">
        <f aca="false">IF(AND(AU38&lt;=0,AU38&gt;=-2),AU38,IF(AU38&lt;-2,-2,0))</f>
        <v>-2</v>
      </c>
      <c r="AW38" s="231" t="n">
        <f aca="false">IF(AND(AU38&gt;=0,AU38&lt;=2),AU38,IF(AU38&gt;2,2,0))</f>
        <v>0</v>
      </c>
      <c r="AX38" s="232" t="n">
        <f aca="false">IF(AU38&gt;2,(AU38-2)*13.66,0)</f>
        <v>0</v>
      </c>
      <c r="AY38" s="232" t="n">
        <f aca="false">IF(AU38&lt;-2,(ABS(AU38)-2)*100,0)</f>
        <v>200</v>
      </c>
      <c r="AZ38" s="233" t="n">
        <f aca="false">AV38+AW38</f>
        <v>-2</v>
      </c>
      <c r="BA38" s="234" t="n">
        <f aca="false">AX38+AY38</f>
        <v>200</v>
      </c>
      <c r="BB38" s="142"/>
      <c r="BJ38" s="6" t="s">
        <v>139</v>
      </c>
      <c r="BP38" s="6" t="s">
        <v>140</v>
      </c>
      <c r="BR38" s="235"/>
      <c r="BS38" s="142"/>
      <c r="BT38" s="142"/>
      <c r="BU38" s="98"/>
      <c r="BV38" s="52"/>
      <c r="BW38" s="52"/>
      <c r="BX38" s="52"/>
      <c r="BY38" s="52"/>
      <c r="BZ38" s="98"/>
      <c r="CA38" s="52"/>
      <c r="CB38" s="52"/>
      <c r="CC38" s="7"/>
      <c r="CD38" s="7"/>
      <c r="CE38" s="7"/>
      <c r="CF38" s="7"/>
      <c r="CG38" s="7"/>
      <c r="CH38" s="7"/>
      <c r="CI38" s="7"/>
      <c r="CJ38" s="8"/>
      <c r="CK38" s="7"/>
      <c r="CL38" s="7"/>
      <c r="CM38" s="7"/>
      <c r="CN38" s="7"/>
      <c r="CO38" s="8"/>
      <c r="CP38" s="7"/>
      <c r="CQ38" s="7"/>
      <c r="CR38" s="7"/>
      <c r="CS38" s="7"/>
      <c r="CT38" s="7"/>
      <c r="CU38" s="7"/>
      <c r="CV38" s="7"/>
      <c r="CW38" s="7"/>
      <c r="CX38" s="7"/>
      <c r="CY38" s="7"/>
    </row>
    <row r="39" customFormat="false" ht="13.5" hidden="false" customHeight="false" outlineLevel="0" collapsed="false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AE39" s="236" t="n">
        <f aca="false">AE31</f>
        <v>0</v>
      </c>
      <c r="AF39" s="237" t="n">
        <f aca="false">AG31</f>
        <v>0</v>
      </c>
      <c r="AG39" s="237" t="n">
        <f aca="false">AH31+AK31</f>
        <v>96</v>
      </c>
      <c r="AH39" s="238" t="n">
        <f aca="false">AN31</f>
        <v>0</v>
      </c>
      <c r="AJ39" s="236" t="n">
        <f aca="false">AJ31</f>
        <v>0</v>
      </c>
      <c r="AK39" s="237" t="n">
        <f aca="false">AL31</f>
        <v>0</v>
      </c>
      <c r="AL39" s="239" t="n">
        <f aca="false">AVERAGE(AL7:AL30,AI7:AI30)</f>
        <v>108.541666666667</v>
      </c>
      <c r="AM39" s="240" t="e">
        <f aca="false">AVERAGE(AO7:AO30)</f>
        <v>#DIV/0!</v>
      </c>
      <c r="AS39" s="241"/>
      <c r="AT39" s="242" t="n">
        <f aca="false">AT8</f>
        <v>4</v>
      </c>
      <c r="AU39" s="242" t="n">
        <f aca="false">AS39-AT39</f>
        <v>-4</v>
      </c>
      <c r="AV39" s="243" t="n">
        <f aca="false">IF(AND(AU39&lt;=0,AU39&gt;=-2),AU39,IF(AU39&lt;-2,-2,0))</f>
        <v>-2</v>
      </c>
      <c r="AW39" s="244" t="n">
        <f aca="false">IF(AND(AU39&gt;=0,AU39&lt;=2),AU39,IF(AU39&gt;2,2,0))</f>
        <v>0</v>
      </c>
      <c r="AX39" s="245" t="n">
        <f aca="false">IF(AU39&gt;2,(AU39-2)*13.66,0)</f>
        <v>0</v>
      </c>
      <c r="AY39" s="245" t="n">
        <f aca="false">IF(AU39&lt;-2,(ABS(AU39)-2)*100,0)</f>
        <v>200</v>
      </c>
      <c r="AZ39" s="246" t="n">
        <f aca="false">AV39+AW39</f>
        <v>-2</v>
      </c>
      <c r="BA39" s="247" t="n">
        <f aca="false">AX39+AY39</f>
        <v>200</v>
      </c>
      <c r="BJ39" s="25" t="s">
        <v>141</v>
      </c>
      <c r="BK39" s="26"/>
      <c r="BL39" s="248" t="n">
        <v>0</v>
      </c>
      <c r="BM39" s="249"/>
      <c r="BR39" s="235"/>
      <c r="BS39" s="142"/>
      <c r="BT39" s="142"/>
      <c r="BU39" s="98"/>
      <c r="BV39" s="52"/>
      <c r="BW39" s="214"/>
      <c r="BX39" s="52"/>
      <c r="BY39" s="52"/>
      <c r="BZ39" s="98"/>
      <c r="CA39" s="52"/>
      <c r="CB39" s="250"/>
      <c r="CC39" s="7"/>
      <c r="CD39" s="7"/>
      <c r="CE39" s="7"/>
      <c r="CF39" s="7"/>
      <c r="CG39" s="7"/>
      <c r="CH39" s="7"/>
      <c r="CI39" s="7"/>
      <c r="CJ39" s="8"/>
      <c r="CK39" s="7"/>
      <c r="CL39" s="249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</row>
    <row r="40" customFormat="false" ht="15.75" hidden="false" customHeight="false" outlineLevel="0" collapsed="false">
      <c r="A40" s="7"/>
      <c r="B40" s="7"/>
      <c r="C40" s="7"/>
      <c r="D40" s="7"/>
      <c r="E40" s="227"/>
      <c r="F40" s="227"/>
      <c r="G40" s="227"/>
      <c r="H40" s="227"/>
      <c r="I40" s="227"/>
      <c r="J40" s="227"/>
      <c r="K40" s="227"/>
      <c r="L40" s="227"/>
      <c r="M40" s="227"/>
      <c r="N40" s="227"/>
      <c r="O40" s="227"/>
      <c r="P40" s="7"/>
      <c r="Q40" s="7"/>
      <c r="R40" s="7"/>
      <c r="S40" s="7"/>
      <c r="T40" s="7"/>
      <c r="U40" s="7"/>
      <c r="V40" s="7"/>
      <c r="W40" s="7"/>
      <c r="X40" s="7"/>
      <c r="Y40" s="7"/>
      <c r="AS40" s="241"/>
      <c r="AT40" s="242" t="n">
        <f aca="false">AT9</f>
        <v>4</v>
      </c>
      <c r="AU40" s="242" t="n">
        <f aca="false">AS40-AT40</f>
        <v>-4</v>
      </c>
      <c r="AV40" s="243" t="n">
        <f aca="false">IF(AND(AU40&lt;=0,AU40&gt;=-2),AU40,IF(AU40&lt;-2,-2,0))</f>
        <v>-2</v>
      </c>
      <c r="AW40" s="244" t="n">
        <f aca="false">IF(AND(AU40&gt;=0,AU40&lt;=2),AU40,IF(AU40&gt;2,2,0))</f>
        <v>0</v>
      </c>
      <c r="AX40" s="245" t="n">
        <f aca="false">IF(AU40&gt;2,(AU40-2)*13.66,0)</f>
        <v>0</v>
      </c>
      <c r="AY40" s="245" t="n">
        <f aca="false">IF(AU40&lt;-2,(ABS(AU40)-2)*100,0)</f>
        <v>200</v>
      </c>
      <c r="AZ40" s="246" t="n">
        <f aca="false">AV40+AW40</f>
        <v>-2</v>
      </c>
      <c r="BA40" s="247" t="n">
        <f aca="false">AX40+AY40</f>
        <v>200</v>
      </c>
      <c r="BJ40" s="183"/>
      <c r="BK40" s="52"/>
      <c r="BL40" s="251"/>
      <c r="BM40" s="252"/>
      <c r="BR40" s="235"/>
      <c r="BS40" s="142"/>
      <c r="BT40" s="142"/>
      <c r="BU40" s="98"/>
      <c r="BV40" s="52"/>
      <c r="BW40" s="250"/>
      <c r="BX40" s="52"/>
      <c r="BY40" s="52"/>
      <c r="BZ40" s="98"/>
      <c r="CA40" s="52"/>
      <c r="CB40" s="250"/>
      <c r="CC40" s="7"/>
      <c r="CD40" s="7"/>
      <c r="CE40" s="7"/>
      <c r="CF40" s="7"/>
      <c r="CG40" s="7"/>
      <c r="CH40" s="7"/>
      <c r="CI40" s="7"/>
      <c r="CJ40" s="7"/>
      <c r="CK40" s="7"/>
      <c r="CL40" s="252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</row>
    <row r="41" customFormat="false" ht="15.75" hidden="false" customHeight="false" outlineLevel="0" collapsed="false">
      <c r="A41" s="7"/>
      <c r="B41" s="7"/>
      <c r="C41" s="7"/>
      <c r="D41" s="7"/>
      <c r="E41" s="253"/>
      <c r="F41" s="253"/>
      <c r="G41" s="254"/>
      <c r="H41" s="253"/>
      <c r="I41" s="254"/>
      <c r="J41" s="253"/>
      <c r="K41" s="254"/>
      <c r="L41" s="253"/>
      <c r="M41" s="254"/>
      <c r="N41" s="253"/>
      <c r="O41" s="253"/>
      <c r="P41" s="7"/>
      <c r="Q41" s="7"/>
      <c r="R41" s="7"/>
      <c r="S41" s="7"/>
      <c r="T41" s="7"/>
      <c r="U41" s="7"/>
      <c r="V41" s="7"/>
      <c r="W41" s="7"/>
      <c r="X41" s="7"/>
      <c r="Y41" s="7"/>
      <c r="AS41" s="241"/>
      <c r="AT41" s="242" t="n">
        <f aca="false">AT10</f>
        <v>4</v>
      </c>
      <c r="AU41" s="242" t="n">
        <f aca="false">AS41-AT41</f>
        <v>-4</v>
      </c>
      <c r="AV41" s="243" t="n">
        <f aca="false">IF(AND(AU41&lt;=0,AU41&gt;=-2),AU41,IF(AU41&lt;-2,-2,0))</f>
        <v>-2</v>
      </c>
      <c r="AW41" s="244" t="n">
        <f aca="false">IF(AND(AU41&gt;=0,AU41&lt;=2),AU41,IF(AU41&gt;2,2,0))</f>
        <v>0</v>
      </c>
      <c r="AX41" s="245" t="n">
        <f aca="false">IF(AU41&gt;2,(AU41-2)*13.66,0)</f>
        <v>0</v>
      </c>
      <c r="AY41" s="245" t="n">
        <f aca="false">IF(AU41&lt;-2,(ABS(AU41)-2)*100,0)</f>
        <v>200</v>
      </c>
      <c r="AZ41" s="246" t="n">
        <f aca="false">AV41+AW41</f>
        <v>-2</v>
      </c>
      <c r="BA41" s="247" t="n">
        <f aca="false">AX41+AY41</f>
        <v>200</v>
      </c>
      <c r="BJ41" s="53" t="s">
        <v>142</v>
      </c>
      <c r="BK41" s="98"/>
      <c r="BL41" s="255" t="n">
        <v>0</v>
      </c>
      <c r="BM41" s="249"/>
      <c r="BR41" s="235"/>
      <c r="BS41" s="142"/>
      <c r="BT41" s="142"/>
      <c r="BU41" s="98"/>
      <c r="BV41" s="52"/>
      <c r="BW41" s="52"/>
      <c r="BX41" s="52"/>
      <c r="BY41" s="52"/>
      <c r="BZ41" s="52"/>
      <c r="CA41" s="52"/>
      <c r="CB41" s="98"/>
      <c r="CC41" s="7"/>
      <c r="CD41" s="7"/>
      <c r="CE41" s="7"/>
      <c r="CF41" s="7"/>
      <c r="CG41" s="7"/>
      <c r="CH41" s="7"/>
      <c r="CI41" s="7"/>
      <c r="CJ41" s="8"/>
      <c r="CK41" s="8"/>
      <c r="CL41" s="249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</row>
    <row r="42" customFormat="false" ht="15" hidden="false" customHeight="false" outlineLevel="0" collapsed="false">
      <c r="A42" s="7"/>
      <c r="B42" s="7"/>
      <c r="C42" s="7"/>
      <c r="D42" s="7"/>
      <c r="E42" s="253"/>
      <c r="F42" s="253"/>
      <c r="G42" s="254"/>
      <c r="H42" s="253"/>
      <c r="I42" s="254"/>
      <c r="J42" s="253"/>
      <c r="K42" s="254"/>
      <c r="L42" s="253"/>
      <c r="M42" s="254"/>
      <c r="N42" s="253"/>
      <c r="O42" s="253"/>
      <c r="P42" s="7"/>
      <c r="Q42" s="7"/>
      <c r="R42" s="7"/>
      <c r="S42" s="7"/>
      <c r="T42" s="7"/>
      <c r="U42" s="7"/>
      <c r="V42" s="7"/>
      <c r="W42" s="7"/>
      <c r="X42" s="7"/>
      <c r="Y42" s="7"/>
      <c r="AE42" s="220" t="s">
        <v>143</v>
      </c>
      <c r="AF42" s="221" t="s">
        <v>114</v>
      </c>
      <c r="AG42" s="221"/>
      <c r="AH42" s="222"/>
      <c r="AJ42" s="220" t="s">
        <v>143</v>
      </c>
      <c r="AK42" s="221" t="s">
        <v>115</v>
      </c>
      <c r="AL42" s="221"/>
      <c r="AM42" s="222"/>
      <c r="AS42" s="241"/>
      <c r="AT42" s="242" t="n">
        <f aca="false">AT11</f>
        <v>4</v>
      </c>
      <c r="AU42" s="242" t="n">
        <f aca="false">AS42-AT42</f>
        <v>-4</v>
      </c>
      <c r="AV42" s="243" t="n">
        <f aca="false">IF(AND(AU42&lt;=0,AU42&gt;=-2),AU42,IF(AU42&lt;-2,-2,0))</f>
        <v>-2</v>
      </c>
      <c r="AW42" s="244" t="n">
        <f aca="false">IF(AND(AU42&gt;=0,AU42&lt;=2),AU42,IF(AU42&gt;2,2,0))</f>
        <v>0</v>
      </c>
      <c r="AX42" s="245" t="n">
        <f aca="false">IF(AU42&gt;2,(AU42-2)*13.66,0)</f>
        <v>0</v>
      </c>
      <c r="AY42" s="245" t="n">
        <f aca="false">IF(AU42&lt;-2,(ABS(AU42)-2)*100,0)</f>
        <v>200</v>
      </c>
      <c r="AZ42" s="246" t="n">
        <f aca="false">AV42+AW42</f>
        <v>-2</v>
      </c>
      <c r="BA42" s="247" t="n">
        <f aca="false">AX42+AY42</f>
        <v>200</v>
      </c>
      <c r="BJ42" s="53" t="s">
        <v>144</v>
      </c>
      <c r="BK42" s="256" t="n">
        <f aca="false">A1</f>
        <v>36975</v>
      </c>
      <c r="BL42" s="255" t="n">
        <v>0</v>
      </c>
      <c r="BM42" s="249"/>
      <c r="BR42" s="235"/>
      <c r="BS42" s="142"/>
      <c r="BT42" s="142"/>
      <c r="BU42" s="98"/>
      <c r="BV42" s="52"/>
      <c r="BW42" s="250"/>
      <c r="BX42" s="52"/>
      <c r="BY42" s="52"/>
      <c r="BZ42" s="98"/>
      <c r="CA42" s="52"/>
      <c r="CB42" s="250"/>
      <c r="CC42" s="7"/>
      <c r="CD42" s="7"/>
      <c r="CE42" s="7"/>
      <c r="CF42" s="7"/>
      <c r="CG42" s="7"/>
      <c r="CH42" s="7"/>
      <c r="CI42" s="7"/>
      <c r="CJ42" s="8"/>
      <c r="CK42" s="257"/>
      <c r="CL42" s="249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</row>
    <row r="43" customFormat="false" ht="15" hidden="false" customHeight="false" outlineLevel="0" collapsed="false">
      <c r="A43" s="7"/>
      <c r="B43" s="7"/>
      <c r="C43" s="7"/>
      <c r="D43" s="7"/>
      <c r="E43" s="253"/>
      <c r="F43" s="253"/>
      <c r="G43" s="254"/>
      <c r="H43" s="253"/>
      <c r="I43" s="253"/>
      <c r="J43" s="253"/>
      <c r="K43" s="254"/>
      <c r="L43" s="253"/>
      <c r="M43" s="253"/>
      <c r="N43" s="253"/>
      <c r="O43" s="253"/>
      <c r="P43" s="7"/>
      <c r="Q43" s="7"/>
      <c r="R43" s="7"/>
      <c r="S43" s="7"/>
      <c r="T43" s="7"/>
      <c r="U43" s="7"/>
      <c r="V43" s="7"/>
      <c r="W43" s="7"/>
      <c r="X43" s="7"/>
      <c r="Y43" s="7"/>
      <c r="AE43" s="224"/>
      <c r="AF43" s="52"/>
      <c r="AG43" s="52" t="s">
        <v>118</v>
      </c>
      <c r="AH43" s="225"/>
      <c r="AJ43" s="224"/>
      <c r="AK43" s="52"/>
      <c r="AL43" s="52" t="s">
        <v>118</v>
      </c>
      <c r="AM43" s="225"/>
      <c r="AS43" s="241"/>
      <c r="AT43" s="242" t="n">
        <f aca="false">AT12</f>
        <v>4</v>
      </c>
      <c r="AU43" s="242" t="n">
        <f aca="false">AS43-AT43</f>
        <v>-4</v>
      </c>
      <c r="AV43" s="243" t="n">
        <f aca="false">IF(AND(AU43&lt;=0,AU43&gt;=-2),AU43,IF(AU43&lt;-2,-2,0))</f>
        <v>-2</v>
      </c>
      <c r="AW43" s="244" t="n">
        <f aca="false">IF(AND(AU43&gt;=0,AU43&lt;=2),AU43,IF(AU43&gt;2,2,0))</f>
        <v>0</v>
      </c>
      <c r="AX43" s="245" t="n">
        <f aca="false">IF(AU43&gt;2,(AU43-2)*13.66,0)</f>
        <v>0</v>
      </c>
      <c r="AY43" s="245" t="n">
        <f aca="false">IF(AU43&lt;-2,(ABS(AU43)-2)*100,0)</f>
        <v>200</v>
      </c>
      <c r="AZ43" s="246" t="n">
        <f aca="false">AV43+AW43</f>
        <v>-2</v>
      </c>
      <c r="BA43" s="247" t="n">
        <f aca="false">AX43+AY43</f>
        <v>200</v>
      </c>
      <c r="BJ43" s="53" t="s">
        <v>145</v>
      </c>
      <c r="BK43" s="52"/>
      <c r="BL43" s="255" t="n">
        <f aca="false">SUM(BL39:BL42)</f>
        <v>0</v>
      </c>
      <c r="BM43" s="249"/>
      <c r="BR43" s="235"/>
      <c r="BS43" s="142"/>
      <c r="BT43" s="142"/>
      <c r="BU43" s="98"/>
      <c r="BV43" s="52"/>
      <c r="BW43" s="176"/>
      <c r="BX43" s="52"/>
      <c r="BY43" s="52"/>
      <c r="BZ43" s="98"/>
      <c r="CA43" s="52"/>
      <c r="CB43" s="176"/>
      <c r="CC43" s="7"/>
      <c r="CD43" s="7"/>
      <c r="CE43" s="7"/>
      <c r="CF43" s="7"/>
      <c r="CG43" s="7"/>
      <c r="CH43" s="7"/>
      <c r="CI43" s="7"/>
      <c r="CJ43" s="8"/>
      <c r="CK43" s="7"/>
      <c r="CL43" s="249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</row>
    <row r="44" customFormat="false" ht="15" hidden="false" customHeight="false" outlineLevel="0" collapsed="false">
      <c r="A44" s="7"/>
      <c r="B44" s="7"/>
      <c r="C44" s="7"/>
      <c r="D44" s="7"/>
      <c r="E44" s="253"/>
      <c r="F44" s="253"/>
      <c r="G44" s="254"/>
      <c r="H44" s="253"/>
      <c r="I44" s="254"/>
      <c r="J44" s="253"/>
      <c r="K44" s="254"/>
      <c r="L44" s="253"/>
      <c r="M44" s="254"/>
      <c r="N44" s="254"/>
      <c r="O44" s="254"/>
      <c r="P44" s="7"/>
      <c r="Q44" s="7"/>
      <c r="R44" s="7"/>
      <c r="S44" s="7"/>
      <c r="T44" s="7"/>
      <c r="U44" s="7"/>
      <c r="V44" s="7"/>
      <c r="W44" s="7"/>
      <c r="X44" s="7"/>
      <c r="Y44" s="7"/>
      <c r="AE44" s="224" t="s">
        <v>125</v>
      </c>
      <c r="AF44" s="52" t="s">
        <v>146</v>
      </c>
      <c r="AG44" s="52" t="s">
        <v>126</v>
      </c>
      <c r="AH44" s="225" t="s">
        <v>119</v>
      </c>
      <c r="AJ44" s="224" t="s">
        <v>125</v>
      </c>
      <c r="AK44" s="52" t="s">
        <v>146</v>
      </c>
      <c r="AL44" s="52" t="s">
        <v>126</v>
      </c>
      <c r="AM44" s="225" t="s">
        <v>119</v>
      </c>
      <c r="AS44" s="241"/>
      <c r="AT44" s="242" t="n">
        <f aca="false">AT13</f>
        <v>4</v>
      </c>
      <c r="AU44" s="242" t="n">
        <f aca="false">AS44-AT44</f>
        <v>-4</v>
      </c>
      <c r="AV44" s="243" t="n">
        <f aca="false">IF(AND(AU44&lt;=0,AU44&gt;=-2),AU44,IF(AU44&lt;-2,-2,0))</f>
        <v>-2</v>
      </c>
      <c r="AW44" s="244" t="n">
        <f aca="false">IF(AND(AU44&gt;=0,AU44&lt;=2),AU44,IF(AU44&gt;2,2,0))</f>
        <v>0</v>
      </c>
      <c r="AX44" s="245" t="n">
        <f aca="false">IF(AU44&gt;2,(AU44-2)*13.66,0)</f>
        <v>0</v>
      </c>
      <c r="AY44" s="245" t="n">
        <f aca="false">IF(AU44&lt;-2,(ABS(AU44)-2)*100,0)</f>
        <v>200</v>
      </c>
      <c r="AZ44" s="246" t="n">
        <f aca="false">AV44+AW44</f>
        <v>-2</v>
      </c>
      <c r="BA44" s="247" t="n">
        <f aca="false">AX44+AY44</f>
        <v>200</v>
      </c>
      <c r="BJ44" s="183"/>
      <c r="BK44" s="52"/>
      <c r="BL44" s="251"/>
      <c r="BM44" s="252"/>
      <c r="BR44" s="235"/>
      <c r="BS44" s="142"/>
      <c r="BT44" s="142"/>
      <c r="BU44" s="52"/>
      <c r="BV44" s="52"/>
      <c r="BW44" s="52"/>
      <c r="BX44" s="52"/>
      <c r="BY44" s="52"/>
      <c r="BZ44" s="52"/>
      <c r="CA44" s="52"/>
      <c r="CB44" s="52"/>
      <c r="CC44" s="7"/>
      <c r="CD44" s="7"/>
      <c r="CE44" s="7"/>
      <c r="CF44" s="7"/>
      <c r="CG44" s="7"/>
      <c r="CH44" s="7"/>
      <c r="CI44" s="7"/>
      <c r="CJ44" s="7"/>
      <c r="CK44" s="7"/>
      <c r="CL44" s="252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</row>
    <row r="45" customFormat="false" ht="15.75" hidden="false" customHeight="false" outlineLevel="0" collapsed="false">
      <c r="A45" s="7"/>
      <c r="B45" s="7"/>
      <c r="C45" s="7"/>
      <c r="D45" s="7"/>
      <c r="E45" s="253"/>
      <c r="F45" s="253"/>
      <c r="G45" s="253"/>
      <c r="H45" s="253"/>
      <c r="I45" s="253"/>
      <c r="J45" s="253"/>
      <c r="K45" s="253"/>
      <c r="L45" s="253"/>
      <c r="M45" s="253"/>
      <c r="N45" s="253"/>
      <c r="O45" s="253"/>
      <c r="P45" s="7"/>
      <c r="Q45" s="7"/>
      <c r="R45" s="7"/>
      <c r="S45" s="7"/>
      <c r="T45" s="7"/>
      <c r="U45" s="7"/>
      <c r="V45" s="7"/>
      <c r="W45" s="7"/>
      <c r="X45" s="7"/>
      <c r="Y45" s="7"/>
      <c r="AE45" s="258" t="s">
        <v>137</v>
      </c>
      <c r="AF45" s="259" t="s">
        <v>137</v>
      </c>
      <c r="AG45" s="259" t="s">
        <v>138</v>
      </c>
      <c r="AH45" s="260" t="s">
        <v>138</v>
      </c>
      <c r="AJ45" s="224" t="s">
        <v>137</v>
      </c>
      <c r="AK45" s="52" t="s">
        <v>137</v>
      </c>
      <c r="AL45" s="52" t="s">
        <v>138</v>
      </c>
      <c r="AM45" s="225" t="s">
        <v>138</v>
      </c>
      <c r="AS45" s="241"/>
      <c r="AT45" s="242" t="n">
        <f aca="false">AT14</f>
        <v>4</v>
      </c>
      <c r="AU45" s="242" t="n">
        <f aca="false">AS45-AT45</f>
        <v>-4</v>
      </c>
      <c r="AV45" s="243" t="n">
        <f aca="false">IF(AND(AU45&lt;=0,AU45&gt;=-2),AU45,IF(AU45&lt;-2,-2,0))</f>
        <v>-2</v>
      </c>
      <c r="AW45" s="244" t="n">
        <f aca="false">IF(AND(AU45&gt;=0,AU45&lt;=2),AU45,IF(AU45&gt;2,2,0))</f>
        <v>0</v>
      </c>
      <c r="AX45" s="245" t="n">
        <f aca="false">IF(AU45&gt;2,(AU45-2)*13.66,0)</f>
        <v>0</v>
      </c>
      <c r="AY45" s="245" t="n">
        <f aca="false">IF(AU45&lt;-2,(ABS(AU45)-2)*100,0)</f>
        <v>200</v>
      </c>
      <c r="AZ45" s="246" t="n">
        <f aca="false">AV45+AW45</f>
        <v>-2</v>
      </c>
      <c r="BA45" s="247" t="n">
        <f aca="false">AX45+AY45</f>
        <v>200</v>
      </c>
      <c r="BJ45" s="53" t="s">
        <v>147</v>
      </c>
      <c r="BK45" s="98"/>
      <c r="BL45" s="255" t="n">
        <v>0</v>
      </c>
      <c r="BM45" s="249"/>
      <c r="BR45" s="235"/>
      <c r="BS45" s="142"/>
      <c r="BT45" s="142"/>
      <c r="BU45" s="98"/>
      <c r="BV45" s="52"/>
      <c r="BW45" s="52"/>
      <c r="BX45" s="52"/>
      <c r="BY45" s="52"/>
      <c r="BZ45" s="52"/>
      <c r="CA45" s="98"/>
      <c r="CB45" s="52"/>
      <c r="CC45" s="7"/>
      <c r="CD45" s="7"/>
      <c r="CE45" s="7"/>
      <c r="CF45" s="7"/>
      <c r="CG45" s="7"/>
      <c r="CH45" s="7"/>
      <c r="CI45" s="7"/>
      <c r="CJ45" s="8"/>
      <c r="CK45" s="8"/>
      <c r="CL45" s="249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</row>
    <row r="46" customFormat="false" ht="15.75" hidden="false" customHeight="false" outlineLevel="0" collapsed="false">
      <c r="A46" s="7"/>
      <c r="B46" s="7"/>
      <c r="C46" s="7"/>
      <c r="D46" s="7"/>
      <c r="E46" s="253"/>
      <c r="F46" s="253"/>
      <c r="G46" s="253"/>
      <c r="H46" s="253"/>
      <c r="I46" s="253"/>
      <c r="J46" s="253"/>
      <c r="K46" s="253"/>
      <c r="L46" s="253"/>
      <c r="M46" s="253"/>
      <c r="N46" s="253"/>
      <c r="O46" s="253"/>
      <c r="P46" s="7"/>
      <c r="Q46" s="7"/>
      <c r="R46" s="7"/>
      <c r="S46" s="7"/>
      <c r="T46" s="7"/>
      <c r="U46" s="7"/>
      <c r="V46" s="7"/>
      <c r="W46" s="7"/>
      <c r="X46" s="7"/>
      <c r="Y46" s="7"/>
      <c r="AE46" s="261" t="n">
        <f aca="false">AE39</f>
        <v>0</v>
      </c>
      <c r="AF46" s="262" t="n">
        <f aca="false">AF39</f>
        <v>0</v>
      </c>
      <c r="AG46" s="263" t="e">
        <f aca="true">(INDIRECT(TEXT((DAY($A$1)-1),"0")&amp;"!AG46"))+AG39</f>
        <v>#REF!</v>
      </c>
      <c r="AH46" s="263" t="e">
        <f aca="true">(INDIRECT(TEXT((DAY($A$1)-1),"0")&amp;"!AH46"))+AH39</f>
        <v>#REF!</v>
      </c>
      <c r="AJ46" s="261" t="n">
        <f aca="false">AJ39</f>
        <v>0</v>
      </c>
      <c r="AK46" s="262" t="n">
        <f aca="false">AK39</f>
        <v>0</v>
      </c>
      <c r="AL46" s="264" t="e">
        <f aca="true">(INDIRECT(TEXT((DAY($A$1)-1),"0")&amp;"!AH46"))+AL39</f>
        <v>#REF!</v>
      </c>
      <c r="AM46" s="265" t="e">
        <f aca="true">(INDIRECT(TEXT((DAY($A$1)-1),"0")&amp;"!Am46"))+AM39</f>
        <v>#REF!</v>
      </c>
      <c r="AS46" s="241"/>
      <c r="AT46" s="242" t="n">
        <f aca="false">AT15</f>
        <v>4</v>
      </c>
      <c r="AU46" s="242" t="n">
        <f aca="false">AS46-AT46</f>
        <v>-4</v>
      </c>
      <c r="AV46" s="243" t="n">
        <f aca="false">IF(AND(AU46&lt;=0,AU46&gt;=-2),AU46,IF(AU46&lt;-2,-2,0))</f>
        <v>-2</v>
      </c>
      <c r="AW46" s="244" t="n">
        <f aca="false">IF(AND(AU46&gt;=0,AU46&lt;=2),AU46,IF(AU46&gt;2,2,0))</f>
        <v>0</v>
      </c>
      <c r="AX46" s="245" t="n">
        <f aca="false">IF(AU46&gt;2,(AU46-2)*13.66,0)</f>
        <v>0</v>
      </c>
      <c r="AY46" s="245" t="n">
        <f aca="false">IF(AU46&lt;-2,(ABS(AU46)-2)*100,0)</f>
        <v>200</v>
      </c>
      <c r="AZ46" s="246" t="n">
        <f aca="false">AV46+AW46</f>
        <v>-2</v>
      </c>
      <c r="BA46" s="247" t="n">
        <f aca="false">AX46+AY46</f>
        <v>200</v>
      </c>
      <c r="BJ46" s="53" t="s">
        <v>148</v>
      </c>
      <c r="BK46" s="256" t="n">
        <f aca="false">BK42</f>
        <v>36975</v>
      </c>
      <c r="BL46" s="266" t="n">
        <f aca="false">AT31*J7/1000</f>
        <v>0</v>
      </c>
      <c r="BM46" s="249"/>
      <c r="BR46" s="235"/>
      <c r="BS46" s="142"/>
      <c r="BT46" s="142"/>
      <c r="BU46" s="98"/>
      <c r="BV46" s="52"/>
      <c r="BW46" s="249"/>
      <c r="BX46" s="249"/>
      <c r="BY46" s="52"/>
      <c r="BZ46" s="52"/>
      <c r="CA46" s="52"/>
      <c r="CB46" s="52"/>
      <c r="CC46" s="7"/>
      <c r="CD46" s="7"/>
      <c r="CE46" s="7"/>
      <c r="CF46" s="7"/>
      <c r="CG46" s="7"/>
      <c r="CH46" s="7"/>
      <c r="CI46" s="7"/>
      <c r="CJ46" s="8"/>
      <c r="CK46" s="257"/>
      <c r="CL46" s="249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</row>
    <row r="47" customFormat="false" ht="15" hidden="false" customHeight="false" outlineLevel="0" collapsed="false">
      <c r="A47" s="7"/>
      <c r="B47" s="7"/>
      <c r="C47" s="7"/>
      <c r="D47" s="7"/>
      <c r="E47" s="253"/>
      <c r="F47" s="253"/>
      <c r="G47" s="253"/>
      <c r="H47" s="253"/>
      <c r="I47" s="253"/>
      <c r="J47" s="253"/>
      <c r="K47" s="253"/>
      <c r="L47" s="253"/>
      <c r="M47" s="253"/>
      <c r="N47" s="253"/>
      <c r="O47" s="253"/>
      <c r="P47" s="7"/>
      <c r="Q47" s="7"/>
      <c r="R47" s="7"/>
      <c r="S47" s="7"/>
      <c r="T47" s="7"/>
      <c r="U47" s="7"/>
      <c r="V47" s="7"/>
      <c r="W47" s="7"/>
      <c r="X47" s="7"/>
      <c r="Y47" s="7"/>
      <c r="AS47" s="241"/>
      <c r="AT47" s="242" t="n">
        <f aca="false">AT16</f>
        <v>4</v>
      </c>
      <c r="AU47" s="242" t="n">
        <f aca="false">AS47-AT47</f>
        <v>-4</v>
      </c>
      <c r="AV47" s="243" t="n">
        <f aca="false">IF(AND(AU47&lt;=0,AU47&gt;=-2),AU47,IF(AU47&lt;-2,-2,0))</f>
        <v>-2</v>
      </c>
      <c r="AW47" s="244" t="n">
        <f aca="false">IF(AND(AU47&gt;=0,AU47&lt;=2),AU47,IF(AU47&gt;2,2,0))</f>
        <v>0</v>
      </c>
      <c r="AX47" s="245" t="n">
        <f aca="false">IF(AU47&gt;2,(AU47-2)*13.66,0)</f>
        <v>0</v>
      </c>
      <c r="AY47" s="245" t="n">
        <f aca="false">IF(AU47&lt;-2,(ABS(AU47)-2)*100,0)</f>
        <v>200</v>
      </c>
      <c r="AZ47" s="246" t="n">
        <f aca="false">AV47+AW47</f>
        <v>-2</v>
      </c>
      <c r="BA47" s="247" t="n">
        <f aca="false">AX47+AY47</f>
        <v>200</v>
      </c>
      <c r="BJ47" s="53" t="s">
        <v>149</v>
      </c>
      <c r="BK47" s="98"/>
      <c r="BL47" s="255" t="n">
        <f aca="false">SUM(BL45:BL46)</f>
        <v>0</v>
      </c>
      <c r="BM47" s="249"/>
      <c r="BR47" s="235"/>
      <c r="BS47" s="142"/>
      <c r="BT47" s="142"/>
      <c r="BU47" s="52"/>
      <c r="BV47" s="52"/>
      <c r="BW47" s="252"/>
      <c r="BX47" s="252"/>
      <c r="BY47" s="52"/>
      <c r="BZ47" s="52"/>
      <c r="CA47" s="52"/>
      <c r="CB47" s="52"/>
      <c r="CC47" s="7"/>
      <c r="CD47" s="7"/>
      <c r="CE47" s="7"/>
      <c r="CF47" s="7"/>
      <c r="CG47" s="7"/>
      <c r="CH47" s="7"/>
      <c r="CI47" s="7"/>
      <c r="CJ47" s="8"/>
      <c r="CK47" s="8"/>
      <c r="CL47" s="249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</row>
    <row r="48" customFormat="false" ht="15" hidden="false" customHeight="false" outlineLevel="0" collapsed="false">
      <c r="A48" s="7"/>
      <c r="B48" s="7"/>
      <c r="C48" s="7"/>
      <c r="D48" s="7"/>
      <c r="E48" s="253"/>
      <c r="F48" s="253"/>
      <c r="G48" s="254"/>
      <c r="H48" s="253"/>
      <c r="I48" s="254"/>
      <c r="J48" s="253"/>
      <c r="K48" s="254"/>
      <c r="L48" s="253"/>
      <c r="M48" s="254"/>
      <c r="N48" s="253"/>
      <c r="O48" s="253"/>
      <c r="P48" s="7"/>
      <c r="Q48" s="7"/>
      <c r="R48" s="7"/>
      <c r="S48" s="7"/>
      <c r="T48" s="7"/>
      <c r="U48" s="7"/>
      <c r="V48" s="7"/>
      <c r="W48" s="7"/>
      <c r="X48" s="7"/>
      <c r="Y48" s="7"/>
      <c r="AS48" s="241"/>
      <c r="AT48" s="242" t="n">
        <f aca="false">AT17</f>
        <v>4</v>
      </c>
      <c r="AU48" s="242" t="n">
        <f aca="false">AS48-AT48</f>
        <v>-4</v>
      </c>
      <c r="AV48" s="243" t="n">
        <f aca="false">IF(AND(AU48&lt;=0,AU48&gt;=-2),AU48,IF(AU48&lt;-2,-2,0))</f>
        <v>-2</v>
      </c>
      <c r="AW48" s="244" t="n">
        <f aca="false">IF(AND(AU48&gt;=0,AU48&lt;=2),AU48,IF(AU48&gt;2,2,0))</f>
        <v>0</v>
      </c>
      <c r="AX48" s="245" t="n">
        <f aca="false">IF(AU48&gt;2,(AU48-2)*13.66,0)</f>
        <v>0</v>
      </c>
      <c r="AY48" s="245" t="n">
        <f aca="false">IF(AU48&lt;-2,(ABS(AU48)-2)*100,0)</f>
        <v>200</v>
      </c>
      <c r="AZ48" s="246" t="n">
        <f aca="false">AV48+AW48</f>
        <v>-2</v>
      </c>
      <c r="BA48" s="247" t="n">
        <f aca="false">AX48+AY48</f>
        <v>200</v>
      </c>
      <c r="BJ48" s="183"/>
      <c r="BK48" s="52"/>
      <c r="BL48" s="251"/>
      <c r="BM48" s="252"/>
      <c r="BR48" s="235"/>
      <c r="BS48" s="142"/>
      <c r="BT48" s="142"/>
      <c r="BU48" s="98"/>
      <c r="BV48" s="98"/>
      <c r="BW48" s="249"/>
      <c r="BX48" s="249"/>
      <c r="BY48" s="52"/>
      <c r="BZ48" s="52"/>
      <c r="CA48" s="52"/>
      <c r="CB48" s="52"/>
      <c r="CC48" s="7"/>
      <c r="CD48" s="7"/>
      <c r="CE48" s="7"/>
      <c r="CF48" s="7"/>
      <c r="CG48" s="7"/>
      <c r="CH48" s="7"/>
      <c r="CI48" s="7"/>
      <c r="CJ48" s="7"/>
      <c r="CK48" s="7"/>
      <c r="CL48" s="252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</row>
    <row r="49" customFormat="false" ht="15" hidden="false" customHeight="false" outlineLevel="0" collapsed="false">
      <c r="A49" s="7"/>
      <c r="B49" s="7"/>
      <c r="C49" s="7"/>
      <c r="D49" s="7"/>
      <c r="E49" s="253"/>
      <c r="F49" s="253"/>
      <c r="G49" s="254"/>
      <c r="H49" s="253"/>
      <c r="I49" s="254"/>
      <c r="J49" s="253"/>
      <c r="K49" s="254"/>
      <c r="L49" s="253"/>
      <c r="M49" s="254"/>
      <c r="N49" s="253"/>
      <c r="O49" s="253"/>
      <c r="P49" s="7"/>
      <c r="Q49" s="7"/>
      <c r="R49" s="7"/>
      <c r="S49" s="7"/>
      <c r="T49" s="7"/>
      <c r="U49" s="7"/>
      <c r="V49" s="7"/>
      <c r="W49" s="7"/>
      <c r="X49" s="7"/>
      <c r="Y49" s="7"/>
      <c r="AS49" s="241"/>
      <c r="AT49" s="242" t="n">
        <f aca="false">AT18</f>
        <v>4</v>
      </c>
      <c r="AU49" s="242" t="n">
        <f aca="false">AS49-AT49</f>
        <v>-4</v>
      </c>
      <c r="AV49" s="243" t="n">
        <f aca="false">IF(AND(AU49&lt;=0,AU49&gt;=-2),AU49,IF(AU49&lt;-2,-2,0))</f>
        <v>-2</v>
      </c>
      <c r="AW49" s="244" t="n">
        <f aca="false">IF(AND(AU49&gt;=0,AU49&lt;=2),AU49,IF(AU49&gt;2,2,0))</f>
        <v>0</v>
      </c>
      <c r="AX49" s="245" t="n">
        <f aca="false">IF(AU49&gt;2,(AU49-2)*13.66,0)</f>
        <v>0</v>
      </c>
      <c r="AY49" s="245" t="n">
        <f aca="false">IF(AU49&lt;-2,(ABS(AU49)-2)*100,0)</f>
        <v>200</v>
      </c>
      <c r="AZ49" s="246" t="n">
        <f aca="false">AV49+AW49</f>
        <v>-2</v>
      </c>
      <c r="BA49" s="247" t="n">
        <f aca="false">AX49+AY49</f>
        <v>200</v>
      </c>
      <c r="BJ49" s="140" t="s">
        <v>150</v>
      </c>
      <c r="BK49" s="141"/>
      <c r="BL49" s="267" t="n">
        <f aca="false">BL43-BL47</f>
        <v>0</v>
      </c>
      <c r="BM49" s="249"/>
      <c r="BR49" s="235"/>
      <c r="BS49" s="142"/>
      <c r="BT49" s="142"/>
      <c r="BU49" s="98"/>
      <c r="BV49" s="256"/>
      <c r="BW49" s="249"/>
      <c r="BX49" s="249"/>
      <c r="BY49" s="52"/>
      <c r="BZ49" s="52"/>
      <c r="CA49" s="52"/>
      <c r="CB49" s="52"/>
      <c r="CC49" s="7"/>
      <c r="CD49" s="7"/>
      <c r="CE49" s="7"/>
      <c r="CF49" s="7"/>
      <c r="CG49" s="7"/>
      <c r="CH49" s="7"/>
      <c r="CI49" s="7"/>
      <c r="CJ49" s="8"/>
      <c r="CK49" s="7"/>
      <c r="CL49" s="249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</row>
    <row r="50" customFormat="false" ht="15" hidden="false" customHeight="false" outlineLevel="0" collapsed="false">
      <c r="A50" s="7"/>
      <c r="B50" s="7"/>
      <c r="C50" s="7"/>
      <c r="D50" s="7"/>
      <c r="E50" s="253"/>
      <c r="F50" s="253"/>
      <c r="G50" s="253"/>
      <c r="H50" s="253"/>
      <c r="I50" s="253"/>
      <c r="J50" s="253"/>
      <c r="K50" s="254"/>
      <c r="L50" s="253"/>
      <c r="M50" s="253"/>
      <c r="N50" s="253"/>
      <c r="O50" s="253"/>
      <c r="P50" s="7"/>
      <c r="Q50" s="7"/>
      <c r="R50" s="7"/>
      <c r="S50" s="7"/>
      <c r="T50" s="7"/>
      <c r="U50" s="7"/>
      <c r="V50" s="7"/>
      <c r="W50" s="7"/>
      <c r="X50" s="7"/>
      <c r="Y50" s="7"/>
      <c r="AS50" s="241"/>
      <c r="AT50" s="242" t="n">
        <f aca="false">AT19</f>
        <v>4</v>
      </c>
      <c r="AU50" s="242" t="n">
        <f aca="false">AS50-AT50</f>
        <v>-4</v>
      </c>
      <c r="AV50" s="243" t="n">
        <f aca="false">IF(AND(AU50&lt;=0,AU50&gt;=-2),AU50,IF(AU50&lt;-2,-2,0))</f>
        <v>-2</v>
      </c>
      <c r="AW50" s="244" t="n">
        <f aca="false">IF(AND(AU50&gt;=0,AU50&lt;=2),AU50,IF(AU50&gt;2,2,0))</f>
        <v>0</v>
      </c>
      <c r="AX50" s="245" t="n">
        <f aca="false">IF(AU50&gt;2,(AU50-2)*13.66,0)</f>
        <v>0</v>
      </c>
      <c r="AY50" s="245" t="n">
        <f aca="false">IF(AU50&lt;-2,(ABS(AU50)-2)*100,0)</f>
        <v>200</v>
      </c>
      <c r="AZ50" s="246" t="n">
        <f aca="false">AV50+AW50</f>
        <v>-2</v>
      </c>
      <c r="BA50" s="247" t="n">
        <f aca="false">AX50+AY50</f>
        <v>200</v>
      </c>
      <c r="BJ50" s="140"/>
      <c r="BK50" s="141"/>
      <c r="BL50" s="267"/>
      <c r="BM50" s="249"/>
      <c r="BR50" s="235"/>
      <c r="BS50" s="142"/>
      <c r="BT50" s="142"/>
      <c r="BU50" s="98"/>
      <c r="BV50" s="52"/>
      <c r="BW50" s="249"/>
      <c r="BX50" s="249"/>
      <c r="BY50" s="52"/>
      <c r="BZ50" s="52"/>
      <c r="CA50" s="52"/>
      <c r="CB50" s="52"/>
      <c r="CC50" s="7"/>
      <c r="CD50" s="7"/>
      <c r="CE50" s="7"/>
      <c r="CF50" s="7"/>
      <c r="CG50" s="7"/>
      <c r="CH50" s="7"/>
      <c r="CI50" s="7"/>
      <c r="CJ50" s="8"/>
      <c r="CK50" s="7"/>
      <c r="CL50" s="249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</row>
    <row r="51" customFormat="false" ht="15" hidden="false" customHeight="false" outlineLevel="0" collapsed="false">
      <c r="A51" s="7"/>
      <c r="B51" s="7"/>
      <c r="C51" s="7"/>
      <c r="D51" s="7"/>
      <c r="E51" s="253"/>
      <c r="F51" s="253"/>
      <c r="G51" s="253"/>
      <c r="H51" s="253"/>
      <c r="I51" s="254"/>
      <c r="J51" s="253"/>
      <c r="K51" s="254"/>
      <c r="L51" s="253"/>
      <c r="M51" s="254"/>
      <c r="N51" s="254"/>
      <c r="O51" s="254"/>
      <c r="P51" s="7"/>
      <c r="Q51" s="7"/>
      <c r="R51" s="7"/>
      <c r="S51" s="7"/>
      <c r="T51" s="7"/>
      <c r="U51" s="7"/>
      <c r="V51" s="7"/>
      <c r="W51" s="7"/>
      <c r="X51" s="7"/>
      <c r="Y51" s="7"/>
      <c r="AS51" s="241"/>
      <c r="AT51" s="242" t="n">
        <f aca="false">AT20</f>
        <v>4</v>
      </c>
      <c r="AU51" s="242" t="n">
        <f aca="false">AS51-AT51</f>
        <v>-4</v>
      </c>
      <c r="AV51" s="243" t="n">
        <f aca="false">IF(AND(AU51&lt;=0,AU51&gt;=-2),AU51,IF(AU51&lt;-2,-2,0))</f>
        <v>-2</v>
      </c>
      <c r="AW51" s="244" t="n">
        <f aca="false">IF(AND(AU51&gt;=0,AU51&lt;=2),AU51,IF(AU51&gt;2,2,0))</f>
        <v>0</v>
      </c>
      <c r="AX51" s="245" t="n">
        <f aca="false">IF(AU51&gt;2,(AU51-2)*13.66,0)</f>
        <v>0</v>
      </c>
      <c r="AY51" s="245" t="n">
        <f aca="false">IF(AU51&lt;-2,(ABS(AU51)-2)*100,0)</f>
        <v>200</v>
      </c>
      <c r="AZ51" s="246" t="n">
        <f aca="false">AV51+AW51</f>
        <v>-2</v>
      </c>
      <c r="BA51" s="247" t="n">
        <f aca="false">AX51+AY51</f>
        <v>200</v>
      </c>
      <c r="BR51" s="235"/>
      <c r="BS51" s="142"/>
      <c r="BT51" s="142"/>
      <c r="BU51" s="52"/>
      <c r="BV51" s="52"/>
      <c r="BW51" s="252"/>
      <c r="BX51" s="252"/>
      <c r="BY51" s="52"/>
      <c r="BZ51" s="52"/>
      <c r="CA51" s="52"/>
      <c r="CB51" s="52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</row>
    <row r="52" customFormat="false" ht="12.75" hidden="false" customHeight="false" outlineLevel="0" collapsed="false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AS52" s="241"/>
      <c r="AT52" s="242" t="n">
        <f aca="false">AT21</f>
        <v>4</v>
      </c>
      <c r="AU52" s="242" t="n">
        <f aca="false">AS52-AT52</f>
        <v>-4</v>
      </c>
      <c r="AV52" s="243" t="n">
        <f aca="false">IF(AND(AU52&lt;=0,AU52&gt;=-2),AU52,IF(AU52&lt;-2,-2,0))</f>
        <v>-2</v>
      </c>
      <c r="AW52" s="244" t="n">
        <f aca="false">IF(AND(AU52&gt;=0,AU52&lt;=2),AU52,IF(AU52&gt;2,2,0))</f>
        <v>0</v>
      </c>
      <c r="AX52" s="245" t="n">
        <f aca="false">IF(AU52&gt;2,(AU52-2)*13.66,0)</f>
        <v>0</v>
      </c>
      <c r="AY52" s="245" t="n">
        <f aca="false">IF(AU52&lt;-2,(ABS(AU52)-2)*100,0)</f>
        <v>200</v>
      </c>
      <c r="AZ52" s="246" t="n">
        <f aca="false">AV52+AW52</f>
        <v>-2</v>
      </c>
      <c r="BA52" s="247" t="n">
        <f aca="false">AX52+AY52</f>
        <v>200</v>
      </c>
      <c r="BR52" s="235"/>
      <c r="BS52" s="142"/>
      <c r="BT52" s="142"/>
      <c r="BU52" s="98"/>
      <c r="BV52" s="98"/>
      <c r="BW52" s="249"/>
      <c r="BX52" s="249"/>
      <c r="BY52" s="52"/>
      <c r="BZ52" s="52"/>
      <c r="CA52" s="52"/>
      <c r="CB52" s="52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</row>
    <row r="53" customFormat="false" ht="15.75" hidden="false" customHeight="false" outlineLevel="0" collapsed="false">
      <c r="A53" s="7"/>
      <c r="B53" s="7"/>
      <c r="C53" s="7"/>
      <c r="D53" s="7"/>
      <c r="E53" s="7"/>
      <c r="F53" s="7"/>
      <c r="G53" s="7"/>
      <c r="H53" s="22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AS53" s="241"/>
      <c r="AT53" s="242" t="n">
        <f aca="false">AT22</f>
        <v>4</v>
      </c>
      <c r="AU53" s="242" t="n">
        <f aca="false">AS53-AT53</f>
        <v>-4</v>
      </c>
      <c r="AV53" s="243" t="n">
        <f aca="false">IF(AND(AU53&lt;=0,AU53&gt;=-2),AU53,IF(AU53&lt;-2,-2,0))</f>
        <v>-2</v>
      </c>
      <c r="AW53" s="244" t="n">
        <f aca="false">IF(AND(AU53&gt;=0,AU53&lt;=2),AU53,IF(AU53&gt;2,2,0))</f>
        <v>0</v>
      </c>
      <c r="AX53" s="245" t="n">
        <f aca="false">IF(AU53&gt;2,(AU53-2)*13.66,0)</f>
        <v>0</v>
      </c>
      <c r="AY53" s="245" t="n">
        <f aca="false">IF(AU53&lt;-2,(ABS(AU53)-2)*100,0)</f>
        <v>200</v>
      </c>
      <c r="AZ53" s="246" t="n">
        <f aca="false">AV53+AW53</f>
        <v>-2</v>
      </c>
      <c r="BA53" s="247" t="n">
        <f aca="false">AX53+AY53</f>
        <v>200</v>
      </c>
      <c r="BR53" s="235"/>
      <c r="BS53" s="142"/>
      <c r="BT53" s="142"/>
      <c r="BU53" s="98"/>
      <c r="BV53" s="256"/>
      <c r="BW53" s="268"/>
      <c r="BX53" s="249"/>
      <c r="BY53" s="52"/>
      <c r="BZ53" s="52"/>
      <c r="CA53" s="52"/>
      <c r="CB53" s="52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</row>
    <row r="54" customFormat="false" ht="15.75" hidden="false" customHeight="false" outlineLevel="0" collapsed="false">
      <c r="A54" s="7"/>
      <c r="B54" s="7"/>
      <c r="C54" s="7"/>
      <c r="D54" s="7"/>
      <c r="E54" s="7"/>
      <c r="F54" s="7"/>
      <c r="G54" s="7"/>
      <c r="H54" s="227"/>
      <c r="I54" s="227"/>
      <c r="J54" s="227"/>
      <c r="K54" s="22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AS54" s="241"/>
      <c r="AT54" s="242" t="n">
        <f aca="false">AT23</f>
        <v>4</v>
      </c>
      <c r="AU54" s="242" t="n">
        <f aca="false">AS54-AT54</f>
        <v>-4</v>
      </c>
      <c r="AV54" s="243" t="n">
        <f aca="false">IF(AND(AU54&lt;=0,AU54&gt;=-2),AU54,IF(AU54&lt;-2,-2,0))</f>
        <v>-2</v>
      </c>
      <c r="AW54" s="244" t="n">
        <f aca="false">IF(AND(AU54&gt;=0,AU54&lt;=2),AU54,IF(AU54&gt;2,2,0))</f>
        <v>0</v>
      </c>
      <c r="AX54" s="245" t="n">
        <f aca="false">IF(AU54&gt;2,(AU54-2)*13.66,0)</f>
        <v>0</v>
      </c>
      <c r="AY54" s="245" t="n">
        <f aca="false">IF(AU54&lt;-2,(ABS(AU54)-2)*100,0)</f>
        <v>200</v>
      </c>
      <c r="AZ54" s="246" t="n">
        <f aca="false">AV54+AW54</f>
        <v>-2</v>
      </c>
      <c r="BA54" s="247" t="n">
        <f aca="false">AX54+AY54</f>
        <v>200</v>
      </c>
      <c r="BR54" s="235"/>
      <c r="BS54" s="142"/>
      <c r="BT54" s="142"/>
      <c r="BU54" s="98"/>
      <c r="BV54" s="98"/>
      <c r="BW54" s="249"/>
      <c r="BX54" s="249"/>
      <c r="BY54" s="52"/>
      <c r="BZ54" s="52"/>
      <c r="CA54" s="52"/>
      <c r="CB54" s="52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</row>
    <row r="55" customFormat="false" ht="15.75" hidden="false" customHeight="false" outlineLevel="0" collapsed="false">
      <c r="A55" s="7"/>
      <c r="B55" s="7"/>
      <c r="C55" s="7"/>
      <c r="D55" s="7"/>
      <c r="E55" s="227"/>
      <c r="F55" s="227"/>
      <c r="G55" s="7"/>
      <c r="H55" s="227"/>
      <c r="I55" s="227"/>
      <c r="J55" s="7"/>
      <c r="K55" s="227"/>
      <c r="L55" s="7"/>
      <c r="M55" s="7"/>
      <c r="N55" s="22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AS55" s="241"/>
      <c r="AT55" s="242" t="n">
        <f aca="false">AT24</f>
        <v>4</v>
      </c>
      <c r="AU55" s="242" t="n">
        <f aca="false">AS55-AT55</f>
        <v>-4</v>
      </c>
      <c r="AV55" s="243" t="n">
        <f aca="false">IF(AND(AU55&lt;=0,AU55&gt;=-2),AU55,IF(AU55&lt;-2,-2,0))</f>
        <v>-2</v>
      </c>
      <c r="AW55" s="244" t="n">
        <f aca="false">IF(AND(AU55&gt;=0,AU55&lt;=2),AU55,IF(AU55&gt;2,2,0))</f>
        <v>0</v>
      </c>
      <c r="AX55" s="245" t="n">
        <f aca="false">IF(AU55&gt;2,(AU55-2)*13.66,0)</f>
        <v>0</v>
      </c>
      <c r="AY55" s="245" t="n">
        <f aca="false">IF(AU55&lt;-2,(ABS(AU55)-2)*100,0)</f>
        <v>200</v>
      </c>
      <c r="AZ55" s="246" t="n">
        <f aca="false">AV55+AW55</f>
        <v>-2</v>
      </c>
      <c r="BA55" s="247" t="n">
        <f aca="false">AX55+AY55</f>
        <v>200</v>
      </c>
      <c r="BR55" s="235"/>
      <c r="BS55" s="142"/>
      <c r="BT55" s="142"/>
      <c r="BU55" s="52"/>
      <c r="BV55" s="52"/>
      <c r="BW55" s="252"/>
      <c r="BX55" s="252"/>
      <c r="BY55" s="52"/>
      <c r="BZ55" s="52"/>
      <c r="CA55" s="52"/>
      <c r="CB55" s="52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</row>
    <row r="56" customFormat="false" ht="15.75" hidden="false" customHeight="false" outlineLevel="0" collapsed="false">
      <c r="A56" s="7"/>
      <c r="B56" s="7"/>
      <c r="C56" s="7"/>
      <c r="D56" s="7"/>
      <c r="E56" s="227"/>
      <c r="F56" s="7"/>
      <c r="G56" s="7"/>
      <c r="H56" s="7"/>
      <c r="I56" s="7"/>
      <c r="J56" s="7"/>
      <c r="K56" s="269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AS56" s="241"/>
      <c r="AT56" s="242" t="n">
        <f aca="false">AT25</f>
        <v>4</v>
      </c>
      <c r="AU56" s="242" t="n">
        <f aca="false">AS56-AT56</f>
        <v>-4</v>
      </c>
      <c r="AV56" s="243" t="n">
        <f aca="false">IF(AND(AU56&lt;=0,AU56&gt;=-2),AU56,IF(AU56&lt;-2,-2,0))</f>
        <v>-2</v>
      </c>
      <c r="AW56" s="244" t="n">
        <f aca="false">IF(AND(AU56&gt;=0,AU56&lt;=2),AU56,IF(AU56&gt;2,2,0))</f>
        <v>0</v>
      </c>
      <c r="AX56" s="245" t="n">
        <f aca="false">IF(AU56&gt;2,(AU56-2)*13.66,0)</f>
        <v>0</v>
      </c>
      <c r="AY56" s="245" t="n">
        <f aca="false">IF(AU56&lt;-2,(ABS(AU56)-2)*100,0)</f>
        <v>200</v>
      </c>
      <c r="AZ56" s="246" t="n">
        <f aca="false">AV56+AW56</f>
        <v>-2</v>
      </c>
      <c r="BA56" s="247" t="n">
        <f aca="false">AX56+AY56</f>
        <v>200</v>
      </c>
      <c r="BR56" s="235"/>
      <c r="BS56" s="142"/>
      <c r="BT56" s="142"/>
      <c r="BU56" s="98"/>
      <c r="BV56" s="52"/>
      <c r="BW56" s="249"/>
      <c r="BX56" s="249"/>
      <c r="BY56" s="52"/>
      <c r="BZ56" s="52"/>
      <c r="CA56" s="52"/>
      <c r="CB56" s="52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</row>
    <row r="57" customFormat="false" ht="15" hidden="false" customHeight="false" outlineLevel="0" collapsed="false">
      <c r="A57" s="7"/>
      <c r="B57" s="7"/>
      <c r="C57" s="7"/>
      <c r="D57" s="7"/>
      <c r="E57" s="253"/>
      <c r="F57" s="253"/>
      <c r="G57" s="7"/>
      <c r="H57" s="254"/>
      <c r="I57" s="7"/>
      <c r="J57" s="253"/>
      <c r="K57" s="270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AS57" s="241"/>
      <c r="AT57" s="242" t="n">
        <f aca="false">AT26</f>
        <v>4</v>
      </c>
      <c r="AU57" s="242" t="n">
        <f aca="false">AS57-AT57</f>
        <v>-4</v>
      </c>
      <c r="AV57" s="243" t="n">
        <f aca="false">IF(AND(AU57&lt;=0,AU57&gt;=-2),AU57,IF(AU57&lt;-2,-2,0))</f>
        <v>-2</v>
      </c>
      <c r="AW57" s="244" t="n">
        <f aca="false">IF(AND(AU57&gt;=0,AU57&lt;=2),AU57,IF(AU57&gt;2,2,0))</f>
        <v>0</v>
      </c>
      <c r="AX57" s="245" t="n">
        <f aca="false">IF(AU57&gt;2,(AU57-2)*13.66,0)</f>
        <v>0</v>
      </c>
      <c r="AY57" s="245" t="n">
        <f aca="false">IF(AU57&lt;-2,(ABS(AU57)-2)*100,0)</f>
        <v>200</v>
      </c>
      <c r="AZ57" s="246" t="n">
        <f aca="false">AV57+AW57</f>
        <v>-2</v>
      </c>
      <c r="BA57" s="247" t="n">
        <f aca="false">AX57+AY57</f>
        <v>200</v>
      </c>
      <c r="BR57" s="235"/>
      <c r="BS57" s="142"/>
      <c r="BT57" s="142"/>
      <c r="BU57" s="98"/>
      <c r="BV57" s="52"/>
      <c r="BW57" s="249"/>
      <c r="BX57" s="249"/>
      <c r="BY57" s="52"/>
      <c r="BZ57" s="52"/>
      <c r="CA57" s="52"/>
      <c r="CB57" s="52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</row>
    <row r="58" customFormat="false" ht="15.75" hidden="false" customHeight="false" outlineLevel="0" collapsed="false">
      <c r="A58" s="7"/>
      <c r="B58" s="7"/>
      <c r="C58" s="7"/>
      <c r="D58" s="7"/>
      <c r="E58" s="253"/>
      <c r="F58" s="253"/>
      <c r="G58" s="7"/>
      <c r="H58" s="254"/>
      <c r="I58" s="7"/>
      <c r="J58" s="7"/>
      <c r="K58" s="269"/>
      <c r="L58" s="7"/>
      <c r="M58" s="7"/>
      <c r="N58" s="271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AS58" s="241"/>
      <c r="AT58" s="242" t="n">
        <f aca="false">AT27</f>
        <v>4</v>
      </c>
      <c r="AU58" s="242" t="n">
        <f aca="false">AS58-AT58</f>
        <v>-4</v>
      </c>
      <c r="AV58" s="243" t="n">
        <f aca="false">IF(AND(AU58&lt;=0,AU58&gt;=-2),AU58,IF(AU58&lt;-2,-2,0))</f>
        <v>-2</v>
      </c>
      <c r="AW58" s="244" t="n">
        <f aca="false">IF(AND(AU58&gt;=0,AU58&lt;=2),AU58,IF(AU58&gt;2,2,0))</f>
        <v>0</v>
      </c>
      <c r="AX58" s="245" t="n">
        <f aca="false">IF(AU58&gt;2,(AU58-2)*13.66,0)</f>
        <v>0</v>
      </c>
      <c r="AY58" s="245" t="n">
        <f aca="false">IF(AU58&lt;-2,(ABS(AU58)-2)*100,0)</f>
        <v>200</v>
      </c>
      <c r="AZ58" s="246" t="n">
        <f aca="false">AV58+AW58</f>
        <v>-2</v>
      </c>
      <c r="BA58" s="247" t="n">
        <f aca="false">AX58+AY58</f>
        <v>200</v>
      </c>
      <c r="BR58" s="235"/>
      <c r="BS58" s="142"/>
      <c r="BT58" s="142"/>
      <c r="BU58" s="272"/>
      <c r="BV58" s="272"/>
      <c r="BW58" s="270"/>
      <c r="BX58" s="270"/>
      <c r="BY58" s="273"/>
      <c r="BZ58" s="269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</row>
    <row r="59" customFormat="false" ht="15" hidden="false" customHeight="false" outlineLevel="0" collapsed="false">
      <c r="A59" s="7"/>
      <c r="B59" s="7"/>
      <c r="C59" s="7"/>
      <c r="D59" s="7"/>
      <c r="E59" s="253"/>
      <c r="F59" s="7"/>
      <c r="G59" s="7"/>
      <c r="H59" s="254"/>
      <c r="I59" s="7"/>
      <c r="J59" s="7"/>
      <c r="K59" s="274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AS59" s="241"/>
      <c r="AT59" s="242" t="n">
        <f aca="false">AT28</f>
        <v>4</v>
      </c>
      <c r="AU59" s="242" t="n">
        <f aca="false">AS59-AT59</f>
        <v>-4</v>
      </c>
      <c r="AV59" s="243" t="n">
        <f aca="false">IF(AND(AU59&lt;=0,AU59&gt;=-2),AU59,IF(AU59&lt;-2,-2,0))</f>
        <v>-2</v>
      </c>
      <c r="AW59" s="244" t="n">
        <f aca="false">IF(AND(AU59&gt;=0,AU59&lt;=2),AU59,IF(AU59&gt;2,2,0))</f>
        <v>0</v>
      </c>
      <c r="AX59" s="245" t="n">
        <f aca="false">IF(AU59&gt;2,(AU59-2)*13.66,0)</f>
        <v>0</v>
      </c>
      <c r="AY59" s="245" t="n">
        <f aca="false">IF(AU59&lt;-2,(ABS(AU59)-2)*100,0)</f>
        <v>200</v>
      </c>
      <c r="AZ59" s="246" t="n">
        <f aca="false">AV59+AW59</f>
        <v>-2</v>
      </c>
      <c r="BA59" s="247" t="n">
        <f aca="false">AX59+AY59</f>
        <v>200</v>
      </c>
      <c r="BR59" s="235"/>
      <c r="BS59" s="142"/>
      <c r="BT59" s="142"/>
      <c r="BU59" s="272"/>
      <c r="BV59" s="272"/>
      <c r="BW59" s="270"/>
      <c r="BX59" s="270"/>
      <c r="BY59" s="273"/>
      <c r="BZ59" s="269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</row>
    <row r="60" customFormat="false" ht="15" hidden="false" customHeight="false" outlineLevel="0" collapsed="false">
      <c r="A60" s="7"/>
      <c r="B60" s="7"/>
      <c r="C60" s="7"/>
      <c r="D60" s="7"/>
      <c r="E60" s="253"/>
      <c r="F60" s="7"/>
      <c r="G60" s="7"/>
      <c r="H60" s="274"/>
      <c r="I60" s="7"/>
      <c r="J60" s="7"/>
      <c r="K60" s="269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AS60" s="241"/>
      <c r="AT60" s="242" t="n">
        <f aca="false">AT29</f>
        <v>4</v>
      </c>
      <c r="AU60" s="242" t="n">
        <f aca="false">AS60-AT60</f>
        <v>-4</v>
      </c>
      <c r="AV60" s="243" t="n">
        <f aca="false">IF(AND(AU60&lt;=0,AU60&gt;=-2),AU60,IF(AU60&lt;-2,-2,0))</f>
        <v>-2</v>
      </c>
      <c r="AW60" s="244" t="n">
        <f aca="false">IF(AND(AU60&gt;=0,AU60&lt;=2),AU60,IF(AU60&gt;2,2,0))</f>
        <v>0</v>
      </c>
      <c r="AX60" s="245" t="n">
        <f aca="false">IF(AU60&gt;2,(AU60-2)*13.66,0)</f>
        <v>0</v>
      </c>
      <c r="AY60" s="245" t="n">
        <f aca="false">IF(AU60&lt;-2,(ABS(AU60)-2)*100,0)</f>
        <v>200</v>
      </c>
      <c r="AZ60" s="246" t="n">
        <f aca="false">AV60+AW60</f>
        <v>-2</v>
      </c>
      <c r="BA60" s="247" t="n">
        <f aca="false">AX60+AY60</f>
        <v>200</v>
      </c>
      <c r="BR60" s="235"/>
      <c r="BS60" s="142"/>
      <c r="BT60" s="142"/>
      <c r="BU60" s="272"/>
      <c r="BV60" s="272"/>
      <c r="BW60" s="270"/>
      <c r="BX60" s="270"/>
      <c r="BY60" s="273"/>
      <c r="BZ60" s="269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</row>
    <row r="61" customFormat="false" ht="15.75" hidden="false" customHeight="false" outlineLevel="0" collapsed="false">
      <c r="A61" s="7"/>
      <c r="B61" s="7"/>
      <c r="C61" s="7"/>
      <c r="D61" s="7"/>
      <c r="E61" s="254"/>
      <c r="F61" s="7"/>
      <c r="G61" s="7"/>
      <c r="H61" s="274"/>
      <c r="I61" s="7"/>
      <c r="J61" s="7"/>
      <c r="K61" s="274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AS61" s="275"/>
      <c r="AT61" s="276" t="n">
        <f aca="false">AT30</f>
        <v>4</v>
      </c>
      <c r="AU61" s="276" t="n">
        <f aca="false">AS61-AT61</f>
        <v>-4</v>
      </c>
      <c r="AV61" s="277" t="n">
        <f aca="false">IF(AND(AU61&lt;=0,AU61&gt;=-2),AU61,IF(AU61&lt;-2,-2,0))</f>
        <v>-2</v>
      </c>
      <c r="AW61" s="278" t="n">
        <f aca="false">IF(AND(AU61&gt;=0,AU61&lt;=2),AU61,IF(AU61&gt;2,2,0))</f>
        <v>0</v>
      </c>
      <c r="AX61" s="279" t="n">
        <f aca="false">IF(AU61&gt;2,(AU61-2)*13.66,0)</f>
        <v>0</v>
      </c>
      <c r="AY61" s="279" t="n">
        <f aca="false">IF(AU61&lt;-2,(ABS(AU61)-2)*100,0)</f>
        <v>200</v>
      </c>
      <c r="AZ61" s="280" t="n">
        <f aca="false">AV61+AW61</f>
        <v>-2</v>
      </c>
      <c r="BA61" s="281" t="n">
        <f aca="false">AX61+AY61</f>
        <v>200</v>
      </c>
      <c r="BR61" s="235"/>
      <c r="BS61" s="142"/>
      <c r="BT61" s="142"/>
      <c r="BU61" s="272"/>
      <c r="BV61" s="272"/>
      <c r="BW61" s="270"/>
      <c r="BX61" s="270"/>
      <c r="BY61" s="273"/>
      <c r="BZ61" s="269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</row>
    <row r="62" customFormat="false" ht="15.75" hidden="false" customHeight="false" outlineLevel="0" collapsed="false">
      <c r="A62" s="7"/>
      <c r="B62" s="7"/>
      <c r="C62" s="7"/>
      <c r="D62" s="7"/>
      <c r="E62" s="254"/>
      <c r="F62" s="7"/>
      <c r="G62" s="7"/>
      <c r="H62" s="282"/>
      <c r="I62" s="7"/>
      <c r="J62" s="7"/>
      <c r="K62" s="269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AT62" s="283" t="n">
        <f aca="false">AT31</f>
        <v>96</v>
      </c>
      <c r="BR62" s="7"/>
      <c r="BS62" s="142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</row>
    <row r="63" customFormat="false" ht="15.75" hidden="false" customHeight="false" outlineLevel="0" collapsed="false">
      <c r="A63" s="7"/>
      <c r="B63" s="7"/>
      <c r="C63" s="7"/>
      <c r="D63" s="7"/>
      <c r="E63" s="254"/>
      <c r="F63" s="7"/>
      <c r="G63" s="7"/>
      <c r="H63" s="7"/>
      <c r="I63" s="7"/>
      <c r="J63" s="7"/>
      <c r="K63" s="274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AX63" s="0" t="s">
        <v>151</v>
      </c>
      <c r="AZ63" s="284" t="n">
        <f aca="false">SUM(AZ38:AZ62)</f>
        <v>-48</v>
      </c>
      <c r="BA63" s="285" t="n">
        <f aca="false">SUM(BA38:BA62)</f>
        <v>4800</v>
      </c>
      <c r="BR63" s="7"/>
      <c r="BS63" s="7"/>
      <c r="BT63" s="7"/>
      <c r="BU63" s="7"/>
      <c r="BV63" s="7"/>
      <c r="BW63" s="7"/>
      <c r="BX63" s="7"/>
      <c r="BY63" s="273"/>
      <c r="BZ63" s="269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</row>
    <row r="64" customFormat="false" ht="12.75" hidden="false" customHeight="false" outlineLevel="0" collapsed="false">
      <c r="A64" s="7"/>
      <c r="B64" s="7"/>
      <c r="C64" s="7"/>
      <c r="D64" s="7"/>
      <c r="E64" s="7"/>
      <c r="F64" s="7"/>
      <c r="G64" s="7"/>
      <c r="H64" s="7"/>
      <c r="I64" s="7"/>
      <c r="J64" s="7"/>
      <c r="K64" s="269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</row>
    <row r="65" customFormat="false" ht="12.75" hidden="false" customHeight="false" outlineLevel="0" collapsed="false">
      <c r="A65" s="7"/>
      <c r="B65" s="7"/>
      <c r="C65" s="7"/>
      <c r="D65" s="7"/>
      <c r="E65" s="7"/>
      <c r="F65" s="7"/>
      <c r="G65" s="7"/>
      <c r="H65" s="7"/>
      <c r="I65" s="7"/>
      <c r="J65" s="7"/>
      <c r="K65" s="274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</row>
    <row r="66" customFormat="false" ht="12.75" hidden="false" customHeight="false" outlineLevel="0" collapsed="false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</row>
    <row r="67" customFormat="false" ht="12.75" hidden="false" customHeight="false" outlineLevel="0" collapsed="false">
      <c r="A67" s="286"/>
      <c r="B67" s="287"/>
      <c r="C67" s="287"/>
      <c r="D67" s="287"/>
      <c r="E67" s="287"/>
      <c r="F67" s="287"/>
      <c r="G67" s="287"/>
      <c r="H67" s="287"/>
      <c r="I67" s="287"/>
      <c r="J67" s="287"/>
      <c r="K67" s="287"/>
      <c r="L67" s="287"/>
      <c r="M67" s="287"/>
      <c r="N67" s="287"/>
      <c r="O67" s="287"/>
      <c r="P67" s="287"/>
      <c r="Q67" s="287"/>
      <c r="R67" s="287"/>
      <c r="S67" s="287"/>
      <c r="T67" s="287"/>
      <c r="U67" s="287"/>
      <c r="V67" s="7"/>
      <c r="W67" s="7"/>
      <c r="X67" s="7"/>
      <c r="Y67" s="7"/>
    </row>
    <row r="68" customFormat="false" ht="12.75" hidden="false" customHeight="false" outlineLevel="0" collapsed="false">
      <c r="A68" s="288"/>
      <c r="B68" s="9"/>
      <c r="C68" s="10"/>
      <c r="D68" s="10"/>
      <c r="E68" s="10"/>
      <c r="F68" s="288"/>
      <c r="G68" s="288"/>
      <c r="H68" s="12"/>
      <c r="I68" s="12"/>
      <c r="J68" s="288"/>
      <c r="K68" s="288"/>
      <c r="L68" s="288"/>
      <c r="M68" s="289"/>
      <c r="N68" s="288"/>
      <c r="O68" s="289"/>
      <c r="P68" s="287"/>
      <c r="Q68" s="289"/>
      <c r="R68" s="289"/>
      <c r="S68" s="289"/>
      <c r="T68" s="289"/>
      <c r="U68" s="287"/>
      <c r="V68" s="7"/>
      <c r="W68" s="7"/>
      <c r="X68" s="7"/>
      <c r="Y68" s="7"/>
    </row>
    <row r="69" customFormat="false" ht="12.75" hidden="false" customHeight="false" outlineLevel="0" collapsed="false">
      <c r="A69" s="287"/>
      <c r="B69" s="9"/>
      <c r="C69" s="290"/>
      <c r="D69" s="291"/>
      <c r="E69" s="290"/>
      <c r="F69" s="289"/>
      <c r="G69" s="289"/>
      <c r="H69" s="289"/>
      <c r="I69" s="289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7"/>
      <c r="W69" s="7"/>
      <c r="X69" s="7"/>
      <c r="Y69" s="7"/>
    </row>
    <row r="70" customFormat="false" ht="12.75" hidden="false" customHeight="false" outlineLevel="0" collapsed="false">
      <c r="A70" s="293"/>
      <c r="B70" s="9"/>
      <c r="C70" s="291"/>
      <c r="D70" s="291"/>
      <c r="E70" s="290"/>
      <c r="F70" s="289"/>
      <c r="G70" s="289"/>
      <c r="H70" s="289"/>
      <c r="I70" s="289"/>
      <c r="J70" s="289"/>
      <c r="K70" s="289"/>
      <c r="L70" s="289"/>
      <c r="M70" s="289"/>
      <c r="N70" s="289"/>
      <c r="O70" s="289"/>
      <c r="P70" s="289"/>
      <c r="Q70" s="289"/>
      <c r="R70" s="289"/>
      <c r="S70" s="289"/>
      <c r="T70" s="289"/>
      <c r="U70" s="289"/>
      <c r="V70" s="7"/>
      <c r="W70" s="7"/>
      <c r="X70" s="7"/>
      <c r="Y70" s="7"/>
    </row>
    <row r="71" customFormat="false" ht="12.75" hidden="false" customHeight="false" outlineLevel="0" collapsed="false">
      <c r="A71" s="287"/>
      <c r="B71" s="9"/>
      <c r="C71" s="291"/>
      <c r="D71" s="291"/>
      <c r="E71" s="10"/>
      <c r="F71" s="206"/>
      <c r="G71" s="294"/>
      <c r="H71" s="294"/>
      <c r="I71" s="289"/>
      <c r="J71" s="289"/>
      <c r="K71" s="294"/>
      <c r="L71" s="294"/>
      <c r="M71" s="294"/>
      <c r="N71" s="295"/>
      <c r="O71" s="294"/>
      <c r="P71" s="296"/>
      <c r="Q71" s="294"/>
      <c r="R71" s="294"/>
      <c r="S71" s="294"/>
      <c r="T71" s="294"/>
      <c r="U71" s="289"/>
      <c r="V71" s="7"/>
      <c r="W71" s="7"/>
      <c r="X71" s="7"/>
      <c r="Y71" s="7"/>
    </row>
    <row r="72" customFormat="false" ht="12.75" hidden="false" customHeight="false" outlineLevel="0" collapsed="false">
      <c r="A72" s="287"/>
      <c r="B72" s="297"/>
      <c r="C72" s="298"/>
      <c r="D72" s="298"/>
      <c r="E72" s="298"/>
      <c r="F72" s="299"/>
      <c r="G72" s="299"/>
      <c r="H72" s="299"/>
      <c r="I72" s="299"/>
      <c r="J72" s="298"/>
      <c r="K72" s="299"/>
      <c r="L72" s="299"/>
      <c r="M72" s="299"/>
      <c r="N72" s="300"/>
      <c r="O72" s="299"/>
      <c r="P72" s="300"/>
      <c r="Q72" s="299"/>
      <c r="R72" s="300"/>
      <c r="S72" s="301"/>
      <c r="T72" s="299"/>
      <c r="U72" s="299"/>
      <c r="V72" s="7"/>
      <c r="W72" s="7"/>
      <c r="X72" s="7"/>
      <c r="Y72" s="7"/>
    </row>
    <row r="73" customFormat="false" ht="12.75" hidden="false" customHeight="false" outlineLevel="0" collapsed="false">
      <c r="A73" s="287"/>
      <c r="B73" s="9"/>
      <c r="C73" s="290"/>
      <c r="D73" s="290"/>
      <c r="E73" s="290"/>
      <c r="F73" s="302"/>
      <c r="G73" s="302"/>
      <c r="H73" s="302"/>
      <c r="I73" s="302"/>
      <c r="J73" s="290"/>
      <c r="K73" s="303"/>
      <c r="L73" s="303"/>
      <c r="M73" s="303"/>
      <c r="N73" s="303"/>
      <c r="O73" s="303"/>
      <c r="P73" s="303"/>
      <c r="Q73" s="303"/>
      <c r="R73" s="303"/>
      <c r="S73" s="303"/>
      <c r="T73" s="303"/>
      <c r="U73" s="304"/>
      <c r="V73" s="7"/>
      <c r="W73" s="7"/>
      <c r="X73" s="7"/>
      <c r="Y73" s="7"/>
    </row>
    <row r="74" customFormat="false" ht="12.75" hidden="false" customHeight="false" outlineLevel="0" collapsed="false">
      <c r="A74" s="287"/>
      <c r="B74" s="9"/>
      <c r="C74" s="290"/>
      <c r="D74" s="290"/>
      <c r="E74" s="290"/>
      <c r="F74" s="302"/>
      <c r="G74" s="302"/>
      <c r="H74" s="302"/>
      <c r="I74" s="302"/>
      <c r="J74" s="290"/>
      <c r="K74" s="303"/>
      <c r="L74" s="303"/>
      <c r="M74" s="303"/>
      <c r="N74" s="303"/>
      <c r="O74" s="303"/>
      <c r="P74" s="303"/>
      <c r="Q74" s="303"/>
      <c r="R74" s="303"/>
      <c r="S74" s="303"/>
      <c r="T74" s="303"/>
      <c r="U74" s="304"/>
      <c r="V74" s="7"/>
      <c r="W74" s="7"/>
      <c r="X74" s="7"/>
      <c r="Y74" s="7"/>
    </row>
    <row r="75" customFormat="false" ht="12.75" hidden="false" customHeight="false" outlineLevel="0" collapsed="false">
      <c r="A75" s="305"/>
      <c r="B75" s="9"/>
      <c r="C75" s="290"/>
      <c r="D75" s="290"/>
      <c r="E75" s="290"/>
      <c r="F75" s="302"/>
      <c r="G75" s="302"/>
      <c r="H75" s="302"/>
      <c r="I75" s="302"/>
      <c r="J75" s="290"/>
      <c r="K75" s="303"/>
      <c r="L75" s="303"/>
      <c r="M75" s="303"/>
      <c r="N75" s="303"/>
      <c r="O75" s="303"/>
      <c r="P75" s="303"/>
      <c r="Q75" s="303"/>
      <c r="R75" s="303"/>
      <c r="S75" s="303"/>
      <c r="T75" s="303"/>
      <c r="U75" s="304"/>
      <c r="V75" s="7"/>
      <c r="W75" s="7"/>
      <c r="X75" s="7"/>
      <c r="Y75" s="7"/>
    </row>
    <row r="76" customFormat="false" ht="12.75" hidden="false" customHeight="false" outlineLevel="0" collapsed="false">
      <c r="A76" s="287"/>
      <c r="B76" s="9"/>
      <c r="C76" s="290"/>
      <c r="D76" s="290"/>
      <c r="E76" s="290"/>
      <c r="F76" s="302"/>
      <c r="G76" s="302"/>
      <c r="H76" s="302"/>
      <c r="I76" s="302"/>
      <c r="J76" s="290"/>
      <c r="K76" s="303"/>
      <c r="L76" s="303"/>
      <c r="M76" s="303"/>
      <c r="N76" s="303"/>
      <c r="O76" s="303"/>
      <c r="P76" s="303"/>
      <c r="Q76" s="303"/>
      <c r="R76" s="303"/>
      <c r="S76" s="303"/>
      <c r="T76" s="303"/>
      <c r="U76" s="304"/>
      <c r="V76" s="7"/>
      <c r="W76" s="7"/>
      <c r="X76" s="7"/>
      <c r="Y76" s="7"/>
    </row>
    <row r="77" customFormat="false" ht="12.75" hidden="false" customHeight="false" outlineLevel="0" collapsed="false">
      <c r="A77" s="287"/>
      <c r="B77" s="9"/>
      <c r="C77" s="290"/>
      <c r="D77" s="290"/>
      <c r="E77" s="290"/>
      <c r="F77" s="302"/>
      <c r="G77" s="302"/>
      <c r="H77" s="302"/>
      <c r="I77" s="302"/>
      <c r="J77" s="290"/>
      <c r="K77" s="303"/>
      <c r="L77" s="303"/>
      <c r="M77" s="303"/>
      <c r="N77" s="303"/>
      <c r="O77" s="303"/>
      <c r="P77" s="303"/>
      <c r="Q77" s="303"/>
      <c r="R77" s="303"/>
      <c r="S77" s="303"/>
      <c r="T77" s="303"/>
      <c r="U77" s="304"/>
      <c r="V77" s="7"/>
      <c r="W77" s="7"/>
      <c r="X77" s="7"/>
      <c r="Y77" s="7"/>
    </row>
    <row r="78" customFormat="false" ht="12.75" hidden="false" customHeight="false" outlineLevel="0" collapsed="false">
      <c r="A78" s="287"/>
      <c r="B78" s="9"/>
      <c r="C78" s="290"/>
      <c r="D78" s="290"/>
      <c r="E78" s="290"/>
      <c r="F78" s="302"/>
      <c r="G78" s="302"/>
      <c r="H78" s="302"/>
      <c r="I78" s="302"/>
      <c r="J78" s="290"/>
      <c r="K78" s="303"/>
      <c r="L78" s="303"/>
      <c r="M78" s="303"/>
      <c r="N78" s="303"/>
      <c r="O78" s="303"/>
      <c r="P78" s="303"/>
      <c r="Q78" s="303"/>
      <c r="R78" s="303"/>
      <c r="S78" s="303"/>
      <c r="T78" s="303"/>
      <c r="U78" s="304"/>
      <c r="V78" s="7"/>
      <c r="W78" s="7"/>
      <c r="X78" s="7"/>
      <c r="Y78" s="7"/>
    </row>
    <row r="79" customFormat="false" ht="12.75" hidden="false" customHeight="false" outlineLevel="0" collapsed="false">
      <c r="A79" s="287"/>
      <c r="B79" s="9"/>
      <c r="C79" s="290"/>
      <c r="D79" s="290"/>
      <c r="E79" s="290"/>
      <c r="F79" s="302"/>
      <c r="G79" s="302"/>
      <c r="H79" s="302"/>
      <c r="I79" s="302"/>
      <c r="J79" s="290"/>
      <c r="K79" s="303"/>
      <c r="L79" s="303"/>
      <c r="M79" s="303"/>
      <c r="N79" s="303"/>
      <c r="O79" s="303"/>
      <c r="P79" s="303"/>
      <c r="Q79" s="303"/>
      <c r="R79" s="303"/>
      <c r="S79" s="303"/>
      <c r="T79" s="303"/>
      <c r="U79" s="304"/>
      <c r="V79" s="7"/>
      <c r="W79" s="7"/>
      <c r="X79" s="7"/>
      <c r="Y79" s="7"/>
    </row>
    <row r="80" customFormat="false" ht="12.75" hidden="false" customHeight="false" outlineLevel="0" collapsed="false">
      <c r="A80" s="287"/>
      <c r="B80" s="9"/>
      <c r="C80" s="290"/>
      <c r="D80" s="290"/>
      <c r="E80" s="290"/>
      <c r="F80" s="302"/>
      <c r="G80" s="302"/>
      <c r="H80" s="302"/>
      <c r="I80" s="302"/>
      <c r="J80" s="290"/>
      <c r="K80" s="303"/>
      <c r="L80" s="303"/>
      <c r="M80" s="303"/>
      <c r="N80" s="303"/>
      <c r="O80" s="303"/>
      <c r="P80" s="303"/>
      <c r="Q80" s="303"/>
      <c r="R80" s="303"/>
      <c r="S80" s="303"/>
      <c r="T80" s="303"/>
      <c r="U80" s="304"/>
      <c r="V80" s="7"/>
      <c r="W80" s="7"/>
      <c r="X80" s="7"/>
      <c r="Y80" s="7"/>
    </row>
    <row r="81" customFormat="false" ht="12.75" hidden="false" customHeight="false" outlineLevel="0" collapsed="false">
      <c r="A81" s="287"/>
      <c r="B81" s="9"/>
      <c r="C81" s="290"/>
      <c r="D81" s="290"/>
      <c r="E81" s="290"/>
      <c r="F81" s="302"/>
      <c r="G81" s="302"/>
      <c r="H81" s="302"/>
      <c r="I81" s="302"/>
      <c r="J81" s="290"/>
      <c r="K81" s="303"/>
      <c r="L81" s="303"/>
      <c r="M81" s="303"/>
      <c r="N81" s="303"/>
      <c r="O81" s="303"/>
      <c r="P81" s="303"/>
      <c r="Q81" s="303"/>
      <c r="R81" s="303"/>
      <c r="S81" s="303"/>
      <c r="T81" s="303"/>
      <c r="U81" s="304"/>
      <c r="V81" s="7"/>
      <c r="W81" s="7"/>
      <c r="X81" s="7"/>
      <c r="Y81" s="7"/>
    </row>
    <row r="82" customFormat="false" ht="12.75" hidden="false" customHeight="false" outlineLevel="0" collapsed="false">
      <c r="A82" s="287"/>
      <c r="B82" s="9"/>
      <c r="C82" s="290"/>
      <c r="D82" s="290"/>
      <c r="E82" s="290"/>
      <c r="F82" s="302"/>
      <c r="G82" s="302"/>
      <c r="H82" s="302"/>
      <c r="I82" s="302"/>
      <c r="J82" s="290"/>
      <c r="K82" s="303"/>
      <c r="L82" s="303"/>
      <c r="M82" s="303"/>
      <c r="N82" s="303"/>
      <c r="O82" s="303"/>
      <c r="P82" s="303"/>
      <c r="Q82" s="303"/>
      <c r="R82" s="303"/>
      <c r="S82" s="303"/>
      <c r="T82" s="303"/>
      <c r="U82" s="304"/>
      <c r="V82" s="7"/>
      <c r="W82" s="8"/>
      <c r="X82" s="7"/>
      <c r="Y82" s="8"/>
    </row>
    <row r="83" customFormat="false" ht="12.75" hidden="false" customHeight="false" outlineLevel="0" collapsed="false">
      <c r="A83" s="287"/>
      <c r="B83" s="9"/>
      <c r="C83" s="290"/>
      <c r="D83" s="290"/>
      <c r="E83" s="290"/>
      <c r="F83" s="302"/>
      <c r="G83" s="302"/>
      <c r="H83" s="302"/>
      <c r="I83" s="302"/>
      <c r="J83" s="290"/>
      <c r="K83" s="303"/>
      <c r="L83" s="303"/>
      <c r="M83" s="303"/>
      <c r="N83" s="303"/>
      <c r="O83" s="303"/>
      <c r="P83" s="303"/>
      <c r="Q83" s="303"/>
      <c r="R83" s="303"/>
      <c r="S83" s="303"/>
      <c r="T83" s="303"/>
      <c r="U83" s="304"/>
      <c r="V83" s="7"/>
      <c r="W83" s="7"/>
      <c r="X83" s="7"/>
      <c r="Y83" s="7"/>
    </row>
    <row r="84" customFormat="false" ht="12.75" hidden="false" customHeight="false" outlineLevel="0" collapsed="false">
      <c r="A84" s="287"/>
      <c r="B84" s="9"/>
      <c r="C84" s="290"/>
      <c r="D84" s="290"/>
      <c r="E84" s="290"/>
      <c r="F84" s="302"/>
      <c r="G84" s="302"/>
      <c r="H84" s="302"/>
      <c r="I84" s="302"/>
      <c r="J84" s="290"/>
      <c r="K84" s="303"/>
      <c r="L84" s="303"/>
      <c r="M84" s="303"/>
      <c r="N84" s="303"/>
      <c r="O84" s="303"/>
      <c r="P84" s="303"/>
      <c r="Q84" s="303"/>
      <c r="R84" s="303"/>
      <c r="S84" s="303"/>
      <c r="T84" s="303"/>
      <c r="U84" s="304"/>
      <c r="V84" s="7"/>
      <c r="W84" s="7"/>
      <c r="X84" s="7"/>
      <c r="Y84" s="7"/>
    </row>
    <row r="85" customFormat="false" ht="12.75" hidden="false" customHeight="false" outlineLevel="0" collapsed="false">
      <c r="A85" s="287"/>
      <c r="B85" s="9"/>
      <c r="C85" s="290"/>
      <c r="D85" s="290"/>
      <c r="E85" s="290"/>
      <c r="F85" s="302"/>
      <c r="G85" s="302"/>
      <c r="H85" s="302"/>
      <c r="I85" s="302"/>
      <c r="J85" s="290"/>
      <c r="K85" s="303"/>
      <c r="L85" s="303"/>
      <c r="M85" s="303"/>
      <c r="N85" s="303"/>
      <c r="O85" s="303"/>
      <c r="P85" s="303"/>
      <c r="Q85" s="303"/>
      <c r="R85" s="303"/>
      <c r="S85" s="303"/>
      <c r="T85" s="303"/>
      <c r="U85" s="304"/>
      <c r="V85" s="7"/>
      <c r="W85" s="7"/>
      <c r="X85" s="7"/>
      <c r="Y85" s="7"/>
    </row>
    <row r="86" customFormat="false" ht="12.75" hidden="false" customHeight="false" outlineLevel="0" collapsed="false">
      <c r="A86" s="287"/>
      <c r="B86" s="9"/>
      <c r="C86" s="290"/>
      <c r="D86" s="290"/>
      <c r="E86" s="290"/>
      <c r="F86" s="302"/>
      <c r="G86" s="302"/>
      <c r="H86" s="302"/>
      <c r="I86" s="302"/>
      <c r="J86" s="290"/>
      <c r="K86" s="303"/>
      <c r="L86" s="303"/>
      <c r="M86" s="303"/>
      <c r="N86" s="303"/>
      <c r="O86" s="303"/>
      <c r="P86" s="303"/>
      <c r="Q86" s="303"/>
      <c r="R86" s="303"/>
      <c r="S86" s="303"/>
      <c r="T86" s="303"/>
      <c r="U86" s="304"/>
      <c r="V86" s="7"/>
      <c r="W86" s="7"/>
      <c r="X86" s="7"/>
      <c r="Y86" s="7"/>
    </row>
    <row r="87" customFormat="false" ht="12.75" hidden="false" customHeight="false" outlineLevel="0" collapsed="false">
      <c r="A87" s="287"/>
      <c r="B87" s="9"/>
      <c r="C87" s="290"/>
      <c r="D87" s="290"/>
      <c r="E87" s="290"/>
      <c r="F87" s="302"/>
      <c r="G87" s="302"/>
      <c r="H87" s="302"/>
      <c r="I87" s="302"/>
      <c r="J87" s="290"/>
      <c r="K87" s="303"/>
      <c r="L87" s="303"/>
      <c r="M87" s="303"/>
      <c r="N87" s="303"/>
      <c r="O87" s="303"/>
      <c r="P87" s="303"/>
      <c r="Q87" s="303"/>
      <c r="R87" s="303"/>
      <c r="S87" s="303"/>
      <c r="T87" s="303"/>
      <c r="U87" s="304"/>
      <c r="V87" s="7"/>
      <c r="W87" s="7"/>
      <c r="X87" s="7"/>
      <c r="Y87" s="7"/>
      <c r="AH87" s="6"/>
    </row>
    <row r="88" customFormat="false" ht="12.75" hidden="false" customHeight="false" outlineLevel="0" collapsed="false">
      <c r="A88" s="287"/>
      <c r="B88" s="9"/>
      <c r="C88" s="290"/>
      <c r="D88" s="290"/>
      <c r="E88" s="290"/>
      <c r="F88" s="302"/>
      <c r="G88" s="302"/>
      <c r="H88" s="302"/>
      <c r="I88" s="302"/>
      <c r="J88" s="290"/>
      <c r="K88" s="303"/>
      <c r="L88" s="303"/>
      <c r="M88" s="303"/>
      <c r="N88" s="303"/>
      <c r="O88" s="303"/>
      <c r="P88" s="303"/>
      <c r="Q88" s="303"/>
      <c r="R88" s="303"/>
      <c r="S88" s="303"/>
      <c r="T88" s="303"/>
      <c r="U88" s="304"/>
      <c r="V88" s="7"/>
      <c r="W88" s="7"/>
      <c r="X88" s="7"/>
      <c r="Y88" s="7"/>
    </row>
    <row r="89" customFormat="false" ht="12.75" hidden="false" customHeight="false" outlineLevel="0" collapsed="false">
      <c r="A89" s="287"/>
      <c r="B89" s="9"/>
      <c r="C89" s="290"/>
      <c r="D89" s="290"/>
      <c r="E89" s="290"/>
      <c r="F89" s="302"/>
      <c r="G89" s="302"/>
      <c r="H89" s="302"/>
      <c r="I89" s="302"/>
      <c r="J89" s="290"/>
      <c r="K89" s="303"/>
      <c r="L89" s="303"/>
      <c r="M89" s="303"/>
      <c r="N89" s="303"/>
      <c r="O89" s="303"/>
      <c r="P89" s="303"/>
      <c r="Q89" s="303"/>
      <c r="R89" s="303"/>
      <c r="S89" s="303"/>
      <c r="T89" s="303"/>
      <c r="U89" s="304"/>
      <c r="V89" s="7"/>
      <c r="W89" s="7"/>
      <c r="X89" s="7"/>
      <c r="Y89" s="7"/>
    </row>
    <row r="90" customFormat="false" ht="12.75" hidden="false" customHeight="false" outlineLevel="0" collapsed="false">
      <c r="A90" s="287"/>
      <c r="B90" s="9"/>
      <c r="C90" s="290"/>
      <c r="D90" s="290"/>
      <c r="E90" s="290"/>
      <c r="F90" s="302"/>
      <c r="G90" s="302"/>
      <c r="H90" s="302"/>
      <c r="I90" s="302"/>
      <c r="J90" s="290"/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4"/>
      <c r="V90" s="7"/>
      <c r="W90" s="7"/>
      <c r="X90" s="7"/>
      <c r="Y90" s="7"/>
    </row>
    <row r="91" customFormat="false" ht="12.75" hidden="false" customHeight="false" outlineLevel="0" collapsed="false">
      <c r="A91" s="287"/>
      <c r="B91" s="9"/>
      <c r="C91" s="290"/>
      <c r="D91" s="290"/>
      <c r="E91" s="290"/>
      <c r="F91" s="302"/>
      <c r="G91" s="302"/>
      <c r="H91" s="302"/>
      <c r="I91" s="302"/>
      <c r="J91" s="290"/>
      <c r="K91" s="303"/>
      <c r="L91" s="303"/>
      <c r="M91" s="303"/>
      <c r="N91" s="303"/>
      <c r="O91" s="303"/>
      <c r="P91" s="303"/>
      <c r="Q91" s="303"/>
      <c r="R91" s="303"/>
      <c r="S91" s="303"/>
      <c r="T91" s="303"/>
      <c r="U91" s="304"/>
      <c r="V91" s="7"/>
      <c r="W91" s="7"/>
      <c r="X91" s="7"/>
      <c r="Y91" s="7"/>
    </row>
    <row r="92" customFormat="false" ht="12.75" hidden="false" customHeight="false" outlineLevel="0" collapsed="false">
      <c r="A92" s="287"/>
      <c r="B92" s="9"/>
      <c r="C92" s="290"/>
      <c r="D92" s="290"/>
      <c r="E92" s="290"/>
      <c r="F92" s="302"/>
      <c r="G92" s="302"/>
      <c r="H92" s="302"/>
      <c r="I92" s="302"/>
      <c r="J92" s="290"/>
      <c r="K92" s="303"/>
      <c r="L92" s="303"/>
      <c r="M92" s="303"/>
      <c r="N92" s="303"/>
      <c r="O92" s="303"/>
      <c r="P92" s="303"/>
      <c r="Q92" s="303"/>
      <c r="R92" s="303"/>
      <c r="S92" s="303"/>
      <c r="T92" s="303"/>
      <c r="U92" s="304"/>
      <c r="V92" s="7"/>
      <c r="W92" s="7"/>
      <c r="X92" s="7"/>
      <c r="Y92" s="7"/>
    </row>
    <row r="93" customFormat="false" ht="12.75" hidden="false" customHeight="false" outlineLevel="0" collapsed="false">
      <c r="A93" s="287"/>
      <c r="B93" s="9"/>
      <c r="C93" s="290"/>
      <c r="D93" s="290"/>
      <c r="E93" s="290"/>
      <c r="F93" s="302"/>
      <c r="G93" s="302"/>
      <c r="H93" s="302"/>
      <c r="I93" s="302"/>
      <c r="J93" s="290"/>
      <c r="K93" s="303"/>
      <c r="L93" s="303"/>
      <c r="M93" s="303"/>
      <c r="N93" s="303"/>
      <c r="O93" s="303"/>
      <c r="P93" s="303"/>
      <c r="Q93" s="303"/>
      <c r="R93" s="303"/>
      <c r="S93" s="303"/>
      <c r="T93" s="303"/>
      <c r="U93" s="304"/>
      <c r="V93" s="7"/>
      <c r="W93" s="7"/>
      <c r="X93" s="7"/>
      <c r="Y93" s="7"/>
    </row>
    <row r="94" customFormat="false" ht="12.75" hidden="false" customHeight="false" outlineLevel="0" collapsed="false">
      <c r="A94" s="287"/>
      <c r="B94" s="9"/>
      <c r="C94" s="290"/>
      <c r="D94" s="290"/>
      <c r="E94" s="290"/>
      <c r="F94" s="302"/>
      <c r="G94" s="302"/>
      <c r="H94" s="302"/>
      <c r="I94" s="302"/>
      <c r="J94" s="290"/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304"/>
      <c r="V94" s="7"/>
      <c r="W94" s="7"/>
      <c r="X94" s="7"/>
      <c r="Y94" s="7"/>
    </row>
    <row r="95" customFormat="false" ht="12.75" hidden="false" customHeight="false" outlineLevel="0" collapsed="false">
      <c r="A95" s="287"/>
      <c r="B95" s="9"/>
      <c r="C95" s="290"/>
      <c r="D95" s="290"/>
      <c r="E95" s="290"/>
      <c r="F95" s="302"/>
      <c r="G95" s="302"/>
      <c r="H95" s="302"/>
      <c r="I95" s="302"/>
      <c r="J95" s="290"/>
      <c r="K95" s="303"/>
      <c r="L95" s="303"/>
      <c r="M95" s="303"/>
      <c r="N95" s="303"/>
      <c r="O95" s="303"/>
      <c r="P95" s="303"/>
      <c r="Q95" s="303"/>
      <c r="R95" s="303"/>
      <c r="S95" s="303"/>
      <c r="T95" s="303"/>
      <c r="U95" s="304"/>
      <c r="V95" s="7"/>
      <c r="W95" s="7"/>
      <c r="X95" s="7"/>
      <c r="Y95" s="7"/>
    </row>
    <row r="96" customFormat="false" ht="12.75" hidden="false" customHeight="false" outlineLevel="0" collapsed="false">
      <c r="A96" s="287"/>
      <c r="B96" s="9"/>
      <c r="C96" s="290"/>
      <c r="D96" s="290"/>
      <c r="E96" s="290"/>
      <c r="F96" s="302"/>
      <c r="G96" s="302"/>
      <c r="H96" s="302"/>
      <c r="I96" s="302"/>
      <c r="J96" s="290"/>
      <c r="K96" s="303"/>
      <c r="L96" s="303"/>
      <c r="M96" s="303"/>
      <c r="N96" s="303"/>
      <c r="O96" s="303"/>
      <c r="P96" s="303"/>
      <c r="Q96" s="303"/>
      <c r="R96" s="303"/>
      <c r="S96" s="303"/>
      <c r="T96" s="303"/>
      <c r="U96" s="304"/>
      <c r="V96" s="7"/>
      <c r="W96" s="7"/>
      <c r="X96" s="7"/>
      <c r="Y96" s="7"/>
    </row>
    <row r="97" customFormat="false" ht="12.75" hidden="false" customHeight="false" outlineLevel="0" collapsed="false">
      <c r="A97" s="287"/>
      <c r="B97" s="9"/>
      <c r="C97" s="290"/>
      <c r="D97" s="290"/>
      <c r="E97" s="291"/>
      <c r="F97" s="287"/>
      <c r="G97" s="287"/>
      <c r="H97" s="287"/>
      <c r="I97" s="287"/>
      <c r="J97" s="287"/>
      <c r="K97" s="287"/>
      <c r="L97" s="287"/>
      <c r="M97" s="287"/>
      <c r="N97" s="287"/>
      <c r="O97" s="287"/>
      <c r="P97" s="287"/>
      <c r="Q97" s="287"/>
      <c r="R97" s="287"/>
      <c r="S97" s="287"/>
      <c r="T97" s="287"/>
      <c r="U97" s="287"/>
      <c r="V97" s="7"/>
      <c r="W97" s="7"/>
      <c r="X97" s="7"/>
      <c r="Y97" s="7"/>
    </row>
    <row r="98" customFormat="false" ht="12.75" hidden="false" customHeight="false" outlineLevel="0" collapsed="false">
      <c r="A98" s="287"/>
      <c r="B98" s="287"/>
      <c r="C98" s="287"/>
      <c r="D98" s="287"/>
      <c r="E98" s="287"/>
      <c r="F98" s="287"/>
      <c r="G98" s="287"/>
      <c r="H98" s="287"/>
      <c r="I98" s="287"/>
      <c r="J98" s="287"/>
      <c r="K98" s="287"/>
      <c r="L98" s="287"/>
      <c r="M98" s="287"/>
      <c r="N98" s="287"/>
      <c r="O98" s="287"/>
      <c r="P98" s="287"/>
      <c r="Q98" s="287"/>
      <c r="R98" s="287"/>
      <c r="S98" s="287"/>
      <c r="T98" s="287"/>
      <c r="U98" s="287"/>
      <c r="V98" s="7"/>
      <c r="W98" s="7"/>
      <c r="X98" s="7"/>
      <c r="Y98" s="7"/>
    </row>
    <row r="99" customFormat="false" ht="12.75" hidden="false" customHeight="false" outlineLevel="0" collapsed="false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customFormat="false" ht="12.75" hidden="false" customHeight="false" outlineLevel="0" collapsed="false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customFormat="false" ht="12.75" hidden="false" customHeight="false" outlineLevel="0" collapsed="false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customFormat="false" ht="12.75" hidden="false" customHeight="false" outlineLevel="0" collapsed="false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customFormat="false" ht="12.75" hidden="false" customHeight="false" outlineLevel="0" collapsed="false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customFormat="false" ht="12.75" hidden="false" customHeight="false" outlineLevel="0" collapsed="false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customFormat="false" ht="12.75" hidden="false" customHeight="false" outlineLevel="0" collapsed="false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customFormat="false" ht="12.75" hidden="false" customHeight="false" outlineLevel="0" collapsed="false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customFormat="false" ht="12.75" hidden="false" customHeight="false" outlineLevel="0" collapsed="false">
      <c r="A107" s="7"/>
      <c r="B107" s="7"/>
      <c r="C107" s="7"/>
      <c r="D107" s="7"/>
      <c r="E107" s="287"/>
      <c r="F107" s="287"/>
      <c r="G107" s="287"/>
      <c r="H107" s="287"/>
      <c r="I107" s="287"/>
      <c r="J107" s="287"/>
      <c r="K107" s="287"/>
      <c r="L107" s="287"/>
      <c r="M107" s="287"/>
      <c r="N107" s="287"/>
      <c r="O107" s="287"/>
      <c r="P107" s="287"/>
      <c r="Q107" s="287"/>
      <c r="R107" s="287"/>
      <c r="S107" s="287"/>
      <c r="T107" s="287"/>
      <c r="U107" s="287"/>
      <c r="V107" s="287"/>
      <c r="W107" s="287"/>
      <c r="X107" s="287"/>
      <c r="Y107" s="7"/>
    </row>
    <row r="108" customFormat="false" ht="12.75" hidden="false" customHeight="false" outlineLevel="0" collapsed="false">
      <c r="A108" s="7"/>
      <c r="B108" s="7"/>
      <c r="C108" s="7"/>
      <c r="D108" s="7"/>
      <c r="E108" s="9"/>
      <c r="F108" s="10"/>
      <c r="G108" s="10"/>
      <c r="H108" s="10"/>
      <c r="I108" s="288"/>
      <c r="J108" s="288"/>
      <c r="K108" s="12"/>
      <c r="L108" s="12"/>
      <c r="M108" s="288"/>
      <c r="N108" s="288"/>
      <c r="O108" s="288"/>
      <c r="P108" s="289"/>
      <c r="Q108" s="288"/>
      <c r="R108" s="289"/>
      <c r="S108" s="287"/>
      <c r="T108" s="289"/>
      <c r="U108" s="289"/>
      <c r="V108" s="289"/>
      <c r="W108" s="289"/>
      <c r="X108" s="287"/>
      <c r="Y108" s="7"/>
    </row>
    <row r="109" customFormat="false" ht="12.75" hidden="false" customHeight="false" outlineLevel="0" collapsed="false">
      <c r="A109" s="7"/>
      <c r="B109" s="7"/>
      <c r="C109" s="7"/>
      <c r="D109" s="7"/>
      <c r="E109" s="9"/>
      <c r="F109" s="290"/>
      <c r="G109" s="291"/>
      <c r="H109" s="290"/>
      <c r="I109" s="289"/>
      <c r="J109" s="289"/>
      <c r="K109" s="289"/>
      <c r="L109" s="289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7"/>
    </row>
    <row r="110" customFormat="false" ht="12.75" hidden="false" customHeight="false" outlineLevel="0" collapsed="false">
      <c r="A110" s="7"/>
      <c r="B110" s="7"/>
      <c r="C110" s="7"/>
      <c r="D110" s="7"/>
      <c r="E110" s="9"/>
      <c r="F110" s="291"/>
      <c r="G110" s="291"/>
      <c r="H110" s="290"/>
      <c r="I110" s="289"/>
      <c r="J110" s="289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89"/>
      <c r="Y110" s="7"/>
    </row>
    <row r="111" customFormat="false" ht="12.75" hidden="false" customHeight="false" outlineLevel="0" collapsed="false">
      <c r="A111" s="7"/>
      <c r="B111" s="7"/>
      <c r="C111" s="7"/>
      <c r="D111" s="7"/>
      <c r="E111" s="9"/>
      <c r="F111" s="291"/>
      <c r="G111" s="291"/>
      <c r="H111" s="10"/>
      <c r="I111" s="206"/>
      <c r="J111" s="294"/>
      <c r="K111" s="294"/>
      <c r="L111" s="289"/>
      <c r="M111" s="289"/>
      <c r="N111" s="294"/>
      <c r="O111" s="294"/>
      <c r="P111" s="294"/>
      <c r="Q111" s="295"/>
      <c r="R111" s="294"/>
      <c r="S111" s="296"/>
      <c r="T111" s="294"/>
      <c r="U111" s="294"/>
      <c r="V111" s="294"/>
      <c r="W111" s="294"/>
      <c r="X111" s="289"/>
      <c r="Y111" s="7"/>
    </row>
    <row r="112" customFormat="false" ht="12.75" hidden="false" customHeight="false" outlineLevel="0" collapsed="false">
      <c r="A112" s="7"/>
      <c r="B112" s="7"/>
      <c r="C112" s="7"/>
      <c r="D112" s="7"/>
      <c r="E112" s="297"/>
      <c r="F112" s="298"/>
      <c r="G112" s="298"/>
      <c r="H112" s="298"/>
      <c r="I112" s="299"/>
      <c r="J112" s="299"/>
      <c r="K112" s="299"/>
      <c r="L112" s="299"/>
      <c r="M112" s="298"/>
      <c r="N112" s="299"/>
      <c r="O112" s="299"/>
      <c r="P112" s="299"/>
      <c r="Q112" s="300"/>
      <c r="R112" s="299"/>
      <c r="S112" s="300"/>
      <c r="T112" s="299"/>
      <c r="U112" s="300"/>
      <c r="V112" s="301"/>
      <c r="W112" s="299"/>
      <c r="X112" s="299"/>
      <c r="Y112" s="7"/>
    </row>
    <row r="113" customFormat="false" ht="12.75" hidden="false" customHeight="false" outlineLevel="0" collapsed="false">
      <c r="A113" s="7"/>
      <c r="B113" s="7"/>
      <c r="C113" s="7"/>
      <c r="D113" s="7"/>
      <c r="E113" s="9"/>
      <c r="F113" s="290"/>
      <c r="G113" s="290"/>
      <c r="H113" s="290"/>
      <c r="I113" s="302"/>
      <c r="J113" s="302"/>
      <c r="K113" s="302"/>
      <c r="L113" s="302"/>
      <c r="M113" s="290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  <c r="X113" s="304"/>
      <c r="Y113" s="7"/>
    </row>
    <row r="114" customFormat="false" ht="12.75" hidden="false" customHeight="false" outlineLevel="0" collapsed="false">
      <c r="A114" s="7"/>
      <c r="B114" s="7"/>
      <c r="C114" s="7"/>
      <c r="D114" s="7"/>
      <c r="E114" s="9"/>
      <c r="F114" s="290"/>
      <c r="G114" s="290"/>
      <c r="H114" s="290"/>
      <c r="I114" s="302"/>
      <c r="J114" s="302"/>
      <c r="K114" s="302"/>
      <c r="L114" s="302"/>
      <c r="M114" s="290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  <c r="X114" s="304"/>
      <c r="Y114" s="7"/>
    </row>
    <row r="115" customFormat="false" ht="12.75" hidden="false" customHeight="false" outlineLevel="0" collapsed="false">
      <c r="A115" s="7"/>
      <c r="B115" s="7"/>
      <c r="C115" s="7"/>
      <c r="D115" s="7"/>
      <c r="E115" s="9"/>
      <c r="F115" s="290"/>
      <c r="G115" s="290"/>
      <c r="H115" s="290"/>
      <c r="I115" s="302"/>
      <c r="J115" s="302"/>
      <c r="K115" s="302"/>
      <c r="L115" s="302"/>
      <c r="M115" s="290"/>
      <c r="N115" s="303"/>
      <c r="O115" s="303"/>
      <c r="P115" s="303"/>
      <c r="Q115" s="303"/>
      <c r="R115" s="303"/>
      <c r="S115" s="303"/>
      <c r="T115" s="303"/>
      <c r="U115" s="303"/>
      <c r="V115" s="303"/>
      <c r="W115" s="303"/>
      <c r="X115" s="304"/>
      <c r="Y115" s="7"/>
    </row>
    <row r="116" customFormat="false" ht="12.75" hidden="false" customHeight="false" outlineLevel="0" collapsed="false">
      <c r="A116" s="7"/>
      <c r="B116" s="7"/>
      <c r="C116" s="7"/>
      <c r="D116" s="7"/>
      <c r="E116" s="9"/>
      <c r="F116" s="290"/>
      <c r="G116" s="290"/>
      <c r="H116" s="290"/>
      <c r="I116" s="302"/>
      <c r="J116" s="302"/>
      <c r="K116" s="302"/>
      <c r="L116" s="302"/>
      <c r="M116" s="290"/>
      <c r="N116" s="303"/>
      <c r="O116" s="303"/>
      <c r="P116" s="303"/>
      <c r="Q116" s="303"/>
      <c r="R116" s="303"/>
      <c r="S116" s="303"/>
      <c r="T116" s="303"/>
      <c r="U116" s="303"/>
      <c r="V116" s="303"/>
      <c r="W116" s="303"/>
      <c r="X116" s="304"/>
      <c r="Y116" s="7"/>
    </row>
    <row r="117" customFormat="false" ht="12.75" hidden="false" customHeight="false" outlineLevel="0" collapsed="false">
      <c r="A117" s="7"/>
      <c r="B117" s="7"/>
      <c r="C117" s="7"/>
      <c r="D117" s="7"/>
      <c r="E117" s="9"/>
      <c r="F117" s="290"/>
      <c r="G117" s="290"/>
      <c r="H117" s="290"/>
      <c r="I117" s="302"/>
      <c r="J117" s="302"/>
      <c r="K117" s="302"/>
      <c r="L117" s="302"/>
      <c r="M117" s="290"/>
      <c r="N117" s="303"/>
      <c r="O117" s="303"/>
      <c r="P117" s="303"/>
      <c r="Q117" s="303"/>
      <c r="R117" s="303"/>
      <c r="S117" s="303"/>
      <c r="T117" s="303"/>
      <c r="U117" s="303"/>
      <c r="V117" s="303"/>
      <c r="W117" s="303"/>
      <c r="X117" s="304"/>
      <c r="Y117" s="7"/>
    </row>
    <row r="118" customFormat="false" ht="12.75" hidden="false" customHeight="false" outlineLevel="0" collapsed="false">
      <c r="A118" s="7"/>
      <c r="B118" s="7"/>
      <c r="C118" s="7"/>
      <c r="D118" s="7"/>
      <c r="E118" s="9"/>
      <c r="F118" s="290"/>
      <c r="G118" s="290"/>
      <c r="H118" s="290"/>
      <c r="I118" s="302"/>
      <c r="J118" s="302"/>
      <c r="K118" s="302"/>
      <c r="L118" s="302"/>
      <c r="M118" s="290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  <c r="X118" s="304"/>
      <c r="Y118" s="7"/>
    </row>
    <row r="119" customFormat="false" ht="12.75" hidden="false" customHeight="false" outlineLevel="0" collapsed="false">
      <c r="A119" s="7"/>
      <c r="B119" s="7"/>
      <c r="C119" s="7"/>
      <c r="D119" s="7"/>
      <c r="E119" s="9"/>
      <c r="F119" s="290"/>
      <c r="G119" s="290"/>
      <c r="H119" s="290"/>
      <c r="I119" s="302"/>
      <c r="J119" s="302"/>
      <c r="K119" s="302"/>
      <c r="L119" s="302"/>
      <c r="M119" s="290"/>
      <c r="N119" s="303"/>
      <c r="O119" s="303"/>
      <c r="P119" s="303"/>
      <c r="Q119" s="303"/>
      <c r="R119" s="303"/>
      <c r="S119" s="303"/>
      <c r="T119" s="303"/>
      <c r="U119" s="303"/>
      <c r="V119" s="303"/>
      <c r="W119" s="303"/>
      <c r="X119" s="304"/>
      <c r="Y119" s="7"/>
    </row>
    <row r="120" customFormat="false" ht="12.75" hidden="false" customHeight="false" outlineLevel="0" collapsed="false">
      <c r="A120" s="7"/>
      <c r="B120" s="7"/>
      <c r="C120" s="7"/>
      <c r="D120" s="7"/>
      <c r="E120" s="9"/>
      <c r="F120" s="290"/>
      <c r="G120" s="290"/>
      <c r="H120" s="290"/>
      <c r="I120" s="302"/>
      <c r="J120" s="302"/>
      <c r="K120" s="302"/>
      <c r="L120" s="302"/>
      <c r="M120" s="290"/>
      <c r="N120" s="303"/>
      <c r="O120" s="303"/>
      <c r="P120" s="303"/>
      <c r="Q120" s="303"/>
      <c r="R120" s="303"/>
      <c r="S120" s="303"/>
      <c r="T120" s="303"/>
      <c r="U120" s="303"/>
      <c r="V120" s="303"/>
      <c r="W120" s="303"/>
      <c r="X120" s="304"/>
      <c r="Y120" s="7"/>
    </row>
    <row r="121" customFormat="false" ht="12.75" hidden="false" customHeight="false" outlineLevel="0" collapsed="false">
      <c r="A121" s="7"/>
      <c r="B121" s="7"/>
      <c r="C121" s="7"/>
      <c r="D121" s="7"/>
      <c r="E121" s="9"/>
      <c r="F121" s="290"/>
      <c r="G121" s="290"/>
      <c r="H121" s="290"/>
      <c r="I121" s="302"/>
      <c r="J121" s="302"/>
      <c r="K121" s="302"/>
      <c r="L121" s="302"/>
      <c r="M121" s="290"/>
      <c r="N121" s="303"/>
      <c r="O121" s="303"/>
      <c r="P121" s="303"/>
      <c r="Q121" s="303"/>
      <c r="R121" s="303"/>
      <c r="S121" s="303"/>
      <c r="T121" s="303"/>
      <c r="U121" s="303"/>
      <c r="V121" s="303"/>
      <c r="W121" s="303"/>
      <c r="X121" s="304"/>
      <c r="Y121" s="7"/>
    </row>
    <row r="122" customFormat="false" ht="12.75" hidden="false" customHeight="false" outlineLevel="0" collapsed="false">
      <c r="A122" s="7"/>
      <c r="B122" s="7"/>
      <c r="C122" s="7"/>
      <c r="D122" s="7"/>
      <c r="E122" s="9"/>
      <c r="F122" s="290"/>
      <c r="G122" s="290"/>
      <c r="H122" s="290"/>
      <c r="I122" s="302"/>
      <c r="J122" s="302"/>
      <c r="K122" s="302"/>
      <c r="L122" s="302"/>
      <c r="M122" s="290"/>
      <c r="N122" s="303"/>
      <c r="O122" s="303"/>
      <c r="P122" s="303"/>
      <c r="Q122" s="303"/>
      <c r="R122" s="303"/>
      <c r="S122" s="303"/>
      <c r="T122" s="303"/>
      <c r="U122" s="303"/>
      <c r="V122" s="303"/>
      <c r="W122" s="303"/>
      <c r="X122" s="304"/>
      <c r="Y122" s="7"/>
    </row>
    <row r="123" customFormat="false" ht="12.75" hidden="false" customHeight="false" outlineLevel="0" collapsed="false">
      <c r="A123" s="7"/>
      <c r="B123" s="7"/>
      <c r="C123" s="7"/>
      <c r="D123" s="7"/>
      <c r="E123" s="9"/>
      <c r="F123" s="290"/>
      <c r="G123" s="290"/>
      <c r="H123" s="290"/>
      <c r="I123" s="302"/>
      <c r="J123" s="302"/>
      <c r="K123" s="302"/>
      <c r="L123" s="302"/>
      <c r="M123" s="290"/>
      <c r="N123" s="303"/>
      <c r="O123" s="303"/>
      <c r="P123" s="303"/>
      <c r="Q123" s="303"/>
      <c r="R123" s="303"/>
      <c r="S123" s="303"/>
      <c r="T123" s="303"/>
      <c r="U123" s="303"/>
      <c r="V123" s="303"/>
      <c r="W123" s="303"/>
      <c r="X123" s="304"/>
      <c r="Y123" s="7"/>
    </row>
    <row r="124" customFormat="false" ht="12.75" hidden="false" customHeight="false" outlineLevel="0" collapsed="false">
      <c r="A124" s="7"/>
      <c r="B124" s="7"/>
      <c r="C124" s="7"/>
      <c r="D124" s="7"/>
      <c r="E124" s="9"/>
      <c r="F124" s="290"/>
      <c r="G124" s="290"/>
      <c r="H124" s="290"/>
      <c r="I124" s="302"/>
      <c r="J124" s="302"/>
      <c r="K124" s="302"/>
      <c r="L124" s="302"/>
      <c r="M124" s="290"/>
      <c r="N124" s="303"/>
      <c r="O124" s="303"/>
      <c r="P124" s="303"/>
      <c r="Q124" s="303"/>
      <c r="R124" s="303"/>
      <c r="S124" s="303"/>
      <c r="T124" s="303"/>
      <c r="U124" s="303"/>
      <c r="V124" s="303"/>
      <c r="W124" s="303"/>
      <c r="X124" s="304"/>
      <c r="Y124" s="7"/>
    </row>
    <row r="125" customFormat="false" ht="12.75" hidden="false" customHeight="false" outlineLevel="0" collapsed="false">
      <c r="A125" s="7"/>
      <c r="B125" s="7"/>
      <c r="C125" s="7"/>
      <c r="D125" s="7"/>
      <c r="E125" s="9"/>
      <c r="F125" s="290"/>
      <c r="G125" s="290"/>
      <c r="H125" s="290"/>
      <c r="I125" s="302"/>
      <c r="J125" s="302"/>
      <c r="K125" s="302"/>
      <c r="L125" s="302"/>
      <c r="M125" s="290"/>
      <c r="N125" s="303"/>
      <c r="O125" s="303"/>
      <c r="P125" s="303"/>
      <c r="Q125" s="303"/>
      <c r="R125" s="303"/>
      <c r="S125" s="303"/>
      <c r="T125" s="303"/>
      <c r="U125" s="303"/>
      <c r="V125" s="303"/>
      <c r="W125" s="303"/>
      <c r="X125" s="304"/>
      <c r="Y125" s="7"/>
    </row>
    <row r="126" customFormat="false" ht="12.75" hidden="false" customHeight="false" outlineLevel="0" collapsed="false">
      <c r="A126" s="7"/>
      <c r="B126" s="7"/>
      <c r="C126" s="7"/>
      <c r="D126" s="7"/>
      <c r="E126" s="9"/>
      <c r="F126" s="290"/>
      <c r="G126" s="290"/>
      <c r="H126" s="290"/>
      <c r="I126" s="302"/>
      <c r="J126" s="302"/>
      <c r="K126" s="302"/>
      <c r="L126" s="302"/>
      <c r="M126" s="290"/>
      <c r="N126" s="303"/>
      <c r="O126" s="303"/>
      <c r="P126" s="303"/>
      <c r="Q126" s="303"/>
      <c r="R126" s="303"/>
      <c r="S126" s="303"/>
      <c r="T126" s="303"/>
      <c r="U126" s="303"/>
      <c r="V126" s="303"/>
      <c r="W126" s="303"/>
      <c r="X126" s="304"/>
      <c r="Y126" s="7"/>
    </row>
    <row r="127" customFormat="false" ht="12.75" hidden="false" customHeight="false" outlineLevel="0" collapsed="false">
      <c r="A127" s="7"/>
      <c r="B127" s="7"/>
      <c r="C127" s="7"/>
      <c r="D127" s="7"/>
      <c r="E127" s="9"/>
      <c r="F127" s="290"/>
      <c r="G127" s="290"/>
      <c r="H127" s="290"/>
      <c r="I127" s="302"/>
      <c r="J127" s="302"/>
      <c r="K127" s="302"/>
      <c r="L127" s="302"/>
      <c r="M127" s="290"/>
      <c r="N127" s="303"/>
      <c r="O127" s="303"/>
      <c r="P127" s="303"/>
      <c r="Q127" s="303"/>
      <c r="R127" s="303"/>
      <c r="S127" s="303"/>
      <c r="T127" s="303"/>
      <c r="U127" s="303"/>
      <c r="V127" s="303"/>
      <c r="W127" s="303"/>
      <c r="X127" s="304"/>
      <c r="Y127" s="7"/>
    </row>
    <row r="128" customFormat="false" ht="12.75" hidden="false" customHeight="false" outlineLevel="0" collapsed="false">
      <c r="A128" s="7"/>
      <c r="B128" s="7"/>
      <c r="C128" s="7"/>
      <c r="D128" s="7"/>
      <c r="E128" s="9"/>
      <c r="F128" s="290"/>
      <c r="G128" s="290"/>
      <c r="H128" s="290"/>
      <c r="I128" s="302"/>
      <c r="J128" s="302"/>
      <c r="K128" s="302"/>
      <c r="L128" s="302"/>
      <c r="M128" s="290"/>
      <c r="N128" s="303"/>
      <c r="O128" s="303"/>
      <c r="P128" s="303"/>
      <c r="Q128" s="303"/>
      <c r="R128" s="303"/>
      <c r="S128" s="303"/>
      <c r="T128" s="303"/>
      <c r="U128" s="303"/>
      <c r="V128" s="303"/>
      <c r="W128" s="303"/>
      <c r="X128" s="304"/>
      <c r="Y128" s="7"/>
    </row>
    <row r="129" customFormat="false" ht="12.75" hidden="false" customHeight="false" outlineLevel="0" collapsed="false">
      <c r="A129" s="7"/>
      <c r="B129" s="7"/>
      <c r="C129" s="7"/>
      <c r="D129" s="7"/>
      <c r="E129" s="9"/>
      <c r="F129" s="290"/>
      <c r="G129" s="290"/>
      <c r="H129" s="290"/>
      <c r="I129" s="302"/>
      <c r="J129" s="302"/>
      <c r="K129" s="302"/>
      <c r="L129" s="302"/>
      <c r="M129" s="290"/>
      <c r="N129" s="303"/>
      <c r="O129" s="303"/>
      <c r="P129" s="303"/>
      <c r="Q129" s="303"/>
      <c r="R129" s="303"/>
      <c r="S129" s="303"/>
      <c r="T129" s="303"/>
      <c r="U129" s="303"/>
      <c r="V129" s="303"/>
      <c r="W129" s="303"/>
      <c r="X129" s="304"/>
      <c r="Y129" s="7"/>
    </row>
    <row r="130" customFormat="false" ht="12.75" hidden="false" customHeight="false" outlineLevel="0" collapsed="false">
      <c r="A130" s="7"/>
      <c r="B130" s="7"/>
      <c r="C130" s="7"/>
      <c r="D130" s="7"/>
      <c r="E130" s="9"/>
      <c r="F130" s="290"/>
      <c r="G130" s="290"/>
      <c r="H130" s="290"/>
      <c r="I130" s="302"/>
      <c r="J130" s="302"/>
      <c r="K130" s="302"/>
      <c r="L130" s="302"/>
      <c r="M130" s="290"/>
      <c r="N130" s="303"/>
      <c r="O130" s="303"/>
      <c r="P130" s="303"/>
      <c r="Q130" s="303"/>
      <c r="R130" s="303"/>
      <c r="S130" s="303"/>
      <c r="T130" s="303"/>
      <c r="U130" s="303"/>
      <c r="V130" s="303"/>
      <c r="W130" s="303"/>
      <c r="X130" s="304"/>
      <c r="Y130" s="7"/>
    </row>
    <row r="131" customFormat="false" ht="12.75" hidden="false" customHeight="false" outlineLevel="0" collapsed="false">
      <c r="A131" s="7"/>
      <c r="B131" s="7"/>
      <c r="C131" s="7"/>
      <c r="D131" s="7"/>
      <c r="E131" s="9"/>
      <c r="F131" s="290"/>
      <c r="G131" s="290"/>
      <c r="H131" s="290"/>
      <c r="I131" s="302"/>
      <c r="J131" s="302"/>
      <c r="K131" s="302"/>
      <c r="L131" s="302"/>
      <c r="M131" s="290"/>
      <c r="N131" s="303"/>
      <c r="O131" s="303"/>
      <c r="P131" s="303"/>
      <c r="Q131" s="303"/>
      <c r="R131" s="303"/>
      <c r="S131" s="303"/>
      <c r="T131" s="303"/>
      <c r="U131" s="303"/>
      <c r="V131" s="303"/>
      <c r="W131" s="303"/>
      <c r="X131" s="304"/>
      <c r="Y131" s="7"/>
    </row>
    <row r="132" customFormat="false" ht="12.75" hidden="false" customHeight="false" outlineLevel="0" collapsed="false">
      <c r="A132" s="7"/>
      <c r="B132" s="7"/>
      <c r="C132" s="7"/>
      <c r="D132" s="7"/>
      <c r="E132" s="9"/>
      <c r="F132" s="290"/>
      <c r="G132" s="290"/>
      <c r="H132" s="290"/>
      <c r="I132" s="302"/>
      <c r="J132" s="302"/>
      <c r="K132" s="302"/>
      <c r="L132" s="302"/>
      <c r="M132" s="290"/>
      <c r="N132" s="303"/>
      <c r="O132" s="303"/>
      <c r="P132" s="303"/>
      <c r="Q132" s="303"/>
      <c r="R132" s="303"/>
      <c r="S132" s="303"/>
      <c r="T132" s="303"/>
      <c r="U132" s="303"/>
      <c r="V132" s="303"/>
      <c r="W132" s="303"/>
      <c r="X132" s="304"/>
      <c r="Y132" s="7"/>
    </row>
    <row r="133" customFormat="false" ht="12.75" hidden="false" customHeight="false" outlineLevel="0" collapsed="false">
      <c r="A133" s="7"/>
      <c r="B133" s="7"/>
      <c r="C133" s="7"/>
      <c r="D133" s="7"/>
      <c r="E133" s="9"/>
      <c r="F133" s="290"/>
      <c r="G133" s="290"/>
      <c r="H133" s="290"/>
      <c r="I133" s="302"/>
      <c r="J133" s="302"/>
      <c r="K133" s="302"/>
      <c r="L133" s="302"/>
      <c r="M133" s="290"/>
      <c r="N133" s="303"/>
      <c r="O133" s="303"/>
      <c r="P133" s="303"/>
      <c r="Q133" s="303"/>
      <c r="R133" s="303"/>
      <c r="S133" s="303"/>
      <c r="T133" s="303"/>
      <c r="U133" s="303"/>
      <c r="V133" s="303"/>
      <c r="W133" s="303"/>
      <c r="X133" s="304"/>
      <c r="Y133" s="7"/>
    </row>
    <row r="134" customFormat="false" ht="12.75" hidden="false" customHeight="false" outlineLevel="0" collapsed="false">
      <c r="A134" s="7"/>
      <c r="B134" s="7"/>
      <c r="C134" s="7"/>
      <c r="D134" s="7"/>
      <c r="E134" s="9"/>
      <c r="F134" s="290"/>
      <c r="G134" s="290"/>
      <c r="H134" s="290"/>
      <c r="I134" s="302"/>
      <c r="J134" s="302"/>
      <c r="K134" s="302"/>
      <c r="L134" s="302"/>
      <c r="M134" s="290"/>
      <c r="N134" s="303"/>
      <c r="O134" s="303"/>
      <c r="P134" s="303"/>
      <c r="Q134" s="303"/>
      <c r="R134" s="303"/>
      <c r="S134" s="303"/>
      <c r="T134" s="303"/>
      <c r="U134" s="303"/>
      <c r="V134" s="303"/>
      <c r="W134" s="303"/>
      <c r="X134" s="304"/>
      <c r="Y134" s="7"/>
    </row>
    <row r="135" customFormat="false" ht="12.75" hidden="false" customHeight="false" outlineLevel="0" collapsed="false">
      <c r="A135" s="7"/>
      <c r="B135" s="7"/>
      <c r="C135" s="7"/>
      <c r="D135" s="7"/>
      <c r="E135" s="9"/>
      <c r="F135" s="290"/>
      <c r="G135" s="290"/>
      <c r="H135" s="290"/>
      <c r="I135" s="302"/>
      <c r="J135" s="302"/>
      <c r="K135" s="302"/>
      <c r="L135" s="302"/>
      <c r="M135" s="290"/>
      <c r="N135" s="303"/>
      <c r="O135" s="303"/>
      <c r="P135" s="303"/>
      <c r="Q135" s="303"/>
      <c r="R135" s="303"/>
      <c r="S135" s="303"/>
      <c r="T135" s="303"/>
      <c r="U135" s="303"/>
      <c r="V135" s="303"/>
      <c r="W135" s="303"/>
      <c r="X135" s="304"/>
      <c r="Y135" s="7"/>
    </row>
    <row r="136" customFormat="false" ht="12.75" hidden="false" customHeight="false" outlineLevel="0" collapsed="false">
      <c r="A136" s="7"/>
      <c r="B136" s="7"/>
      <c r="C136" s="7"/>
      <c r="D136" s="7"/>
      <c r="E136" s="9"/>
      <c r="F136" s="290"/>
      <c r="G136" s="290"/>
      <c r="H136" s="290"/>
      <c r="I136" s="302"/>
      <c r="J136" s="302"/>
      <c r="K136" s="302"/>
      <c r="L136" s="302"/>
      <c r="M136" s="290"/>
      <c r="N136" s="303"/>
      <c r="O136" s="303"/>
      <c r="P136" s="303"/>
      <c r="Q136" s="303"/>
      <c r="R136" s="303"/>
      <c r="S136" s="303"/>
      <c r="T136" s="303"/>
      <c r="U136" s="303"/>
      <c r="V136" s="303"/>
      <c r="W136" s="303"/>
      <c r="X136" s="304"/>
      <c r="Y136" s="7"/>
    </row>
    <row r="137" customFormat="false" ht="12.75" hidden="false" customHeight="false" outlineLevel="0" collapsed="false">
      <c r="A137" s="7"/>
      <c r="B137" s="7"/>
      <c r="C137" s="7"/>
      <c r="D137" s="7"/>
      <c r="E137" s="9"/>
      <c r="F137" s="290"/>
      <c r="G137" s="290"/>
      <c r="H137" s="291"/>
      <c r="I137" s="287"/>
      <c r="J137" s="287"/>
      <c r="K137" s="287"/>
      <c r="L137" s="287"/>
      <c r="M137" s="287"/>
      <c r="N137" s="287"/>
      <c r="O137" s="287"/>
      <c r="P137" s="287"/>
      <c r="Q137" s="287"/>
      <c r="R137" s="287"/>
      <c r="S137" s="287"/>
      <c r="T137" s="287"/>
      <c r="U137" s="287"/>
      <c r="V137" s="287"/>
      <c r="W137" s="287"/>
      <c r="X137" s="287"/>
      <c r="Y137" s="7"/>
    </row>
    <row r="138" customFormat="false" ht="12.75" hidden="false" customHeight="false" outlineLevel="0" collapsed="false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customFormat="false" ht="12.75" hidden="false" customHeight="false" outlineLevel="0" collapsed="false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customFormat="false" ht="12.75" hidden="false" customHeight="false" outlineLevel="0" collapsed="false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customFormat="false" ht="12.75" hidden="false" customHeight="false" outlineLevel="0" collapsed="false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customFormat="false" ht="12.75" hidden="false" customHeight="false" outlineLevel="0" collapsed="false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customFormat="false" ht="12.75" hidden="false" customHeight="false" outlineLevel="0" collapsed="false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customFormat="false" ht="12.75" hidden="false" customHeight="false" outlineLevel="0" collapsed="false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customFormat="false" ht="12.75" hidden="false" customHeight="false" outlineLevel="0" collapsed="false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</sheetData>
  <mergeCells count="13">
    <mergeCell ref="AQ1:AR1"/>
    <mergeCell ref="BC1:BD1"/>
    <mergeCell ref="W3:AB3"/>
    <mergeCell ref="AD3:AL3"/>
    <mergeCell ref="BF3:BH3"/>
    <mergeCell ref="CE3:CG3"/>
    <mergeCell ref="F4:I4"/>
    <mergeCell ref="AK4:AM4"/>
    <mergeCell ref="AN4:AP4"/>
    <mergeCell ref="AK5:AM5"/>
    <mergeCell ref="AN5:AP5"/>
    <mergeCell ref="F69:I69"/>
    <mergeCell ref="I109:L109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Y145"/>
  <sheetViews>
    <sheetView showFormulas="false" showGridLines="true" showRowColHeaders="true" showZeros="true" rightToLeft="false" tabSelected="false" showOutlineSymbols="true" defaultGridColor="true" view="normal" topLeftCell="AD1" colorId="64" zoomScale="75" zoomScaleNormal="75" zoomScalePageLayoutView="100" workbookViewId="0">
      <selection pane="topLeft" activeCell="AL33" activeCellId="0" sqref="AL3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9.99"/>
    <col collapsed="false" customWidth="true" hidden="false" outlineLevel="0" max="4" min="4" style="0" width="10.56"/>
    <col collapsed="false" customWidth="true" hidden="false" outlineLevel="0" max="5" min="5" style="0" width="13.85"/>
    <col collapsed="false" customWidth="true" hidden="false" outlineLevel="0" max="6" min="6" style="0" width="13.41"/>
    <col collapsed="false" customWidth="true" hidden="false" outlineLevel="0" max="7" min="7" style="0" width="11.99"/>
    <col collapsed="false" customWidth="true" hidden="false" outlineLevel="0" max="8" min="8" style="0" width="14.28"/>
    <col collapsed="false" customWidth="true" hidden="false" outlineLevel="0" max="9" min="9" style="0" width="15.85"/>
    <col collapsed="false" customWidth="true" hidden="false" outlineLevel="0" max="10" min="10" style="0" width="11.56"/>
    <col collapsed="false" customWidth="true" hidden="false" outlineLevel="0" max="11" min="11" style="0" width="19.56"/>
    <col collapsed="false" customWidth="true" hidden="false" outlineLevel="0" max="12" min="12" style="0" width="16.56"/>
    <col collapsed="false" customWidth="true" hidden="false" outlineLevel="0" max="13" min="13" style="0" width="18.41"/>
    <col collapsed="false" customWidth="true" hidden="false" outlineLevel="0" max="14" min="14" style="0" width="19.99"/>
    <col collapsed="false" customWidth="true" hidden="false" outlineLevel="0" max="15" min="15" style="0" width="14.56"/>
    <col collapsed="false" customWidth="true" hidden="false" outlineLevel="0" max="16" min="16" style="0" width="11.56"/>
    <col collapsed="false" customWidth="true" hidden="false" outlineLevel="0" max="17" min="17" style="0" width="12.14"/>
    <col collapsed="false" customWidth="true" hidden="false" outlineLevel="0" max="19" min="18" style="0" width="12.85"/>
    <col collapsed="false" customWidth="true" hidden="false" outlineLevel="0" max="20" min="20" style="0" width="13.56"/>
    <col collapsed="false" customWidth="true" hidden="false" outlineLevel="0" max="21" min="21" style="0" width="15.13"/>
    <col collapsed="false" customWidth="true" hidden="false" outlineLevel="0" max="22" min="22" style="0" width="13.14"/>
    <col collapsed="false" customWidth="true" hidden="false" outlineLevel="0" max="23" min="23" style="0" width="12.56"/>
    <col collapsed="false" customWidth="true" hidden="false" outlineLevel="0" max="24" min="24" style="0" width="12.28"/>
    <col collapsed="false" customWidth="true" hidden="false" outlineLevel="0" max="25" min="25" style="0" width="13.85"/>
    <col collapsed="false" customWidth="true" hidden="false" outlineLevel="0" max="26" min="26" style="0" width="12.56"/>
    <col collapsed="false" customWidth="true" hidden="false" outlineLevel="0" max="27" min="27" style="0" width="13.99"/>
    <col collapsed="false" customWidth="true" hidden="false" outlineLevel="0" max="28" min="28" style="0" width="14.14"/>
    <col collapsed="false" customWidth="true" hidden="false" outlineLevel="0" max="29" min="29" style="0" width="14.28"/>
    <col collapsed="false" customWidth="true" hidden="false" outlineLevel="0" max="30" min="30" style="0" width="15.13"/>
    <col collapsed="false" customWidth="true" hidden="false" outlineLevel="0" max="31" min="31" style="0" width="13.14"/>
    <col collapsed="false" customWidth="true" hidden="false" outlineLevel="0" max="32" min="32" style="0" width="12.56"/>
    <col collapsed="false" customWidth="true" hidden="false" outlineLevel="0" max="33" min="33" style="0" width="12.28"/>
    <col collapsed="false" customWidth="true" hidden="false" outlineLevel="0" max="34" min="34" style="0" width="12.7"/>
    <col collapsed="false" customWidth="true" hidden="false" outlineLevel="0" max="35" min="35" style="0" width="10.99"/>
    <col collapsed="false" customWidth="true" hidden="false" outlineLevel="0" max="36" min="36" style="0" width="15.41"/>
    <col collapsed="false" customWidth="true" hidden="false" outlineLevel="0" max="37" min="37" style="0" width="13.14"/>
    <col collapsed="false" customWidth="true" hidden="false" outlineLevel="0" max="38" min="38" style="0" width="14.56"/>
    <col collapsed="false" customWidth="true" hidden="false" outlineLevel="0" max="39" min="39" style="0" width="14.85"/>
    <col collapsed="false" customWidth="true" hidden="false" outlineLevel="0" max="40" min="40" style="0" width="11.13"/>
    <col collapsed="false" customWidth="true" hidden="false" outlineLevel="0" max="41" min="41" style="0" width="14.28"/>
    <col collapsed="false" customWidth="true" hidden="false" outlineLevel="0" max="42" min="42" style="0" width="14.41"/>
    <col collapsed="false" customWidth="true" hidden="false" outlineLevel="0" max="43" min="43" style="0" width="13.99"/>
    <col collapsed="false" customWidth="true" hidden="false" outlineLevel="0" max="44" min="44" style="0" width="14.28"/>
    <col collapsed="false" customWidth="true" hidden="false" outlineLevel="0" max="45" min="45" style="0" width="16.84"/>
    <col collapsed="false" customWidth="true" hidden="false" outlineLevel="0" max="46" min="46" style="0" width="17.28"/>
    <col collapsed="false" customWidth="true" hidden="false" outlineLevel="0" max="47" min="47" style="0" width="16.56"/>
    <col collapsed="false" customWidth="true" hidden="false" outlineLevel="0" max="48" min="48" style="0" width="17.14"/>
    <col collapsed="false" customWidth="true" hidden="false" outlineLevel="0" max="49" min="49" style="0" width="14.28"/>
    <col collapsed="false" customWidth="true" hidden="false" outlineLevel="0" max="50" min="50" style="0" width="14.85"/>
    <col collapsed="false" customWidth="true" hidden="false" outlineLevel="0" max="51" min="51" style="0" width="17.7"/>
    <col collapsed="false" customWidth="true" hidden="false" outlineLevel="0" max="52" min="52" style="0" width="13.99"/>
    <col collapsed="false" customWidth="true" hidden="false" outlineLevel="0" max="53" min="53" style="0" width="15.13"/>
    <col collapsed="false" customWidth="true" hidden="false" outlineLevel="0" max="54" min="54" style="0" width="14.99"/>
    <col collapsed="false" customWidth="true" hidden="false" outlineLevel="0" max="55" min="55" style="0" width="15.7"/>
    <col collapsed="false" customWidth="true" hidden="false" outlineLevel="0" max="56" min="56" style="0" width="15.85"/>
    <col collapsed="false" customWidth="true" hidden="false" outlineLevel="0" max="58" min="57" style="0" width="14.99"/>
    <col collapsed="false" customWidth="true" hidden="false" outlineLevel="0" max="59" min="59" style="0" width="13.56"/>
    <col collapsed="false" customWidth="true" hidden="false" outlineLevel="0" max="60" min="60" style="0" width="14.99"/>
    <col collapsed="false" customWidth="true" hidden="false" outlineLevel="0" max="61" min="61" style="0" width="16.84"/>
    <col collapsed="false" customWidth="true" hidden="false" outlineLevel="0" max="62" min="62" style="0" width="16.42"/>
    <col collapsed="false" customWidth="true" hidden="false" outlineLevel="0" max="63" min="63" style="0" width="16.7"/>
    <col collapsed="false" customWidth="true" hidden="false" outlineLevel="0" max="64" min="64" style="0" width="13.28"/>
    <col collapsed="false" customWidth="true" hidden="false" outlineLevel="0" max="66" min="66" style="0" width="10.99"/>
    <col collapsed="false" customWidth="true" hidden="false" outlineLevel="0" max="67" min="67" style="0" width="16.99"/>
    <col collapsed="false" customWidth="true" hidden="false" outlineLevel="0" max="69" min="69" style="0" width="16.42"/>
  </cols>
  <sheetData>
    <row r="1" customFormat="false" ht="20.25" hidden="false" customHeight="false" outlineLevel="0" collapsed="false">
      <c r="A1" s="1" t="n">
        <f aca="true">DATE(YEAR($A$4),MONTH($A$4),DAY(RIGHT(CELL("filename",A2),2)))</f>
        <v>36974</v>
      </c>
      <c r="K1" s="2" t="s">
        <v>0</v>
      </c>
      <c r="L1" s="2"/>
      <c r="N1" s="2"/>
      <c r="AQ1" s="3" t="n">
        <f aca="false">A1</f>
        <v>36974</v>
      </c>
      <c r="AR1" s="3"/>
      <c r="BC1" s="3" t="n">
        <f aca="false">A1</f>
        <v>36974</v>
      </c>
      <c r="BD1" s="3"/>
    </row>
    <row r="2" customFormat="false" ht="13.5" hidden="false" customHeight="false" outlineLevel="0" collapsed="false"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 t="s">
        <v>1</v>
      </c>
      <c r="N2" s="4"/>
      <c r="O2" s="4" t="s">
        <v>1</v>
      </c>
      <c r="P2" s="4"/>
      <c r="Q2" s="4" t="s">
        <v>1</v>
      </c>
      <c r="R2" s="4" t="s">
        <v>1</v>
      </c>
      <c r="S2" s="4" t="s">
        <v>1</v>
      </c>
      <c r="T2" s="4" t="s">
        <v>1</v>
      </c>
      <c r="U2" s="4"/>
      <c r="AB2" s="5"/>
      <c r="BH2" s="6"/>
      <c r="BJ2" s="6" t="s">
        <v>2</v>
      </c>
      <c r="BO2" s="6" t="s">
        <v>3</v>
      </c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8"/>
      <c r="CJ2" s="7"/>
      <c r="CK2" s="7"/>
      <c r="CL2" s="7"/>
      <c r="CM2" s="7"/>
      <c r="CN2" s="8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</row>
    <row r="3" customFormat="false" ht="13.5" hidden="false" customHeight="false" outlineLevel="0" collapsed="false">
      <c r="B3" s="9" t="s">
        <v>4</v>
      </c>
      <c r="C3" s="10"/>
      <c r="D3" s="10"/>
      <c r="E3" s="10"/>
      <c r="F3" s="11"/>
      <c r="G3" s="11"/>
      <c r="H3" s="12"/>
      <c r="I3" s="12"/>
      <c r="J3" s="11"/>
      <c r="K3" s="11"/>
      <c r="L3" s="11"/>
      <c r="M3" s="13" t="n">
        <v>2.52</v>
      </c>
      <c r="N3" s="11"/>
      <c r="O3" s="13" t="n">
        <v>0</v>
      </c>
      <c r="P3" s="14" t="n">
        <v>22.8</v>
      </c>
      <c r="Q3" s="13" t="n">
        <v>0</v>
      </c>
      <c r="R3" s="13" t="n">
        <v>0</v>
      </c>
      <c r="S3" s="13" t="n">
        <v>0</v>
      </c>
      <c r="T3" s="13" t="n">
        <v>0</v>
      </c>
      <c r="U3" s="4"/>
      <c r="W3" s="15" t="s">
        <v>5</v>
      </c>
      <c r="X3" s="15"/>
      <c r="Y3" s="15"/>
      <c r="Z3" s="15"/>
      <c r="AA3" s="15"/>
      <c r="AB3" s="15"/>
      <c r="AD3" s="16" t="s">
        <v>6</v>
      </c>
      <c r="AE3" s="16"/>
      <c r="AF3" s="16"/>
      <c r="AG3" s="16"/>
      <c r="AH3" s="16"/>
      <c r="AI3" s="16"/>
      <c r="AJ3" s="16"/>
      <c r="AK3" s="16"/>
      <c r="AL3" s="16"/>
      <c r="AM3" s="17"/>
      <c r="AN3" s="17"/>
      <c r="AO3" s="17"/>
      <c r="AP3" s="18"/>
      <c r="AQ3" s="19"/>
      <c r="AR3" s="20"/>
      <c r="AS3" s="21" t="s">
        <v>7</v>
      </c>
      <c r="AT3" s="22"/>
      <c r="AU3" s="22"/>
      <c r="AV3" s="22"/>
      <c r="AW3" s="22"/>
      <c r="AX3" s="22"/>
      <c r="AY3" s="22"/>
      <c r="AZ3" s="22"/>
      <c r="BA3" s="22"/>
      <c r="BB3" s="22"/>
      <c r="BC3" s="23"/>
      <c r="BF3" s="24" t="s">
        <v>8</v>
      </c>
      <c r="BG3" s="24"/>
      <c r="BH3" s="24"/>
      <c r="BJ3" s="25" t="s">
        <v>9</v>
      </c>
      <c r="BK3" s="26"/>
      <c r="BL3" s="27" t="n">
        <f aca="false">BD31</f>
        <v>8196.4928</v>
      </c>
      <c r="BM3" s="6"/>
      <c r="BO3" s="25" t="s">
        <v>9</v>
      </c>
      <c r="BP3" s="26"/>
      <c r="BQ3" s="27" t="e">
        <f aca="true">(INDIRECT(TEXT((DAY($A$1)-1),"0")&amp;"!Bq3"))+BL3</f>
        <v>#REF!</v>
      </c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7"/>
      <c r="CD3" s="7"/>
      <c r="CE3" s="28"/>
      <c r="CF3" s="28"/>
      <c r="CG3" s="28"/>
      <c r="CH3" s="7"/>
      <c r="CI3" s="8"/>
      <c r="CJ3" s="7"/>
      <c r="CK3" s="29"/>
      <c r="CL3" s="8"/>
      <c r="CM3" s="7"/>
      <c r="CN3" s="8"/>
      <c r="CO3" s="7"/>
      <c r="CP3" s="29"/>
      <c r="CQ3" s="7"/>
      <c r="CR3" s="7"/>
      <c r="CS3" s="7"/>
      <c r="CT3" s="7"/>
      <c r="CU3" s="7"/>
      <c r="CV3" s="7"/>
      <c r="CW3" s="7"/>
      <c r="CX3" s="7"/>
      <c r="CY3" s="7"/>
    </row>
    <row r="4" customFormat="false" ht="13.5" hidden="false" customHeight="false" outlineLevel="0" collapsed="false">
      <c r="A4" s="30" t="n">
        <f aca="false">'1'!A4</f>
        <v>36951</v>
      </c>
      <c r="B4" s="31"/>
      <c r="C4" s="32"/>
      <c r="D4" s="33" t="s">
        <v>10</v>
      </c>
      <c r="E4" s="34"/>
      <c r="F4" s="35" t="s">
        <v>11</v>
      </c>
      <c r="G4" s="35"/>
      <c r="H4" s="35"/>
      <c r="I4" s="35"/>
      <c r="J4" s="36" t="s">
        <v>12</v>
      </c>
      <c r="K4" s="37"/>
      <c r="L4" s="38"/>
      <c r="M4" s="36" t="s">
        <v>13</v>
      </c>
      <c r="N4" s="37"/>
      <c r="O4" s="37"/>
      <c r="P4" s="39"/>
      <c r="Q4" s="37"/>
      <c r="R4" s="37"/>
      <c r="S4" s="38"/>
      <c r="T4" s="36"/>
      <c r="U4" s="38"/>
      <c r="W4" s="40" t="s">
        <v>14</v>
      </c>
      <c r="X4" s="40"/>
      <c r="Y4" s="40" t="s">
        <v>14</v>
      </c>
      <c r="Z4" s="41"/>
      <c r="AA4" s="42" t="s">
        <v>15</v>
      </c>
      <c r="AB4" s="40"/>
      <c r="AC4" s="43" t="s">
        <v>16</v>
      </c>
      <c r="AE4" s="44" t="s">
        <v>17</v>
      </c>
      <c r="AF4" s="44" t="s">
        <v>17</v>
      </c>
      <c r="AG4" s="44"/>
      <c r="AH4" s="45"/>
      <c r="AI4" s="26" t="s">
        <v>18</v>
      </c>
      <c r="AJ4" s="46"/>
      <c r="AK4" s="47" t="s">
        <v>18</v>
      </c>
      <c r="AL4" s="47"/>
      <c r="AM4" s="47"/>
      <c r="AN4" s="47" t="s">
        <v>19</v>
      </c>
      <c r="AO4" s="47"/>
      <c r="AP4" s="47"/>
      <c r="AQ4" s="48" t="s">
        <v>20</v>
      </c>
      <c r="AR4" s="48" t="s">
        <v>21</v>
      </c>
      <c r="AS4" s="49"/>
      <c r="AT4" s="50" t="s">
        <v>21</v>
      </c>
      <c r="AU4" s="50" t="s">
        <v>22</v>
      </c>
      <c r="AV4" s="50" t="s">
        <v>21</v>
      </c>
      <c r="AW4" s="50" t="s">
        <v>11</v>
      </c>
      <c r="AX4" s="50" t="s">
        <v>23</v>
      </c>
      <c r="AY4" s="50" t="s">
        <v>24</v>
      </c>
      <c r="AZ4" s="50" t="s">
        <v>25</v>
      </c>
      <c r="BA4" s="50" t="s">
        <v>16</v>
      </c>
      <c r="BB4" s="50" t="s">
        <v>26</v>
      </c>
      <c r="BC4" s="50" t="s">
        <v>27</v>
      </c>
      <c r="BD4" s="50" t="s">
        <v>28</v>
      </c>
      <c r="BE4" s="51"/>
      <c r="BF4" s="40" t="s">
        <v>29</v>
      </c>
      <c r="BG4" s="40" t="s">
        <v>30</v>
      </c>
      <c r="BH4" s="40" t="s">
        <v>31</v>
      </c>
      <c r="BI4" s="52"/>
      <c r="BJ4" s="53" t="s">
        <v>32</v>
      </c>
      <c r="BK4" s="52"/>
      <c r="BL4" s="54"/>
      <c r="BO4" s="53" t="s">
        <v>32</v>
      </c>
      <c r="BP4" s="52"/>
      <c r="BQ4" s="54" t="e">
        <f aca="true">(INDIRECT(TEXT((DAY($A$1)-1),"0")&amp;"!BK4"))+BL4</f>
        <v>#REF!</v>
      </c>
      <c r="BR4" s="55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55"/>
      <c r="CE4" s="28"/>
      <c r="CF4" s="28"/>
      <c r="CG4" s="28"/>
      <c r="CH4" s="7"/>
      <c r="CI4" s="8"/>
      <c r="CJ4" s="7"/>
      <c r="CK4" s="29"/>
      <c r="CL4" s="7"/>
      <c r="CM4" s="7"/>
      <c r="CN4" s="8"/>
      <c r="CO4" s="7"/>
      <c r="CP4" s="29"/>
      <c r="CQ4" s="7"/>
      <c r="CR4" s="7"/>
      <c r="CS4" s="7"/>
      <c r="CT4" s="7"/>
      <c r="CU4" s="7"/>
      <c r="CV4" s="7"/>
      <c r="CW4" s="7"/>
      <c r="CX4" s="7"/>
      <c r="CY4" s="7"/>
    </row>
    <row r="5" customFormat="false" ht="12.75" hidden="false" customHeight="false" outlineLevel="0" collapsed="false">
      <c r="B5" s="56"/>
      <c r="C5" s="57" t="s">
        <v>33</v>
      </c>
      <c r="D5" s="57" t="s">
        <v>34</v>
      </c>
      <c r="E5" s="58"/>
      <c r="F5" s="59" t="s">
        <v>35</v>
      </c>
      <c r="G5" s="60" t="s">
        <v>36</v>
      </c>
      <c r="H5" s="60" t="s">
        <v>37</v>
      </c>
      <c r="I5" s="61" t="s">
        <v>38</v>
      </c>
      <c r="J5" s="59" t="s">
        <v>39</v>
      </c>
      <c r="K5" s="60" t="s">
        <v>23</v>
      </c>
      <c r="L5" s="61" t="s">
        <v>40</v>
      </c>
      <c r="M5" s="59" t="s">
        <v>25</v>
      </c>
      <c r="N5" s="60" t="s">
        <v>25</v>
      </c>
      <c r="O5" s="60" t="s">
        <v>41</v>
      </c>
      <c r="P5" s="60" t="s">
        <v>42</v>
      </c>
      <c r="Q5" s="60" t="s">
        <v>43</v>
      </c>
      <c r="R5" s="60" t="s">
        <v>43</v>
      </c>
      <c r="S5" s="61" t="s">
        <v>44</v>
      </c>
      <c r="T5" s="59" t="s">
        <v>45</v>
      </c>
      <c r="U5" s="62" t="s">
        <v>46</v>
      </c>
      <c r="W5" s="50" t="s">
        <v>24</v>
      </c>
      <c r="X5" s="50"/>
      <c r="Y5" s="50" t="s">
        <v>24</v>
      </c>
      <c r="Z5" s="63"/>
      <c r="AA5" s="64" t="s">
        <v>24</v>
      </c>
      <c r="AB5" s="65"/>
      <c r="AC5" s="66" t="s">
        <v>47</v>
      </c>
      <c r="AE5" s="67" t="s">
        <v>48</v>
      </c>
      <c r="AF5" s="67" t="s">
        <v>48</v>
      </c>
      <c r="AG5" s="67"/>
      <c r="AH5" s="68"/>
      <c r="AI5" s="52" t="s">
        <v>49</v>
      </c>
      <c r="AJ5" s="69"/>
      <c r="AK5" s="70" t="s">
        <v>49</v>
      </c>
      <c r="AL5" s="70"/>
      <c r="AM5" s="70"/>
      <c r="AN5" s="70" t="s">
        <v>49</v>
      </c>
      <c r="AO5" s="70"/>
      <c r="AP5" s="70"/>
      <c r="AQ5" s="71" t="s">
        <v>50</v>
      </c>
      <c r="AR5" s="71" t="s">
        <v>51</v>
      </c>
      <c r="AS5" s="49"/>
      <c r="AT5" s="50" t="s">
        <v>52</v>
      </c>
      <c r="AU5" s="50" t="s">
        <v>53</v>
      </c>
      <c r="AV5" s="50" t="s">
        <v>54</v>
      </c>
      <c r="AW5" s="50" t="s">
        <v>55</v>
      </c>
      <c r="AX5" s="50"/>
      <c r="AY5" s="50" t="s">
        <v>56</v>
      </c>
      <c r="AZ5" s="50" t="s">
        <v>57</v>
      </c>
      <c r="BA5" s="50" t="s">
        <v>47</v>
      </c>
      <c r="BB5" s="50" t="s">
        <v>58</v>
      </c>
      <c r="BC5" s="50"/>
      <c r="BD5" s="50" t="s">
        <v>59</v>
      </c>
      <c r="BE5" s="51"/>
      <c r="BF5" s="72" t="s">
        <v>60</v>
      </c>
      <c r="BG5" s="72" t="n">
        <v>0.8</v>
      </c>
      <c r="BH5" s="72" t="n">
        <v>0.2</v>
      </c>
      <c r="BI5" s="52"/>
      <c r="BJ5" s="53" t="s">
        <v>61</v>
      </c>
      <c r="BK5" s="52"/>
      <c r="BL5" s="73" t="n">
        <f aca="false">BL3-BL4</f>
        <v>8196.4928</v>
      </c>
      <c r="BO5" s="53" t="s">
        <v>61</v>
      </c>
      <c r="BP5" s="52"/>
      <c r="BQ5" s="73" t="e">
        <f aca="false">BQ3-BQ4</f>
        <v>#REF!</v>
      </c>
      <c r="BR5" s="55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55"/>
      <c r="CE5" s="74"/>
      <c r="CF5" s="74"/>
      <c r="CG5" s="74"/>
      <c r="CH5" s="7"/>
      <c r="CI5" s="8"/>
      <c r="CJ5" s="7"/>
      <c r="CK5" s="29"/>
      <c r="CL5" s="7"/>
      <c r="CM5" s="7"/>
      <c r="CN5" s="8"/>
      <c r="CO5" s="7"/>
      <c r="CP5" s="29"/>
      <c r="CQ5" s="7"/>
      <c r="CR5" s="7"/>
      <c r="CS5" s="7"/>
      <c r="CT5" s="7"/>
      <c r="CU5" s="7"/>
      <c r="CV5" s="7"/>
      <c r="CW5" s="7"/>
      <c r="CX5" s="7"/>
      <c r="CY5" s="7"/>
    </row>
    <row r="6" customFormat="false" ht="17.25" hidden="false" customHeight="true" outlineLevel="0" collapsed="false">
      <c r="B6" s="75"/>
      <c r="C6" s="76" t="s">
        <v>62</v>
      </c>
      <c r="D6" s="76" t="s">
        <v>63</v>
      </c>
      <c r="E6" s="77" t="s">
        <v>64</v>
      </c>
      <c r="F6" s="78" t="n">
        <f aca="false">Variables!C2</f>
        <v>0</v>
      </c>
      <c r="G6" s="79" t="n">
        <v>0</v>
      </c>
      <c r="H6" s="79" t="n">
        <v>0</v>
      </c>
      <c r="I6" s="80" t="s">
        <v>65</v>
      </c>
      <c r="J6" s="81" t="s">
        <v>66</v>
      </c>
      <c r="K6" s="79" t="n">
        <v>0</v>
      </c>
      <c r="L6" s="82" t="s">
        <v>65</v>
      </c>
      <c r="M6" s="83" t="n">
        <v>0</v>
      </c>
      <c r="N6" s="84" t="s">
        <v>67</v>
      </c>
      <c r="O6" s="85" t="n">
        <v>0</v>
      </c>
      <c r="P6" s="84" t="n">
        <v>0.019</v>
      </c>
      <c r="Q6" s="85" t="n">
        <v>0</v>
      </c>
      <c r="R6" s="85" t="s">
        <v>67</v>
      </c>
      <c r="S6" s="82" t="s">
        <v>68</v>
      </c>
      <c r="T6" s="86" t="n">
        <v>0</v>
      </c>
      <c r="U6" s="87" t="s">
        <v>69</v>
      </c>
      <c r="W6" s="88" t="s">
        <v>62</v>
      </c>
      <c r="X6" s="89"/>
      <c r="Y6" s="88" t="s">
        <v>62</v>
      </c>
      <c r="Z6" s="90"/>
      <c r="AA6" s="91" t="s">
        <v>62</v>
      </c>
      <c r="AB6" s="92"/>
      <c r="AC6" s="93" t="s">
        <v>70</v>
      </c>
      <c r="AD6" s="94" t="s">
        <v>71</v>
      </c>
      <c r="AE6" s="67" t="s">
        <v>72</v>
      </c>
      <c r="AF6" s="67" t="s">
        <v>73</v>
      </c>
      <c r="AG6" s="67"/>
      <c r="AH6" s="95" t="s">
        <v>72</v>
      </c>
      <c r="AI6" s="51" t="s">
        <v>50</v>
      </c>
      <c r="AJ6" s="49" t="s">
        <v>74</v>
      </c>
      <c r="AK6" s="67" t="s">
        <v>72</v>
      </c>
      <c r="AL6" s="51" t="s">
        <v>50</v>
      </c>
      <c r="AM6" s="49" t="s">
        <v>74</v>
      </c>
      <c r="AN6" s="67" t="s">
        <v>72</v>
      </c>
      <c r="AO6" s="51" t="s">
        <v>50</v>
      </c>
      <c r="AP6" s="49" t="s">
        <v>74</v>
      </c>
      <c r="AQ6" s="96" t="s">
        <v>75</v>
      </c>
      <c r="AR6" s="96" t="s">
        <v>76</v>
      </c>
      <c r="AS6" s="49"/>
      <c r="AT6" s="97" t="s">
        <v>76</v>
      </c>
      <c r="AU6" s="97" t="s">
        <v>77</v>
      </c>
      <c r="AV6" s="97" t="s">
        <v>70</v>
      </c>
      <c r="AW6" s="97" t="s">
        <v>78</v>
      </c>
      <c r="AX6" s="97" t="s">
        <v>70</v>
      </c>
      <c r="AY6" s="97" t="s">
        <v>70</v>
      </c>
      <c r="AZ6" s="97" t="s">
        <v>70</v>
      </c>
      <c r="BA6" s="97" t="s">
        <v>70</v>
      </c>
      <c r="BB6" s="97" t="s">
        <v>70</v>
      </c>
      <c r="BC6" s="97" t="s">
        <v>70</v>
      </c>
      <c r="BD6" s="97" t="s">
        <v>79</v>
      </c>
      <c r="BE6" s="52"/>
      <c r="BF6" s="92" t="s">
        <v>70</v>
      </c>
      <c r="BG6" s="92" t="s">
        <v>80</v>
      </c>
      <c r="BH6" s="92" t="s">
        <v>80</v>
      </c>
      <c r="BI6" s="98"/>
      <c r="BJ6" s="53" t="s">
        <v>32</v>
      </c>
      <c r="BK6" s="52"/>
      <c r="BL6" s="99"/>
      <c r="BM6" s="6"/>
      <c r="BN6" s="6"/>
      <c r="BO6" s="53" t="s">
        <v>32</v>
      </c>
      <c r="BP6" s="52"/>
      <c r="BQ6" s="99" t="e">
        <f aca="true">-ABS(INDIRECT(TEXT((DAY($A$1)-1),"0")&amp;"!BK6"))+BL6</f>
        <v>#REF!</v>
      </c>
      <c r="BR6" s="55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7"/>
      <c r="CE6" s="100"/>
      <c r="CF6" s="100"/>
      <c r="CG6" s="100"/>
      <c r="CH6" s="8"/>
      <c r="CI6" s="8"/>
      <c r="CJ6" s="7"/>
      <c r="CK6" s="101"/>
      <c r="CL6" s="8"/>
      <c r="CM6" s="8"/>
      <c r="CN6" s="8"/>
      <c r="CO6" s="7"/>
      <c r="CP6" s="101"/>
      <c r="CQ6" s="7"/>
      <c r="CR6" s="7"/>
      <c r="CS6" s="7"/>
      <c r="CT6" s="7"/>
      <c r="CU6" s="7"/>
      <c r="CV6" s="7"/>
      <c r="CW6" s="7"/>
      <c r="CX6" s="7"/>
      <c r="CY6" s="7"/>
    </row>
    <row r="7" customFormat="false" ht="13.5" hidden="false" customHeight="false" outlineLevel="0" collapsed="false">
      <c r="B7" s="102" t="s">
        <v>71</v>
      </c>
      <c r="C7" s="103" t="n">
        <v>4</v>
      </c>
      <c r="D7" s="104" t="n">
        <v>0</v>
      </c>
      <c r="E7" s="105" t="s">
        <v>62</v>
      </c>
      <c r="F7" s="106" t="s">
        <v>81</v>
      </c>
      <c r="G7" s="107" t="s">
        <v>81</v>
      </c>
      <c r="H7" s="107" t="s">
        <v>81</v>
      </c>
      <c r="I7" s="108" t="s">
        <v>81</v>
      </c>
      <c r="J7" s="109" t="n">
        <v>0</v>
      </c>
      <c r="K7" s="110" t="s">
        <v>82</v>
      </c>
      <c r="L7" s="111" t="s">
        <v>83</v>
      </c>
      <c r="M7" s="112" t="s">
        <v>82</v>
      </c>
      <c r="N7" s="113" t="n">
        <v>0.03</v>
      </c>
      <c r="O7" s="114" t="s">
        <v>83</v>
      </c>
      <c r="P7" s="113" t="s">
        <v>83</v>
      </c>
      <c r="Q7" s="114" t="s">
        <v>83</v>
      </c>
      <c r="R7" s="113" t="n">
        <v>0</v>
      </c>
      <c r="S7" s="115" t="n">
        <v>0</v>
      </c>
      <c r="T7" s="106" t="s">
        <v>82</v>
      </c>
      <c r="U7" s="111" t="s">
        <v>82</v>
      </c>
      <c r="W7" s="116" t="n">
        <v>4</v>
      </c>
      <c r="X7" s="117" t="n">
        <v>2.52</v>
      </c>
      <c r="Y7" s="118"/>
      <c r="Z7" s="41"/>
      <c r="AA7" s="119"/>
      <c r="AB7" s="120"/>
      <c r="AC7" s="121" t="n">
        <f aca="false">(W7*X7)+(Y7*Z7)+(AA7*AB7)</f>
        <v>10.08</v>
      </c>
      <c r="AD7" s="122" t="n">
        <v>100</v>
      </c>
      <c r="AE7" s="123" t="n">
        <v>0</v>
      </c>
      <c r="AF7" s="124" t="n">
        <v>0</v>
      </c>
      <c r="AG7" s="125"/>
      <c r="AH7" s="126"/>
      <c r="AI7" s="127"/>
      <c r="AJ7" s="128"/>
      <c r="AK7" s="129" t="n">
        <v>4</v>
      </c>
      <c r="AL7" s="41" t="n">
        <v>105</v>
      </c>
      <c r="AM7" s="46"/>
      <c r="AN7" s="130"/>
      <c r="AO7" s="131"/>
      <c r="AP7" s="132"/>
      <c r="AQ7" s="132" t="e">
        <f aca="false" t="array" ref="AQ7:AQ7">SUM(IF(AND(AJ7&lt;&gt;"pac",AJ7&lt;&gt;""),AI7),IF(AND(AM7&lt;&gt;"pac",AM7&lt;&gt;""),AL7),IF(AND(AN7&lt;&gt;"pac",AN7&lt;&gt;""),AO7))/SUM(IF(AND(AJ7&lt;&gt;"pac",AJ7&lt;&gt;""),1),IF(AND(AM7&lt;&gt;"pac",AM7&lt;&gt;""),1),IF(AND(AN7&lt;&gt;"pac",AN7&lt;&gt;""),1))</f>
        <v>#DIV/0!</v>
      </c>
      <c r="AR7" s="132" t="n">
        <f aca="false" t="array" ref="AR7:AR7">SUM(IF(AND(AJ7&lt;&gt;"pac",AJ7&lt;&gt;""),AH7),IF(AND(AM7&lt;&gt;"pac",AM7&lt;&gt;""),AK7),IF(AND(AP7&lt;&gt;"pac",AP7&lt;&gt;""),AN7))</f>
        <v>0</v>
      </c>
      <c r="AS7" s="133"/>
      <c r="AT7" s="134" t="n">
        <f aca="false">SUM(AE7,AG7,AH7,AN7,AK7)</f>
        <v>4</v>
      </c>
      <c r="AU7" s="135" t="n">
        <f aca="false">AV7/AT7</f>
        <v>105</v>
      </c>
      <c r="AV7" s="136" t="n">
        <f aca="false">SUM(AE7*AF7)+(AH7*AI7)+(AN7*AO7)+(AK7*AL7)</f>
        <v>420</v>
      </c>
      <c r="AW7" s="137" t="n">
        <f aca="false">AT7*(F8+G8+H8)*J8/1000</f>
        <v>0</v>
      </c>
      <c r="AX7" s="137" t="n">
        <f aca="false">K8*AT7</f>
        <v>0</v>
      </c>
      <c r="AY7" s="137" t="n">
        <f aca="false">L8*(AE8+AG8)</f>
        <v>0</v>
      </c>
      <c r="AZ7" s="136" t="n">
        <f aca="false">P8</f>
        <v>1.7328</v>
      </c>
      <c r="BA7" s="137" t="n">
        <f aca="false">AC7</f>
        <v>10.08</v>
      </c>
      <c r="BB7" s="137" t="n">
        <f aca="false">T8*AT8</f>
        <v>0</v>
      </c>
      <c r="BC7" s="137"/>
      <c r="BD7" s="137" t="n">
        <f aca="false">AV7-SUM(AW7:BC7)</f>
        <v>408.1872</v>
      </c>
      <c r="BE7" s="138"/>
      <c r="BF7" s="139" t="n">
        <f aca="false">BD7</f>
        <v>408.1872</v>
      </c>
      <c r="BG7" s="139" t="n">
        <f aca="false">BF7*$BG$5</f>
        <v>326.54976</v>
      </c>
      <c r="BH7" s="139" t="n">
        <f aca="false">BF7*$BH$5</f>
        <v>81.63744</v>
      </c>
      <c r="BI7" s="52"/>
      <c r="BJ7" s="140" t="s">
        <v>84</v>
      </c>
      <c r="BK7" s="141"/>
      <c r="BL7" s="54" t="n">
        <f aca="false">BL5+BL6</f>
        <v>8196.4928</v>
      </c>
      <c r="BO7" s="140" t="s">
        <v>84</v>
      </c>
      <c r="BP7" s="141"/>
      <c r="BQ7" s="54" t="e">
        <f aca="false">BQ5+BQ6</f>
        <v>#REF!</v>
      </c>
      <c r="BR7" s="55"/>
      <c r="BS7" s="142"/>
      <c r="BT7" s="143"/>
      <c r="BU7" s="144"/>
      <c r="BV7" s="138"/>
      <c r="BW7" s="138"/>
      <c r="BX7" s="138"/>
      <c r="BY7" s="144"/>
      <c r="BZ7" s="138"/>
      <c r="CA7" s="138"/>
      <c r="CB7" s="138"/>
      <c r="CC7" s="138"/>
      <c r="CD7" s="138"/>
      <c r="CE7" s="145"/>
      <c r="CF7" s="145"/>
      <c r="CG7" s="145"/>
      <c r="CH7" s="7"/>
      <c r="CI7" s="8"/>
      <c r="CJ7" s="7"/>
      <c r="CK7" s="29"/>
      <c r="CL7" s="7"/>
      <c r="CM7" s="7"/>
      <c r="CN7" s="8"/>
      <c r="CO7" s="7"/>
      <c r="CP7" s="29"/>
      <c r="CQ7" s="7"/>
      <c r="CR7" s="7"/>
      <c r="CS7" s="7"/>
      <c r="CT7" s="7"/>
      <c r="CU7" s="7"/>
      <c r="CV7" s="7"/>
      <c r="CW7" s="7"/>
      <c r="CX7" s="7"/>
      <c r="CY7" s="7"/>
    </row>
    <row r="8" customFormat="false" ht="12.75" hidden="false" customHeight="false" outlineLevel="0" collapsed="false">
      <c r="B8" s="75" t="n">
        <v>100</v>
      </c>
      <c r="C8" s="146" t="n">
        <f aca="false">C7</f>
        <v>4</v>
      </c>
      <c r="D8" s="147" t="n">
        <f aca="false">D7</f>
        <v>0</v>
      </c>
      <c r="E8" s="148" t="n">
        <f aca="false">C8-D7</f>
        <v>4</v>
      </c>
      <c r="F8" s="149" t="n">
        <f aca="false">$F$6</f>
        <v>0</v>
      </c>
      <c r="G8" s="150" t="n">
        <f aca="false">$G$6</f>
        <v>0</v>
      </c>
      <c r="H8" s="151" t="n">
        <f aca="false">$H$6</f>
        <v>0</v>
      </c>
      <c r="I8" s="152" t="n">
        <f aca="false">F8+G8+H8</f>
        <v>0</v>
      </c>
      <c r="J8" s="153" t="n">
        <f aca="false">$J$7</f>
        <v>0</v>
      </c>
      <c r="K8" s="154" t="n">
        <f aca="false">$K$6</f>
        <v>0</v>
      </c>
      <c r="L8" s="155" t="n">
        <f aca="false">((I8*J8/1000)+K8)</f>
        <v>0</v>
      </c>
      <c r="M8" s="156" t="n">
        <f aca="false">$M$68</f>
        <v>0</v>
      </c>
      <c r="N8" s="157" t="e">
        <f aca="false">$N$7*AQ7*AR7</f>
        <v>#DIV/0!</v>
      </c>
      <c r="O8" s="156" t="n">
        <f aca="false">$O$68</f>
        <v>0</v>
      </c>
      <c r="P8" s="158" t="n">
        <f aca="false">(AT7*$P$6)*$P$3</f>
        <v>1.7328</v>
      </c>
      <c r="Q8" s="154" t="n">
        <f aca="false">$Q$68</f>
        <v>0</v>
      </c>
      <c r="R8" s="154" t="n">
        <v>0</v>
      </c>
      <c r="S8" s="155" t="n">
        <v>0</v>
      </c>
      <c r="T8" s="156" t="n">
        <f aca="false">$T$6</f>
        <v>0</v>
      </c>
      <c r="U8" s="159" t="e">
        <f aca="false">(N8/E8)+SUM(L8:M8)</f>
        <v>#DIV/0!</v>
      </c>
      <c r="W8" s="116" t="n">
        <v>4</v>
      </c>
      <c r="X8" s="117" t="n">
        <v>2.52</v>
      </c>
      <c r="Y8" s="160"/>
      <c r="Z8" s="63"/>
      <c r="AA8" s="161"/>
      <c r="AB8" s="120"/>
      <c r="AC8" s="162" t="n">
        <f aca="false">(W8*X8)+(Y8*Z8)+(AA8*AB8)</f>
        <v>10.08</v>
      </c>
      <c r="AD8" s="163" t="n">
        <v>200</v>
      </c>
      <c r="AE8" s="164" t="n">
        <v>0</v>
      </c>
      <c r="AF8" s="165" t="n">
        <v>0</v>
      </c>
      <c r="AG8" s="166"/>
      <c r="AH8" s="167"/>
      <c r="AI8" s="168"/>
      <c r="AJ8" s="169"/>
      <c r="AK8" s="170" t="n">
        <v>4</v>
      </c>
      <c r="AL8" s="63" t="n">
        <v>105</v>
      </c>
      <c r="AM8" s="171"/>
      <c r="AN8" s="172"/>
      <c r="AO8" s="173"/>
      <c r="AP8" s="133"/>
      <c r="AQ8" s="133" t="e">
        <f aca="false" t="array" ref="AQ8:AQ8">SUM(IF(AND(AJ8&lt;&gt;"pac",AJ8&lt;&gt;""),AI8),IF(AND(AM8&lt;&gt;"pac",AM8&lt;&gt;""),AL8),IF(AND(AN8&lt;&gt;"pac",AN8&lt;&gt;""),AO8))/SUM(IF(AND(AJ8&lt;&gt;"pac",AJ8&lt;&gt;""),1),IF(AND(AM8&lt;&gt;"pac",AM8&lt;&gt;""),1),IF(AND(AN8&lt;&gt;"pac",AN8&lt;&gt;""),1))</f>
        <v>#DIV/0!</v>
      </c>
      <c r="AR8" s="133" t="n">
        <f aca="false" t="array" ref="AR8:AR8">SUM(IF(AND(AJ8&lt;&gt;"pac",AJ8&lt;&gt;""),AH8),IF(AND(AM8&lt;&gt;"pac",AM8&lt;&gt;""),AK8),IF(AND(AP8&lt;&gt;"pac",AP8&lt;&gt;""),AN8))</f>
        <v>0</v>
      </c>
      <c r="AS8" s="133"/>
      <c r="AT8" s="134" t="n">
        <f aca="false">SUM(AE8,AG8,AH8,AN8,AK8)</f>
        <v>4</v>
      </c>
      <c r="AU8" s="135" t="n">
        <f aca="false">AV8/AT8</f>
        <v>105</v>
      </c>
      <c r="AV8" s="136" t="n">
        <f aca="false">SUM(AE8*AF8)+(AH8*AI8)+(AN8*AO8)+(AK8*AL8)</f>
        <v>420</v>
      </c>
      <c r="AW8" s="137" t="n">
        <f aca="false">AT8*(F9+G9+H9)*J9/1000</f>
        <v>0</v>
      </c>
      <c r="AX8" s="137" t="n">
        <f aca="false">K9*AT8</f>
        <v>0</v>
      </c>
      <c r="AY8" s="137" t="n">
        <f aca="false">L9*(AE9+AG9)</f>
        <v>0</v>
      </c>
      <c r="AZ8" s="136" t="n">
        <f aca="false">P9</f>
        <v>1.7328</v>
      </c>
      <c r="BA8" s="137" t="n">
        <f aca="false">AC8</f>
        <v>10.08</v>
      </c>
      <c r="BB8" s="137" t="n">
        <f aca="false">T9*AT9</f>
        <v>0</v>
      </c>
      <c r="BC8" s="137"/>
      <c r="BD8" s="137" t="n">
        <f aca="false">AV8-SUM(AW8:BC8)</f>
        <v>408.1872</v>
      </c>
      <c r="BE8" s="138"/>
      <c r="BF8" s="139" t="n">
        <f aca="false">BD8</f>
        <v>408.1872</v>
      </c>
      <c r="BG8" s="139" t="n">
        <f aca="false">BF8*$BG$5</f>
        <v>326.54976</v>
      </c>
      <c r="BH8" s="139" t="n">
        <f aca="false">BF8*$BH$5</f>
        <v>81.63744</v>
      </c>
      <c r="BI8" s="52"/>
      <c r="BR8" s="55"/>
      <c r="BS8" s="142"/>
      <c r="BT8" s="143"/>
      <c r="BU8" s="144"/>
      <c r="BV8" s="138"/>
      <c r="BW8" s="138"/>
      <c r="BX8" s="138"/>
      <c r="BY8" s="144"/>
      <c r="BZ8" s="138"/>
      <c r="CA8" s="138"/>
      <c r="CB8" s="138"/>
      <c r="CC8" s="138"/>
      <c r="CD8" s="138"/>
      <c r="CE8" s="145"/>
      <c r="CF8" s="145"/>
      <c r="CG8" s="145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</row>
    <row r="9" customFormat="false" ht="12.75" hidden="false" customHeight="false" outlineLevel="0" collapsed="false">
      <c r="B9" s="75" t="n">
        <v>200</v>
      </c>
      <c r="C9" s="146" t="n">
        <f aca="false">C8</f>
        <v>4</v>
      </c>
      <c r="D9" s="147" t="n">
        <f aca="false">D8</f>
        <v>0</v>
      </c>
      <c r="E9" s="174" t="n">
        <f aca="false">C9-D8</f>
        <v>4</v>
      </c>
      <c r="F9" s="149" t="n">
        <f aca="false">$F$6</f>
        <v>0</v>
      </c>
      <c r="G9" s="175" t="n">
        <f aca="false">$G$6</f>
        <v>0</v>
      </c>
      <c r="H9" s="151" t="n">
        <f aca="false">$H$6</f>
        <v>0</v>
      </c>
      <c r="I9" s="152" t="n">
        <f aca="false">F9+G9+H9</f>
        <v>0</v>
      </c>
      <c r="J9" s="153" t="n">
        <f aca="false">$J$7</f>
        <v>0</v>
      </c>
      <c r="K9" s="154" t="n">
        <f aca="false">$K$6</f>
        <v>0</v>
      </c>
      <c r="L9" s="155" t="n">
        <f aca="false">((I9*J9/1000)+K9)</f>
        <v>0</v>
      </c>
      <c r="M9" s="156" t="n">
        <f aca="false">$M$68</f>
        <v>0</v>
      </c>
      <c r="N9" s="157" t="e">
        <f aca="false">$N$7*AQ8*AR8</f>
        <v>#DIV/0!</v>
      </c>
      <c r="O9" s="156" t="n">
        <f aca="false">$O$68</f>
        <v>0</v>
      </c>
      <c r="P9" s="158" t="n">
        <f aca="false">(AT8*$P$6)*$P$3</f>
        <v>1.7328</v>
      </c>
      <c r="Q9" s="154" t="n">
        <f aca="false">$Q$68</f>
        <v>0</v>
      </c>
      <c r="R9" s="154" t="n">
        <v>0</v>
      </c>
      <c r="S9" s="155" t="n">
        <v>0</v>
      </c>
      <c r="T9" s="156" t="n">
        <f aca="false">$T$6</f>
        <v>0</v>
      </c>
      <c r="U9" s="159" t="e">
        <f aca="false">(N9/E9)+SUM(L9:M9)</f>
        <v>#DIV/0!</v>
      </c>
      <c r="W9" s="116" t="n">
        <v>4</v>
      </c>
      <c r="X9" s="117" t="n">
        <v>2.52</v>
      </c>
      <c r="Y9" s="160"/>
      <c r="Z9" s="63"/>
      <c r="AA9" s="161"/>
      <c r="AB9" s="120"/>
      <c r="AC9" s="162" t="n">
        <f aca="false">(W9*X9)+(Y9*Z9)+(AA9*AB9)</f>
        <v>10.08</v>
      </c>
      <c r="AD9" s="163" t="n">
        <v>300</v>
      </c>
      <c r="AE9" s="164" t="n">
        <v>0</v>
      </c>
      <c r="AF9" s="165" t="n">
        <v>0</v>
      </c>
      <c r="AG9" s="166"/>
      <c r="AH9" s="167"/>
      <c r="AI9" s="168"/>
      <c r="AJ9" s="169"/>
      <c r="AK9" s="170" t="n">
        <v>4</v>
      </c>
      <c r="AL9" s="63" t="n">
        <v>105</v>
      </c>
      <c r="AM9" s="171"/>
      <c r="AN9" s="172"/>
      <c r="AO9" s="173"/>
      <c r="AP9" s="133"/>
      <c r="AQ9" s="133" t="e">
        <f aca="false" t="array" ref="AQ9:AQ9">SUM(IF(AND(AJ9&lt;&gt;"pac",AJ9&lt;&gt;""),AI9),IF(AND(AM9&lt;&gt;"pac",AM9&lt;&gt;""),AL9),IF(AND(AN9&lt;&gt;"pac",AN9&lt;&gt;""),AO9))/SUM(IF(AND(AJ9&lt;&gt;"pac",AJ9&lt;&gt;""),1),IF(AND(AM9&lt;&gt;"pac",AM9&lt;&gt;""),1),IF(AND(AN9&lt;&gt;"pac",AN9&lt;&gt;""),1))</f>
        <v>#DIV/0!</v>
      </c>
      <c r="AR9" s="133" t="n">
        <f aca="false" t="array" ref="AR9:AR9">SUM(IF(AND(AJ9&lt;&gt;"pac",AJ9&lt;&gt;""),AH9),IF(AND(AM9&lt;&gt;"pac",AM9&lt;&gt;""),AK9),IF(AND(AP9&lt;&gt;"pac",AP9&lt;&gt;""),AN9))</f>
        <v>0</v>
      </c>
      <c r="AS9" s="133"/>
      <c r="AT9" s="134" t="n">
        <f aca="false">SUM(AE9,AG9,AH9,AN9,AK9)</f>
        <v>4</v>
      </c>
      <c r="AU9" s="135" t="n">
        <f aca="false">AV9/AT9</f>
        <v>105</v>
      </c>
      <c r="AV9" s="136" t="n">
        <f aca="false">SUM(AE9*AF9)+(AH9*AI9)+(AN9*AO9)+(AK9*AL9)</f>
        <v>420</v>
      </c>
      <c r="AW9" s="137" t="n">
        <f aca="false">AT9*(F10+G10+H10)*J10/1000</f>
        <v>0</v>
      </c>
      <c r="AX9" s="137" t="n">
        <f aca="false">K10*AT9</f>
        <v>0</v>
      </c>
      <c r="AY9" s="137" t="n">
        <f aca="false">L10*(AE10+AG10)</f>
        <v>0</v>
      </c>
      <c r="AZ9" s="136" t="n">
        <f aca="false">P10</f>
        <v>1.7328</v>
      </c>
      <c r="BA9" s="137" t="n">
        <f aca="false">AC9</f>
        <v>10.08</v>
      </c>
      <c r="BB9" s="137" t="n">
        <f aca="false">T10*AT10</f>
        <v>0</v>
      </c>
      <c r="BC9" s="137"/>
      <c r="BD9" s="137" t="n">
        <f aca="false">AV9-SUM(AW9:BC9)</f>
        <v>408.1872</v>
      </c>
      <c r="BE9" s="138"/>
      <c r="BF9" s="139" t="n">
        <f aca="false">BD9</f>
        <v>408.1872</v>
      </c>
      <c r="BG9" s="139" t="n">
        <f aca="false">BF9*$BG$5</f>
        <v>326.54976</v>
      </c>
      <c r="BH9" s="139" t="n">
        <f aca="false">BF9*$BH$5</f>
        <v>81.63744</v>
      </c>
      <c r="BI9" s="52"/>
      <c r="BR9" s="55"/>
      <c r="BS9" s="142"/>
      <c r="BT9" s="143"/>
      <c r="BU9" s="98"/>
      <c r="BV9" s="52"/>
      <c r="BW9" s="52"/>
      <c r="BX9" s="52"/>
      <c r="BY9" s="52"/>
      <c r="BZ9" s="98"/>
      <c r="CA9" s="52"/>
      <c r="CB9" s="52"/>
      <c r="CC9" s="138"/>
      <c r="CD9" s="138"/>
      <c r="CE9" s="145"/>
      <c r="CF9" s="145"/>
      <c r="CG9" s="145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</row>
    <row r="10" customFormat="false" ht="12.75" hidden="false" customHeight="false" outlineLevel="0" collapsed="false">
      <c r="B10" s="75" t="n">
        <v>300</v>
      </c>
      <c r="C10" s="146" t="n">
        <f aca="false">C9</f>
        <v>4</v>
      </c>
      <c r="D10" s="147" t="n">
        <f aca="false">D9</f>
        <v>0</v>
      </c>
      <c r="E10" s="174" t="n">
        <f aca="false">C10-D9</f>
        <v>4</v>
      </c>
      <c r="F10" s="149" t="n">
        <f aca="false">$F$6</f>
        <v>0</v>
      </c>
      <c r="G10" s="175" t="n">
        <f aca="false">$G$6</f>
        <v>0</v>
      </c>
      <c r="H10" s="151" t="n">
        <f aca="false">$H$6</f>
        <v>0</v>
      </c>
      <c r="I10" s="152" t="n">
        <f aca="false">F10+G10+H10</f>
        <v>0</v>
      </c>
      <c r="J10" s="153" t="n">
        <f aca="false">$J$7</f>
        <v>0</v>
      </c>
      <c r="K10" s="154" t="n">
        <f aca="false">$K$6</f>
        <v>0</v>
      </c>
      <c r="L10" s="155" t="n">
        <f aca="false">((I10*J10/1000)+K10)</f>
        <v>0</v>
      </c>
      <c r="M10" s="156" t="n">
        <f aca="false">$M$68</f>
        <v>0</v>
      </c>
      <c r="N10" s="157" t="e">
        <f aca="false">$N$7*AQ9*AR9</f>
        <v>#DIV/0!</v>
      </c>
      <c r="O10" s="156" t="n">
        <f aca="false">$O$68</f>
        <v>0</v>
      </c>
      <c r="P10" s="158" t="n">
        <f aca="false">(AT9*$P$6)*$P$3</f>
        <v>1.7328</v>
      </c>
      <c r="Q10" s="154" t="n">
        <f aca="false">$Q$68</f>
        <v>0</v>
      </c>
      <c r="R10" s="154" t="n">
        <v>0</v>
      </c>
      <c r="S10" s="155" t="n">
        <v>0</v>
      </c>
      <c r="T10" s="156" t="n">
        <f aca="false">$T$6</f>
        <v>0</v>
      </c>
      <c r="U10" s="159" t="e">
        <f aca="false">(N10/E10)+SUM(L10:M10)</f>
        <v>#DIV/0!</v>
      </c>
      <c r="W10" s="116" t="n">
        <v>4</v>
      </c>
      <c r="X10" s="117" t="n">
        <v>2.52</v>
      </c>
      <c r="Y10" s="160"/>
      <c r="Z10" s="63"/>
      <c r="AA10" s="161"/>
      <c r="AB10" s="120"/>
      <c r="AC10" s="162" t="n">
        <f aca="false">(W10*X10)+(Y10*Z10)+(AA10*AB10)</f>
        <v>10.08</v>
      </c>
      <c r="AD10" s="163" t="n">
        <v>400</v>
      </c>
      <c r="AE10" s="164" t="n">
        <v>0</v>
      </c>
      <c r="AF10" s="165" t="n">
        <v>0</v>
      </c>
      <c r="AG10" s="166"/>
      <c r="AH10" s="167"/>
      <c r="AI10" s="168"/>
      <c r="AJ10" s="169"/>
      <c r="AK10" s="170" t="n">
        <v>4</v>
      </c>
      <c r="AL10" s="63" t="n">
        <v>105</v>
      </c>
      <c r="AM10" s="171"/>
      <c r="AN10" s="172"/>
      <c r="AO10" s="173"/>
      <c r="AP10" s="133"/>
      <c r="AQ10" s="133" t="e">
        <f aca="false" t="array" ref="AQ10:AQ10">SUM(IF(AND(AJ10&lt;&gt;"pac",AJ10&lt;&gt;""),AI10),IF(AND(AM10&lt;&gt;"pac",AM10&lt;&gt;""),AL10),IF(AND(AN10&lt;&gt;"pac",AN10&lt;&gt;""),AO10))/SUM(IF(AND(AJ10&lt;&gt;"pac",AJ10&lt;&gt;""),1),IF(AND(AM10&lt;&gt;"pac",AM10&lt;&gt;""),1),IF(AND(AN10&lt;&gt;"pac",AN10&lt;&gt;""),1))</f>
        <v>#DIV/0!</v>
      </c>
      <c r="AR10" s="133" t="n">
        <f aca="false" t="array" ref="AR10:AR10">SUM(IF(AND(AJ10&lt;&gt;"pac",AJ10&lt;&gt;""),AH10),IF(AND(AM10&lt;&gt;"pac",AM10&lt;&gt;""),AK10),IF(AND(AP10&lt;&gt;"pac",AP10&lt;&gt;""),AN10))</f>
        <v>0</v>
      </c>
      <c r="AS10" s="133"/>
      <c r="AT10" s="134" t="n">
        <f aca="false">SUM(AE10,AG10,AH10,AN10,AK10)</f>
        <v>4</v>
      </c>
      <c r="AU10" s="135" t="n">
        <f aca="false">AV10/AT10</f>
        <v>105</v>
      </c>
      <c r="AV10" s="136" t="n">
        <f aca="false">SUM(AE10*AF10)+(AH10*AI10)+(AN10*AO10)+(AK10*AL10)</f>
        <v>420</v>
      </c>
      <c r="AW10" s="137" t="n">
        <f aca="false">AT10*(F11+G11+H11)*J11/1000</f>
        <v>0</v>
      </c>
      <c r="AX10" s="137" t="n">
        <f aca="false">K11*AT10</f>
        <v>0</v>
      </c>
      <c r="AY10" s="137" t="n">
        <f aca="false">L11*(AE11+AG11)</f>
        <v>0</v>
      </c>
      <c r="AZ10" s="136" t="n">
        <f aca="false">P11</f>
        <v>1.7328</v>
      </c>
      <c r="BA10" s="137" t="n">
        <f aca="false">AC10</f>
        <v>10.08</v>
      </c>
      <c r="BB10" s="137" t="n">
        <f aca="false">T11*AT11</f>
        <v>0</v>
      </c>
      <c r="BC10" s="137"/>
      <c r="BD10" s="137" t="n">
        <f aca="false">AV10-SUM(AW10:BC10)</f>
        <v>408.1872</v>
      </c>
      <c r="BE10" s="138"/>
      <c r="BF10" s="139" t="n">
        <f aca="false">BD10</f>
        <v>408.1872</v>
      </c>
      <c r="BG10" s="139" t="n">
        <f aca="false">BF10*$BG$5</f>
        <v>326.54976</v>
      </c>
      <c r="BH10" s="139" t="n">
        <f aca="false">BF10*$BH$5</f>
        <v>81.63744</v>
      </c>
      <c r="BI10" s="52"/>
      <c r="BJ10" s="6" t="s">
        <v>86</v>
      </c>
      <c r="BO10" s="6" t="s">
        <v>87</v>
      </c>
      <c r="BR10" s="55"/>
      <c r="BS10" s="142"/>
      <c r="BT10" s="143"/>
      <c r="BU10" s="98"/>
      <c r="BV10" s="52"/>
      <c r="BW10" s="176"/>
      <c r="BX10" s="98"/>
      <c r="BY10" s="52"/>
      <c r="BZ10" s="98"/>
      <c r="CA10" s="52"/>
      <c r="CB10" s="176"/>
      <c r="CC10" s="138"/>
      <c r="CD10" s="138"/>
      <c r="CE10" s="145"/>
      <c r="CF10" s="145"/>
      <c r="CG10" s="145"/>
      <c r="CH10" s="7"/>
      <c r="CI10" s="8"/>
      <c r="CJ10" s="7"/>
      <c r="CK10" s="7"/>
      <c r="CL10" s="7"/>
      <c r="CM10" s="7"/>
      <c r="CN10" s="8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</row>
    <row r="11" customFormat="false" ht="12.75" hidden="false" customHeight="false" outlineLevel="0" collapsed="false">
      <c r="B11" s="75" t="n">
        <v>400</v>
      </c>
      <c r="C11" s="146" t="n">
        <f aca="false">C10</f>
        <v>4</v>
      </c>
      <c r="D11" s="147" t="n">
        <f aca="false">D10</f>
        <v>0</v>
      </c>
      <c r="E11" s="174" t="n">
        <f aca="false">C11-D10</f>
        <v>4</v>
      </c>
      <c r="F11" s="149" t="n">
        <f aca="false">$F$6</f>
        <v>0</v>
      </c>
      <c r="G11" s="175" t="n">
        <f aca="false">$G$6</f>
        <v>0</v>
      </c>
      <c r="H11" s="151" t="n">
        <f aca="false">$H$6</f>
        <v>0</v>
      </c>
      <c r="I11" s="152" t="n">
        <f aca="false">F11+G11+H11</f>
        <v>0</v>
      </c>
      <c r="J11" s="153" t="n">
        <f aca="false">$J$7</f>
        <v>0</v>
      </c>
      <c r="K11" s="154" t="n">
        <f aca="false">$K$6</f>
        <v>0</v>
      </c>
      <c r="L11" s="155" t="n">
        <f aca="false">((I11*J11/1000)+K11)</f>
        <v>0</v>
      </c>
      <c r="M11" s="156" t="n">
        <f aca="false">$M$68</f>
        <v>0</v>
      </c>
      <c r="N11" s="157" t="e">
        <f aca="false">$N$7*AQ10*AR10</f>
        <v>#DIV/0!</v>
      </c>
      <c r="O11" s="156" t="n">
        <f aca="false">$O$68</f>
        <v>0</v>
      </c>
      <c r="P11" s="158" t="n">
        <f aca="false">(AT10*$P$6)*$P$3</f>
        <v>1.7328</v>
      </c>
      <c r="Q11" s="154" t="n">
        <f aca="false">$Q$68</f>
        <v>0</v>
      </c>
      <c r="R11" s="154" t="n">
        <v>0</v>
      </c>
      <c r="S11" s="155" t="n">
        <v>0</v>
      </c>
      <c r="T11" s="156" t="n">
        <f aca="false">$T$6</f>
        <v>0</v>
      </c>
      <c r="U11" s="159" t="e">
        <f aca="false">(N11/E11)+SUM(L11:M11)</f>
        <v>#DIV/0!</v>
      </c>
      <c r="W11" s="116" t="n">
        <v>4</v>
      </c>
      <c r="X11" s="117" t="n">
        <v>2.52</v>
      </c>
      <c r="Y11" s="160"/>
      <c r="Z11" s="63"/>
      <c r="AA11" s="161"/>
      <c r="AB11" s="120"/>
      <c r="AC11" s="162" t="n">
        <f aca="false">(W11*X11)+(Y11*Z11)+(AA11*AB11)</f>
        <v>10.08</v>
      </c>
      <c r="AD11" s="163" t="n">
        <v>500</v>
      </c>
      <c r="AE11" s="164" t="n">
        <v>0</v>
      </c>
      <c r="AF11" s="165" t="n">
        <v>0</v>
      </c>
      <c r="AG11" s="166"/>
      <c r="AH11" s="167"/>
      <c r="AI11" s="168"/>
      <c r="AJ11" s="169"/>
      <c r="AK11" s="170" t="n">
        <v>4</v>
      </c>
      <c r="AL11" s="63" t="n">
        <v>105</v>
      </c>
      <c r="AM11" s="171"/>
      <c r="AN11" s="172"/>
      <c r="AO11" s="173"/>
      <c r="AP11" s="133"/>
      <c r="AQ11" s="133" t="e">
        <f aca="false" t="array" ref="AQ11:AQ11">SUM(IF(AND(AJ11&lt;&gt;"pac",AJ11&lt;&gt;""),AI11),IF(AND(AM11&lt;&gt;"pac",AM11&lt;&gt;""),AL11),IF(AND(AN11&lt;&gt;"pac",AN11&lt;&gt;""),AO11))/SUM(IF(AND(AJ11&lt;&gt;"pac",AJ11&lt;&gt;""),1),IF(AND(AM11&lt;&gt;"pac",AM11&lt;&gt;""),1),IF(AND(AN11&lt;&gt;"pac",AN11&lt;&gt;""),1))</f>
        <v>#DIV/0!</v>
      </c>
      <c r="AR11" s="133" t="n">
        <f aca="false" t="array" ref="AR11:AR11">SUM(IF(AND(AJ11&lt;&gt;"pac",AJ11&lt;&gt;""),AH11),IF(AND(AM11&lt;&gt;"pac",AM11&lt;&gt;""),AK11),IF(AND(AP11&lt;&gt;"pac",AP11&lt;&gt;""),AN11))</f>
        <v>0</v>
      </c>
      <c r="AS11" s="133"/>
      <c r="AT11" s="134" t="n">
        <f aca="false">SUM(AE11,AG11,AH11,AN11,AK11)</f>
        <v>4</v>
      </c>
      <c r="AU11" s="135" t="n">
        <f aca="false">AV11/AT11</f>
        <v>105</v>
      </c>
      <c r="AV11" s="136" t="n">
        <f aca="false">SUM(AE11*AF11)+(AH11*AI11)+(AN11*AO11)+(AK11*AL11)</f>
        <v>420</v>
      </c>
      <c r="AW11" s="137" t="n">
        <f aca="false">AT11*(F12+G12+H12)*J12/1000</f>
        <v>0</v>
      </c>
      <c r="AX11" s="137" t="n">
        <f aca="false">K12*AT11</f>
        <v>0</v>
      </c>
      <c r="AY11" s="137" t="n">
        <f aca="false">L12*(AE12+AG12)</f>
        <v>0</v>
      </c>
      <c r="AZ11" s="136" t="n">
        <f aca="false">P12</f>
        <v>1.7328</v>
      </c>
      <c r="BA11" s="137" t="n">
        <f aca="false">AC11</f>
        <v>10.08</v>
      </c>
      <c r="BB11" s="137" t="n">
        <f aca="false">T12*AT12</f>
        <v>0</v>
      </c>
      <c r="BC11" s="137"/>
      <c r="BD11" s="137" t="n">
        <f aca="false">AV11-SUM(AW11:BC11)</f>
        <v>408.1872</v>
      </c>
      <c r="BE11" s="138"/>
      <c r="BF11" s="139" t="n">
        <f aca="false">BD11</f>
        <v>408.1872</v>
      </c>
      <c r="BG11" s="139" t="n">
        <f aca="false">BF11*$BG$5</f>
        <v>326.54976</v>
      </c>
      <c r="BH11" s="139" t="n">
        <f aca="false">BF11*$BH$5</f>
        <v>81.63744</v>
      </c>
      <c r="BI11" s="52"/>
      <c r="BJ11" s="25" t="s">
        <v>88</v>
      </c>
      <c r="BK11" s="26"/>
      <c r="BL11" s="27" t="n">
        <f aca="false">AV31</f>
        <v>8480</v>
      </c>
      <c r="BO11" s="25" t="s">
        <v>88</v>
      </c>
      <c r="BP11" s="26"/>
      <c r="BQ11" s="27" t="e">
        <f aca="true">(INDIRECT(TEXT((DAY($A$1)-1),"0")&amp;"!Bq11"))+BL11</f>
        <v>#REF!</v>
      </c>
      <c r="BR11" s="55"/>
      <c r="BS11" s="142"/>
      <c r="BT11" s="143"/>
      <c r="BU11" s="98"/>
      <c r="BV11" s="52"/>
      <c r="BW11" s="176"/>
      <c r="BX11" s="52"/>
      <c r="BY11" s="52"/>
      <c r="BZ11" s="98"/>
      <c r="CA11" s="52"/>
      <c r="CB11" s="176"/>
      <c r="CC11" s="138"/>
      <c r="CD11" s="138"/>
      <c r="CE11" s="145"/>
      <c r="CF11" s="145"/>
      <c r="CG11" s="145"/>
      <c r="CH11" s="7"/>
      <c r="CI11" s="8"/>
      <c r="CJ11" s="7"/>
      <c r="CK11" s="29"/>
      <c r="CL11" s="7"/>
      <c r="CM11" s="7"/>
      <c r="CN11" s="8"/>
      <c r="CO11" s="7"/>
      <c r="CP11" s="29"/>
      <c r="CQ11" s="7"/>
      <c r="CR11" s="7"/>
      <c r="CS11" s="7"/>
      <c r="CT11" s="7"/>
      <c r="CU11" s="7"/>
      <c r="CV11" s="7"/>
      <c r="CW11" s="7"/>
      <c r="CX11" s="7"/>
      <c r="CY11" s="7"/>
    </row>
    <row r="12" customFormat="false" ht="12.75" hidden="false" customHeight="false" outlineLevel="0" collapsed="false">
      <c r="B12" s="75" t="n">
        <v>500</v>
      </c>
      <c r="C12" s="146" t="n">
        <f aca="false">C11</f>
        <v>4</v>
      </c>
      <c r="D12" s="147" t="n">
        <f aca="false">D11</f>
        <v>0</v>
      </c>
      <c r="E12" s="174" t="n">
        <f aca="false">C12-D11</f>
        <v>4</v>
      </c>
      <c r="F12" s="149" t="n">
        <f aca="false">$F$6</f>
        <v>0</v>
      </c>
      <c r="G12" s="175" t="n">
        <f aca="false">$G$6</f>
        <v>0</v>
      </c>
      <c r="H12" s="151" t="n">
        <f aca="false">$H$6</f>
        <v>0</v>
      </c>
      <c r="I12" s="152" t="n">
        <f aca="false">F12+G12+H12</f>
        <v>0</v>
      </c>
      <c r="J12" s="153" t="n">
        <f aca="false">$J$7</f>
        <v>0</v>
      </c>
      <c r="K12" s="154" t="n">
        <f aca="false">$K$6</f>
        <v>0</v>
      </c>
      <c r="L12" s="155" t="n">
        <f aca="false">((I12*J12/1000)+K12)</f>
        <v>0</v>
      </c>
      <c r="M12" s="156" t="n">
        <f aca="false">$M$68</f>
        <v>0</v>
      </c>
      <c r="N12" s="157" t="e">
        <f aca="false">$N$7*AQ11*AR11</f>
        <v>#DIV/0!</v>
      </c>
      <c r="O12" s="156" t="n">
        <f aca="false">$O$68</f>
        <v>0</v>
      </c>
      <c r="P12" s="158" t="n">
        <f aca="false">(AT11*$P$6)*$P$3</f>
        <v>1.7328</v>
      </c>
      <c r="Q12" s="154" t="n">
        <f aca="false">$Q$68</f>
        <v>0</v>
      </c>
      <c r="R12" s="154" t="n">
        <v>0</v>
      </c>
      <c r="S12" s="155" t="n">
        <v>0</v>
      </c>
      <c r="T12" s="156" t="n">
        <f aca="false">$T$6</f>
        <v>0</v>
      </c>
      <c r="U12" s="159" t="e">
        <f aca="false">(N12/E12)+SUM(L12:M12)</f>
        <v>#DIV/0!</v>
      </c>
      <c r="W12" s="116" t="n">
        <v>4</v>
      </c>
      <c r="X12" s="117" t="n">
        <v>2.52</v>
      </c>
      <c r="Y12" s="160"/>
      <c r="Z12" s="63"/>
      <c r="AA12" s="161"/>
      <c r="AB12" s="120"/>
      <c r="AC12" s="162" t="n">
        <f aca="false">(W12*X12)+(Y12*Z12)+(AA12*AB12)</f>
        <v>10.08</v>
      </c>
      <c r="AD12" s="163" t="n">
        <v>600</v>
      </c>
      <c r="AE12" s="164" t="n">
        <v>0</v>
      </c>
      <c r="AF12" s="165" t="n">
        <v>0</v>
      </c>
      <c r="AG12" s="166"/>
      <c r="AH12" s="167"/>
      <c r="AI12" s="168"/>
      <c r="AJ12" s="169"/>
      <c r="AK12" s="170" t="n">
        <v>4</v>
      </c>
      <c r="AL12" s="63" t="n">
        <v>105</v>
      </c>
      <c r="AM12" s="171"/>
      <c r="AN12" s="172"/>
      <c r="AO12" s="173"/>
      <c r="AP12" s="133"/>
      <c r="AQ12" s="133" t="e">
        <f aca="false" t="array" ref="AQ12:AQ12">SUM(IF(AND(AJ12&lt;&gt;"pac",AJ12&lt;&gt;""),AI12),IF(AND(AM12&lt;&gt;"pac",AM12&lt;&gt;""),AL12),IF(AND(AN12&lt;&gt;"pac",AN12&lt;&gt;""),AO12))/SUM(IF(AND(AJ12&lt;&gt;"pac",AJ12&lt;&gt;""),1),IF(AND(AM12&lt;&gt;"pac",AM12&lt;&gt;""),1),IF(AND(AN12&lt;&gt;"pac",AN12&lt;&gt;""),1))</f>
        <v>#DIV/0!</v>
      </c>
      <c r="AR12" s="133" t="n">
        <f aca="false" t="array" ref="AR12:AR12">SUM(IF(AND(AJ12&lt;&gt;"pac",AJ12&lt;&gt;""),AH12),IF(AND(AM12&lt;&gt;"pac",AM12&lt;&gt;""),AK12),IF(AND(AP12&lt;&gt;"pac",AP12&lt;&gt;""),AN12))</f>
        <v>0</v>
      </c>
      <c r="AS12" s="133"/>
      <c r="AT12" s="134" t="n">
        <f aca="false">SUM(AE12,AG12,AH12,AN12,AK12)</f>
        <v>4</v>
      </c>
      <c r="AU12" s="135" t="n">
        <f aca="false">AV12/AT12</f>
        <v>105</v>
      </c>
      <c r="AV12" s="136" t="n">
        <f aca="false">SUM(AE12*AF12)+(AH12*AI12)+(AN12*AO12)+(AK12*AL12)</f>
        <v>420</v>
      </c>
      <c r="AW12" s="137" t="n">
        <f aca="false">AT12*(F13+G13+H13)*J13/1000</f>
        <v>0</v>
      </c>
      <c r="AX12" s="137" t="n">
        <f aca="false">K13*AT12</f>
        <v>0</v>
      </c>
      <c r="AY12" s="137" t="n">
        <f aca="false">L13*(AE13+AG13)</f>
        <v>0</v>
      </c>
      <c r="AZ12" s="136" t="n">
        <f aca="false">P13</f>
        <v>1.7328</v>
      </c>
      <c r="BA12" s="137" t="n">
        <f aca="false">AC12</f>
        <v>10.08</v>
      </c>
      <c r="BB12" s="137" t="n">
        <f aca="false">T13*AT13</f>
        <v>0</v>
      </c>
      <c r="BC12" s="137"/>
      <c r="BD12" s="137" t="n">
        <f aca="false">AV12-SUM(AW12:BC12)</f>
        <v>408.1872</v>
      </c>
      <c r="BE12" s="138"/>
      <c r="BF12" s="139" t="n">
        <f aca="false">BD12</f>
        <v>408.1872</v>
      </c>
      <c r="BG12" s="139" t="n">
        <f aca="false">BF12*$BG$5</f>
        <v>326.54976</v>
      </c>
      <c r="BH12" s="139" t="n">
        <f aca="false">BF12*$BH$5</f>
        <v>81.63744</v>
      </c>
      <c r="BI12" s="52"/>
      <c r="BJ12" s="53" t="s">
        <v>92</v>
      </c>
      <c r="BK12" s="52"/>
      <c r="BL12" s="73"/>
      <c r="BO12" s="53" t="s">
        <v>92</v>
      </c>
      <c r="BP12" s="52"/>
      <c r="BQ12" s="73"/>
      <c r="BR12" s="55"/>
      <c r="BS12" s="142"/>
      <c r="BT12" s="143"/>
      <c r="BU12" s="98"/>
      <c r="BV12" s="52"/>
      <c r="BW12" s="176"/>
      <c r="BX12" s="52"/>
      <c r="BY12" s="52"/>
      <c r="BZ12" s="98"/>
      <c r="CA12" s="52"/>
      <c r="CB12" s="176"/>
      <c r="CC12" s="138"/>
      <c r="CD12" s="138"/>
      <c r="CE12" s="145"/>
      <c r="CF12" s="145"/>
      <c r="CG12" s="145"/>
      <c r="CH12" s="7"/>
      <c r="CI12" s="8"/>
      <c r="CJ12" s="7"/>
      <c r="CK12" s="29"/>
      <c r="CL12" s="7"/>
      <c r="CM12" s="7"/>
      <c r="CN12" s="8"/>
      <c r="CO12" s="7"/>
      <c r="CP12" s="29"/>
      <c r="CQ12" s="7"/>
      <c r="CR12" s="7"/>
      <c r="CS12" s="7"/>
      <c r="CT12" s="7"/>
      <c r="CU12" s="7"/>
      <c r="CV12" s="7"/>
      <c r="CW12" s="7"/>
      <c r="CX12" s="7"/>
      <c r="CY12" s="7"/>
    </row>
    <row r="13" customFormat="false" ht="12.75" hidden="false" customHeight="false" outlineLevel="0" collapsed="false">
      <c r="B13" s="75" t="n">
        <v>600</v>
      </c>
      <c r="C13" s="146" t="n">
        <f aca="false">C12</f>
        <v>4</v>
      </c>
      <c r="D13" s="147" t="n">
        <f aca="false">D12</f>
        <v>0</v>
      </c>
      <c r="E13" s="174" t="n">
        <f aca="false">C13-D12</f>
        <v>4</v>
      </c>
      <c r="F13" s="149" t="n">
        <f aca="false">$F$6</f>
        <v>0</v>
      </c>
      <c r="G13" s="175" t="n">
        <f aca="false">$G$6</f>
        <v>0</v>
      </c>
      <c r="H13" s="151" t="n">
        <f aca="false">$H$6</f>
        <v>0</v>
      </c>
      <c r="I13" s="152" t="n">
        <f aca="false">F13+G13+H13</f>
        <v>0</v>
      </c>
      <c r="J13" s="153" t="n">
        <f aca="false">$J$7</f>
        <v>0</v>
      </c>
      <c r="K13" s="154" t="n">
        <f aca="false">$K$6</f>
        <v>0</v>
      </c>
      <c r="L13" s="155" t="n">
        <f aca="false">((I13*J13/1000)+K13)</f>
        <v>0</v>
      </c>
      <c r="M13" s="156" t="n">
        <f aca="false">$M$68</f>
        <v>0</v>
      </c>
      <c r="N13" s="157" t="e">
        <f aca="false">$N$7*AQ12*AR12</f>
        <v>#DIV/0!</v>
      </c>
      <c r="O13" s="156" t="n">
        <f aca="false">$O$68</f>
        <v>0</v>
      </c>
      <c r="P13" s="158" t="n">
        <f aca="false">(AT12*$P$6)*$P$3</f>
        <v>1.7328</v>
      </c>
      <c r="Q13" s="154" t="n">
        <f aca="false">$Q$68</f>
        <v>0</v>
      </c>
      <c r="R13" s="154" t="n">
        <v>0</v>
      </c>
      <c r="S13" s="155" t="n">
        <v>0</v>
      </c>
      <c r="T13" s="156" t="n">
        <f aca="false">$T$6</f>
        <v>0</v>
      </c>
      <c r="U13" s="159" t="e">
        <f aca="false">(N13/E13)+SUM(L13:M13)</f>
        <v>#DIV/0!</v>
      </c>
      <c r="W13" s="116" t="n">
        <v>4</v>
      </c>
      <c r="X13" s="117" t="n">
        <v>2.52</v>
      </c>
      <c r="Y13" s="160"/>
      <c r="Z13" s="63"/>
      <c r="AA13" s="161"/>
      <c r="AB13" s="120"/>
      <c r="AC13" s="162" t="n">
        <f aca="false">(W13*X13)+(Y13*Z13)+(AA13*AB13)</f>
        <v>10.08</v>
      </c>
      <c r="AD13" s="163" t="n">
        <v>700</v>
      </c>
      <c r="AE13" s="164" t="n">
        <v>0</v>
      </c>
      <c r="AF13" s="165" t="n">
        <v>0</v>
      </c>
      <c r="AG13" s="166"/>
      <c r="AH13" s="167"/>
      <c r="AI13" s="168"/>
      <c r="AJ13" s="169"/>
      <c r="AK13" s="170" t="n">
        <v>4</v>
      </c>
      <c r="AL13" s="63" t="n">
        <v>105</v>
      </c>
      <c r="AM13" s="171"/>
      <c r="AN13" s="172"/>
      <c r="AO13" s="173"/>
      <c r="AP13" s="133"/>
      <c r="AQ13" s="133" t="e">
        <f aca="false" t="array" ref="AQ13:AQ13">SUM(IF(AND(AJ13&lt;&gt;"pac",AJ13&lt;&gt;""),AI13),IF(AND(AM13&lt;&gt;"pac",AM13&lt;&gt;""),AL13),IF(AND(AN13&lt;&gt;"pac",AN13&lt;&gt;""),AO13))/SUM(IF(AND(AJ13&lt;&gt;"pac",AJ13&lt;&gt;""),1),IF(AND(AM13&lt;&gt;"pac",AM13&lt;&gt;""),1),IF(AND(AN13&lt;&gt;"pac",AN13&lt;&gt;""),1))</f>
        <v>#DIV/0!</v>
      </c>
      <c r="AR13" s="133" t="n">
        <f aca="false" t="array" ref="AR13:AR13">SUM(IF(AND(AJ13&lt;&gt;"pac",AJ13&lt;&gt;""),AH13),IF(AND(AM13&lt;&gt;"pac",AM13&lt;&gt;""),AK13),IF(AND(AP13&lt;&gt;"pac",AP13&lt;&gt;""),AN13))</f>
        <v>0</v>
      </c>
      <c r="AS13" s="133"/>
      <c r="AT13" s="134" t="n">
        <f aca="false">SUM(AE13,AG13,AH13,AN13,AK13)</f>
        <v>4</v>
      </c>
      <c r="AU13" s="135" t="n">
        <f aca="false">AV13/AT13</f>
        <v>105</v>
      </c>
      <c r="AV13" s="136" t="n">
        <f aca="false">SUM(AE13*AF13)+(AH13*AI13)+(AN13*AO13)+(AK13*AL13)</f>
        <v>420</v>
      </c>
      <c r="AW13" s="137" t="n">
        <f aca="false">AT13*(F14+G14+H14)*J14/1000</f>
        <v>0</v>
      </c>
      <c r="AX13" s="137" t="n">
        <f aca="false">K14*AT13</f>
        <v>0</v>
      </c>
      <c r="AY13" s="137" t="n">
        <f aca="false">L14*(AE14+AG14)</f>
        <v>0</v>
      </c>
      <c r="AZ13" s="136" t="n">
        <f aca="false">P14</f>
        <v>1.7328</v>
      </c>
      <c r="BA13" s="137" t="n">
        <f aca="false">AC13</f>
        <v>10.08</v>
      </c>
      <c r="BB13" s="137" t="n">
        <f aca="false">T14*AT14</f>
        <v>0</v>
      </c>
      <c r="BC13" s="137"/>
      <c r="BD13" s="137" t="n">
        <f aca="false">AV13-SUM(AW13:BC13)</f>
        <v>408.1872</v>
      </c>
      <c r="BE13" s="138"/>
      <c r="BF13" s="139" t="n">
        <f aca="false">BD13</f>
        <v>408.1872</v>
      </c>
      <c r="BG13" s="139" t="n">
        <f aca="false">BF13*$BG$5</f>
        <v>326.54976</v>
      </c>
      <c r="BH13" s="139" t="n">
        <f aca="false">BF13*$BH$5</f>
        <v>81.63744</v>
      </c>
      <c r="BI13" s="52"/>
      <c r="BJ13" s="53" t="s">
        <v>93</v>
      </c>
      <c r="BK13" s="52"/>
      <c r="BL13" s="73" t="n">
        <f aca="false">AY31+BA31</f>
        <v>241.92</v>
      </c>
      <c r="BO13" s="53" t="s">
        <v>93</v>
      </c>
      <c r="BP13" s="52"/>
      <c r="BQ13" s="73" t="e">
        <f aca="true">(INDIRECT(TEXT((DAY($A$1)-1),"0")&amp;"!Bq13"))+BL13</f>
        <v>#REF!</v>
      </c>
      <c r="BR13" s="55"/>
      <c r="BS13" s="142"/>
      <c r="BT13" s="143"/>
      <c r="BU13" s="98"/>
      <c r="BV13" s="52"/>
      <c r="BW13" s="101"/>
      <c r="BX13" s="98"/>
      <c r="BY13" s="98"/>
      <c r="BZ13" s="98"/>
      <c r="CA13" s="52"/>
      <c r="CB13" s="101"/>
      <c r="CC13" s="138"/>
      <c r="CD13" s="138"/>
      <c r="CE13" s="145"/>
      <c r="CF13" s="145"/>
      <c r="CG13" s="145"/>
      <c r="CH13" s="7"/>
      <c r="CI13" s="8"/>
      <c r="CJ13" s="7"/>
      <c r="CK13" s="29"/>
      <c r="CL13" s="7"/>
      <c r="CM13" s="7"/>
      <c r="CN13" s="8"/>
      <c r="CO13" s="7"/>
      <c r="CP13" s="29"/>
      <c r="CQ13" s="7"/>
      <c r="CR13" s="7"/>
      <c r="CS13" s="7"/>
      <c r="CT13" s="7"/>
      <c r="CU13" s="7"/>
      <c r="CV13" s="7"/>
      <c r="CW13" s="7"/>
      <c r="CX13" s="7"/>
      <c r="CY13" s="7"/>
    </row>
    <row r="14" customFormat="false" ht="12.75" hidden="false" customHeight="false" outlineLevel="0" collapsed="false">
      <c r="B14" s="75" t="n">
        <v>700</v>
      </c>
      <c r="C14" s="146" t="n">
        <f aca="false">C13</f>
        <v>4</v>
      </c>
      <c r="D14" s="147" t="n">
        <f aca="false">D13</f>
        <v>0</v>
      </c>
      <c r="E14" s="174" t="n">
        <f aca="false">C14-D13</f>
        <v>4</v>
      </c>
      <c r="F14" s="149" t="n">
        <f aca="false">$F$6</f>
        <v>0</v>
      </c>
      <c r="G14" s="175" t="n">
        <f aca="false">$G$6</f>
        <v>0</v>
      </c>
      <c r="H14" s="151" t="n">
        <f aca="false">$H$6</f>
        <v>0</v>
      </c>
      <c r="I14" s="152" t="n">
        <f aca="false">F14+G14+H14</f>
        <v>0</v>
      </c>
      <c r="J14" s="153" t="n">
        <f aca="false">$J$7</f>
        <v>0</v>
      </c>
      <c r="K14" s="154" t="n">
        <f aca="false">$K$6</f>
        <v>0</v>
      </c>
      <c r="L14" s="155" t="n">
        <f aca="false">((I14*J14/1000)+K14)</f>
        <v>0</v>
      </c>
      <c r="M14" s="156" t="n">
        <f aca="false">$M$68</f>
        <v>0</v>
      </c>
      <c r="N14" s="157" t="e">
        <f aca="false">$N$7*AQ13*AR13</f>
        <v>#DIV/0!</v>
      </c>
      <c r="O14" s="156" t="n">
        <f aca="false">$O$68</f>
        <v>0</v>
      </c>
      <c r="P14" s="158" t="n">
        <f aca="false">(AT13*$P$6)*$P$3</f>
        <v>1.7328</v>
      </c>
      <c r="Q14" s="154" t="n">
        <f aca="false">$Q$68</f>
        <v>0</v>
      </c>
      <c r="R14" s="154" t="n">
        <v>0</v>
      </c>
      <c r="S14" s="155" t="n">
        <v>0</v>
      </c>
      <c r="T14" s="156" t="n">
        <f aca="false">$T$6</f>
        <v>0</v>
      </c>
      <c r="U14" s="159" t="e">
        <f aca="false">(N14/E14)+SUM(L14:M14)</f>
        <v>#DIV/0!</v>
      </c>
      <c r="W14" s="116" t="n">
        <v>4</v>
      </c>
      <c r="X14" s="117" t="n">
        <v>2.52</v>
      </c>
      <c r="Y14" s="160"/>
      <c r="Z14" s="63"/>
      <c r="AA14" s="161"/>
      <c r="AB14" s="120"/>
      <c r="AC14" s="162" t="n">
        <f aca="false">(W14*X14)+(Y14*Z14)+(AA14*AB14)</f>
        <v>10.08</v>
      </c>
      <c r="AD14" s="163" t="n">
        <v>800</v>
      </c>
      <c r="AE14" s="164" t="n">
        <v>0</v>
      </c>
      <c r="AF14" s="165" t="n">
        <v>0</v>
      </c>
      <c r="AG14" s="166"/>
      <c r="AH14" s="167"/>
      <c r="AI14" s="168"/>
      <c r="AJ14" s="169"/>
      <c r="AK14" s="170" t="n">
        <v>4</v>
      </c>
      <c r="AL14" s="63" t="n">
        <v>105</v>
      </c>
      <c r="AM14" s="171"/>
      <c r="AN14" s="172"/>
      <c r="AO14" s="173"/>
      <c r="AP14" s="133"/>
      <c r="AQ14" s="133" t="e">
        <f aca="false" t="array" ref="AQ14:AQ14">SUM(IF(AND(AJ14&lt;&gt;"pac",AJ14&lt;&gt;""),AI14),IF(AND(AM14&lt;&gt;"pac",AM14&lt;&gt;""),AL14),IF(AND(AN14&lt;&gt;"pac",AN14&lt;&gt;""),AO14))/SUM(IF(AND(AJ14&lt;&gt;"pac",AJ14&lt;&gt;""),1),IF(AND(AM14&lt;&gt;"pac",AM14&lt;&gt;""),1),IF(AND(AN14&lt;&gt;"pac",AN14&lt;&gt;""),1))</f>
        <v>#DIV/0!</v>
      </c>
      <c r="AR14" s="133" t="n">
        <f aca="false" t="array" ref="AR14:AR14">SUM(IF(AND(AJ14&lt;&gt;"pac",AJ14&lt;&gt;""),AH14),IF(AND(AM14&lt;&gt;"pac",AM14&lt;&gt;""),AK14),IF(AND(AP14&lt;&gt;"pac",AP14&lt;&gt;""),AN14))</f>
        <v>0</v>
      </c>
      <c r="AS14" s="133"/>
      <c r="AT14" s="134" t="n">
        <f aca="false">SUM(AE14,AG14,AH14,AN14,AK14)</f>
        <v>4</v>
      </c>
      <c r="AU14" s="135" t="n">
        <f aca="false">AV14/AT14</f>
        <v>105</v>
      </c>
      <c r="AV14" s="136" t="n">
        <f aca="false">SUM(AE14*AF14)+(AH14*AI14)+(AN14*AO14)+(AK14*AL14)</f>
        <v>420</v>
      </c>
      <c r="AW14" s="137" t="n">
        <f aca="false">AT14*(F15+G15+H15)*J15/1000</f>
        <v>0</v>
      </c>
      <c r="AX14" s="137" t="n">
        <f aca="false">K15*AT14</f>
        <v>0</v>
      </c>
      <c r="AY14" s="137" t="n">
        <f aca="false">L15*(AE15+AG15)</f>
        <v>0</v>
      </c>
      <c r="AZ14" s="136" t="n">
        <f aca="false">P15</f>
        <v>1.7328</v>
      </c>
      <c r="BA14" s="137" t="n">
        <f aca="false">AC14</f>
        <v>10.08</v>
      </c>
      <c r="BB14" s="137" t="n">
        <f aca="false">T15*AT15</f>
        <v>0</v>
      </c>
      <c r="BC14" s="137"/>
      <c r="BD14" s="137" t="n">
        <f aca="false">AV14-SUM(AW14:BC14)</f>
        <v>408.1872</v>
      </c>
      <c r="BE14" s="138"/>
      <c r="BF14" s="139" t="n">
        <f aca="false">BD14</f>
        <v>408.1872</v>
      </c>
      <c r="BG14" s="139" t="n">
        <f aca="false">BF14*$BG$5</f>
        <v>326.54976</v>
      </c>
      <c r="BH14" s="139" t="n">
        <f aca="false">BF14*$BH$5</f>
        <v>81.63744</v>
      </c>
      <c r="BI14" s="52"/>
      <c r="BJ14" s="53" t="s">
        <v>67</v>
      </c>
      <c r="BK14" s="52"/>
      <c r="BL14" s="73" t="n">
        <f aca="false">AZ31</f>
        <v>41.5872</v>
      </c>
      <c r="BO14" s="53" t="s">
        <v>67</v>
      </c>
      <c r="BP14" s="52"/>
      <c r="BQ14" s="73" t="e">
        <f aca="true">(INDIRECT(TEXT((DAY($A$1)-1),"0")&amp;"!BQ14"))+BL14</f>
        <v>#REF!</v>
      </c>
      <c r="BR14" s="55"/>
      <c r="BS14" s="142"/>
      <c r="BT14" s="143"/>
      <c r="BU14" s="98"/>
      <c r="BV14" s="52"/>
      <c r="BW14" s="176"/>
      <c r="BX14" s="52"/>
      <c r="BY14" s="52"/>
      <c r="BZ14" s="98"/>
      <c r="CA14" s="52"/>
      <c r="CB14" s="176"/>
      <c r="CC14" s="138"/>
      <c r="CD14" s="138"/>
      <c r="CE14" s="145"/>
      <c r="CF14" s="145"/>
      <c r="CG14" s="145"/>
      <c r="CH14" s="7"/>
      <c r="CI14" s="8"/>
      <c r="CJ14" s="7"/>
      <c r="CK14" s="29"/>
      <c r="CL14" s="7"/>
      <c r="CM14" s="7"/>
      <c r="CN14" s="8"/>
      <c r="CO14" s="7"/>
      <c r="CP14" s="29"/>
      <c r="CQ14" s="7"/>
      <c r="CR14" s="7"/>
      <c r="CS14" s="7"/>
      <c r="CT14" s="7"/>
      <c r="CU14" s="7"/>
      <c r="CV14" s="7"/>
      <c r="CW14" s="7"/>
      <c r="CX14" s="7"/>
      <c r="CY14" s="7"/>
    </row>
    <row r="15" customFormat="false" ht="15" hidden="false" customHeight="false" outlineLevel="0" collapsed="false">
      <c r="B15" s="75" t="n">
        <v>800</v>
      </c>
      <c r="C15" s="146" t="n">
        <f aca="false">C14</f>
        <v>4</v>
      </c>
      <c r="D15" s="147" t="n">
        <f aca="false">D14</f>
        <v>0</v>
      </c>
      <c r="E15" s="174" t="n">
        <f aca="false">C15-D14</f>
        <v>4</v>
      </c>
      <c r="F15" s="149" t="n">
        <f aca="false">$F$6</f>
        <v>0</v>
      </c>
      <c r="G15" s="175" t="n">
        <f aca="false">$G$6</f>
        <v>0</v>
      </c>
      <c r="H15" s="151" t="n">
        <f aca="false">$H$6</f>
        <v>0</v>
      </c>
      <c r="I15" s="152" t="n">
        <f aca="false">F15+G15+H15</f>
        <v>0</v>
      </c>
      <c r="J15" s="153" t="n">
        <f aca="false">$J$7</f>
        <v>0</v>
      </c>
      <c r="K15" s="154" t="n">
        <f aca="false">$K$6</f>
        <v>0</v>
      </c>
      <c r="L15" s="155" t="n">
        <f aca="false">((I15*J15/1000)+K15)</f>
        <v>0</v>
      </c>
      <c r="M15" s="156" t="n">
        <f aca="false">$M$68</f>
        <v>0</v>
      </c>
      <c r="N15" s="157" t="e">
        <f aca="false">$N$7*AQ14*AR14</f>
        <v>#DIV/0!</v>
      </c>
      <c r="O15" s="156" t="n">
        <f aca="false">$O$68</f>
        <v>0</v>
      </c>
      <c r="P15" s="158" t="n">
        <f aca="false">(AT14*$P$6)*$P$3</f>
        <v>1.7328</v>
      </c>
      <c r="Q15" s="154" t="n">
        <f aca="false">$Q$68</f>
        <v>0</v>
      </c>
      <c r="R15" s="154" t="n">
        <v>0</v>
      </c>
      <c r="S15" s="155" t="n">
        <v>0</v>
      </c>
      <c r="T15" s="156" t="n">
        <f aca="false">$T$6</f>
        <v>0</v>
      </c>
      <c r="U15" s="159" t="e">
        <f aca="false">(N15/E15)+SUM(L15:M15)</f>
        <v>#DIV/0!</v>
      </c>
      <c r="W15" s="116" t="n">
        <v>4</v>
      </c>
      <c r="X15" s="117" t="n">
        <v>2.52</v>
      </c>
      <c r="Y15" s="160"/>
      <c r="Z15" s="63"/>
      <c r="AA15" s="161"/>
      <c r="AB15" s="120"/>
      <c r="AC15" s="162" t="n">
        <f aca="false">(W15*X15)+(Y15*Z15)+(AA15*AB15)</f>
        <v>10.08</v>
      </c>
      <c r="AD15" s="163" t="n">
        <v>900</v>
      </c>
      <c r="AE15" s="164" t="n">
        <v>0</v>
      </c>
      <c r="AF15" s="165" t="n">
        <v>0</v>
      </c>
      <c r="AG15" s="166"/>
      <c r="AH15" s="167"/>
      <c r="AI15" s="168"/>
      <c r="AJ15" s="169"/>
      <c r="AK15" s="170" t="n">
        <v>4</v>
      </c>
      <c r="AL15" s="63" t="n">
        <v>80</v>
      </c>
      <c r="AM15" s="171"/>
      <c r="AN15" s="172"/>
      <c r="AO15" s="173"/>
      <c r="AP15" s="133"/>
      <c r="AQ15" s="133" t="e">
        <f aca="false" t="array" ref="AQ15:AQ15">SUM(IF(AND(AJ15&lt;&gt;"pac",AJ15&lt;&gt;""),AI15),IF(AND(AM15&lt;&gt;"pac",AM15&lt;&gt;""),AL15),IF(AND(AN15&lt;&gt;"pac",AN15&lt;&gt;""),AO15))/SUM(IF(AND(AJ15&lt;&gt;"pac",AJ15&lt;&gt;""),1),IF(AND(AM15&lt;&gt;"pac",AM15&lt;&gt;""),1),IF(AND(AN15&lt;&gt;"pac",AN15&lt;&gt;""),1))</f>
        <v>#DIV/0!</v>
      </c>
      <c r="AR15" s="133" t="n">
        <f aca="false" t="array" ref="AR15:AR15">SUM(IF(AND(AJ15&lt;&gt;"pac",AJ15&lt;&gt;""),AH15),IF(AND(AM15&lt;&gt;"pac",AM15&lt;&gt;""),AK15),IF(AND(AP15&lt;&gt;"pac",AP15&lt;&gt;""),AN15))</f>
        <v>0</v>
      </c>
      <c r="AS15" s="133"/>
      <c r="AT15" s="134" t="n">
        <f aca="false">SUM(AE15,AG15,AH15,AN15,AK15)</f>
        <v>4</v>
      </c>
      <c r="AU15" s="135" t="n">
        <f aca="false">AV15/AT15</f>
        <v>80</v>
      </c>
      <c r="AV15" s="136" t="n">
        <f aca="false">SUM(AE15*AF15)+(AH15*AI15)+(AN15*AO15)+(AK15*AL15)</f>
        <v>320</v>
      </c>
      <c r="AW15" s="137" t="n">
        <f aca="false">AT15*(F16+G16+H16)*J16/1000</f>
        <v>0</v>
      </c>
      <c r="AX15" s="137" t="n">
        <f aca="false">K16*AT15</f>
        <v>0</v>
      </c>
      <c r="AY15" s="137" t="n">
        <f aca="false">L16*(AE16+AG16)</f>
        <v>0</v>
      </c>
      <c r="AZ15" s="136" t="n">
        <f aca="false">P16</f>
        <v>1.7328</v>
      </c>
      <c r="BA15" s="137" t="n">
        <f aca="false">AC15</f>
        <v>10.08</v>
      </c>
      <c r="BB15" s="137" t="n">
        <f aca="false">T16*AT16</f>
        <v>0</v>
      </c>
      <c r="BC15" s="137"/>
      <c r="BD15" s="137" t="n">
        <f aca="false">AV15-SUM(AW15:BC15)</f>
        <v>308.1872</v>
      </c>
      <c r="BE15" s="138"/>
      <c r="BF15" s="139" t="n">
        <f aca="false">BD15</f>
        <v>308.1872</v>
      </c>
      <c r="BG15" s="139" t="n">
        <f aca="false">BF15*$BG$5</f>
        <v>246.54976</v>
      </c>
      <c r="BH15" s="139" t="n">
        <f aca="false">BF15*$BH$5</f>
        <v>61.63744</v>
      </c>
      <c r="BI15" s="52"/>
      <c r="BJ15" s="53" t="s">
        <v>96</v>
      </c>
      <c r="BK15" s="52"/>
      <c r="BL15" s="181" t="n">
        <f aca="false">BC31</f>
        <v>0</v>
      </c>
      <c r="BO15" s="53" t="s">
        <v>96</v>
      </c>
      <c r="BP15" s="52"/>
      <c r="BQ15" s="181" t="e">
        <f aca="true">(INDIRECT(TEXT((DAY($A$1)-1),"0")&amp;"!BK15"))+BL15</f>
        <v>#REF!</v>
      </c>
      <c r="BR15" s="55"/>
      <c r="BS15" s="142"/>
      <c r="BT15" s="143"/>
      <c r="BU15" s="52"/>
      <c r="BV15" s="52"/>
      <c r="BW15" s="52"/>
      <c r="BX15" s="52"/>
      <c r="BY15" s="52"/>
      <c r="BZ15" s="52"/>
      <c r="CA15" s="52"/>
      <c r="CB15" s="52"/>
      <c r="CC15" s="138"/>
      <c r="CD15" s="138"/>
      <c r="CE15" s="145"/>
      <c r="CF15" s="145"/>
      <c r="CG15" s="145"/>
      <c r="CH15" s="7"/>
      <c r="CI15" s="8"/>
      <c r="CJ15" s="7"/>
      <c r="CK15" s="182"/>
      <c r="CL15" s="7"/>
      <c r="CM15" s="7"/>
      <c r="CN15" s="8"/>
      <c r="CO15" s="7"/>
      <c r="CP15" s="182"/>
      <c r="CQ15" s="7"/>
      <c r="CR15" s="7"/>
      <c r="CS15" s="7"/>
      <c r="CT15" s="7"/>
      <c r="CU15" s="7"/>
      <c r="CV15" s="7"/>
      <c r="CW15" s="7"/>
      <c r="CX15" s="7"/>
      <c r="CY15" s="7"/>
    </row>
    <row r="16" customFormat="false" ht="12.75" hidden="false" customHeight="false" outlineLevel="0" collapsed="false">
      <c r="B16" s="75" t="n">
        <v>900</v>
      </c>
      <c r="C16" s="146" t="n">
        <f aca="false">C15</f>
        <v>4</v>
      </c>
      <c r="D16" s="147" t="n">
        <f aca="false">D15</f>
        <v>0</v>
      </c>
      <c r="E16" s="174" t="n">
        <f aca="false">C16-D15</f>
        <v>4</v>
      </c>
      <c r="F16" s="149" t="n">
        <f aca="false">$F$6</f>
        <v>0</v>
      </c>
      <c r="G16" s="175" t="n">
        <f aca="false">$G$6</f>
        <v>0</v>
      </c>
      <c r="H16" s="151" t="n">
        <f aca="false">$H$6</f>
        <v>0</v>
      </c>
      <c r="I16" s="152" t="n">
        <f aca="false">F16+G16+H16</f>
        <v>0</v>
      </c>
      <c r="J16" s="153" t="n">
        <f aca="false">$J$7</f>
        <v>0</v>
      </c>
      <c r="K16" s="154" t="n">
        <f aca="false">$K$6</f>
        <v>0</v>
      </c>
      <c r="L16" s="155" t="n">
        <f aca="false">((I16*J16/1000)+K16)</f>
        <v>0</v>
      </c>
      <c r="M16" s="156" t="n">
        <f aca="false">$M$68</f>
        <v>0</v>
      </c>
      <c r="N16" s="157" t="e">
        <f aca="false">$N$7*AQ15*AR15</f>
        <v>#DIV/0!</v>
      </c>
      <c r="O16" s="156" t="n">
        <f aca="false">$O$68</f>
        <v>0</v>
      </c>
      <c r="P16" s="158" t="n">
        <f aca="false">(AT15*$P$6)*$P$3</f>
        <v>1.7328</v>
      </c>
      <c r="Q16" s="154" t="n">
        <f aca="false">$Q$68</f>
        <v>0</v>
      </c>
      <c r="R16" s="154" t="n">
        <v>0</v>
      </c>
      <c r="S16" s="155" t="n">
        <v>0</v>
      </c>
      <c r="T16" s="156" t="n">
        <f aca="false">$T$6</f>
        <v>0</v>
      </c>
      <c r="U16" s="159" t="e">
        <f aca="false">(N16/E16)+SUM(L16:M16)</f>
        <v>#DIV/0!</v>
      </c>
      <c r="W16" s="116" t="n">
        <v>4</v>
      </c>
      <c r="X16" s="117" t="n">
        <v>2.52</v>
      </c>
      <c r="Y16" s="160"/>
      <c r="Z16" s="63"/>
      <c r="AA16" s="161"/>
      <c r="AB16" s="120"/>
      <c r="AC16" s="162" t="n">
        <f aca="false">(W16*X16)+(Y16*Z16)+(AA16*AB16)</f>
        <v>10.08</v>
      </c>
      <c r="AD16" s="163" t="n">
        <v>1000</v>
      </c>
      <c r="AE16" s="164" t="n">
        <v>0</v>
      </c>
      <c r="AF16" s="165" t="n">
        <v>0</v>
      </c>
      <c r="AG16" s="166"/>
      <c r="AH16" s="167"/>
      <c r="AI16" s="168"/>
      <c r="AJ16" s="169"/>
      <c r="AK16" s="170" t="n">
        <v>4</v>
      </c>
      <c r="AL16" s="63" t="n">
        <v>80</v>
      </c>
      <c r="AM16" s="171"/>
      <c r="AN16" s="172"/>
      <c r="AO16" s="173"/>
      <c r="AP16" s="133"/>
      <c r="AQ16" s="133" t="e">
        <f aca="false" t="array" ref="AQ16:AQ16">SUM(IF(AND(AJ16&lt;&gt;"pac",AJ16&lt;&gt;""),AI16),IF(AND(AM16&lt;&gt;"pac",AM16&lt;&gt;""),AL16),IF(AND(AN16&lt;&gt;"pac",AN16&lt;&gt;""),AO16))/SUM(IF(AND(AJ16&lt;&gt;"pac",AJ16&lt;&gt;""),1),IF(AND(AM16&lt;&gt;"pac",AM16&lt;&gt;""),1),IF(AND(AN16&lt;&gt;"pac",AN16&lt;&gt;""),1))</f>
        <v>#DIV/0!</v>
      </c>
      <c r="AR16" s="133" t="n">
        <f aca="false" t="array" ref="AR16:AR16">SUM(IF(AND(AJ16&lt;&gt;"pac",AJ16&lt;&gt;""),AH16),IF(AND(AM16&lt;&gt;"pac",AM16&lt;&gt;""),AK16),IF(AND(AP16&lt;&gt;"pac",AP16&lt;&gt;""),AN16))</f>
        <v>0</v>
      </c>
      <c r="AS16" s="133"/>
      <c r="AT16" s="134" t="n">
        <f aca="false">SUM(AE16,AG16,AH16,AN16,AK16)</f>
        <v>4</v>
      </c>
      <c r="AU16" s="135" t="n">
        <f aca="false">AV16/AT16</f>
        <v>80</v>
      </c>
      <c r="AV16" s="136" t="n">
        <f aca="false">SUM(AE16*AF16)+(AH16*AI16)+(AN16*AO16)+(AK16*AL16)</f>
        <v>320</v>
      </c>
      <c r="AW16" s="137" t="n">
        <f aca="false">AT16*(F17+G17+H17)*J17/1000</f>
        <v>0</v>
      </c>
      <c r="AX16" s="137" t="n">
        <f aca="false">K17*AT16</f>
        <v>0</v>
      </c>
      <c r="AY16" s="137" t="n">
        <f aca="false">L17*(AE17+AG17)</f>
        <v>0</v>
      </c>
      <c r="AZ16" s="136" t="n">
        <f aca="false">P17</f>
        <v>1.7328</v>
      </c>
      <c r="BA16" s="137" t="n">
        <f aca="false">AC16</f>
        <v>10.08</v>
      </c>
      <c r="BB16" s="137" t="n">
        <f aca="false">T17*AT17</f>
        <v>0</v>
      </c>
      <c r="BC16" s="137"/>
      <c r="BD16" s="137" t="n">
        <f aca="false">AV16-SUM(AW16:BC16)</f>
        <v>308.1872</v>
      </c>
      <c r="BE16" s="138"/>
      <c r="BF16" s="139" t="n">
        <f aca="false">BD16</f>
        <v>308.1872</v>
      </c>
      <c r="BG16" s="139" t="n">
        <f aca="false">BF16*$BG$5</f>
        <v>246.54976</v>
      </c>
      <c r="BH16" s="139" t="n">
        <f aca="false">BF16*$BH$5</f>
        <v>61.63744</v>
      </c>
      <c r="BI16" s="52"/>
      <c r="BJ16" s="53" t="s">
        <v>98</v>
      </c>
      <c r="BK16" s="52"/>
      <c r="BL16" s="73" t="n">
        <f aca="false">SUM(BL13:BL15)</f>
        <v>283.5072</v>
      </c>
      <c r="BO16" s="53" t="s">
        <v>98</v>
      </c>
      <c r="BP16" s="52"/>
      <c r="BQ16" s="73" t="e">
        <f aca="true">(INDIRECT(TEXT((DAY($A$1)-1),"0")&amp;"!Bq16"))+BL16</f>
        <v>#REF!</v>
      </c>
      <c r="BR16" s="55"/>
      <c r="BS16" s="142"/>
      <c r="BT16" s="143"/>
      <c r="BU16" s="52"/>
      <c r="BV16" s="52"/>
      <c r="BW16" s="52"/>
      <c r="BX16" s="52"/>
      <c r="BY16" s="52"/>
      <c r="BZ16" s="52"/>
      <c r="CA16" s="52"/>
      <c r="CB16" s="52"/>
      <c r="CC16" s="138"/>
      <c r="CD16" s="138"/>
      <c r="CE16" s="145"/>
      <c r="CF16" s="145"/>
      <c r="CG16" s="145"/>
      <c r="CH16" s="7"/>
      <c r="CI16" s="8"/>
      <c r="CJ16" s="7"/>
      <c r="CK16" s="29"/>
      <c r="CL16" s="7"/>
      <c r="CM16" s="7"/>
      <c r="CN16" s="8"/>
      <c r="CO16" s="7"/>
      <c r="CP16" s="29"/>
      <c r="CQ16" s="7"/>
      <c r="CR16" s="7"/>
      <c r="CS16" s="7"/>
      <c r="CT16" s="7"/>
      <c r="CU16" s="7"/>
      <c r="CV16" s="7"/>
      <c r="CW16" s="7"/>
      <c r="CX16" s="7"/>
      <c r="CY16" s="7"/>
    </row>
    <row r="17" customFormat="false" ht="12.75" hidden="false" customHeight="false" outlineLevel="0" collapsed="false">
      <c r="B17" s="75" t="n">
        <v>1000</v>
      </c>
      <c r="C17" s="146" t="n">
        <f aca="false">C16</f>
        <v>4</v>
      </c>
      <c r="D17" s="147" t="n">
        <f aca="false">D16</f>
        <v>0</v>
      </c>
      <c r="E17" s="174" t="n">
        <f aca="false">C17-D16</f>
        <v>4</v>
      </c>
      <c r="F17" s="149" t="n">
        <f aca="false">$F$6</f>
        <v>0</v>
      </c>
      <c r="G17" s="175" t="n">
        <f aca="false">$G$6</f>
        <v>0</v>
      </c>
      <c r="H17" s="151" t="n">
        <f aca="false">$H$6</f>
        <v>0</v>
      </c>
      <c r="I17" s="152" t="n">
        <f aca="false">F17+G17+H17</f>
        <v>0</v>
      </c>
      <c r="J17" s="153" t="n">
        <f aca="false">$J$7</f>
        <v>0</v>
      </c>
      <c r="K17" s="154" t="n">
        <f aca="false">$K$6</f>
        <v>0</v>
      </c>
      <c r="L17" s="155" t="n">
        <f aca="false">((I17*J17/1000)+K17)</f>
        <v>0</v>
      </c>
      <c r="M17" s="156" t="n">
        <f aca="false">$M$68</f>
        <v>0</v>
      </c>
      <c r="N17" s="157" t="e">
        <f aca="false">$N$7*AQ16*AR16</f>
        <v>#DIV/0!</v>
      </c>
      <c r="O17" s="156" t="n">
        <f aca="false">$O$68</f>
        <v>0</v>
      </c>
      <c r="P17" s="158" t="n">
        <f aca="false">(AT16*$P$6)*$P$3</f>
        <v>1.7328</v>
      </c>
      <c r="Q17" s="154" t="n">
        <f aca="false">$Q$68</f>
        <v>0</v>
      </c>
      <c r="R17" s="154" t="n">
        <v>0</v>
      </c>
      <c r="S17" s="155" t="n">
        <v>0</v>
      </c>
      <c r="T17" s="156" t="n">
        <f aca="false">$T$6</f>
        <v>0</v>
      </c>
      <c r="U17" s="159" t="e">
        <f aca="false">(N17/E17)+SUM(L17:M17)</f>
        <v>#DIV/0!</v>
      </c>
      <c r="W17" s="116" t="n">
        <v>4</v>
      </c>
      <c r="X17" s="117" t="n">
        <v>2.52</v>
      </c>
      <c r="Y17" s="160"/>
      <c r="Z17" s="63"/>
      <c r="AA17" s="161"/>
      <c r="AB17" s="120"/>
      <c r="AC17" s="162" t="n">
        <f aca="false">(W17*X17)+(Y17*Z17)+(AA17*AB17)</f>
        <v>10.08</v>
      </c>
      <c r="AD17" s="163" t="n">
        <v>1100</v>
      </c>
      <c r="AE17" s="164" t="n">
        <v>0</v>
      </c>
      <c r="AF17" s="165" t="n">
        <v>0</v>
      </c>
      <c r="AG17" s="166"/>
      <c r="AH17" s="167"/>
      <c r="AI17" s="168"/>
      <c r="AJ17" s="169"/>
      <c r="AK17" s="170" t="n">
        <v>4</v>
      </c>
      <c r="AL17" s="63" t="n">
        <v>80</v>
      </c>
      <c r="AM17" s="171"/>
      <c r="AN17" s="172"/>
      <c r="AO17" s="173"/>
      <c r="AP17" s="133"/>
      <c r="AQ17" s="133" t="e">
        <f aca="false" t="array" ref="AQ17:AQ17">SUM(IF(AND(AJ17&lt;&gt;"pac",AJ17&lt;&gt;""),AI17),IF(AND(AM17&lt;&gt;"pac",AM17&lt;&gt;""),AL17),IF(AND(AN17&lt;&gt;"pac",AN17&lt;&gt;""),AO17))/SUM(IF(AND(AJ17&lt;&gt;"pac",AJ17&lt;&gt;""),1),IF(AND(AM17&lt;&gt;"pac",AM17&lt;&gt;""),1),IF(AND(AN17&lt;&gt;"pac",AN17&lt;&gt;""),1))</f>
        <v>#DIV/0!</v>
      </c>
      <c r="AR17" s="133" t="n">
        <f aca="false" t="array" ref="AR17:AR17">SUM(IF(AND(AJ17&lt;&gt;"pac",AJ17&lt;&gt;""),AH17),IF(AND(AM17&lt;&gt;"pac",AM17&lt;&gt;""),AK17),IF(AND(AP17&lt;&gt;"pac",AP17&lt;&gt;""),AN17))</f>
        <v>0</v>
      </c>
      <c r="AS17" s="133"/>
      <c r="AT17" s="134" t="n">
        <f aca="false">SUM(AE17,AG17,AH17,AN17,AK17)</f>
        <v>4</v>
      </c>
      <c r="AU17" s="135" t="n">
        <f aca="false">AV17/AT17</f>
        <v>80</v>
      </c>
      <c r="AV17" s="136" t="n">
        <f aca="false">SUM(AE17*AF17)+(AH17*AI17)+(AN17*AO17)+(AK17*AL17)</f>
        <v>320</v>
      </c>
      <c r="AW17" s="137" t="n">
        <f aca="false">AT17*(F18+G18+H18)*J18/1000</f>
        <v>0</v>
      </c>
      <c r="AX17" s="137" t="n">
        <f aca="false">K18*AT17</f>
        <v>0</v>
      </c>
      <c r="AY17" s="137" t="n">
        <f aca="false">L18*(AE18+AG18)</f>
        <v>0</v>
      </c>
      <c r="AZ17" s="136" t="n">
        <f aca="false">P18</f>
        <v>1.7328</v>
      </c>
      <c r="BA17" s="137" t="n">
        <f aca="false">AC17</f>
        <v>10.08</v>
      </c>
      <c r="BB17" s="137" t="n">
        <f aca="false">T18*AT18</f>
        <v>0</v>
      </c>
      <c r="BC17" s="137"/>
      <c r="BD17" s="137" t="n">
        <f aca="false">AV17-SUM(AW17:BC17)</f>
        <v>308.1872</v>
      </c>
      <c r="BE17" s="138"/>
      <c r="BF17" s="139" t="n">
        <f aca="false">BD17</f>
        <v>308.1872</v>
      </c>
      <c r="BG17" s="139" t="n">
        <f aca="false">BF17*$BG$5</f>
        <v>246.54976</v>
      </c>
      <c r="BH17" s="139" t="n">
        <f aca="false">BF17*$BH$5</f>
        <v>61.63744</v>
      </c>
      <c r="BI17" s="52"/>
      <c r="BJ17" s="183"/>
      <c r="BK17" s="52"/>
      <c r="BL17" s="171"/>
      <c r="BO17" s="183"/>
      <c r="BP17" s="52"/>
      <c r="BQ17" s="171"/>
      <c r="BR17" s="55"/>
      <c r="BS17" s="142"/>
      <c r="BT17" s="143"/>
      <c r="BU17" s="98"/>
      <c r="BV17" s="52"/>
      <c r="BW17" s="52"/>
      <c r="BX17" s="52"/>
      <c r="BY17" s="52"/>
      <c r="BZ17" s="98"/>
      <c r="CA17" s="52"/>
      <c r="CB17" s="52"/>
      <c r="CC17" s="138"/>
      <c r="CD17" s="138"/>
      <c r="CE17" s="145"/>
      <c r="CF17" s="145"/>
      <c r="CG17" s="145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</row>
    <row r="18" customFormat="false" ht="12.75" hidden="false" customHeight="false" outlineLevel="0" collapsed="false">
      <c r="B18" s="75" t="n">
        <v>1100</v>
      </c>
      <c r="C18" s="146" t="n">
        <f aca="false">C17</f>
        <v>4</v>
      </c>
      <c r="D18" s="147" t="n">
        <f aca="false">D17</f>
        <v>0</v>
      </c>
      <c r="E18" s="174" t="n">
        <f aca="false">C18-D17</f>
        <v>4</v>
      </c>
      <c r="F18" s="149" t="n">
        <f aca="false">$F$6</f>
        <v>0</v>
      </c>
      <c r="G18" s="175" t="n">
        <f aca="false">$G$6</f>
        <v>0</v>
      </c>
      <c r="H18" s="151" t="n">
        <f aca="false">$H$6</f>
        <v>0</v>
      </c>
      <c r="I18" s="152" t="n">
        <f aca="false">F18+G18+H18</f>
        <v>0</v>
      </c>
      <c r="J18" s="153" t="n">
        <f aca="false">$J$7</f>
        <v>0</v>
      </c>
      <c r="K18" s="154" t="n">
        <f aca="false">$K$6</f>
        <v>0</v>
      </c>
      <c r="L18" s="155" t="n">
        <f aca="false">((I18*J18/1000)+K18)</f>
        <v>0</v>
      </c>
      <c r="M18" s="156" t="n">
        <f aca="false">$M$68</f>
        <v>0</v>
      </c>
      <c r="N18" s="157" t="e">
        <f aca="false">$N$7*AQ17*AR17</f>
        <v>#DIV/0!</v>
      </c>
      <c r="O18" s="156" t="n">
        <f aca="false">$O$68</f>
        <v>0</v>
      </c>
      <c r="P18" s="158" t="n">
        <f aca="false">(AT17*$P$6)*$P$3</f>
        <v>1.7328</v>
      </c>
      <c r="Q18" s="154" t="n">
        <f aca="false">$Q$68</f>
        <v>0</v>
      </c>
      <c r="R18" s="154" t="n">
        <v>0</v>
      </c>
      <c r="S18" s="155" t="n">
        <v>0</v>
      </c>
      <c r="T18" s="156" t="n">
        <f aca="false">$T$6</f>
        <v>0</v>
      </c>
      <c r="U18" s="159" t="e">
        <f aca="false">(N18/E18)+SUM(L18:M18)</f>
        <v>#DIV/0!</v>
      </c>
      <c r="W18" s="116" t="n">
        <v>4</v>
      </c>
      <c r="X18" s="117" t="n">
        <v>2.52</v>
      </c>
      <c r="Y18" s="160"/>
      <c r="Z18" s="63"/>
      <c r="AA18" s="161"/>
      <c r="AB18" s="120"/>
      <c r="AC18" s="162" t="n">
        <f aca="false">(W18*X18)+(Y18*Z18)+(AA18*AB18)</f>
        <v>10.08</v>
      </c>
      <c r="AD18" s="163" t="n">
        <v>1200</v>
      </c>
      <c r="AE18" s="164" t="n">
        <v>0</v>
      </c>
      <c r="AF18" s="165" t="n">
        <v>0</v>
      </c>
      <c r="AG18" s="166"/>
      <c r="AH18" s="167"/>
      <c r="AI18" s="168"/>
      <c r="AJ18" s="169"/>
      <c r="AK18" s="170" t="n">
        <v>4</v>
      </c>
      <c r="AL18" s="63" t="n">
        <v>80</v>
      </c>
      <c r="AM18" s="171"/>
      <c r="AN18" s="172"/>
      <c r="AO18" s="173"/>
      <c r="AP18" s="133"/>
      <c r="AQ18" s="133" t="e">
        <f aca="false" t="array" ref="AQ18:AQ18">SUM(IF(AND(AJ18&lt;&gt;"pac",AJ18&lt;&gt;""),AI18),IF(AND(AM18&lt;&gt;"pac",AM18&lt;&gt;""),AL18),IF(AND(AN18&lt;&gt;"pac",AN18&lt;&gt;""),AO18))/SUM(IF(AND(AJ18&lt;&gt;"pac",AJ18&lt;&gt;""),1),IF(AND(AM18&lt;&gt;"pac",AM18&lt;&gt;""),1),IF(AND(AN18&lt;&gt;"pac",AN18&lt;&gt;""),1))</f>
        <v>#DIV/0!</v>
      </c>
      <c r="AR18" s="133" t="n">
        <f aca="false" t="array" ref="AR18:AR18">SUM(IF(AND(AJ18&lt;&gt;"pac",AJ18&lt;&gt;""),AH18),IF(AND(AM18&lt;&gt;"pac",AM18&lt;&gt;""),AK18),IF(AND(AP18&lt;&gt;"pac",AP18&lt;&gt;""),AN18))</f>
        <v>0</v>
      </c>
      <c r="AS18" s="133"/>
      <c r="AT18" s="134" t="n">
        <f aca="false">SUM(AE18,AG18,AH18,AN18,AK18)</f>
        <v>4</v>
      </c>
      <c r="AU18" s="135" t="n">
        <f aca="false">AV18/AT18</f>
        <v>80</v>
      </c>
      <c r="AV18" s="136" t="n">
        <f aca="false">SUM(AE18*AF18)+(AH18*AI18)+(AN18*AO18)+(AK18*AL18)</f>
        <v>320</v>
      </c>
      <c r="AW18" s="137" t="n">
        <f aca="false">AT18*(F19+G19+H19)*J19/1000</f>
        <v>0</v>
      </c>
      <c r="AX18" s="137" t="n">
        <f aca="false">K19*AT18</f>
        <v>0</v>
      </c>
      <c r="AY18" s="137" t="n">
        <f aca="false">L19*(AE19+AG19)</f>
        <v>0</v>
      </c>
      <c r="AZ18" s="136" t="n">
        <f aca="false">P19</f>
        <v>1.7328</v>
      </c>
      <c r="BA18" s="137" t="n">
        <f aca="false">AC18</f>
        <v>10.08</v>
      </c>
      <c r="BB18" s="137" t="n">
        <f aca="false">T19*AT19</f>
        <v>0</v>
      </c>
      <c r="BC18" s="137"/>
      <c r="BD18" s="137" t="n">
        <f aca="false">AV18-SUM(AW18:BC18)</f>
        <v>308.1872</v>
      </c>
      <c r="BE18" s="138"/>
      <c r="BF18" s="139" t="n">
        <f aca="false">BD18</f>
        <v>308.1872</v>
      </c>
      <c r="BG18" s="139" t="n">
        <f aca="false">BF18*$BG$5</f>
        <v>246.54976</v>
      </c>
      <c r="BH18" s="139" t="n">
        <f aca="false">BF18*$BH$5</f>
        <v>61.63744</v>
      </c>
      <c r="BI18" s="52"/>
      <c r="BJ18" s="53" t="s">
        <v>99</v>
      </c>
      <c r="BK18" s="52"/>
      <c r="BL18" s="73" t="n">
        <f aca="false">BH31</f>
        <v>1639.29856</v>
      </c>
      <c r="BO18" s="53" t="s">
        <v>99</v>
      </c>
      <c r="BP18" s="52"/>
      <c r="BQ18" s="73" t="e">
        <f aca="false">BQ7*$BH$5</f>
        <v>#REF!</v>
      </c>
      <c r="BR18" s="55"/>
      <c r="BS18" s="142"/>
      <c r="BT18" s="143"/>
      <c r="BU18" s="98"/>
      <c r="BV18" s="52"/>
      <c r="BW18" s="176"/>
      <c r="BX18" s="52"/>
      <c r="BY18" s="52"/>
      <c r="BZ18" s="98"/>
      <c r="CA18" s="52"/>
      <c r="CB18" s="176"/>
      <c r="CC18" s="138"/>
      <c r="CD18" s="138"/>
      <c r="CE18" s="145"/>
      <c r="CF18" s="145"/>
      <c r="CG18" s="145"/>
      <c r="CH18" s="7"/>
      <c r="CI18" s="8"/>
      <c r="CJ18" s="7"/>
      <c r="CK18" s="29"/>
      <c r="CL18" s="7"/>
      <c r="CM18" s="7"/>
      <c r="CN18" s="8"/>
      <c r="CO18" s="7"/>
      <c r="CP18" s="29"/>
      <c r="CQ18" s="7"/>
      <c r="CR18" s="7"/>
      <c r="CS18" s="7"/>
      <c r="CT18" s="7"/>
      <c r="CU18" s="7"/>
      <c r="CV18" s="7"/>
      <c r="CW18" s="7"/>
      <c r="CX18" s="7"/>
      <c r="CY18" s="7"/>
    </row>
    <row r="19" customFormat="false" ht="12.75" hidden="false" customHeight="false" outlineLevel="0" collapsed="false">
      <c r="B19" s="75" t="n">
        <v>1200</v>
      </c>
      <c r="C19" s="146" t="n">
        <f aca="false">C18</f>
        <v>4</v>
      </c>
      <c r="D19" s="147" t="n">
        <f aca="false">D18</f>
        <v>0</v>
      </c>
      <c r="E19" s="174" t="n">
        <f aca="false">C19-D18</f>
        <v>4</v>
      </c>
      <c r="F19" s="149" t="n">
        <f aca="false">$F$6</f>
        <v>0</v>
      </c>
      <c r="G19" s="175" t="n">
        <f aca="false">$G$6</f>
        <v>0</v>
      </c>
      <c r="H19" s="151" t="n">
        <f aca="false">$H$6</f>
        <v>0</v>
      </c>
      <c r="I19" s="152" t="n">
        <f aca="false">F19+G19+H19</f>
        <v>0</v>
      </c>
      <c r="J19" s="153" t="n">
        <f aca="false">$J$7</f>
        <v>0</v>
      </c>
      <c r="K19" s="154" t="n">
        <f aca="false">$K$6</f>
        <v>0</v>
      </c>
      <c r="L19" s="155" t="n">
        <f aca="false">((I19*J19/1000)+K19)</f>
        <v>0</v>
      </c>
      <c r="M19" s="156" t="n">
        <f aca="false">$M$68</f>
        <v>0</v>
      </c>
      <c r="N19" s="157" t="e">
        <f aca="false">$N$7*AQ18*AR18</f>
        <v>#DIV/0!</v>
      </c>
      <c r="O19" s="156" t="n">
        <f aca="false">$O$68</f>
        <v>0</v>
      </c>
      <c r="P19" s="158" t="n">
        <f aca="false">(AT18*$P$6)*$P$3</f>
        <v>1.7328</v>
      </c>
      <c r="Q19" s="154" t="n">
        <f aca="false">$Q$68</f>
        <v>0</v>
      </c>
      <c r="R19" s="154" t="n">
        <v>0</v>
      </c>
      <c r="S19" s="155" t="n">
        <v>0</v>
      </c>
      <c r="T19" s="156" t="n">
        <f aca="false">$T$6</f>
        <v>0</v>
      </c>
      <c r="U19" s="159" t="e">
        <f aca="false">(N19/E19)+SUM(L19:M19)</f>
        <v>#DIV/0!</v>
      </c>
      <c r="W19" s="116" t="n">
        <v>4</v>
      </c>
      <c r="X19" s="117" t="n">
        <v>2.52</v>
      </c>
      <c r="Y19" s="160"/>
      <c r="Z19" s="63"/>
      <c r="AA19" s="161"/>
      <c r="AB19" s="120"/>
      <c r="AC19" s="162" t="n">
        <f aca="false">(W19*X19)+(Y19*Z19)+(AA19*AB19)</f>
        <v>10.08</v>
      </c>
      <c r="AD19" s="163" t="n">
        <v>1300</v>
      </c>
      <c r="AE19" s="164" t="n">
        <v>0</v>
      </c>
      <c r="AF19" s="165" t="n">
        <v>0</v>
      </c>
      <c r="AG19" s="166"/>
      <c r="AH19" s="167"/>
      <c r="AI19" s="168"/>
      <c r="AJ19" s="169"/>
      <c r="AK19" s="170" t="n">
        <v>4</v>
      </c>
      <c r="AL19" s="63" t="n">
        <v>80</v>
      </c>
      <c r="AM19" s="171"/>
      <c r="AN19" s="172"/>
      <c r="AO19" s="173"/>
      <c r="AP19" s="133"/>
      <c r="AQ19" s="133" t="e">
        <f aca="false" t="array" ref="AQ19:AQ19">SUM(IF(AND(AJ19&lt;&gt;"pac",AJ19&lt;&gt;""),AI19),IF(AND(AM19&lt;&gt;"pac",AM19&lt;&gt;""),AL19),IF(AND(AN19&lt;&gt;"pac",AN19&lt;&gt;""),AO19))/SUM(IF(AND(AJ19&lt;&gt;"pac",AJ19&lt;&gt;""),1),IF(AND(AM19&lt;&gt;"pac",AM19&lt;&gt;""),1),IF(AND(AN19&lt;&gt;"pac",AN19&lt;&gt;""),1))</f>
        <v>#DIV/0!</v>
      </c>
      <c r="AR19" s="133" t="n">
        <f aca="false" t="array" ref="AR19:AR19">SUM(IF(AND(AJ19&lt;&gt;"pac",AJ19&lt;&gt;""),AH19),IF(AND(AM19&lt;&gt;"pac",AM19&lt;&gt;""),AK19),IF(AND(AP19&lt;&gt;"pac",AP19&lt;&gt;""),AN19))</f>
        <v>0</v>
      </c>
      <c r="AS19" s="133"/>
      <c r="AT19" s="134" t="n">
        <f aca="false">SUM(AE19,AG19,AH19,AN19,AK19)</f>
        <v>4</v>
      </c>
      <c r="AU19" s="135" t="n">
        <f aca="false">AV19/AT19</f>
        <v>80</v>
      </c>
      <c r="AV19" s="136" t="n">
        <f aca="false">SUM(AE19*AF19)+(AH19*AI19)+(AN19*AO19)+(AK19*AL19)</f>
        <v>320</v>
      </c>
      <c r="AW19" s="137" t="n">
        <f aca="false">AT19*(F20+G20+H20)*J20/1000</f>
        <v>0</v>
      </c>
      <c r="AX19" s="137" t="n">
        <f aca="false">K20*AT19</f>
        <v>0</v>
      </c>
      <c r="AY19" s="137" t="n">
        <f aca="false">L20*(AE20+AG20)</f>
        <v>0</v>
      </c>
      <c r="AZ19" s="136" t="n">
        <f aca="false">P20</f>
        <v>1.7328</v>
      </c>
      <c r="BA19" s="137" t="n">
        <f aca="false">AC19</f>
        <v>10.08</v>
      </c>
      <c r="BB19" s="137" t="n">
        <f aca="false">T20*AT20</f>
        <v>0</v>
      </c>
      <c r="BC19" s="137"/>
      <c r="BD19" s="137" t="n">
        <f aca="false">AV19-SUM(AW19:BC19)</f>
        <v>308.1872</v>
      </c>
      <c r="BE19" s="138"/>
      <c r="BF19" s="139" t="n">
        <f aca="false">BD19</f>
        <v>308.1872</v>
      </c>
      <c r="BG19" s="139" t="n">
        <f aca="false">BF19*$BG$5</f>
        <v>246.54976</v>
      </c>
      <c r="BH19" s="139" t="n">
        <f aca="false">BF19*$BH$5</f>
        <v>61.63744</v>
      </c>
      <c r="BI19" s="52"/>
      <c r="BJ19" s="53" t="s">
        <v>101</v>
      </c>
      <c r="BK19" s="52"/>
      <c r="BL19" s="73" t="n">
        <f aca="false">BB31</f>
        <v>0</v>
      </c>
      <c r="BO19" s="53" t="s">
        <v>101</v>
      </c>
      <c r="BP19" s="52"/>
      <c r="BQ19" s="73" t="e">
        <f aca="true">(INDIRECT(TEXT((DAY($A$1)-1),"0")&amp;"!BK19"))+BL19</f>
        <v>#REF!</v>
      </c>
      <c r="BR19" s="55"/>
      <c r="BS19" s="142"/>
      <c r="BT19" s="143"/>
      <c r="BU19" s="98"/>
      <c r="BV19" s="52"/>
      <c r="BW19" s="176"/>
      <c r="BX19" s="52"/>
      <c r="BY19" s="52"/>
      <c r="BZ19" s="98"/>
      <c r="CA19" s="52"/>
      <c r="CB19" s="176"/>
      <c r="CC19" s="138"/>
      <c r="CD19" s="138"/>
      <c r="CE19" s="145"/>
      <c r="CF19" s="145"/>
      <c r="CG19" s="145"/>
      <c r="CH19" s="7"/>
      <c r="CI19" s="8"/>
      <c r="CJ19" s="7"/>
      <c r="CK19" s="29"/>
      <c r="CL19" s="7"/>
      <c r="CM19" s="7"/>
      <c r="CN19" s="8"/>
      <c r="CO19" s="7"/>
      <c r="CP19" s="29"/>
      <c r="CQ19" s="7"/>
      <c r="CR19" s="7"/>
      <c r="CS19" s="7"/>
      <c r="CT19" s="7"/>
      <c r="CU19" s="7"/>
      <c r="CV19" s="7"/>
      <c r="CW19" s="7"/>
      <c r="CX19" s="7"/>
      <c r="CY19" s="7"/>
    </row>
    <row r="20" customFormat="false" ht="12.75" hidden="false" customHeight="false" outlineLevel="0" collapsed="false">
      <c r="B20" s="75" t="n">
        <v>1300</v>
      </c>
      <c r="C20" s="146" t="n">
        <f aca="false">C19</f>
        <v>4</v>
      </c>
      <c r="D20" s="147" t="n">
        <f aca="false">D19</f>
        <v>0</v>
      </c>
      <c r="E20" s="174" t="n">
        <f aca="false">C20-D19</f>
        <v>4</v>
      </c>
      <c r="F20" s="149" t="n">
        <f aca="false">$F$6</f>
        <v>0</v>
      </c>
      <c r="G20" s="175" t="n">
        <f aca="false">$G$6</f>
        <v>0</v>
      </c>
      <c r="H20" s="151" t="n">
        <f aca="false">$H$6</f>
        <v>0</v>
      </c>
      <c r="I20" s="152" t="n">
        <f aca="false">F20+G20+H20</f>
        <v>0</v>
      </c>
      <c r="J20" s="153" t="n">
        <f aca="false">$J$7</f>
        <v>0</v>
      </c>
      <c r="K20" s="154" t="n">
        <f aca="false">$K$6</f>
        <v>0</v>
      </c>
      <c r="L20" s="155" t="n">
        <f aca="false">((I20*J20/1000)+K20)</f>
        <v>0</v>
      </c>
      <c r="M20" s="156" t="n">
        <f aca="false">$M$68</f>
        <v>0</v>
      </c>
      <c r="N20" s="157" t="e">
        <f aca="false">$N$7*AQ19*AR19</f>
        <v>#DIV/0!</v>
      </c>
      <c r="O20" s="156" t="n">
        <f aca="false">$O$68</f>
        <v>0</v>
      </c>
      <c r="P20" s="158" t="n">
        <f aca="false">(AT19*$P$6)*$P$3</f>
        <v>1.7328</v>
      </c>
      <c r="Q20" s="154" t="n">
        <f aca="false">$Q$68</f>
        <v>0</v>
      </c>
      <c r="R20" s="154" t="n">
        <v>0</v>
      </c>
      <c r="S20" s="155" t="n">
        <v>0</v>
      </c>
      <c r="T20" s="156" t="n">
        <f aca="false">$T$6</f>
        <v>0</v>
      </c>
      <c r="U20" s="159" t="e">
        <f aca="false">(N20/E20)+SUM(L20:M20)</f>
        <v>#DIV/0!</v>
      </c>
      <c r="W20" s="116" t="n">
        <v>4</v>
      </c>
      <c r="X20" s="117" t="n">
        <v>2.52</v>
      </c>
      <c r="Y20" s="160"/>
      <c r="Z20" s="63"/>
      <c r="AA20" s="161"/>
      <c r="AB20" s="120"/>
      <c r="AC20" s="162" t="n">
        <f aca="false">(W20*X20)+(Y20*Z20)+(AA20*AB20)</f>
        <v>10.08</v>
      </c>
      <c r="AD20" s="163" t="n">
        <v>1400</v>
      </c>
      <c r="AE20" s="164" t="n">
        <v>0</v>
      </c>
      <c r="AF20" s="165" t="n">
        <v>0</v>
      </c>
      <c r="AG20" s="166"/>
      <c r="AH20" s="167"/>
      <c r="AI20" s="168"/>
      <c r="AJ20" s="169"/>
      <c r="AK20" s="170" t="n">
        <v>4</v>
      </c>
      <c r="AL20" s="63" t="n">
        <v>80</v>
      </c>
      <c r="AM20" s="171"/>
      <c r="AN20" s="172"/>
      <c r="AO20" s="173"/>
      <c r="AP20" s="133"/>
      <c r="AQ20" s="133" t="e">
        <f aca="false" t="array" ref="AQ20:AQ20">SUM(IF(AND(AJ20&lt;&gt;"pac",AJ20&lt;&gt;""),AI20),IF(AND(AM20&lt;&gt;"pac",AM20&lt;&gt;""),AL20),IF(AND(AN20&lt;&gt;"pac",AN20&lt;&gt;""),AO20))/SUM(IF(AND(AJ20&lt;&gt;"pac",AJ20&lt;&gt;""),1),IF(AND(AM20&lt;&gt;"pac",AM20&lt;&gt;""),1),IF(AND(AN20&lt;&gt;"pac",AN20&lt;&gt;""),1))</f>
        <v>#DIV/0!</v>
      </c>
      <c r="AR20" s="133" t="n">
        <f aca="false" t="array" ref="AR20:AR20">SUM(IF(AND(AJ20&lt;&gt;"pac",AJ20&lt;&gt;""),AH20),IF(AND(AM20&lt;&gt;"pac",AM20&lt;&gt;""),AK20),IF(AND(AP20&lt;&gt;"pac",AP20&lt;&gt;""),AN20))</f>
        <v>0</v>
      </c>
      <c r="AS20" s="133"/>
      <c r="AT20" s="134" t="n">
        <f aca="false">SUM(AE20,AG20,AH20,AN20,AK20)</f>
        <v>4</v>
      </c>
      <c r="AU20" s="135" t="n">
        <f aca="false">AV20/AT20</f>
        <v>80</v>
      </c>
      <c r="AV20" s="136" t="n">
        <f aca="false">SUM(AE20*AF20)+(AH20*AI20)+(AN20*AO20)+(AK20*AL20)</f>
        <v>320</v>
      </c>
      <c r="AW20" s="137" t="n">
        <f aca="false">AT20*(F21+G21+H21)*J21/1000</f>
        <v>0</v>
      </c>
      <c r="AX20" s="137" t="n">
        <f aca="false">K21*AT20</f>
        <v>0</v>
      </c>
      <c r="AY20" s="137" t="n">
        <f aca="false">L21*(AE21+AG21)</f>
        <v>0</v>
      </c>
      <c r="AZ20" s="136" t="n">
        <f aca="false">P21</f>
        <v>1.7328</v>
      </c>
      <c r="BA20" s="137" t="n">
        <f aca="false">AC20</f>
        <v>10.08</v>
      </c>
      <c r="BB20" s="137" t="n">
        <f aca="false">T21*AT21</f>
        <v>0</v>
      </c>
      <c r="BC20" s="137"/>
      <c r="BD20" s="137" t="n">
        <f aca="false">AV20-SUM(AW20:BC20)</f>
        <v>308.1872</v>
      </c>
      <c r="BE20" s="138"/>
      <c r="BF20" s="139" t="n">
        <f aca="false">BD20</f>
        <v>308.1872</v>
      </c>
      <c r="BG20" s="139" t="n">
        <f aca="false">BF20*$BG$5</f>
        <v>246.54976</v>
      </c>
      <c r="BH20" s="139" t="n">
        <f aca="false">BF20*$BH$5</f>
        <v>61.63744</v>
      </c>
      <c r="BI20" s="52"/>
      <c r="BJ20" s="53" t="s">
        <v>32</v>
      </c>
      <c r="BK20" s="52"/>
      <c r="BL20" s="73" t="n">
        <f aca="false">BL6</f>
        <v>0</v>
      </c>
      <c r="BO20" s="183"/>
      <c r="BP20" s="52"/>
      <c r="BQ20" s="171"/>
      <c r="BR20" s="55"/>
      <c r="BS20" s="142"/>
      <c r="BT20" s="143"/>
      <c r="BU20" s="98"/>
      <c r="BV20" s="52"/>
      <c r="BW20" s="176"/>
      <c r="BX20" s="52"/>
      <c r="BY20" s="52"/>
      <c r="BZ20" s="98"/>
      <c r="CA20" s="52"/>
      <c r="CB20" s="176"/>
      <c r="CC20" s="138"/>
      <c r="CD20" s="138"/>
      <c r="CE20" s="145"/>
      <c r="CF20" s="145"/>
      <c r="CG20" s="145"/>
      <c r="CH20" s="7"/>
      <c r="CI20" s="8"/>
      <c r="CJ20" s="7"/>
      <c r="CK20" s="29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</row>
    <row r="21" customFormat="false" ht="12.75" hidden="false" customHeight="false" outlineLevel="0" collapsed="false">
      <c r="B21" s="75" t="n">
        <v>1400</v>
      </c>
      <c r="C21" s="146" t="n">
        <f aca="false">C20</f>
        <v>4</v>
      </c>
      <c r="D21" s="147" t="n">
        <f aca="false">D20</f>
        <v>0</v>
      </c>
      <c r="E21" s="174" t="n">
        <f aca="false">C21-D20</f>
        <v>4</v>
      </c>
      <c r="F21" s="149" t="n">
        <f aca="false">$F$6</f>
        <v>0</v>
      </c>
      <c r="G21" s="175" t="n">
        <f aca="false">$G$6</f>
        <v>0</v>
      </c>
      <c r="H21" s="151" t="n">
        <f aca="false">$H$6</f>
        <v>0</v>
      </c>
      <c r="I21" s="152" t="n">
        <f aca="false">F21+G21+H21</f>
        <v>0</v>
      </c>
      <c r="J21" s="153" t="n">
        <f aca="false">$J$7</f>
        <v>0</v>
      </c>
      <c r="K21" s="154" t="n">
        <f aca="false">$K$6</f>
        <v>0</v>
      </c>
      <c r="L21" s="155" t="n">
        <f aca="false">((I21*J21/1000)+K21)</f>
        <v>0</v>
      </c>
      <c r="M21" s="156" t="n">
        <f aca="false">$M$68</f>
        <v>0</v>
      </c>
      <c r="N21" s="157" t="e">
        <f aca="false">$N$7*AQ20*AR20</f>
        <v>#DIV/0!</v>
      </c>
      <c r="O21" s="156" t="n">
        <f aca="false">$O$68</f>
        <v>0</v>
      </c>
      <c r="P21" s="158" t="n">
        <f aca="false">(AT20*$P$6)*$P$3</f>
        <v>1.7328</v>
      </c>
      <c r="Q21" s="154" t="n">
        <f aca="false">$Q$68</f>
        <v>0</v>
      </c>
      <c r="R21" s="154" t="n">
        <v>0</v>
      </c>
      <c r="S21" s="155" t="n">
        <v>0</v>
      </c>
      <c r="T21" s="156" t="n">
        <f aca="false">$T$6</f>
        <v>0</v>
      </c>
      <c r="U21" s="159" t="e">
        <f aca="false">(N21/E21)+SUM(L21:M21)</f>
        <v>#DIV/0!</v>
      </c>
      <c r="W21" s="116" t="n">
        <v>4</v>
      </c>
      <c r="X21" s="117" t="n">
        <v>2.52</v>
      </c>
      <c r="Y21" s="160"/>
      <c r="Z21" s="63"/>
      <c r="AA21" s="161"/>
      <c r="AB21" s="120"/>
      <c r="AC21" s="162" t="n">
        <f aca="false">(W21*X21)+(Y21*Z21)+(AA21*AB21)</f>
        <v>10.08</v>
      </c>
      <c r="AD21" s="163" t="n">
        <v>1500</v>
      </c>
      <c r="AE21" s="164" t="n">
        <v>0</v>
      </c>
      <c r="AF21" s="165" t="n">
        <v>0</v>
      </c>
      <c r="AG21" s="166"/>
      <c r="AH21" s="167"/>
      <c r="AI21" s="168"/>
      <c r="AJ21" s="169"/>
      <c r="AK21" s="170" t="n">
        <v>4</v>
      </c>
      <c r="AL21" s="63" t="n">
        <v>80</v>
      </c>
      <c r="AM21" s="171"/>
      <c r="AN21" s="172"/>
      <c r="AO21" s="173"/>
      <c r="AP21" s="133"/>
      <c r="AQ21" s="133" t="e">
        <f aca="false" t="array" ref="AQ21:AQ21">SUM(IF(AND(AJ21&lt;&gt;"pac",AJ21&lt;&gt;""),AI21),IF(AND(AM21&lt;&gt;"pac",AM21&lt;&gt;""),AL21),IF(AND(AN21&lt;&gt;"pac",AN21&lt;&gt;""),AO21))/SUM(IF(AND(AJ21&lt;&gt;"pac",AJ21&lt;&gt;""),1),IF(AND(AM21&lt;&gt;"pac",AM21&lt;&gt;""),1),IF(AND(AN21&lt;&gt;"pac",AN21&lt;&gt;""),1))</f>
        <v>#DIV/0!</v>
      </c>
      <c r="AR21" s="133" t="n">
        <f aca="false" t="array" ref="AR21:AR21">SUM(IF(AND(AJ21&lt;&gt;"pac",AJ21&lt;&gt;""),AH21),IF(AND(AM21&lt;&gt;"pac",AM21&lt;&gt;""),AK21),IF(AND(AP21&lt;&gt;"pac",AP21&lt;&gt;""),AN21))</f>
        <v>0</v>
      </c>
      <c r="AS21" s="133"/>
      <c r="AT21" s="134" t="n">
        <f aca="false">SUM(AE21,AG21,AH21,AN21,AK21)</f>
        <v>4</v>
      </c>
      <c r="AU21" s="135" t="n">
        <f aca="false">AV21/AT21</f>
        <v>80</v>
      </c>
      <c r="AV21" s="136" t="n">
        <f aca="false">SUM(AE21*AF21)+(AH21*AI21)+(AN21*AO21)+(AK21*AL21)</f>
        <v>320</v>
      </c>
      <c r="AW21" s="137" t="n">
        <f aca="false">AT21*(F22+G22+H22)*J22/1000</f>
        <v>0</v>
      </c>
      <c r="AX21" s="137" t="n">
        <f aca="false">K22*AT21</f>
        <v>0</v>
      </c>
      <c r="AY21" s="137" t="n">
        <f aca="false">L22*(AE22+AG22)</f>
        <v>0</v>
      </c>
      <c r="AZ21" s="136" t="n">
        <f aca="false">P22</f>
        <v>1.7328</v>
      </c>
      <c r="BA21" s="137" t="n">
        <f aca="false">AC21</f>
        <v>10.08</v>
      </c>
      <c r="BB21" s="137" t="n">
        <f aca="false">T22*AT22</f>
        <v>0</v>
      </c>
      <c r="BC21" s="137"/>
      <c r="BD21" s="137" t="n">
        <f aca="false">AV21-SUM(AW21:BC21)</f>
        <v>308.1872</v>
      </c>
      <c r="BE21" s="138"/>
      <c r="BF21" s="139" t="n">
        <f aca="false">BD21</f>
        <v>308.1872</v>
      </c>
      <c r="BG21" s="139" t="n">
        <f aca="false">BF21*$BG$5</f>
        <v>246.54976</v>
      </c>
      <c r="BH21" s="139" t="n">
        <f aca="false">BF21*$BH$5</f>
        <v>61.63744</v>
      </c>
      <c r="BI21" s="52"/>
      <c r="BJ21" s="140" t="s">
        <v>103</v>
      </c>
      <c r="BK21" s="141"/>
      <c r="BL21" s="54" t="n">
        <f aca="false">BL11-BL16-BL18-BL19+BL20</f>
        <v>6557.19424</v>
      </c>
      <c r="BO21" s="140" t="s">
        <v>104</v>
      </c>
      <c r="BP21" s="141"/>
      <c r="BQ21" s="54" t="e">
        <f aca="false">BQ11-BQ16-BQ18-BQ19</f>
        <v>#REF!</v>
      </c>
      <c r="BR21" s="55"/>
      <c r="BS21" s="142"/>
      <c r="BT21" s="143"/>
      <c r="BU21" s="98"/>
      <c r="BV21" s="52"/>
      <c r="BW21" s="176"/>
      <c r="BX21" s="52"/>
      <c r="BY21" s="52"/>
      <c r="BZ21" s="98"/>
      <c r="CA21" s="52"/>
      <c r="CB21" s="176"/>
      <c r="CC21" s="138"/>
      <c r="CD21" s="138"/>
      <c r="CE21" s="145"/>
      <c r="CF21" s="145"/>
      <c r="CG21" s="145"/>
      <c r="CH21" s="7"/>
      <c r="CI21" s="8"/>
      <c r="CJ21" s="7"/>
      <c r="CK21" s="29"/>
      <c r="CL21" s="7"/>
      <c r="CM21" s="7"/>
      <c r="CN21" s="8"/>
      <c r="CO21" s="7"/>
      <c r="CP21" s="29"/>
      <c r="CQ21" s="7"/>
      <c r="CR21" s="7"/>
      <c r="CS21" s="7"/>
      <c r="CT21" s="7"/>
      <c r="CU21" s="7"/>
      <c r="CV21" s="7"/>
      <c r="CW21" s="7"/>
      <c r="CX21" s="7"/>
      <c r="CY21" s="7"/>
    </row>
    <row r="22" customFormat="false" ht="15" hidden="false" customHeight="false" outlineLevel="0" collapsed="false">
      <c r="B22" s="75" t="n">
        <v>1500</v>
      </c>
      <c r="C22" s="146" t="n">
        <f aca="false">C21</f>
        <v>4</v>
      </c>
      <c r="D22" s="147" t="n">
        <f aca="false">D21</f>
        <v>0</v>
      </c>
      <c r="E22" s="174" t="n">
        <f aca="false">C22-D21</f>
        <v>4</v>
      </c>
      <c r="F22" s="149" t="n">
        <f aca="false">$F$6</f>
        <v>0</v>
      </c>
      <c r="G22" s="175" t="n">
        <f aca="false">$G$6</f>
        <v>0</v>
      </c>
      <c r="H22" s="151" t="n">
        <f aca="false">$H$6</f>
        <v>0</v>
      </c>
      <c r="I22" s="152" t="n">
        <f aca="false">F22+G22+H22</f>
        <v>0</v>
      </c>
      <c r="J22" s="153" t="n">
        <f aca="false">$J$7</f>
        <v>0</v>
      </c>
      <c r="K22" s="154" t="n">
        <f aca="false">$K$6</f>
        <v>0</v>
      </c>
      <c r="L22" s="155" t="n">
        <f aca="false">((I22*J22/1000)+K22)</f>
        <v>0</v>
      </c>
      <c r="M22" s="156" t="n">
        <f aca="false">$M$68</f>
        <v>0</v>
      </c>
      <c r="N22" s="157" t="e">
        <f aca="false">$N$7*AQ21*AR21</f>
        <v>#DIV/0!</v>
      </c>
      <c r="O22" s="156" t="n">
        <f aca="false">$O$68</f>
        <v>0</v>
      </c>
      <c r="P22" s="158" t="n">
        <f aca="false">(AT21*$P$6)*$P$3</f>
        <v>1.7328</v>
      </c>
      <c r="Q22" s="154" t="n">
        <f aca="false">$Q$68</f>
        <v>0</v>
      </c>
      <c r="R22" s="154" t="n">
        <v>0</v>
      </c>
      <c r="S22" s="155" t="n">
        <v>0</v>
      </c>
      <c r="T22" s="156" t="n">
        <f aca="false">$T$6</f>
        <v>0</v>
      </c>
      <c r="U22" s="159" t="e">
        <f aca="false">(N22/E22)+SUM(L22:M22)</f>
        <v>#DIV/0!</v>
      </c>
      <c r="W22" s="116" t="n">
        <v>4</v>
      </c>
      <c r="X22" s="117" t="n">
        <v>2.52</v>
      </c>
      <c r="Y22" s="160"/>
      <c r="Z22" s="63"/>
      <c r="AA22" s="161"/>
      <c r="AB22" s="120"/>
      <c r="AC22" s="162" t="n">
        <f aca="false">(W22*X22)+(Y22*Z22)+(AA22*AB22)</f>
        <v>10.08</v>
      </c>
      <c r="AD22" s="163" t="n">
        <v>1600</v>
      </c>
      <c r="AE22" s="164" t="n">
        <v>0</v>
      </c>
      <c r="AF22" s="165" t="n">
        <v>0</v>
      </c>
      <c r="AG22" s="166"/>
      <c r="AH22" s="167"/>
      <c r="AI22" s="168"/>
      <c r="AJ22" s="169"/>
      <c r="AK22" s="170" t="n">
        <v>4</v>
      </c>
      <c r="AL22" s="63" t="n">
        <v>80</v>
      </c>
      <c r="AM22" s="171"/>
      <c r="AN22" s="172"/>
      <c r="AO22" s="173"/>
      <c r="AP22" s="133"/>
      <c r="AQ22" s="133" t="e">
        <f aca="false" t="array" ref="AQ22:AQ22">SUM(IF(AND(AJ22&lt;&gt;"pac",AJ22&lt;&gt;""),AI22),IF(AND(AM22&lt;&gt;"pac",AM22&lt;&gt;""),AL22),IF(AND(AN22&lt;&gt;"pac",AN22&lt;&gt;""),AO22))/SUM(IF(AND(AJ22&lt;&gt;"pac",AJ22&lt;&gt;""),1),IF(AND(AM22&lt;&gt;"pac",AM22&lt;&gt;""),1),IF(AND(AN22&lt;&gt;"pac",AN22&lt;&gt;""),1))</f>
        <v>#DIV/0!</v>
      </c>
      <c r="AR22" s="133" t="n">
        <f aca="false" t="array" ref="AR22:AR22">SUM(IF(AND(AJ22&lt;&gt;"pac",AJ22&lt;&gt;""),AH22),IF(AND(AM22&lt;&gt;"pac",AM22&lt;&gt;""),AK22),IF(AND(AP22&lt;&gt;"pac",AP22&lt;&gt;""),AN22))</f>
        <v>0</v>
      </c>
      <c r="AS22" s="133"/>
      <c r="AT22" s="134" t="n">
        <f aca="false">SUM(AE22,AG22,AH22,AN22,AK22)</f>
        <v>4</v>
      </c>
      <c r="AU22" s="135" t="n">
        <f aca="false">AV22/AT22</f>
        <v>80</v>
      </c>
      <c r="AV22" s="136" t="n">
        <f aca="false">SUM(AE22*AF22)+(AH22*AI22)+(AN22*AO22)+(AK22*AL22)</f>
        <v>320</v>
      </c>
      <c r="AW22" s="137" t="n">
        <f aca="false">AT22*(F23+G23+H23)*J23/1000</f>
        <v>0</v>
      </c>
      <c r="AX22" s="137" t="n">
        <f aca="false">K23*AT22</f>
        <v>0</v>
      </c>
      <c r="AY22" s="137" t="n">
        <f aca="false">L23*(AE23+AG23)</f>
        <v>0</v>
      </c>
      <c r="AZ22" s="136" t="n">
        <f aca="false">P23</f>
        <v>1.7328</v>
      </c>
      <c r="BA22" s="137" t="n">
        <f aca="false">AC22</f>
        <v>10.08</v>
      </c>
      <c r="BB22" s="137" t="n">
        <f aca="false">T23*AT23</f>
        <v>0</v>
      </c>
      <c r="BC22" s="137"/>
      <c r="BD22" s="137" t="n">
        <f aca="false">AV22-SUM(AW22:BC22)</f>
        <v>308.1872</v>
      </c>
      <c r="BE22" s="138"/>
      <c r="BF22" s="139" t="n">
        <f aca="false">BD22</f>
        <v>308.1872</v>
      </c>
      <c r="BG22" s="139" t="n">
        <f aca="false">BF22*$BG$5</f>
        <v>246.54976</v>
      </c>
      <c r="BH22" s="139" t="n">
        <f aca="false">BF22*$BH$5</f>
        <v>61.63744</v>
      </c>
      <c r="BI22" s="52"/>
      <c r="BR22" s="55"/>
      <c r="BS22" s="142"/>
      <c r="BT22" s="143"/>
      <c r="BU22" s="98"/>
      <c r="BV22" s="52"/>
      <c r="BW22" s="185"/>
      <c r="BX22" s="52"/>
      <c r="BY22" s="52"/>
      <c r="BZ22" s="98"/>
      <c r="CA22" s="52"/>
      <c r="CB22" s="185"/>
      <c r="CC22" s="138"/>
      <c r="CD22" s="138"/>
      <c r="CE22" s="145"/>
      <c r="CF22" s="145"/>
      <c r="CG22" s="145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</row>
    <row r="23" customFormat="false" ht="12.75" hidden="false" customHeight="false" outlineLevel="0" collapsed="false">
      <c r="B23" s="75" t="n">
        <v>1600</v>
      </c>
      <c r="C23" s="146" t="n">
        <f aca="false">C22</f>
        <v>4</v>
      </c>
      <c r="D23" s="147" t="n">
        <f aca="false">D22</f>
        <v>0</v>
      </c>
      <c r="E23" s="174" t="n">
        <f aca="false">C23-D22</f>
        <v>4</v>
      </c>
      <c r="F23" s="149" t="n">
        <f aca="false">$F$6</f>
        <v>0</v>
      </c>
      <c r="G23" s="175" t="n">
        <f aca="false">$G$6</f>
        <v>0</v>
      </c>
      <c r="H23" s="151" t="n">
        <f aca="false">$H$6</f>
        <v>0</v>
      </c>
      <c r="I23" s="152" t="n">
        <f aca="false">F23+G23+H23</f>
        <v>0</v>
      </c>
      <c r="J23" s="153" t="n">
        <f aca="false">$J$7</f>
        <v>0</v>
      </c>
      <c r="K23" s="154" t="n">
        <f aca="false">$K$6</f>
        <v>0</v>
      </c>
      <c r="L23" s="155" t="n">
        <f aca="false">((I23*J23/1000)+K23)</f>
        <v>0</v>
      </c>
      <c r="M23" s="156" t="n">
        <f aca="false">$M$68</f>
        <v>0</v>
      </c>
      <c r="N23" s="157" t="e">
        <f aca="false">$N$7*AQ22*AR22</f>
        <v>#DIV/0!</v>
      </c>
      <c r="O23" s="156" t="n">
        <f aca="false">$O$68</f>
        <v>0</v>
      </c>
      <c r="P23" s="158" t="n">
        <f aca="false">(AT22*$P$6)*$P$3</f>
        <v>1.7328</v>
      </c>
      <c r="Q23" s="154" t="n">
        <f aca="false">$Q$68</f>
        <v>0</v>
      </c>
      <c r="R23" s="154" t="n">
        <v>0</v>
      </c>
      <c r="S23" s="155" t="n">
        <v>0</v>
      </c>
      <c r="T23" s="156" t="n">
        <f aca="false">$T$6</f>
        <v>0</v>
      </c>
      <c r="U23" s="159" t="e">
        <f aca="false">(N23/E23)+SUM(L23:M23)</f>
        <v>#DIV/0!</v>
      </c>
      <c r="W23" s="116" t="n">
        <v>4</v>
      </c>
      <c r="X23" s="117" t="n">
        <v>2.52</v>
      </c>
      <c r="Y23" s="160"/>
      <c r="Z23" s="63"/>
      <c r="AA23" s="161"/>
      <c r="AB23" s="120"/>
      <c r="AC23" s="162" t="n">
        <f aca="false">(W23*X23)+(Y23*Z23)+(AA23*AB23)</f>
        <v>10.08</v>
      </c>
      <c r="AD23" s="163" t="n">
        <v>1700</v>
      </c>
      <c r="AE23" s="164" t="n">
        <v>0</v>
      </c>
      <c r="AF23" s="165" t="n">
        <v>0</v>
      </c>
      <c r="AG23" s="166"/>
      <c r="AH23" s="167"/>
      <c r="AI23" s="168"/>
      <c r="AJ23" s="169"/>
      <c r="AK23" s="170" t="n">
        <v>4</v>
      </c>
      <c r="AL23" s="63" t="n">
        <v>80</v>
      </c>
      <c r="AM23" s="171"/>
      <c r="AN23" s="172"/>
      <c r="AO23" s="173"/>
      <c r="AP23" s="133"/>
      <c r="AQ23" s="133" t="e">
        <f aca="false" t="array" ref="AQ23:AQ23">SUM(IF(AND(AJ23&lt;&gt;"pac",AJ23&lt;&gt;""),AI23),IF(AND(AM23&lt;&gt;"pac",AM23&lt;&gt;""),AL23),IF(AND(AN23&lt;&gt;"pac",AN23&lt;&gt;""),AO23))/SUM(IF(AND(AJ23&lt;&gt;"pac",AJ23&lt;&gt;""),1),IF(AND(AM23&lt;&gt;"pac",AM23&lt;&gt;""),1),IF(AND(AN23&lt;&gt;"pac",AN23&lt;&gt;""),1))</f>
        <v>#DIV/0!</v>
      </c>
      <c r="AR23" s="133" t="n">
        <f aca="false" t="array" ref="AR23:AR23">SUM(IF(AND(AJ23&lt;&gt;"pac",AJ23&lt;&gt;""),AH23),IF(AND(AM23&lt;&gt;"pac",AM23&lt;&gt;""),AK23),IF(AND(AP23&lt;&gt;"pac",AP23&lt;&gt;""),AN23))</f>
        <v>0</v>
      </c>
      <c r="AS23" s="133"/>
      <c r="AT23" s="134" t="n">
        <f aca="false">SUM(AE23,AG23,AH23,AN23,AK23)</f>
        <v>4</v>
      </c>
      <c r="AU23" s="135" t="n">
        <f aca="false">AV23/AT23</f>
        <v>80</v>
      </c>
      <c r="AV23" s="136" t="n">
        <f aca="false">SUM(AE23*AF23)+(AH23*AI23)+(AN23*AO23)+(AK23*AL23)</f>
        <v>320</v>
      </c>
      <c r="AW23" s="137" t="n">
        <f aca="false">AT23*(F24+G24+H24)*J24/1000</f>
        <v>0</v>
      </c>
      <c r="AX23" s="137" t="n">
        <f aca="false">K24*AT23</f>
        <v>0</v>
      </c>
      <c r="AY23" s="137" t="n">
        <f aca="false">L24*(AE24+AG24)</f>
        <v>0</v>
      </c>
      <c r="AZ23" s="136" t="n">
        <f aca="false">P24</f>
        <v>1.7328</v>
      </c>
      <c r="BA23" s="137" t="n">
        <f aca="false">AC23</f>
        <v>10.08</v>
      </c>
      <c r="BB23" s="137" t="n">
        <f aca="false">T24*AT24</f>
        <v>0</v>
      </c>
      <c r="BC23" s="137"/>
      <c r="BD23" s="137" t="n">
        <f aca="false">AV23-SUM(AW23:BC23)</f>
        <v>308.1872</v>
      </c>
      <c r="BE23" s="138"/>
      <c r="BF23" s="139" t="n">
        <f aca="false">BD23</f>
        <v>308.1872</v>
      </c>
      <c r="BG23" s="139" t="n">
        <f aca="false">BF23*$BG$5</f>
        <v>246.54976</v>
      </c>
      <c r="BH23" s="139" t="n">
        <f aca="false">BF23*$BH$5</f>
        <v>61.63744</v>
      </c>
      <c r="BI23" s="52"/>
      <c r="BR23" s="55"/>
      <c r="BS23" s="142"/>
      <c r="BT23" s="143"/>
      <c r="BU23" s="98"/>
      <c r="BV23" s="52"/>
      <c r="BW23" s="176"/>
      <c r="BX23" s="52"/>
      <c r="BY23" s="52"/>
      <c r="BZ23" s="98"/>
      <c r="CA23" s="52"/>
      <c r="CB23" s="176"/>
      <c r="CC23" s="138"/>
      <c r="CD23" s="138"/>
      <c r="CE23" s="145"/>
      <c r="CF23" s="145"/>
      <c r="CG23" s="145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</row>
    <row r="24" customFormat="false" ht="12.75" hidden="false" customHeight="false" outlineLevel="0" collapsed="false">
      <c r="B24" s="75" t="n">
        <v>1700</v>
      </c>
      <c r="C24" s="146" t="n">
        <f aca="false">C23</f>
        <v>4</v>
      </c>
      <c r="D24" s="147" t="n">
        <f aca="false">D23</f>
        <v>0</v>
      </c>
      <c r="E24" s="174" t="n">
        <f aca="false">C24-D23</f>
        <v>4</v>
      </c>
      <c r="F24" s="149" t="n">
        <f aca="false">$F$6</f>
        <v>0</v>
      </c>
      <c r="G24" s="175" t="n">
        <f aca="false">$G$6</f>
        <v>0</v>
      </c>
      <c r="H24" s="151" t="n">
        <f aca="false">$H$6</f>
        <v>0</v>
      </c>
      <c r="I24" s="152" t="n">
        <f aca="false">F24+G24+H24</f>
        <v>0</v>
      </c>
      <c r="J24" s="153" t="n">
        <f aca="false">$J$7</f>
        <v>0</v>
      </c>
      <c r="K24" s="154" t="n">
        <f aca="false">$K$6</f>
        <v>0</v>
      </c>
      <c r="L24" s="155" t="n">
        <f aca="false">((I24*J24/1000)+K24)</f>
        <v>0</v>
      </c>
      <c r="M24" s="156" t="n">
        <f aca="false">$M$68</f>
        <v>0</v>
      </c>
      <c r="N24" s="157" t="e">
        <f aca="false">$N$7*AQ23*AR23</f>
        <v>#DIV/0!</v>
      </c>
      <c r="O24" s="156" t="n">
        <f aca="false">$O$68</f>
        <v>0</v>
      </c>
      <c r="P24" s="158" t="n">
        <f aca="false">(AT23*$P$6)*$P$3</f>
        <v>1.7328</v>
      </c>
      <c r="Q24" s="154" t="n">
        <f aca="false">$Q$68</f>
        <v>0</v>
      </c>
      <c r="R24" s="154" t="n">
        <v>0</v>
      </c>
      <c r="S24" s="155" t="n">
        <v>0</v>
      </c>
      <c r="T24" s="156" t="n">
        <f aca="false">$T$6</f>
        <v>0</v>
      </c>
      <c r="U24" s="159" t="e">
        <f aca="false">(N24/E24)+SUM(L24:M24)</f>
        <v>#DIV/0!</v>
      </c>
      <c r="W24" s="116" t="n">
        <v>4</v>
      </c>
      <c r="X24" s="117" t="n">
        <v>2.52</v>
      </c>
      <c r="Y24" s="160"/>
      <c r="Z24" s="63"/>
      <c r="AA24" s="161"/>
      <c r="AB24" s="120"/>
      <c r="AC24" s="162" t="n">
        <f aca="false">(W24*X24)+(Y24*Z24)+(AA24*AB24)</f>
        <v>10.08</v>
      </c>
      <c r="AD24" s="163" t="n">
        <v>1800</v>
      </c>
      <c r="AE24" s="164" t="n">
        <v>0</v>
      </c>
      <c r="AF24" s="165" t="n">
        <v>0</v>
      </c>
      <c r="AG24" s="166"/>
      <c r="AH24" s="167"/>
      <c r="AI24" s="168"/>
      <c r="AJ24" s="169"/>
      <c r="AK24" s="170" t="n">
        <v>4</v>
      </c>
      <c r="AL24" s="63" t="n">
        <v>80</v>
      </c>
      <c r="AM24" s="171"/>
      <c r="AN24" s="172"/>
      <c r="AO24" s="173"/>
      <c r="AP24" s="133"/>
      <c r="AQ24" s="133" t="e">
        <f aca="false" t="array" ref="AQ24:AQ24">SUM(IF(AND(AJ24&lt;&gt;"pac",AJ24&lt;&gt;""),AI24),IF(AND(AM24&lt;&gt;"pac",AM24&lt;&gt;""),AL24),IF(AND(AN24&lt;&gt;"pac",AN24&lt;&gt;""),AO24))/SUM(IF(AND(AJ24&lt;&gt;"pac",AJ24&lt;&gt;""),1),IF(AND(AM24&lt;&gt;"pac",AM24&lt;&gt;""),1),IF(AND(AN24&lt;&gt;"pac",AN24&lt;&gt;""),1))</f>
        <v>#DIV/0!</v>
      </c>
      <c r="AR24" s="133" t="n">
        <f aca="false" t="array" ref="AR24:AR24">SUM(IF(AND(AJ24&lt;&gt;"pac",AJ24&lt;&gt;""),AH24),IF(AND(AM24&lt;&gt;"pac",AM24&lt;&gt;""),AK24),IF(AND(AP24&lt;&gt;"pac",AP24&lt;&gt;""),AN24))</f>
        <v>0</v>
      </c>
      <c r="AS24" s="133"/>
      <c r="AT24" s="134" t="n">
        <f aca="false">SUM(AE24,AG24,AH24,AN24,AK24)</f>
        <v>4</v>
      </c>
      <c r="AU24" s="135" t="n">
        <f aca="false">AV24/AT24</f>
        <v>80</v>
      </c>
      <c r="AV24" s="136" t="n">
        <f aca="false">SUM(AE24*AF24)+(AH24*AI24)+(AN24*AO24)+(AK24*AL24)</f>
        <v>320</v>
      </c>
      <c r="AW24" s="137" t="n">
        <f aca="false">AT24*(F25+G25+H25)*J25/1000</f>
        <v>0</v>
      </c>
      <c r="AX24" s="137" t="n">
        <f aca="false">K25*AT24</f>
        <v>0</v>
      </c>
      <c r="AY24" s="137" t="n">
        <f aca="false">L25*(AE25+AG25)</f>
        <v>0</v>
      </c>
      <c r="AZ24" s="136" t="n">
        <f aca="false">P25</f>
        <v>1.7328</v>
      </c>
      <c r="BA24" s="137" t="n">
        <f aca="false">AC24</f>
        <v>10.08</v>
      </c>
      <c r="BB24" s="137" t="n">
        <f aca="false">T25*AT25</f>
        <v>0</v>
      </c>
      <c r="BC24" s="137"/>
      <c r="BD24" s="137" t="n">
        <f aca="false">AV24-SUM(AW24:BC24)</f>
        <v>308.1872</v>
      </c>
      <c r="BE24" s="138"/>
      <c r="BF24" s="139" t="n">
        <f aca="false">BD24</f>
        <v>308.1872</v>
      </c>
      <c r="BG24" s="139" t="n">
        <f aca="false">BF24*$BG$5</f>
        <v>246.54976</v>
      </c>
      <c r="BH24" s="139" t="n">
        <f aca="false">BF24*$BH$5</f>
        <v>61.63744</v>
      </c>
      <c r="BI24" s="52"/>
      <c r="BJ24" s="6" t="s">
        <v>105</v>
      </c>
      <c r="BO24" s="6" t="s">
        <v>106</v>
      </c>
      <c r="BR24" s="55"/>
      <c r="BS24" s="142"/>
      <c r="BT24" s="143"/>
      <c r="BU24" s="52"/>
      <c r="BV24" s="52"/>
      <c r="BW24" s="52"/>
      <c r="BX24" s="52"/>
      <c r="BY24" s="52"/>
      <c r="BZ24" s="52"/>
      <c r="CA24" s="52"/>
      <c r="CB24" s="52"/>
      <c r="CC24" s="138"/>
      <c r="CD24" s="138"/>
      <c r="CE24" s="145"/>
      <c r="CF24" s="145"/>
      <c r="CG24" s="145"/>
      <c r="CH24" s="7"/>
      <c r="CI24" s="8"/>
      <c r="CJ24" s="7"/>
      <c r="CK24" s="7"/>
      <c r="CL24" s="7"/>
      <c r="CM24" s="7"/>
      <c r="CN24" s="8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</row>
    <row r="25" customFormat="false" ht="12.75" hidden="false" customHeight="false" outlineLevel="0" collapsed="false">
      <c r="B25" s="75" t="n">
        <v>1800</v>
      </c>
      <c r="C25" s="146" t="n">
        <f aca="false">C24</f>
        <v>4</v>
      </c>
      <c r="D25" s="147" t="n">
        <f aca="false">D24</f>
        <v>0</v>
      </c>
      <c r="E25" s="174" t="n">
        <f aca="false">C25-D24</f>
        <v>4</v>
      </c>
      <c r="F25" s="149" t="n">
        <f aca="false">$F$6</f>
        <v>0</v>
      </c>
      <c r="G25" s="175" t="n">
        <f aca="false">$G$6</f>
        <v>0</v>
      </c>
      <c r="H25" s="151" t="n">
        <f aca="false">$H$6</f>
        <v>0</v>
      </c>
      <c r="I25" s="152" t="n">
        <f aca="false">F25+G25+H25</f>
        <v>0</v>
      </c>
      <c r="J25" s="153" t="n">
        <f aca="false">$J$7</f>
        <v>0</v>
      </c>
      <c r="K25" s="154" t="n">
        <f aca="false">$K$6</f>
        <v>0</v>
      </c>
      <c r="L25" s="155" t="n">
        <f aca="false">((I25*J25/1000)+K25)</f>
        <v>0</v>
      </c>
      <c r="M25" s="156" t="n">
        <f aca="false">$M$68</f>
        <v>0</v>
      </c>
      <c r="N25" s="157" t="e">
        <f aca="false">$N$7*AQ24*AR24</f>
        <v>#DIV/0!</v>
      </c>
      <c r="O25" s="156" t="n">
        <f aca="false">$O$68</f>
        <v>0</v>
      </c>
      <c r="P25" s="158" t="n">
        <f aca="false">(AT24*$P$6)*$P$3</f>
        <v>1.7328</v>
      </c>
      <c r="Q25" s="154" t="n">
        <f aca="false">$Q$68</f>
        <v>0</v>
      </c>
      <c r="R25" s="154" t="n">
        <v>0</v>
      </c>
      <c r="S25" s="155" t="n">
        <v>0</v>
      </c>
      <c r="T25" s="156" t="n">
        <f aca="false">$T$6</f>
        <v>0</v>
      </c>
      <c r="U25" s="159" t="e">
        <f aca="false">(N25/E25)+SUM(L25:M25)</f>
        <v>#DIV/0!</v>
      </c>
      <c r="W25" s="116" t="n">
        <v>4</v>
      </c>
      <c r="X25" s="117" t="n">
        <v>2.52</v>
      </c>
      <c r="Y25" s="160"/>
      <c r="Z25" s="63"/>
      <c r="AA25" s="161"/>
      <c r="AB25" s="120"/>
      <c r="AC25" s="162" t="n">
        <f aca="false">(W25*X25)+(Y25*Z25)+(AA25*AB25)</f>
        <v>10.08</v>
      </c>
      <c r="AD25" s="163" t="n">
        <v>1900</v>
      </c>
      <c r="AE25" s="164" t="n">
        <v>0</v>
      </c>
      <c r="AF25" s="165" t="n">
        <v>0</v>
      </c>
      <c r="AG25" s="166"/>
      <c r="AH25" s="167"/>
      <c r="AI25" s="168"/>
      <c r="AJ25" s="169"/>
      <c r="AK25" s="170" t="n">
        <v>4</v>
      </c>
      <c r="AL25" s="63" t="n">
        <v>80</v>
      </c>
      <c r="AM25" s="171"/>
      <c r="AN25" s="172"/>
      <c r="AO25" s="173"/>
      <c r="AP25" s="133"/>
      <c r="AQ25" s="133" t="e">
        <f aca="false" t="array" ref="AQ25:AQ25">SUM(IF(AND(AJ25&lt;&gt;"pac",AJ25&lt;&gt;""),AI25),IF(AND(AM25&lt;&gt;"pac",AM25&lt;&gt;""),AL25),IF(AND(AN25&lt;&gt;"pac",AN25&lt;&gt;""),AO25))/SUM(IF(AND(AJ25&lt;&gt;"pac",AJ25&lt;&gt;""),1),IF(AND(AM25&lt;&gt;"pac",AM25&lt;&gt;""),1),IF(AND(AN25&lt;&gt;"pac",AN25&lt;&gt;""),1))</f>
        <v>#DIV/0!</v>
      </c>
      <c r="AR25" s="133" t="n">
        <f aca="false" t="array" ref="AR25:AR25">SUM(IF(AND(AJ25&lt;&gt;"pac",AJ25&lt;&gt;""),AH25),IF(AND(AM25&lt;&gt;"pac",AM25&lt;&gt;""),AK25),IF(AND(AP25&lt;&gt;"pac",AP25&lt;&gt;""),AN25))</f>
        <v>0</v>
      </c>
      <c r="AS25" s="133"/>
      <c r="AT25" s="134" t="n">
        <f aca="false">SUM(AE25,AG25,AH25,AN25,AK25)</f>
        <v>4</v>
      </c>
      <c r="AU25" s="135" t="n">
        <f aca="false">AV25/AT25</f>
        <v>80</v>
      </c>
      <c r="AV25" s="136" t="n">
        <f aca="false">SUM(AE25*AF25)+(AH25*AI25)+(AN25*AO25)+(AK25*AL25)</f>
        <v>320</v>
      </c>
      <c r="AW25" s="137" t="n">
        <f aca="false">AT25*(F26+G26+H26)*J26/1000</f>
        <v>0</v>
      </c>
      <c r="AX25" s="137" t="n">
        <f aca="false">K26*AT25</f>
        <v>0</v>
      </c>
      <c r="AY25" s="137" t="n">
        <f aca="false">L26*(AE26+AG26)</f>
        <v>0</v>
      </c>
      <c r="AZ25" s="136" t="n">
        <f aca="false">P26</f>
        <v>1.7328</v>
      </c>
      <c r="BA25" s="137" t="n">
        <f aca="false">AC25</f>
        <v>10.08</v>
      </c>
      <c r="BB25" s="137" t="n">
        <f aca="false">T26*AT26</f>
        <v>0</v>
      </c>
      <c r="BC25" s="137"/>
      <c r="BD25" s="137" t="n">
        <f aca="false">AV25-SUM(AW25:BC25)</f>
        <v>308.1872</v>
      </c>
      <c r="BE25" s="138"/>
      <c r="BF25" s="139" t="n">
        <f aca="false">BD25</f>
        <v>308.1872</v>
      </c>
      <c r="BG25" s="139" t="n">
        <f aca="false">BF25*$BG$5</f>
        <v>246.54976</v>
      </c>
      <c r="BH25" s="139" t="n">
        <f aca="false">BF25*$BH$5</f>
        <v>61.63744</v>
      </c>
      <c r="BI25" s="52"/>
      <c r="BJ25" s="25" t="s">
        <v>107</v>
      </c>
      <c r="BK25" s="26"/>
      <c r="BL25" s="27" t="n">
        <f aca="false">BL21</f>
        <v>6557.19424</v>
      </c>
      <c r="BO25" s="25" t="s">
        <v>107</v>
      </c>
      <c r="BP25" s="26"/>
      <c r="BQ25" s="27" t="e">
        <f aca="true">(INDIRECT(TEXT((DAY($A$1)-1),"0")&amp;"!Bq25"))+BL25</f>
        <v>#REF!</v>
      </c>
      <c r="BR25" s="55"/>
      <c r="BS25" s="142"/>
      <c r="BT25" s="143"/>
      <c r="BU25" s="98"/>
      <c r="BV25" s="52"/>
      <c r="BW25" s="176"/>
      <c r="BX25" s="52"/>
      <c r="BY25" s="52"/>
      <c r="BZ25" s="98"/>
      <c r="CA25" s="52"/>
      <c r="CB25" s="176"/>
      <c r="CC25" s="138"/>
      <c r="CD25" s="138"/>
      <c r="CE25" s="145"/>
      <c r="CF25" s="145"/>
      <c r="CG25" s="145"/>
      <c r="CH25" s="7"/>
      <c r="CI25" s="8"/>
      <c r="CJ25" s="7"/>
      <c r="CK25" s="29"/>
      <c r="CL25" s="7"/>
      <c r="CM25" s="7"/>
      <c r="CN25" s="8"/>
      <c r="CO25" s="7"/>
      <c r="CP25" s="29"/>
      <c r="CQ25" s="7"/>
      <c r="CR25" s="7"/>
      <c r="CS25" s="7"/>
      <c r="CT25" s="7"/>
      <c r="CU25" s="7"/>
      <c r="CV25" s="7"/>
      <c r="CW25" s="7"/>
      <c r="CX25" s="7"/>
      <c r="CY25" s="7"/>
    </row>
    <row r="26" customFormat="false" ht="12.75" hidden="false" customHeight="false" outlineLevel="0" collapsed="false">
      <c r="B26" s="75" t="n">
        <v>1900</v>
      </c>
      <c r="C26" s="146" t="n">
        <f aca="false">C25</f>
        <v>4</v>
      </c>
      <c r="D26" s="147" t="n">
        <f aca="false">D25</f>
        <v>0</v>
      </c>
      <c r="E26" s="174" t="n">
        <f aca="false">C26-D25</f>
        <v>4</v>
      </c>
      <c r="F26" s="149" t="n">
        <f aca="false">$F$6</f>
        <v>0</v>
      </c>
      <c r="G26" s="175" t="n">
        <f aca="false">$G$6</f>
        <v>0</v>
      </c>
      <c r="H26" s="151" t="n">
        <f aca="false">$H$6</f>
        <v>0</v>
      </c>
      <c r="I26" s="152" t="n">
        <f aca="false">F26+G26+H26</f>
        <v>0</v>
      </c>
      <c r="J26" s="153" t="n">
        <f aca="false">$J$7</f>
        <v>0</v>
      </c>
      <c r="K26" s="154" t="n">
        <f aca="false">$K$6</f>
        <v>0</v>
      </c>
      <c r="L26" s="155" t="n">
        <f aca="false">((I26*J26/1000)+K26)</f>
        <v>0</v>
      </c>
      <c r="M26" s="156" t="n">
        <f aca="false">$M$68</f>
        <v>0</v>
      </c>
      <c r="N26" s="157" t="e">
        <f aca="false">$N$7*AQ25*AR25</f>
        <v>#DIV/0!</v>
      </c>
      <c r="O26" s="156" t="n">
        <f aca="false">$O$68</f>
        <v>0</v>
      </c>
      <c r="P26" s="158" t="n">
        <f aca="false">(AT25*$P$6)*$P$3</f>
        <v>1.7328</v>
      </c>
      <c r="Q26" s="154" t="n">
        <f aca="false">$Q$68</f>
        <v>0</v>
      </c>
      <c r="R26" s="154" t="n">
        <v>0</v>
      </c>
      <c r="S26" s="155" t="n">
        <v>0</v>
      </c>
      <c r="T26" s="156" t="n">
        <f aca="false">$T$6</f>
        <v>0</v>
      </c>
      <c r="U26" s="159" t="e">
        <f aca="false">(N26/E26)+SUM(L26:M26)</f>
        <v>#DIV/0!</v>
      </c>
      <c r="W26" s="116" t="n">
        <v>4</v>
      </c>
      <c r="X26" s="117" t="n">
        <v>2.52</v>
      </c>
      <c r="Y26" s="160"/>
      <c r="Z26" s="63"/>
      <c r="AA26" s="161"/>
      <c r="AB26" s="120"/>
      <c r="AC26" s="162" t="n">
        <f aca="false">(W26*X26)+(Y26*Z26)+(AA26*AB26)</f>
        <v>10.08</v>
      </c>
      <c r="AD26" s="163" t="n">
        <v>2000</v>
      </c>
      <c r="AE26" s="164" t="n">
        <v>0</v>
      </c>
      <c r="AF26" s="165" t="n">
        <v>0</v>
      </c>
      <c r="AG26" s="166"/>
      <c r="AH26" s="167"/>
      <c r="AI26" s="168"/>
      <c r="AJ26" s="169"/>
      <c r="AK26" s="170" t="n">
        <v>4</v>
      </c>
      <c r="AL26" s="63" t="n">
        <v>80</v>
      </c>
      <c r="AM26" s="171"/>
      <c r="AN26" s="172"/>
      <c r="AO26" s="173"/>
      <c r="AP26" s="133"/>
      <c r="AQ26" s="133" t="e">
        <f aca="false" t="array" ref="AQ26:AQ26">SUM(IF(AND(AJ26&lt;&gt;"pac",AJ26&lt;&gt;""),AI26),IF(AND(AM26&lt;&gt;"pac",AM26&lt;&gt;""),AL26),IF(AND(AN26&lt;&gt;"pac",AN26&lt;&gt;""),AO26))/SUM(IF(AND(AJ26&lt;&gt;"pac",AJ26&lt;&gt;""),1),IF(AND(AM26&lt;&gt;"pac",AM26&lt;&gt;""),1),IF(AND(AN26&lt;&gt;"pac",AN26&lt;&gt;""),1))</f>
        <v>#DIV/0!</v>
      </c>
      <c r="AR26" s="133" t="n">
        <f aca="false" t="array" ref="AR26:AR26">SUM(IF(AND(AJ26&lt;&gt;"pac",AJ26&lt;&gt;""),AH26),IF(AND(AM26&lt;&gt;"pac",AM26&lt;&gt;""),AK26),IF(AND(AP26&lt;&gt;"pac",AP26&lt;&gt;""),AN26))</f>
        <v>0</v>
      </c>
      <c r="AS26" s="133"/>
      <c r="AT26" s="134" t="n">
        <f aca="false">SUM(AE26,AG26,AH26,AN26,AK26)</f>
        <v>4</v>
      </c>
      <c r="AU26" s="135" t="n">
        <f aca="false">AV26/AT26</f>
        <v>80</v>
      </c>
      <c r="AV26" s="136" t="n">
        <f aca="false">SUM(AE26*AF26)+(AH26*AI26)+(AN26*AO26)+(AK26*AL26)</f>
        <v>320</v>
      </c>
      <c r="AW26" s="137" t="n">
        <f aca="false">AT26*(F27+G27+H27)*J27/1000</f>
        <v>0</v>
      </c>
      <c r="AX26" s="137" t="n">
        <f aca="false">K27*AT26</f>
        <v>0</v>
      </c>
      <c r="AY26" s="137" t="n">
        <f aca="false">L27*(AE27+AG27)</f>
        <v>0</v>
      </c>
      <c r="AZ26" s="136" t="n">
        <f aca="false">P27</f>
        <v>1.7328</v>
      </c>
      <c r="BA26" s="137" t="n">
        <f aca="false">AC26</f>
        <v>10.08</v>
      </c>
      <c r="BB26" s="137" t="n">
        <f aca="false">T27*AT27</f>
        <v>0</v>
      </c>
      <c r="BC26" s="137"/>
      <c r="BD26" s="137" t="n">
        <f aca="false">AV26-SUM(AW26:BC26)</f>
        <v>308.1872</v>
      </c>
      <c r="BE26" s="138"/>
      <c r="BF26" s="139" t="n">
        <f aca="false">BD26</f>
        <v>308.1872</v>
      </c>
      <c r="BG26" s="139" t="n">
        <f aca="false">BF26*$BG$5</f>
        <v>246.54976</v>
      </c>
      <c r="BH26" s="139" t="n">
        <f aca="false">BF26*$BH$5</f>
        <v>61.63744</v>
      </c>
      <c r="BI26" s="52"/>
      <c r="BJ26" s="183"/>
      <c r="BK26" s="52"/>
      <c r="BL26" s="171"/>
      <c r="BO26" s="183"/>
      <c r="BP26" s="52"/>
      <c r="BQ26" s="171"/>
      <c r="BR26" s="55"/>
      <c r="BS26" s="142"/>
      <c r="BT26" s="143"/>
      <c r="BU26" s="98"/>
      <c r="BV26" s="52"/>
      <c r="BW26" s="176"/>
      <c r="BX26" s="52"/>
      <c r="BY26" s="52"/>
      <c r="BZ26" s="98"/>
      <c r="CA26" s="52"/>
      <c r="CB26" s="176"/>
      <c r="CC26" s="138"/>
      <c r="CD26" s="138"/>
      <c r="CE26" s="145"/>
      <c r="CF26" s="145"/>
      <c r="CG26" s="145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</row>
    <row r="27" customFormat="false" ht="12.75" hidden="false" customHeight="false" outlineLevel="0" collapsed="false">
      <c r="B27" s="75" t="n">
        <v>2000</v>
      </c>
      <c r="C27" s="146" t="n">
        <f aca="false">C26</f>
        <v>4</v>
      </c>
      <c r="D27" s="147" t="n">
        <f aca="false">D26</f>
        <v>0</v>
      </c>
      <c r="E27" s="174" t="n">
        <f aca="false">C27-D26</f>
        <v>4</v>
      </c>
      <c r="F27" s="149" t="n">
        <f aca="false">$F$6</f>
        <v>0</v>
      </c>
      <c r="G27" s="175" t="n">
        <f aca="false">$G$6</f>
        <v>0</v>
      </c>
      <c r="H27" s="151" t="n">
        <f aca="false">$H$6</f>
        <v>0</v>
      </c>
      <c r="I27" s="152" t="n">
        <f aca="false">F27+G27+H27</f>
        <v>0</v>
      </c>
      <c r="J27" s="153" t="n">
        <f aca="false">$J$7</f>
        <v>0</v>
      </c>
      <c r="K27" s="154" t="n">
        <f aca="false">$K$6</f>
        <v>0</v>
      </c>
      <c r="L27" s="155" t="n">
        <f aca="false">((I27*J27/1000)+K27)</f>
        <v>0</v>
      </c>
      <c r="M27" s="156" t="n">
        <f aca="false">$M$68</f>
        <v>0</v>
      </c>
      <c r="N27" s="157" t="e">
        <f aca="false">$N$7*AQ26*AR26</f>
        <v>#DIV/0!</v>
      </c>
      <c r="O27" s="156" t="n">
        <f aca="false">$O$68</f>
        <v>0</v>
      </c>
      <c r="P27" s="158" t="n">
        <f aca="false">(AT26*$P$6)*$P$3</f>
        <v>1.7328</v>
      </c>
      <c r="Q27" s="154" t="n">
        <f aca="false">$Q$68</f>
        <v>0</v>
      </c>
      <c r="R27" s="154" t="n">
        <v>0</v>
      </c>
      <c r="S27" s="155" t="n">
        <v>0</v>
      </c>
      <c r="T27" s="156" t="n">
        <f aca="false">$T$6</f>
        <v>0</v>
      </c>
      <c r="U27" s="159" t="e">
        <f aca="false">(N27/E27)+SUM(L27:M27)</f>
        <v>#DIV/0!</v>
      </c>
      <c r="W27" s="116" t="n">
        <v>4</v>
      </c>
      <c r="X27" s="117" t="n">
        <v>2.52</v>
      </c>
      <c r="Y27" s="160"/>
      <c r="Z27" s="63"/>
      <c r="AA27" s="161"/>
      <c r="AB27" s="120"/>
      <c r="AC27" s="162" t="n">
        <f aca="false">(W27*X27)+(Y27*Z27)+(AA27*AB27)</f>
        <v>10.08</v>
      </c>
      <c r="AD27" s="163" t="n">
        <v>2100</v>
      </c>
      <c r="AE27" s="164" t="n">
        <v>0</v>
      </c>
      <c r="AF27" s="165" t="n">
        <v>0</v>
      </c>
      <c r="AG27" s="166"/>
      <c r="AH27" s="167"/>
      <c r="AI27" s="168"/>
      <c r="AJ27" s="169"/>
      <c r="AK27" s="170" t="n">
        <v>4</v>
      </c>
      <c r="AL27" s="63" t="n">
        <v>80</v>
      </c>
      <c r="AM27" s="171"/>
      <c r="AN27" s="172"/>
      <c r="AO27" s="173"/>
      <c r="AP27" s="133"/>
      <c r="AQ27" s="133" t="e">
        <f aca="false" t="array" ref="AQ27:AQ27">SUM(IF(AND(AJ27&lt;&gt;"pac",AJ27&lt;&gt;""),AI27),IF(AND(AM27&lt;&gt;"pac",AM27&lt;&gt;""),AL27),IF(AND(AN27&lt;&gt;"pac",AN27&lt;&gt;""),AO27))/SUM(IF(AND(AJ27&lt;&gt;"pac",AJ27&lt;&gt;""),1),IF(AND(AM27&lt;&gt;"pac",AM27&lt;&gt;""),1),IF(AND(AN27&lt;&gt;"pac",AN27&lt;&gt;""),1))</f>
        <v>#DIV/0!</v>
      </c>
      <c r="AR27" s="133" t="n">
        <f aca="false" t="array" ref="AR27:AR27">SUM(IF(AND(AJ27&lt;&gt;"pac",AJ27&lt;&gt;""),AH27),IF(AND(AM27&lt;&gt;"pac",AM27&lt;&gt;""),AK27),IF(AND(AP27&lt;&gt;"pac",AP27&lt;&gt;""),AN27))</f>
        <v>0</v>
      </c>
      <c r="AS27" s="133"/>
      <c r="AT27" s="134" t="n">
        <f aca="false">SUM(AE27,AG27,AH27,AN27,AK27)</f>
        <v>4</v>
      </c>
      <c r="AU27" s="135" t="n">
        <f aca="false">AV27/AT27</f>
        <v>80</v>
      </c>
      <c r="AV27" s="136" t="n">
        <f aca="false">SUM(AE27*AF27)+(AH27*AI27)+(AN27*AO27)+(AK27*AL27)</f>
        <v>320</v>
      </c>
      <c r="AW27" s="137" t="n">
        <f aca="false">AT27*(F28+G28+H28)*J28/1000</f>
        <v>0</v>
      </c>
      <c r="AX27" s="137" t="n">
        <f aca="false">K28*AT27</f>
        <v>0</v>
      </c>
      <c r="AY27" s="137" t="n">
        <f aca="false">L28*(AE28+AG28)</f>
        <v>0</v>
      </c>
      <c r="AZ27" s="136" t="n">
        <f aca="false">P28</f>
        <v>1.7328</v>
      </c>
      <c r="BA27" s="137" t="n">
        <f aca="false">AC27</f>
        <v>10.08</v>
      </c>
      <c r="BB27" s="137" t="n">
        <f aca="false">T28*AT28</f>
        <v>0</v>
      </c>
      <c r="BC27" s="137"/>
      <c r="BD27" s="137" t="n">
        <f aca="false">AV27-SUM(AW27:BC27)</f>
        <v>308.1872</v>
      </c>
      <c r="BE27" s="138"/>
      <c r="BF27" s="139" t="n">
        <f aca="false">BD27</f>
        <v>308.1872</v>
      </c>
      <c r="BG27" s="139" t="n">
        <f aca="false">BF27*$BG$5</f>
        <v>246.54976</v>
      </c>
      <c r="BH27" s="139" t="n">
        <f aca="false">BF27*$BH$5</f>
        <v>61.63744</v>
      </c>
      <c r="BI27" s="52"/>
      <c r="BJ27" s="53" t="s">
        <v>32</v>
      </c>
      <c r="BK27" s="52"/>
      <c r="BL27" s="73" t="n">
        <f aca="false">BL4</f>
        <v>0</v>
      </c>
      <c r="BO27" s="53" t="s">
        <v>32</v>
      </c>
      <c r="BP27" s="52"/>
      <c r="BQ27" s="73" t="e">
        <f aca="true">(INDIRECT(TEXT((DAY($A$1)-1),"0")&amp;"!BK27"))+BL27</f>
        <v>#REF!</v>
      </c>
      <c r="BR27" s="55"/>
      <c r="BS27" s="142"/>
      <c r="BT27" s="143"/>
      <c r="BU27" s="98"/>
      <c r="BV27" s="52"/>
      <c r="BW27" s="176"/>
      <c r="BX27" s="52"/>
      <c r="BY27" s="52"/>
      <c r="BZ27" s="52"/>
      <c r="CA27" s="52"/>
      <c r="CB27" s="52"/>
      <c r="CC27" s="138"/>
      <c r="CD27" s="138"/>
      <c r="CE27" s="145"/>
      <c r="CF27" s="145"/>
      <c r="CG27" s="145"/>
      <c r="CH27" s="7"/>
      <c r="CI27" s="8"/>
      <c r="CJ27" s="7"/>
      <c r="CK27" s="29"/>
      <c r="CL27" s="7"/>
      <c r="CM27" s="7"/>
      <c r="CN27" s="8"/>
      <c r="CO27" s="7"/>
      <c r="CP27" s="29"/>
      <c r="CQ27" s="7"/>
      <c r="CR27" s="7"/>
      <c r="CS27" s="7"/>
      <c r="CT27" s="7"/>
      <c r="CU27" s="7"/>
      <c r="CV27" s="7"/>
      <c r="CW27" s="7"/>
      <c r="CX27" s="7"/>
      <c r="CY27" s="7"/>
    </row>
    <row r="28" customFormat="false" ht="12.75" hidden="false" customHeight="false" outlineLevel="0" collapsed="false">
      <c r="B28" s="75" t="n">
        <v>2100</v>
      </c>
      <c r="C28" s="146" t="n">
        <f aca="false">C27</f>
        <v>4</v>
      </c>
      <c r="D28" s="147" t="n">
        <f aca="false">D27</f>
        <v>0</v>
      </c>
      <c r="E28" s="174" t="n">
        <f aca="false">C28-D27</f>
        <v>4</v>
      </c>
      <c r="F28" s="149" t="n">
        <f aca="false">$F$6</f>
        <v>0</v>
      </c>
      <c r="G28" s="175" t="n">
        <f aca="false">$G$6</f>
        <v>0</v>
      </c>
      <c r="H28" s="151" t="n">
        <f aca="false">$H$6</f>
        <v>0</v>
      </c>
      <c r="I28" s="152" t="n">
        <f aca="false">F28+G28+H28</f>
        <v>0</v>
      </c>
      <c r="J28" s="153" t="n">
        <f aca="false">$J$7</f>
        <v>0</v>
      </c>
      <c r="K28" s="154" t="n">
        <f aca="false">$K$6</f>
        <v>0</v>
      </c>
      <c r="L28" s="155" t="n">
        <f aca="false">((I28*J28/1000)+K28)</f>
        <v>0</v>
      </c>
      <c r="M28" s="156" t="n">
        <f aca="false">$M$68</f>
        <v>0</v>
      </c>
      <c r="N28" s="157" t="e">
        <f aca="false">$N$7*AQ27*AR27</f>
        <v>#DIV/0!</v>
      </c>
      <c r="O28" s="156" t="n">
        <f aca="false">$O$68</f>
        <v>0</v>
      </c>
      <c r="P28" s="158" t="n">
        <f aca="false">(AT27*$P$6)*$P$3</f>
        <v>1.7328</v>
      </c>
      <c r="Q28" s="154" t="n">
        <f aca="false">$Q$68</f>
        <v>0</v>
      </c>
      <c r="R28" s="154" t="n">
        <v>0</v>
      </c>
      <c r="S28" s="155" t="n">
        <v>0</v>
      </c>
      <c r="T28" s="156" t="n">
        <v>0</v>
      </c>
      <c r="U28" s="159" t="e">
        <f aca="false">(N28/E28)+SUM(L28:M28)</f>
        <v>#DIV/0!</v>
      </c>
      <c r="W28" s="116" t="n">
        <v>4</v>
      </c>
      <c r="X28" s="117" t="n">
        <v>2.52</v>
      </c>
      <c r="Y28" s="160"/>
      <c r="Z28" s="63"/>
      <c r="AA28" s="161"/>
      <c r="AB28" s="120"/>
      <c r="AC28" s="162" t="n">
        <f aca="false">(W28*X28)+(Y28*Z28)+(AA28*AB28)</f>
        <v>10.08</v>
      </c>
      <c r="AD28" s="163" t="n">
        <v>2200</v>
      </c>
      <c r="AE28" s="164" t="n">
        <v>0</v>
      </c>
      <c r="AF28" s="165" t="n">
        <v>0</v>
      </c>
      <c r="AG28" s="166"/>
      <c r="AH28" s="167"/>
      <c r="AI28" s="168"/>
      <c r="AJ28" s="169"/>
      <c r="AK28" s="170" t="n">
        <v>4</v>
      </c>
      <c r="AL28" s="63" t="n">
        <v>80</v>
      </c>
      <c r="AM28" s="171"/>
      <c r="AN28" s="172"/>
      <c r="AO28" s="173"/>
      <c r="AP28" s="133"/>
      <c r="AQ28" s="133" t="e">
        <f aca="false" t="array" ref="AQ28:AQ28">SUM(IF(AND(AJ28&lt;&gt;"pac",AJ28&lt;&gt;""),AI28),IF(AND(AM28&lt;&gt;"pac",AM28&lt;&gt;""),AL28),IF(AND(AN28&lt;&gt;"pac",AN28&lt;&gt;""),AO28))/SUM(IF(AND(AJ28&lt;&gt;"pac",AJ28&lt;&gt;""),1),IF(AND(AM28&lt;&gt;"pac",AM28&lt;&gt;""),1),IF(AND(AN28&lt;&gt;"pac",AN28&lt;&gt;""),1))</f>
        <v>#DIV/0!</v>
      </c>
      <c r="AR28" s="133" t="n">
        <f aca="false" t="array" ref="AR28:AR28">SUM(IF(AND(AJ28&lt;&gt;"pac",AJ28&lt;&gt;""),AH28),IF(AND(AM28&lt;&gt;"pac",AM28&lt;&gt;""),AK28),IF(AND(AP28&lt;&gt;"pac",AP28&lt;&gt;""),AN28))</f>
        <v>0</v>
      </c>
      <c r="AS28" s="133"/>
      <c r="AT28" s="134" t="n">
        <f aca="false">SUM(AE28,AG28,AH28,AN28,AK28)</f>
        <v>4</v>
      </c>
      <c r="AU28" s="135" t="n">
        <f aca="false">AV28/AT28</f>
        <v>80</v>
      </c>
      <c r="AV28" s="136" t="n">
        <f aca="false">SUM(AE28*AF28)+(AH28*AI28)+(AN28*AO28)+(AK28*AL28)</f>
        <v>320</v>
      </c>
      <c r="AW28" s="137" t="n">
        <f aca="false">AT28*(F29+G29+H29)*J29/1000</f>
        <v>0</v>
      </c>
      <c r="AX28" s="137" t="n">
        <f aca="false">K29*AT28</f>
        <v>0</v>
      </c>
      <c r="AY28" s="137" t="n">
        <f aca="false">L29*(AE29+AG29)</f>
        <v>0</v>
      </c>
      <c r="AZ28" s="136" t="n">
        <f aca="false">P29</f>
        <v>1.7328</v>
      </c>
      <c r="BA28" s="137" t="n">
        <f aca="false">AC28</f>
        <v>10.08</v>
      </c>
      <c r="BB28" s="137" t="n">
        <f aca="false">T29*AT29</f>
        <v>0</v>
      </c>
      <c r="BC28" s="137"/>
      <c r="BD28" s="137" t="n">
        <f aca="false">AV28-SUM(AW28:BC28)</f>
        <v>308.1872</v>
      </c>
      <c r="BE28" s="138"/>
      <c r="BF28" s="139" t="n">
        <f aca="false">BD28</f>
        <v>308.1872</v>
      </c>
      <c r="BG28" s="139" t="n">
        <f aca="false">BF28*$BG$5</f>
        <v>246.54976</v>
      </c>
      <c r="BH28" s="139" t="n">
        <f aca="false">BF28*$BH$5</f>
        <v>61.63744</v>
      </c>
      <c r="BI28" s="52"/>
      <c r="BJ28" s="53"/>
      <c r="BK28" s="52"/>
      <c r="BL28" s="73"/>
      <c r="BO28" s="53"/>
      <c r="BP28" s="52"/>
      <c r="BQ28" s="73"/>
      <c r="BR28" s="55"/>
      <c r="BS28" s="142"/>
      <c r="BT28" s="143"/>
      <c r="BU28" s="98"/>
      <c r="BV28" s="52"/>
      <c r="BW28" s="176"/>
      <c r="BX28" s="52"/>
      <c r="BY28" s="52"/>
      <c r="BZ28" s="98"/>
      <c r="CA28" s="52"/>
      <c r="CB28" s="176"/>
      <c r="CC28" s="138"/>
      <c r="CD28" s="138"/>
      <c r="CE28" s="145"/>
      <c r="CF28" s="145"/>
      <c r="CG28" s="145"/>
      <c r="CH28" s="7"/>
      <c r="CI28" s="8"/>
      <c r="CJ28" s="7"/>
      <c r="CK28" s="29"/>
      <c r="CL28" s="7"/>
      <c r="CM28" s="7"/>
      <c r="CN28" s="8"/>
      <c r="CO28" s="7"/>
      <c r="CP28" s="29"/>
      <c r="CQ28" s="7"/>
      <c r="CR28" s="7"/>
      <c r="CS28" s="7"/>
      <c r="CT28" s="7"/>
      <c r="CU28" s="7"/>
      <c r="CV28" s="7"/>
      <c r="CW28" s="7"/>
      <c r="CX28" s="7"/>
      <c r="CY28" s="7"/>
    </row>
    <row r="29" customFormat="false" ht="12.75" hidden="false" customHeight="false" outlineLevel="0" collapsed="false">
      <c r="B29" s="75" t="n">
        <v>2200</v>
      </c>
      <c r="C29" s="146" t="n">
        <f aca="false">C28</f>
        <v>4</v>
      </c>
      <c r="D29" s="147" t="n">
        <f aca="false">D28</f>
        <v>0</v>
      </c>
      <c r="E29" s="174" t="n">
        <f aca="false">C29-D28</f>
        <v>4</v>
      </c>
      <c r="F29" s="149" t="n">
        <f aca="false">$F$6</f>
        <v>0</v>
      </c>
      <c r="G29" s="175" t="n">
        <f aca="false">$G$6</f>
        <v>0</v>
      </c>
      <c r="H29" s="151" t="n">
        <f aca="false">$H$6</f>
        <v>0</v>
      </c>
      <c r="I29" s="152" t="n">
        <f aca="false">F29+G29+H29</f>
        <v>0</v>
      </c>
      <c r="J29" s="153" t="n">
        <f aca="false">$J$7</f>
        <v>0</v>
      </c>
      <c r="K29" s="154" t="n">
        <f aca="false">$K$6</f>
        <v>0</v>
      </c>
      <c r="L29" s="155" t="n">
        <f aca="false">((I29*J29/1000)+K29)</f>
        <v>0</v>
      </c>
      <c r="M29" s="156" t="n">
        <f aca="false">$M$68</f>
        <v>0</v>
      </c>
      <c r="N29" s="157" t="e">
        <f aca="false">$N$7*AQ28*AR28</f>
        <v>#DIV/0!</v>
      </c>
      <c r="O29" s="156" t="n">
        <f aca="false">$O$68</f>
        <v>0</v>
      </c>
      <c r="P29" s="158" t="n">
        <f aca="false">(AT28*$P$6)*$P$3</f>
        <v>1.7328</v>
      </c>
      <c r="Q29" s="154" t="n">
        <f aca="false">$Q$68</f>
        <v>0</v>
      </c>
      <c r="R29" s="154" t="n">
        <v>0</v>
      </c>
      <c r="S29" s="155" t="n">
        <v>0</v>
      </c>
      <c r="T29" s="156" t="n">
        <v>0</v>
      </c>
      <c r="U29" s="159" t="e">
        <f aca="false">(N29/E29)+SUM(L29:M29)</f>
        <v>#DIV/0!</v>
      </c>
      <c r="W29" s="116" t="n">
        <v>4</v>
      </c>
      <c r="X29" s="117" t="n">
        <v>2.52</v>
      </c>
      <c r="Y29" s="160"/>
      <c r="Z29" s="63"/>
      <c r="AA29" s="161"/>
      <c r="AB29" s="120"/>
      <c r="AC29" s="162" t="n">
        <f aca="false">(W29*X29)+(Y29*Z29)+(AA29*AB29)</f>
        <v>10.08</v>
      </c>
      <c r="AD29" s="163" t="n">
        <v>2300</v>
      </c>
      <c r="AE29" s="164" t="n">
        <v>0</v>
      </c>
      <c r="AF29" s="165" t="n">
        <v>0</v>
      </c>
      <c r="AG29" s="166"/>
      <c r="AH29" s="167"/>
      <c r="AI29" s="168"/>
      <c r="AJ29" s="169"/>
      <c r="AK29" s="170" t="n">
        <v>4</v>
      </c>
      <c r="AL29" s="63" t="n">
        <v>80</v>
      </c>
      <c r="AM29" s="171"/>
      <c r="AN29" s="172"/>
      <c r="AO29" s="173"/>
      <c r="AP29" s="133"/>
      <c r="AQ29" s="133" t="e">
        <f aca="false" t="array" ref="AQ29:AQ29">SUM(IF(AND(AJ29&lt;&gt;"pac",AJ29&lt;&gt;""),AI29),IF(AND(AM29&lt;&gt;"pac",AM29&lt;&gt;""),AL29),IF(AND(AN29&lt;&gt;"pac",AN29&lt;&gt;""),AO29))/SUM(IF(AND(AJ29&lt;&gt;"pac",AJ29&lt;&gt;""),1),IF(AND(AM29&lt;&gt;"pac",AM29&lt;&gt;""),1),IF(AND(AN29&lt;&gt;"pac",AN29&lt;&gt;""),1))</f>
        <v>#DIV/0!</v>
      </c>
      <c r="AR29" s="133" t="n">
        <f aca="false" t="array" ref="AR29:AR29">SUM(IF(AND(AJ29&lt;&gt;"pac",AJ29&lt;&gt;""),AH29),IF(AND(AM29&lt;&gt;"pac",AM29&lt;&gt;""),AK29),IF(AND(AP29&lt;&gt;"pac",AP29&lt;&gt;""),AN29))</f>
        <v>0</v>
      </c>
      <c r="AS29" s="133"/>
      <c r="AT29" s="134" t="n">
        <f aca="false">SUM(AE29,AG29,AH29,AN29,AK29)</f>
        <v>4</v>
      </c>
      <c r="AU29" s="135" t="n">
        <f aca="false">AV29/AT29</f>
        <v>80</v>
      </c>
      <c r="AV29" s="136" t="n">
        <f aca="false">SUM(AE29*AF29)+(AH29*AI29)+(AN29*AO29)+(AK29*AL29)</f>
        <v>320</v>
      </c>
      <c r="AW29" s="137" t="n">
        <f aca="false">AT29*(F30+G30+H30)*J30/1000</f>
        <v>0</v>
      </c>
      <c r="AX29" s="137" t="n">
        <f aca="false">K30*AT29</f>
        <v>0</v>
      </c>
      <c r="AY29" s="137" t="n">
        <f aca="false">L30*(AE30+AG30)</f>
        <v>0</v>
      </c>
      <c r="AZ29" s="136" t="n">
        <f aca="false">P30</f>
        <v>1.7328</v>
      </c>
      <c r="BA29" s="137" t="n">
        <f aca="false">AC29</f>
        <v>10.08</v>
      </c>
      <c r="BB29" s="137" t="n">
        <f aca="false">T30*AT30</f>
        <v>0</v>
      </c>
      <c r="BC29" s="137"/>
      <c r="BD29" s="137" t="n">
        <f aca="false">AV29-SUM(AW29:BC29)</f>
        <v>308.1872</v>
      </c>
      <c r="BE29" s="138"/>
      <c r="BF29" s="139" t="n">
        <f aca="false">BD29</f>
        <v>308.1872</v>
      </c>
      <c r="BG29" s="139" t="n">
        <f aca="false">BF29*$BG$5</f>
        <v>246.54976</v>
      </c>
      <c r="BH29" s="139" t="n">
        <f aca="false">BF29*$BH$5</f>
        <v>61.63744</v>
      </c>
      <c r="BI29" s="52"/>
      <c r="BJ29" s="53" t="s">
        <v>109</v>
      </c>
      <c r="BK29" s="52"/>
      <c r="BL29" s="73" t="n">
        <f aca="false">BL25-BL27</f>
        <v>6557.19424</v>
      </c>
      <c r="BO29" s="53" t="s">
        <v>109</v>
      </c>
      <c r="BP29" s="52"/>
      <c r="BQ29" s="73" t="e">
        <f aca="false">BQ25-BQ27</f>
        <v>#REF!</v>
      </c>
      <c r="BR29" s="55"/>
      <c r="BS29" s="142"/>
      <c r="BT29" s="143"/>
      <c r="BU29" s="52"/>
      <c r="BV29" s="52"/>
      <c r="BW29" s="52"/>
      <c r="BX29" s="52"/>
      <c r="BY29" s="52"/>
      <c r="BZ29" s="52"/>
      <c r="CA29" s="52"/>
      <c r="CB29" s="52"/>
      <c r="CC29" s="138"/>
      <c r="CD29" s="138"/>
      <c r="CE29" s="145"/>
      <c r="CF29" s="145"/>
      <c r="CG29" s="145"/>
      <c r="CH29" s="7"/>
      <c r="CI29" s="8"/>
      <c r="CJ29" s="7"/>
      <c r="CK29" s="29"/>
      <c r="CL29" s="7"/>
      <c r="CM29" s="7"/>
      <c r="CN29" s="8"/>
      <c r="CO29" s="7"/>
      <c r="CP29" s="29"/>
      <c r="CQ29" s="7"/>
      <c r="CR29" s="7"/>
      <c r="CS29" s="7"/>
      <c r="CT29" s="7"/>
      <c r="CU29" s="7"/>
      <c r="CV29" s="7"/>
      <c r="CW29" s="7"/>
      <c r="CX29" s="7"/>
      <c r="CY29" s="7"/>
    </row>
    <row r="30" customFormat="false" ht="12.75" hidden="false" customHeight="false" outlineLevel="0" collapsed="false">
      <c r="B30" s="75" t="n">
        <v>2300</v>
      </c>
      <c r="C30" s="146" t="n">
        <f aca="false">C29</f>
        <v>4</v>
      </c>
      <c r="D30" s="147" t="n">
        <f aca="false">D29</f>
        <v>0</v>
      </c>
      <c r="E30" s="174" t="n">
        <f aca="false">C30-D29</f>
        <v>4</v>
      </c>
      <c r="F30" s="149" t="n">
        <f aca="false">$F$6</f>
        <v>0</v>
      </c>
      <c r="G30" s="175" t="n">
        <f aca="false">$G$6</f>
        <v>0</v>
      </c>
      <c r="H30" s="151" t="n">
        <f aca="false">$H$6</f>
        <v>0</v>
      </c>
      <c r="I30" s="152" t="n">
        <f aca="false">F30+G30+H30</f>
        <v>0</v>
      </c>
      <c r="J30" s="153" t="n">
        <f aca="false">$J$7</f>
        <v>0</v>
      </c>
      <c r="K30" s="154" t="n">
        <f aca="false">$K$6</f>
        <v>0</v>
      </c>
      <c r="L30" s="155" t="n">
        <f aca="false">((I30*J30/1000)+K30)</f>
        <v>0</v>
      </c>
      <c r="M30" s="156" t="n">
        <f aca="false">$M$68</f>
        <v>0</v>
      </c>
      <c r="N30" s="157" t="e">
        <f aca="false">$N$7*AQ29*AR29</f>
        <v>#DIV/0!</v>
      </c>
      <c r="O30" s="156" t="n">
        <f aca="false">$O$68</f>
        <v>0</v>
      </c>
      <c r="P30" s="158" t="n">
        <f aca="false">(AT29*$P$6)*$P$3</f>
        <v>1.7328</v>
      </c>
      <c r="Q30" s="154" t="n">
        <f aca="false">$Q$68</f>
        <v>0</v>
      </c>
      <c r="R30" s="154" t="n">
        <v>0</v>
      </c>
      <c r="S30" s="155" t="n">
        <v>0</v>
      </c>
      <c r="T30" s="156" t="n">
        <f aca="false">$T$6</f>
        <v>0</v>
      </c>
      <c r="U30" s="159" t="e">
        <f aca="false">(N30/E30)+SUM(L30:M30)</f>
        <v>#DIV/0!</v>
      </c>
      <c r="W30" s="116" t="n">
        <v>4</v>
      </c>
      <c r="X30" s="117" t="n">
        <v>2.52</v>
      </c>
      <c r="Y30" s="160"/>
      <c r="Z30" s="90"/>
      <c r="AA30" s="186"/>
      <c r="AB30" s="187"/>
      <c r="AC30" s="188" t="n">
        <f aca="false">(W30*X30)+(Y30*Z30)+(AA30*AB30)</f>
        <v>10.08</v>
      </c>
      <c r="AD30" s="189" t="n">
        <v>2400</v>
      </c>
      <c r="AE30" s="190" t="n">
        <v>0</v>
      </c>
      <c r="AF30" s="191" t="n">
        <v>0</v>
      </c>
      <c r="AG30" s="192"/>
      <c r="AH30" s="167"/>
      <c r="AI30" s="168"/>
      <c r="AJ30" s="169"/>
      <c r="AK30" s="170" t="n">
        <v>4</v>
      </c>
      <c r="AL30" s="63" t="n">
        <v>80</v>
      </c>
      <c r="AM30" s="194"/>
      <c r="AN30" s="172"/>
      <c r="AO30" s="173"/>
      <c r="AP30" s="195"/>
      <c r="AQ30" s="195" t="e">
        <f aca="false" t="array" ref="AQ30:AQ30">SUM(IF(AND(AJ30&lt;&gt;"pac",AJ30&lt;&gt;""),AI30),IF(AND(AM30&lt;&gt;"pac",AM30&lt;&gt;""),AL30),IF(AND(AN30&lt;&gt;"pac",AN30&lt;&gt;""),AO30))/SUM(IF(AND(AJ30&lt;&gt;"pac",AJ30&lt;&gt;""),1),IF(AND(AM30&lt;&gt;"pac",AM30&lt;&gt;""),1),IF(AND(AN30&lt;&gt;"pac",AN30&lt;&gt;""),1))</f>
        <v>#DIV/0!</v>
      </c>
      <c r="AR30" s="195" t="n">
        <f aca="false" t="array" ref="AR30:AR30">SUM(IF(AND(AJ30&lt;&gt;"pac",AJ30&lt;&gt;""),AH30),IF(AND(AM30&lt;&gt;"pac",AM30&lt;&gt;""),AK30),IF(AND(AP30&lt;&gt;"pac",AP30&lt;&gt;""),AN30))</f>
        <v>0</v>
      </c>
      <c r="AS30" s="55"/>
      <c r="AT30" s="134" t="n">
        <f aca="false">SUM(AE30,AG30,AH30,AN30,AK30)</f>
        <v>4</v>
      </c>
      <c r="AU30" s="135" t="n">
        <f aca="false">AV30/AT30</f>
        <v>80</v>
      </c>
      <c r="AV30" s="136" t="n">
        <f aca="false">SUM(AE30*AF30)+(AH30*AI30)+(AN30*AO30)+(AK30*AL30)</f>
        <v>320</v>
      </c>
      <c r="AW30" s="137" t="n">
        <f aca="false">AT30*(F31+G31+H31)*J31/1000</f>
        <v>0</v>
      </c>
      <c r="AX30" s="137" t="n">
        <f aca="false">K31*AT30</f>
        <v>0</v>
      </c>
      <c r="AY30" s="137" t="n">
        <f aca="false">L31*(AE31+AG31)</f>
        <v>0</v>
      </c>
      <c r="AZ30" s="136" t="n">
        <f aca="false">P31</f>
        <v>1.7328</v>
      </c>
      <c r="BA30" s="137" t="n">
        <f aca="false">AC30</f>
        <v>10.08</v>
      </c>
      <c r="BB30" s="137" t="n">
        <f aca="false">T31*AT31</f>
        <v>0</v>
      </c>
      <c r="BC30" s="137"/>
      <c r="BD30" s="137" t="n">
        <f aca="false">AV30-SUM(AW30:BC30)</f>
        <v>308.1872</v>
      </c>
      <c r="BE30" s="138"/>
      <c r="BF30" s="139" t="n">
        <f aca="false">BD30</f>
        <v>308.1872</v>
      </c>
      <c r="BG30" s="139" t="n">
        <f aca="false">BF30*$BG$5</f>
        <v>246.54976</v>
      </c>
      <c r="BH30" s="139" t="n">
        <f aca="false">BF30*$BH$5</f>
        <v>61.63744</v>
      </c>
      <c r="BI30" s="52"/>
      <c r="BJ30" s="53"/>
      <c r="BK30" s="52"/>
      <c r="BL30" s="73"/>
      <c r="BO30" s="53"/>
      <c r="BP30" s="52"/>
      <c r="BQ30" s="73"/>
      <c r="BR30" s="55"/>
      <c r="BS30" s="142"/>
      <c r="BT30" s="143"/>
      <c r="BU30" s="52"/>
      <c r="BV30" s="52"/>
      <c r="BW30" s="52"/>
      <c r="BX30" s="52"/>
      <c r="BY30" s="52"/>
      <c r="BZ30" s="52"/>
      <c r="CA30" s="52"/>
      <c r="CB30" s="52"/>
      <c r="CC30" s="138"/>
      <c r="CD30" s="138"/>
      <c r="CE30" s="145"/>
      <c r="CF30" s="145"/>
      <c r="CG30" s="145"/>
      <c r="CH30" s="7"/>
      <c r="CI30" s="8"/>
      <c r="CJ30" s="7"/>
      <c r="CK30" s="29"/>
      <c r="CL30" s="7"/>
      <c r="CM30" s="7"/>
      <c r="CN30" s="8"/>
      <c r="CO30" s="7"/>
      <c r="CP30" s="29"/>
      <c r="CQ30" s="7"/>
      <c r="CR30" s="7"/>
      <c r="CS30" s="7"/>
      <c r="CT30" s="7"/>
      <c r="CU30" s="7"/>
      <c r="CV30" s="7"/>
      <c r="CW30" s="7"/>
      <c r="CX30" s="7"/>
      <c r="CY30" s="7"/>
    </row>
    <row r="31" customFormat="false" ht="13.5" hidden="false" customHeight="false" outlineLevel="0" collapsed="false">
      <c r="B31" s="75" t="n">
        <v>2400</v>
      </c>
      <c r="C31" s="146" t="n">
        <f aca="false">C30</f>
        <v>4</v>
      </c>
      <c r="D31" s="147" t="n">
        <f aca="false">D30</f>
        <v>0</v>
      </c>
      <c r="E31" s="174" t="n">
        <f aca="false">C31-D30</f>
        <v>4</v>
      </c>
      <c r="F31" s="149" t="n">
        <f aca="false">$F$6</f>
        <v>0</v>
      </c>
      <c r="G31" s="196" t="n">
        <f aca="false">$G$6</f>
        <v>0</v>
      </c>
      <c r="H31" s="151" t="n">
        <f aca="false">$H$6</f>
        <v>0</v>
      </c>
      <c r="I31" s="152" t="n">
        <f aca="false">F31+G31+H31</f>
        <v>0</v>
      </c>
      <c r="J31" s="153" t="n">
        <f aca="false">$J$7</f>
        <v>0</v>
      </c>
      <c r="K31" s="154" t="n">
        <f aca="false">$K$6</f>
        <v>0</v>
      </c>
      <c r="L31" s="155" t="n">
        <f aca="false">((I31*J31/1000)+K31)</f>
        <v>0</v>
      </c>
      <c r="M31" s="156" t="n">
        <f aca="false">$M$68</f>
        <v>0</v>
      </c>
      <c r="N31" s="157" t="e">
        <f aca="false">$N$7*AQ30*AR30</f>
        <v>#DIV/0!</v>
      </c>
      <c r="O31" s="156" t="n">
        <f aca="false">$O$68</f>
        <v>0</v>
      </c>
      <c r="P31" s="158" t="n">
        <f aca="false">(AT30*$P$6)*$P$3</f>
        <v>1.7328</v>
      </c>
      <c r="Q31" s="154" t="n">
        <f aca="false">$Q$68</f>
        <v>0</v>
      </c>
      <c r="R31" s="154" t="n">
        <v>0</v>
      </c>
      <c r="S31" s="155" t="n">
        <v>0</v>
      </c>
      <c r="T31" s="156" t="n">
        <f aca="false">$T$6</f>
        <v>0</v>
      </c>
      <c r="U31" s="159" t="e">
        <f aca="false">(N31/E31)+SUM(L31:M31)</f>
        <v>#DIV/0!</v>
      </c>
      <c r="W31" s="197" t="n">
        <f aca="false">SUM(W7:W30)</f>
        <v>96</v>
      </c>
      <c r="X31" s="26"/>
      <c r="Y31" s="197" t="n">
        <f aca="false">SUM(Y7:Y30)</f>
        <v>0</v>
      </c>
      <c r="AA31" s="195" t="n">
        <f aca="false">SUM(AA7:AA30)</f>
        <v>0</v>
      </c>
      <c r="AB31" s="176"/>
      <c r="AD31" s="51"/>
      <c r="AE31" s="198" t="n">
        <f aca="false">SUM(AE7:AE30)</f>
        <v>0</v>
      </c>
      <c r="AF31" s="51"/>
      <c r="AG31" s="199"/>
      <c r="AH31" s="200" t="n">
        <f aca="false">SUM(AH7:AH30)</f>
        <v>0</v>
      </c>
      <c r="AI31" s="199"/>
      <c r="AJ31" s="51"/>
      <c r="AK31" s="201" t="n">
        <f aca="false">SUM(AK7:AK30)</f>
        <v>96</v>
      </c>
      <c r="AL31" s="52"/>
      <c r="AM31" s="51"/>
      <c r="AN31" s="201" t="n">
        <f aca="false">SUM(AN7:AN30)</f>
        <v>0</v>
      </c>
      <c r="AO31" s="52"/>
      <c r="AP31" s="52"/>
      <c r="AT31" s="202" t="n">
        <f aca="false">SUM(AT7:AT30)</f>
        <v>96</v>
      </c>
      <c r="AU31" s="203" t="n">
        <f aca="false">AV31/AT31</f>
        <v>88.3333333333333</v>
      </c>
      <c r="AV31" s="203" t="n">
        <f aca="false">SUM(AV7:AV30)</f>
        <v>8480</v>
      </c>
      <c r="AW31" s="203" t="n">
        <f aca="false">SUM(AW7:AW30)</f>
        <v>0</v>
      </c>
      <c r="AX31" s="203" t="n">
        <f aca="false">SUM(AX7:AX30)</f>
        <v>0</v>
      </c>
      <c r="AY31" s="203" t="n">
        <f aca="false">SUM(AY7:AY30)</f>
        <v>0</v>
      </c>
      <c r="AZ31" s="203" t="n">
        <f aca="false">SUM(AZ7:AZ30)</f>
        <v>41.5872</v>
      </c>
      <c r="BA31" s="204" t="n">
        <f aca="false">SUM(BA7:BA30)</f>
        <v>241.92</v>
      </c>
      <c r="BB31" s="204" t="n">
        <f aca="false">SUM(BB7:BB30)</f>
        <v>0</v>
      </c>
      <c r="BC31" s="204" t="n">
        <f aca="false">SUM(BC7:BC30)</f>
        <v>0</v>
      </c>
      <c r="BD31" s="204" t="n">
        <f aca="false">SUM(BD7:BD30)</f>
        <v>8196.4928</v>
      </c>
      <c r="BF31" s="205" t="n">
        <f aca="false">SUM(BF7:BF30)</f>
        <v>8196.4928</v>
      </c>
      <c r="BG31" s="205" t="n">
        <f aca="false">SUM(BG7:BG30)</f>
        <v>6557.19424</v>
      </c>
      <c r="BH31" s="205" t="n">
        <f aca="false">SUM(BH7:BH30)</f>
        <v>1639.29856</v>
      </c>
      <c r="BJ31" s="53" t="s">
        <v>110</v>
      </c>
      <c r="BK31" s="52"/>
      <c r="BL31" s="171"/>
      <c r="BO31" s="53" t="s">
        <v>110</v>
      </c>
      <c r="BP31" s="52"/>
      <c r="BQ31" s="171"/>
      <c r="BR31" s="7"/>
      <c r="BS31" s="28"/>
      <c r="BT31" s="206"/>
      <c r="BU31" s="98"/>
      <c r="BV31" s="52"/>
      <c r="BW31" s="52"/>
      <c r="BX31" s="52"/>
      <c r="BY31" s="52"/>
      <c r="BZ31" s="98"/>
      <c r="CA31" s="52"/>
      <c r="CB31" s="52"/>
      <c r="CC31" s="101"/>
      <c r="CD31" s="7"/>
      <c r="CE31" s="29"/>
      <c r="CF31" s="29"/>
      <c r="CG31" s="29"/>
      <c r="CH31" s="7"/>
      <c r="CI31" s="8"/>
      <c r="CJ31" s="7"/>
      <c r="CK31" s="7"/>
      <c r="CL31" s="7"/>
      <c r="CM31" s="7"/>
      <c r="CN31" s="8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</row>
    <row r="32" customFormat="false" ht="13.5" hidden="false" customHeight="false" outlineLevel="0" collapsed="false">
      <c r="B32" s="207"/>
      <c r="C32" s="208"/>
      <c r="D32" s="208"/>
      <c r="E32" s="209" t="n">
        <f aca="false">SUM(E8:E31)</f>
        <v>96</v>
      </c>
      <c r="F32" s="210"/>
      <c r="G32" s="211"/>
      <c r="H32" s="210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BJ32" s="53" t="s">
        <v>111</v>
      </c>
      <c r="BK32" s="52"/>
      <c r="BL32" s="212" t="n">
        <f aca="false">AW31</f>
        <v>0</v>
      </c>
      <c r="BO32" s="53" t="s">
        <v>111</v>
      </c>
      <c r="BP32" s="52"/>
      <c r="BQ32" s="213" t="e">
        <f aca="true">(INDIRECT(TEXT((DAY($A$1)-1),"0")&amp;"!BQ32"))+BL32</f>
        <v>#REF!</v>
      </c>
      <c r="BR32" s="7"/>
      <c r="BS32" s="7"/>
      <c r="BT32" s="7"/>
      <c r="BU32" s="98"/>
      <c r="BV32" s="52"/>
      <c r="BW32" s="176"/>
      <c r="BX32" s="52"/>
      <c r="BY32" s="52"/>
      <c r="BZ32" s="98"/>
      <c r="CA32" s="52"/>
      <c r="CB32" s="176"/>
      <c r="CC32" s="7"/>
      <c r="CD32" s="7"/>
      <c r="CE32" s="7"/>
      <c r="CF32" s="7"/>
      <c r="CG32" s="7"/>
      <c r="CH32" s="7"/>
      <c r="CI32" s="8"/>
      <c r="CJ32" s="7"/>
      <c r="CK32" s="214"/>
      <c r="CL32" s="7"/>
      <c r="CM32" s="7"/>
      <c r="CN32" s="8"/>
      <c r="CO32" s="7"/>
      <c r="CP32" s="215"/>
      <c r="CQ32" s="7"/>
      <c r="CR32" s="7"/>
      <c r="CS32" s="7"/>
      <c r="CT32" s="7"/>
      <c r="CU32" s="7"/>
      <c r="CV32" s="7"/>
      <c r="CW32" s="7"/>
      <c r="CX32" s="7"/>
      <c r="CY32" s="7"/>
    </row>
    <row r="33" customFormat="false" ht="12.75" hidden="false" customHeight="false" outlineLevel="0" collapsed="false">
      <c r="P33" s="52"/>
      <c r="V33" s="52"/>
      <c r="AI33" s="216"/>
      <c r="AJ33" s="216"/>
      <c r="AK33" s="216"/>
      <c r="AL33" s="6"/>
      <c r="BJ33" s="53" t="s">
        <v>112</v>
      </c>
      <c r="BK33" s="52"/>
      <c r="BL33" s="213" t="n">
        <f aca="false">AX31</f>
        <v>0</v>
      </c>
      <c r="BO33" s="53" t="s">
        <v>112</v>
      </c>
      <c r="BP33" s="52"/>
      <c r="BQ33" s="213" t="e">
        <f aca="true">(INDIRECT(TEXT((DAY($A$1)-1),"0")&amp;"!BQ33"))+BL33</f>
        <v>#REF!</v>
      </c>
      <c r="BR33" s="7"/>
      <c r="BS33" s="7"/>
      <c r="BT33" s="7"/>
      <c r="BU33" s="52"/>
      <c r="BV33" s="52"/>
      <c r="BW33" s="52"/>
      <c r="BX33" s="52"/>
      <c r="BY33" s="52"/>
      <c r="BZ33" s="52"/>
      <c r="CA33" s="52"/>
      <c r="CB33" s="52"/>
      <c r="CC33" s="7"/>
      <c r="CD33" s="7"/>
      <c r="CE33" s="7"/>
      <c r="CF33" s="7"/>
      <c r="CG33" s="7"/>
      <c r="CH33" s="7"/>
      <c r="CI33" s="8"/>
      <c r="CJ33" s="7"/>
      <c r="CK33" s="215"/>
      <c r="CL33" s="7"/>
      <c r="CM33" s="7"/>
      <c r="CN33" s="8"/>
      <c r="CO33" s="7"/>
      <c r="CP33" s="215"/>
      <c r="CQ33" s="7"/>
      <c r="CR33" s="7"/>
      <c r="CS33" s="7"/>
      <c r="CT33" s="7"/>
      <c r="CU33" s="7"/>
      <c r="CV33" s="7"/>
      <c r="CW33" s="7"/>
      <c r="CX33" s="7"/>
      <c r="CY33" s="7"/>
    </row>
    <row r="34" customFormat="false" ht="13.5" hidden="false" customHeight="false" outlineLevel="0" collapsed="false">
      <c r="P34" s="52"/>
      <c r="AC34" s="217"/>
      <c r="AI34" s="218"/>
      <c r="AJ34" s="218"/>
      <c r="AK34" s="218"/>
      <c r="BJ34" s="53"/>
      <c r="BK34" s="52"/>
      <c r="BL34" s="171"/>
      <c r="BO34" s="183"/>
      <c r="BP34" s="52"/>
      <c r="BQ34" s="219"/>
      <c r="BR34" s="7"/>
      <c r="BS34" s="7"/>
      <c r="BT34" s="7"/>
      <c r="BU34" s="98"/>
      <c r="BV34" s="52"/>
      <c r="BW34" s="176"/>
      <c r="BX34" s="52"/>
      <c r="BY34" s="52"/>
      <c r="BZ34" s="98"/>
      <c r="CA34" s="52"/>
      <c r="CB34" s="176"/>
      <c r="CC34" s="7"/>
      <c r="CD34" s="7"/>
      <c r="CE34" s="7"/>
      <c r="CF34" s="7"/>
      <c r="CG34" s="7"/>
      <c r="CH34" s="7"/>
      <c r="CI34" s="8"/>
      <c r="CJ34" s="7"/>
      <c r="CK34" s="7"/>
      <c r="CL34" s="7"/>
      <c r="CM34" s="7"/>
      <c r="CN34" s="7"/>
      <c r="CO34" s="7"/>
      <c r="CP34" s="8"/>
      <c r="CQ34" s="7"/>
      <c r="CR34" s="7"/>
      <c r="CS34" s="7"/>
      <c r="CT34" s="7"/>
      <c r="CU34" s="7"/>
      <c r="CV34" s="7"/>
      <c r="CW34" s="7"/>
      <c r="CX34" s="7"/>
      <c r="CY34" s="7"/>
    </row>
    <row r="35" customFormat="false" ht="12.75" hidden="false" customHeight="false" outlineLevel="0" collapsed="false">
      <c r="P35" s="52"/>
      <c r="AE35" s="220" t="s">
        <v>113</v>
      </c>
      <c r="AF35" s="221" t="s">
        <v>114</v>
      </c>
      <c r="AG35" s="221"/>
      <c r="AH35" s="222"/>
      <c r="AJ35" s="220" t="s">
        <v>113</v>
      </c>
      <c r="AK35" s="221" t="s">
        <v>115</v>
      </c>
      <c r="AL35" s="221"/>
      <c r="AM35" s="222"/>
      <c r="BJ35" s="140" t="s">
        <v>116</v>
      </c>
      <c r="BK35" s="141"/>
      <c r="BL35" s="223" t="n">
        <f aca="false">BL25-BL27-BL32-BL33</f>
        <v>6557.19424</v>
      </c>
      <c r="BO35" s="140" t="s">
        <v>117</v>
      </c>
      <c r="BP35" s="141"/>
      <c r="BQ35" s="223" t="e">
        <f aca="false">BQ29-SUM(BQ32:BQ33)</f>
        <v>#REF!</v>
      </c>
      <c r="BR35" s="7"/>
      <c r="BS35" s="7"/>
      <c r="BT35" s="7"/>
      <c r="BU35" s="98"/>
      <c r="BV35" s="52"/>
      <c r="BW35" s="176"/>
      <c r="BX35" s="52"/>
      <c r="BY35" s="52"/>
      <c r="BZ35" s="98"/>
      <c r="CA35" s="52"/>
      <c r="CB35" s="176"/>
      <c r="CC35" s="7"/>
      <c r="CD35" s="7"/>
      <c r="CE35" s="7"/>
      <c r="CF35" s="7"/>
      <c r="CG35" s="7"/>
      <c r="CH35" s="7"/>
      <c r="CI35" s="8"/>
      <c r="CJ35" s="7"/>
      <c r="CK35" s="215"/>
      <c r="CL35" s="7"/>
      <c r="CM35" s="7"/>
      <c r="CN35" s="8"/>
      <c r="CO35" s="7"/>
      <c r="CP35" s="215"/>
      <c r="CQ35" s="7"/>
      <c r="CR35" s="7"/>
      <c r="CS35" s="7"/>
      <c r="CT35" s="7"/>
      <c r="CU35" s="7"/>
      <c r="CV35" s="7"/>
      <c r="CW35" s="7"/>
      <c r="CX35" s="7"/>
      <c r="CY35" s="7"/>
    </row>
    <row r="36" customFormat="false" ht="12.75" hidden="false" customHeight="false" outlineLevel="0" collapsed="false">
      <c r="P36" s="52"/>
      <c r="AE36" s="224"/>
      <c r="AF36" s="52"/>
      <c r="AG36" s="52" t="s">
        <v>118</v>
      </c>
      <c r="AH36" s="225" t="s">
        <v>119</v>
      </c>
      <c r="AJ36" s="224"/>
      <c r="AK36" s="52"/>
      <c r="AL36" s="52" t="s">
        <v>118</v>
      </c>
      <c r="AM36" s="225" t="s">
        <v>119</v>
      </c>
      <c r="AV36" s="226" t="s">
        <v>120</v>
      </c>
      <c r="AW36" s="226" t="s">
        <v>121</v>
      </c>
      <c r="AX36" s="226" t="s">
        <v>122</v>
      </c>
      <c r="AY36" s="226" t="s">
        <v>123</v>
      </c>
      <c r="AZ36" s="226" t="s">
        <v>124</v>
      </c>
      <c r="BA36" s="226" t="s">
        <v>46</v>
      </c>
      <c r="BF36" s="98"/>
      <c r="BG36" s="52"/>
      <c r="BH36" s="176"/>
      <c r="BJ36" s="98"/>
      <c r="BK36" s="52"/>
      <c r="BL36" s="176"/>
      <c r="BO36" s="98"/>
      <c r="BP36" s="52"/>
      <c r="BQ36" s="176"/>
      <c r="BR36" s="7"/>
      <c r="BS36" s="7"/>
      <c r="BT36" s="7"/>
      <c r="BU36" s="98"/>
      <c r="BV36" s="52"/>
      <c r="BW36" s="176"/>
      <c r="BX36" s="52"/>
      <c r="BY36" s="52"/>
      <c r="BZ36" s="98"/>
      <c r="CA36" s="52"/>
      <c r="CB36" s="176"/>
      <c r="CC36" s="7"/>
      <c r="CD36" s="7"/>
      <c r="CE36" s="8"/>
      <c r="CF36" s="7"/>
      <c r="CG36" s="29"/>
      <c r="CH36" s="7"/>
      <c r="CI36" s="8"/>
      <c r="CJ36" s="7"/>
      <c r="CK36" s="29"/>
      <c r="CL36" s="7"/>
      <c r="CM36" s="7"/>
      <c r="CN36" s="8"/>
      <c r="CO36" s="7"/>
      <c r="CP36" s="29"/>
      <c r="CQ36" s="7"/>
      <c r="CR36" s="7"/>
      <c r="CS36" s="7"/>
      <c r="CT36" s="7"/>
      <c r="CU36" s="7"/>
      <c r="CV36" s="7"/>
      <c r="CW36" s="7"/>
      <c r="CX36" s="7"/>
      <c r="CY36" s="7"/>
    </row>
    <row r="37" customFormat="false" ht="16.5" hidden="false" customHeight="false" outlineLevel="0" collapsed="false">
      <c r="A37" s="7"/>
      <c r="B37" s="7"/>
      <c r="C37" s="7"/>
      <c r="D37" s="7"/>
      <c r="E37" s="7"/>
      <c r="F37" s="7"/>
      <c r="G37" s="7"/>
      <c r="H37" s="227"/>
      <c r="I37" s="227"/>
      <c r="J37" s="227"/>
      <c r="K37" s="227"/>
      <c r="L37" s="7"/>
      <c r="M37" s="7"/>
      <c r="N37" s="7"/>
      <c r="O37" s="7"/>
      <c r="P37" s="100"/>
      <c r="Q37" s="7"/>
      <c r="R37" s="7"/>
      <c r="S37" s="7"/>
      <c r="T37" s="7"/>
      <c r="U37" s="7"/>
      <c r="V37" s="7"/>
      <c r="W37" s="7"/>
      <c r="X37" s="7"/>
      <c r="Y37" s="7"/>
      <c r="AE37" s="224" t="s">
        <v>125</v>
      </c>
      <c r="AF37" s="52"/>
      <c r="AG37" s="52" t="s">
        <v>126</v>
      </c>
      <c r="AH37" s="225" t="s">
        <v>127</v>
      </c>
      <c r="AJ37" s="224" t="s">
        <v>125</v>
      </c>
      <c r="AK37" s="52"/>
      <c r="AL37" s="52" t="s">
        <v>128</v>
      </c>
      <c r="AM37" s="225" t="s">
        <v>129</v>
      </c>
      <c r="AS37" s="226" t="s">
        <v>130</v>
      </c>
      <c r="AT37" s="226" t="s">
        <v>131</v>
      </c>
      <c r="AU37" s="226" t="s">
        <v>132</v>
      </c>
      <c r="AV37" s="226" t="s">
        <v>133</v>
      </c>
      <c r="AW37" s="226" t="s">
        <v>133</v>
      </c>
      <c r="AX37" s="226" t="s">
        <v>134</v>
      </c>
      <c r="AY37" s="226" t="s">
        <v>134</v>
      </c>
      <c r="AZ37" s="226" t="s">
        <v>135</v>
      </c>
      <c r="BA37" s="0" t="s">
        <v>136</v>
      </c>
      <c r="BR37" s="55"/>
      <c r="BS37" s="55"/>
      <c r="BT37" s="55"/>
      <c r="BU37" s="98"/>
      <c r="BV37" s="52"/>
      <c r="BW37" s="176"/>
      <c r="BX37" s="52"/>
      <c r="BY37" s="52"/>
      <c r="BZ37" s="98"/>
      <c r="CA37" s="52"/>
      <c r="CB37" s="176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</row>
    <row r="38" customFormat="false" ht="12.75" hidden="false" customHeight="false" outlineLevel="0" collapsed="false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AE38" s="224" t="s">
        <v>137</v>
      </c>
      <c r="AF38" s="52"/>
      <c r="AG38" s="52" t="s">
        <v>138</v>
      </c>
      <c r="AH38" s="225" t="s">
        <v>138</v>
      </c>
      <c r="AJ38" s="224" t="s">
        <v>137</v>
      </c>
      <c r="AK38" s="52"/>
      <c r="AL38" s="52" t="s">
        <v>83</v>
      </c>
      <c r="AM38" s="225" t="s">
        <v>82</v>
      </c>
      <c r="AS38" s="228"/>
      <c r="AT38" s="229" t="n">
        <f aca="false">AT7</f>
        <v>4</v>
      </c>
      <c r="AU38" s="229" t="n">
        <f aca="false">AS38-AT38</f>
        <v>-4</v>
      </c>
      <c r="AV38" s="230" t="n">
        <f aca="false">IF(AND(AU38&lt;=0,AU38&gt;=-2),AU38,IF(AU38&lt;-2,-2,0))</f>
        <v>-2</v>
      </c>
      <c r="AW38" s="231" t="n">
        <f aca="false">IF(AND(AU38&gt;=0,AU38&lt;=2),AU38,IF(AU38&gt;2,2,0))</f>
        <v>0</v>
      </c>
      <c r="AX38" s="232" t="n">
        <f aca="false">IF(AU38&gt;2,(AU38-2)*13.66,0)</f>
        <v>0</v>
      </c>
      <c r="AY38" s="232" t="n">
        <f aca="false">IF(AU38&lt;-2,(ABS(AU38)-2)*100,0)</f>
        <v>200</v>
      </c>
      <c r="AZ38" s="233" t="n">
        <f aca="false">AV38+AW38</f>
        <v>-2</v>
      </c>
      <c r="BA38" s="234" t="n">
        <f aca="false">AX38+AY38</f>
        <v>200</v>
      </c>
      <c r="BB38" s="142"/>
      <c r="BJ38" s="6" t="s">
        <v>139</v>
      </c>
      <c r="BP38" s="6" t="s">
        <v>140</v>
      </c>
      <c r="BR38" s="235"/>
      <c r="BS38" s="142"/>
      <c r="BT38" s="142"/>
      <c r="BU38" s="98"/>
      <c r="BV38" s="52"/>
      <c r="BW38" s="52"/>
      <c r="BX38" s="52"/>
      <c r="BY38" s="52"/>
      <c r="BZ38" s="98"/>
      <c r="CA38" s="52"/>
      <c r="CB38" s="52"/>
      <c r="CC38" s="7"/>
      <c r="CD38" s="7"/>
      <c r="CE38" s="7"/>
      <c r="CF38" s="7"/>
      <c r="CG38" s="7"/>
      <c r="CH38" s="7"/>
      <c r="CI38" s="7"/>
      <c r="CJ38" s="8"/>
      <c r="CK38" s="7"/>
      <c r="CL38" s="7"/>
      <c r="CM38" s="7"/>
      <c r="CN38" s="7"/>
      <c r="CO38" s="8"/>
      <c r="CP38" s="7"/>
      <c r="CQ38" s="7"/>
      <c r="CR38" s="7"/>
      <c r="CS38" s="7"/>
      <c r="CT38" s="7"/>
      <c r="CU38" s="7"/>
      <c r="CV38" s="7"/>
      <c r="CW38" s="7"/>
      <c r="CX38" s="7"/>
      <c r="CY38" s="7"/>
    </row>
    <row r="39" customFormat="false" ht="13.5" hidden="false" customHeight="false" outlineLevel="0" collapsed="false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AE39" s="236" t="n">
        <f aca="false">AE31</f>
        <v>0</v>
      </c>
      <c r="AF39" s="237" t="n">
        <f aca="false">AG31</f>
        <v>0</v>
      </c>
      <c r="AG39" s="237" t="n">
        <f aca="false">AH31+AK31</f>
        <v>96</v>
      </c>
      <c r="AH39" s="238" t="n">
        <f aca="false">AN31</f>
        <v>0</v>
      </c>
      <c r="AJ39" s="236" t="n">
        <f aca="false">AJ31</f>
        <v>0</v>
      </c>
      <c r="AK39" s="237" t="n">
        <f aca="false">AL31</f>
        <v>0</v>
      </c>
      <c r="AL39" s="239" t="n">
        <f aca="false">AVERAGE(AL7:AL30,AI7:AI30)</f>
        <v>88.3333333333333</v>
      </c>
      <c r="AM39" s="240" t="e">
        <f aca="false">AVERAGE(AO7:AO30)</f>
        <v>#DIV/0!</v>
      </c>
      <c r="AS39" s="241"/>
      <c r="AT39" s="242" t="n">
        <f aca="false">AT8</f>
        <v>4</v>
      </c>
      <c r="AU39" s="242" t="n">
        <f aca="false">AS39-AT39</f>
        <v>-4</v>
      </c>
      <c r="AV39" s="243" t="n">
        <f aca="false">IF(AND(AU39&lt;=0,AU39&gt;=-2),AU39,IF(AU39&lt;-2,-2,0))</f>
        <v>-2</v>
      </c>
      <c r="AW39" s="244" t="n">
        <f aca="false">IF(AND(AU39&gt;=0,AU39&lt;=2),AU39,IF(AU39&gt;2,2,0))</f>
        <v>0</v>
      </c>
      <c r="AX39" s="245" t="n">
        <f aca="false">IF(AU39&gt;2,(AU39-2)*13.66,0)</f>
        <v>0</v>
      </c>
      <c r="AY39" s="245" t="n">
        <f aca="false">IF(AU39&lt;-2,(ABS(AU39)-2)*100,0)</f>
        <v>200</v>
      </c>
      <c r="AZ39" s="246" t="n">
        <f aca="false">AV39+AW39</f>
        <v>-2</v>
      </c>
      <c r="BA39" s="247" t="n">
        <f aca="false">AX39+AY39</f>
        <v>200</v>
      </c>
      <c r="BJ39" s="25" t="s">
        <v>141</v>
      </c>
      <c r="BK39" s="26"/>
      <c r="BL39" s="248" t="n">
        <v>0</v>
      </c>
      <c r="BM39" s="249"/>
      <c r="BR39" s="235"/>
      <c r="BS39" s="142"/>
      <c r="BT39" s="142"/>
      <c r="BU39" s="98"/>
      <c r="BV39" s="52"/>
      <c r="BW39" s="214"/>
      <c r="BX39" s="52"/>
      <c r="BY39" s="52"/>
      <c r="BZ39" s="98"/>
      <c r="CA39" s="52"/>
      <c r="CB39" s="250"/>
      <c r="CC39" s="7"/>
      <c r="CD39" s="7"/>
      <c r="CE39" s="7"/>
      <c r="CF39" s="7"/>
      <c r="CG39" s="7"/>
      <c r="CH39" s="7"/>
      <c r="CI39" s="7"/>
      <c r="CJ39" s="8"/>
      <c r="CK39" s="7"/>
      <c r="CL39" s="249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</row>
    <row r="40" customFormat="false" ht="15.75" hidden="false" customHeight="false" outlineLevel="0" collapsed="false">
      <c r="A40" s="7"/>
      <c r="B40" s="7"/>
      <c r="C40" s="7"/>
      <c r="D40" s="7"/>
      <c r="E40" s="227"/>
      <c r="F40" s="227"/>
      <c r="G40" s="227"/>
      <c r="H40" s="227"/>
      <c r="I40" s="227"/>
      <c r="J40" s="227"/>
      <c r="K40" s="227"/>
      <c r="L40" s="227"/>
      <c r="M40" s="227"/>
      <c r="N40" s="227"/>
      <c r="O40" s="227"/>
      <c r="P40" s="7"/>
      <c r="Q40" s="7"/>
      <c r="R40" s="7"/>
      <c r="S40" s="7"/>
      <c r="T40" s="7"/>
      <c r="U40" s="7"/>
      <c r="V40" s="7"/>
      <c r="W40" s="7"/>
      <c r="X40" s="7"/>
      <c r="Y40" s="7"/>
      <c r="AS40" s="241"/>
      <c r="AT40" s="242" t="n">
        <f aca="false">AT9</f>
        <v>4</v>
      </c>
      <c r="AU40" s="242" t="n">
        <f aca="false">AS40-AT40</f>
        <v>-4</v>
      </c>
      <c r="AV40" s="243" t="n">
        <f aca="false">IF(AND(AU40&lt;=0,AU40&gt;=-2),AU40,IF(AU40&lt;-2,-2,0))</f>
        <v>-2</v>
      </c>
      <c r="AW40" s="244" t="n">
        <f aca="false">IF(AND(AU40&gt;=0,AU40&lt;=2),AU40,IF(AU40&gt;2,2,0))</f>
        <v>0</v>
      </c>
      <c r="AX40" s="245" t="n">
        <f aca="false">IF(AU40&gt;2,(AU40-2)*13.66,0)</f>
        <v>0</v>
      </c>
      <c r="AY40" s="245" t="n">
        <f aca="false">IF(AU40&lt;-2,(ABS(AU40)-2)*100,0)</f>
        <v>200</v>
      </c>
      <c r="AZ40" s="246" t="n">
        <f aca="false">AV40+AW40</f>
        <v>-2</v>
      </c>
      <c r="BA40" s="247" t="n">
        <f aca="false">AX40+AY40</f>
        <v>200</v>
      </c>
      <c r="BJ40" s="183"/>
      <c r="BK40" s="52"/>
      <c r="BL40" s="251"/>
      <c r="BM40" s="252"/>
      <c r="BR40" s="235"/>
      <c r="BS40" s="142"/>
      <c r="BT40" s="142"/>
      <c r="BU40" s="98"/>
      <c r="BV40" s="52"/>
      <c r="BW40" s="250"/>
      <c r="BX40" s="52"/>
      <c r="BY40" s="52"/>
      <c r="BZ40" s="98"/>
      <c r="CA40" s="52"/>
      <c r="CB40" s="250"/>
      <c r="CC40" s="7"/>
      <c r="CD40" s="7"/>
      <c r="CE40" s="7"/>
      <c r="CF40" s="7"/>
      <c r="CG40" s="7"/>
      <c r="CH40" s="7"/>
      <c r="CI40" s="7"/>
      <c r="CJ40" s="7"/>
      <c r="CK40" s="7"/>
      <c r="CL40" s="252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</row>
    <row r="41" customFormat="false" ht="15.75" hidden="false" customHeight="false" outlineLevel="0" collapsed="false">
      <c r="A41" s="7"/>
      <c r="B41" s="7"/>
      <c r="C41" s="7"/>
      <c r="D41" s="7"/>
      <c r="E41" s="253"/>
      <c r="F41" s="253"/>
      <c r="G41" s="254"/>
      <c r="H41" s="253"/>
      <c r="I41" s="254"/>
      <c r="J41" s="253"/>
      <c r="K41" s="254"/>
      <c r="L41" s="253"/>
      <c r="M41" s="254"/>
      <c r="N41" s="253"/>
      <c r="O41" s="253"/>
      <c r="P41" s="7"/>
      <c r="Q41" s="7"/>
      <c r="R41" s="7"/>
      <c r="S41" s="7"/>
      <c r="T41" s="7"/>
      <c r="U41" s="7"/>
      <c r="V41" s="7"/>
      <c r="W41" s="7"/>
      <c r="X41" s="7"/>
      <c r="Y41" s="7"/>
      <c r="AS41" s="241"/>
      <c r="AT41" s="242" t="n">
        <f aca="false">AT10</f>
        <v>4</v>
      </c>
      <c r="AU41" s="242" t="n">
        <f aca="false">AS41-AT41</f>
        <v>-4</v>
      </c>
      <c r="AV41" s="243" t="n">
        <f aca="false">IF(AND(AU41&lt;=0,AU41&gt;=-2),AU41,IF(AU41&lt;-2,-2,0))</f>
        <v>-2</v>
      </c>
      <c r="AW41" s="244" t="n">
        <f aca="false">IF(AND(AU41&gt;=0,AU41&lt;=2),AU41,IF(AU41&gt;2,2,0))</f>
        <v>0</v>
      </c>
      <c r="AX41" s="245" t="n">
        <f aca="false">IF(AU41&gt;2,(AU41-2)*13.66,0)</f>
        <v>0</v>
      </c>
      <c r="AY41" s="245" t="n">
        <f aca="false">IF(AU41&lt;-2,(ABS(AU41)-2)*100,0)</f>
        <v>200</v>
      </c>
      <c r="AZ41" s="246" t="n">
        <f aca="false">AV41+AW41</f>
        <v>-2</v>
      </c>
      <c r="BA41" s="247" t="n">
        <f aca="false">AX41+AY41</f>
        <v>200</v>
      </c>
      <c r="BJ41" s="53" t="s">
        <v>142</v>
      </c>
      <c r="BK41" s="98"/>
      <c r="BL41" s="255" t="n">
        <v>0</v>
      </c>
      <c r="BM41" s="249"/>
      <c r="BR41" s="235"/>
      <c r="BS41" s="142"/>
      <c r="BT41" s="142"/>
      <c r="BU41" s="98"/>
      <c r="BV41" s="52"/>
      <c r="BW41" s="52"/>
      <c r="BX41" s="52"/>
      <c r="BY41" s="52"/>
      <c r="BZ41" s="52"/>
      <c r="CA41" s="52"/>
      <c r="CB41" s="98"/>
      <c r="CC41" s="7"/>
      <c r="CD41" s="7"/>
      <c r="CE41" s="7"/>
      <c r="CF41" s="7"/>
      <c r="CG41" s="7"/>
      <c r="CH41" s="7"/>
      <c r="CI41" s="7"/>
      <c r="CJ41" s="8"/>
      <c r="CK41" s="8"/>
      <c r="CL41" s="249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</row>
    <row r="42" customFormat="false" ht="15" hidden="false" customHeight="false" outlineLevel="0" collapsed="false">
      <c r="A42" s="7"/>
      <c r="B42" s="7"/>
      <c r="C42" s="7"/>
      <c r="D42" s="7"/>
      <c r="E42" s="253"/>
      <c r="F42" s="253"/>
      <c r="G42" s="254"/>
      <c r="H42" s="253"/>
      <c r="I42" s="254"/>
      <c r="J42" s="253"/>
      <c r="K42" s="254"/>
      <c r="L42" s="253"/>
      <c r="M42" s="254"/>
      <c r="N42" s="253"/>
      <c r="O42" s="253"/>
      <c r="P42" s="7"/>
      <c r="Q42" s="7"/>
      <c r="R42" s="7"/>
      <c r="S42" s="7"/>
      <c r="T42" s="7"/>
      <c r="U42" s="7"/>
      <c r="V42" s="7"/>
      <c r="W42" s="7"/>
      <c r="X42" s="7"/>
      <c r="Y42" s="7"/>
      <c r="AE42" s="220" t="s">
        <v>143</v>
      </c>
      <c r="AF42" s="221" t="s">
        <v>114</v>
      </c>
      <c r="AG42" s="221"/>
      <c r="AH42" s="222"/>
      <c r="AJ42" s="220" t="s">
        <v>143</v>
      </c>
      <c r="AK42" s="221" t="s">
        <v>115</v>
      </c>
      <c r="AL42" s="221"/>
      <c r="AM42" s="222"/>
      <c r="AS42" s="241"/>
      <c r="AT42" s="242" t="n">
        <f aca="false">AT11</f>
        <v>4</v>
      </c>
      <c r="AU42" s="242" t="n">
        <f aca="false">AS42-AT42</f>
        <v>-4</v>
      </c>
      <c r="AV42" s="243" t="n">
        <f aca="false">IF(AND(AU42&lt;=0,AU42&gt;=-2),AU42,IF(AU42&lt;-2,-2,0))</f>
        <v>-2</v>
      </c>
      <c r="AW42" s="244" t="n">
        <f aca="false">IF(AND(AU42&gt;=0,AU42&lt;=2),AU42,IF(AU42&gt;2,2,0))</f>
        <v>0</v>
      </c>
      <c r="AX42" s="245" t="n">
        <f aca="false">IF(AU42&gt;2,(AU42-2)*13.66,0)</f>
        <v>0</v>
      </c>
      <c r="AY42" s="245" t="n">
        <f aca="false">IF(AU42&lt;-2,(ABS(AU42)-2)*100,0)</f>
        <v>200</v>
      </c>
      <c r="AZ42" s="246" t="n">
        <f aca="false">AV42+AW42</f>
        <v>-2</v>
      </c>
      <c r="BA42" s="247" t="n">
        <f aca="false">AX42+AY42</f>
        <v>200</v>
      </c>
      <c r="BJ42" s="53" t="s">
        <v>144</v>
      </c>
      <c r="BK42" s="256" t="n">
        <f aca="false">A1</f>
        <v>36974</v>
      </c>
      <c r="BL42" s="255" t="n">
        <v>0</v>
      </c>
      <c r="BM42" s="249"/>
      <c r="BR42" s="235"/>
      <c r="BS42" s="142"/>
      <c r="BT42" s="142"/>
      <c r="BU42" s="98"/>
      <c r="BV42" s="52"/>
      <c r="BW42" s="250"/>
      <c r="BX42" s="52"/>
      <c r="BY42" s="52"/>
      <c r="BZ42" s="98"/>
      <c r="CA42" s="52"/>
      <c r="CB42" s="250"/>
      <c r="CC42" s="7"/>
      <c r="CD42" s="7"/>
      <c r="CE42" s="7"/>
      <c r="CF42" s="7"/>
      <c r="CG42" s="7"/>
      <c r="CH42" s="7"/>
      <c r="CI42" s="7"/>
      <c r="CJ42" s="8"/>
      <c r="CK42" s="257"/>
      <c r="CL42" s="249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</row>
    <row r="43" customFormat="false" ht="15" hidden="false" customHeight="false" outlineLevel="0" collapsed="false">
      <c r="A43" s="7"/>
      <c r="B43" s="7"/>
      <c r="C43" s="7"/>
      <c r="D43" s="7"/>
      <c r="E43" s="253"/>
      <c r="F43" s="253"/>
      <c r="G43" s="254"/>
      <c r="H43" s="253"/>
      <c r="I43" s="253"/>
      <c r="J43" s="253"/>
      <c r="K43" s="254"/>
      <c r="L43" s="253"/>
      <c r="M43" s="253"/>
      <c r="N43" s="253"/>
      <c r="O43" s="253"/>
      <c r="P43" s="7"/>
      <c r="Q43" s="7"/>
      <c r="R43" s="7"/>
      <c r="S43" s="7"/>
      <c r="T43" s="7"/>
      <c r="U43" s="7"/>
      <c r="V43" s="7"/>
      <c r="W43" s="7"/>
      <c r="X43" s="7"/>
      <c r="Y43" s="7"/>
      <c r="AE43" s="224"/>
      <c r="AF43" s="52"/>
      <c r="AG43" s="52" t="s">
        <v>118</v>
      </c>
      <c r="AH43" s="225"/>
      <c r="AJ43" s="224"/>
      <c r="AK43" s="52"/>
      <c r="AL43" s="52" t="s">
        <v>118</v>
      </c>
      <c r="AM43" s="225"/>
      <c r="AS43" s="241"/>
      <c r="AT43" s="242" t="n">
        <f aca="false">AT12</f>
        <v>4</v>
      </c>
      <c r="AU43" s="242" t="n">
        <f aca="false">AS43-AT43</f>
        <v>-4</v>
      </c>
      <c r="AV43" s="243" t="n">
        <f aca="false">IF(AND(AU43&lt;=0,AU43&gt;=-2),AU43,IF(AU43&lt;-2,-2,0))</f>
        <v>-2</v>
      </c>
      <c r="AW43" s="244" t="n">
        <f aca="false">IF(AND(AU43&gt;=0,AU43&lt;=2),AU43,IF(AU43&gt;2,2,0))</f>
        <v>0</v>
      </c>
      <c r="AX43" s="245" t="n">
        <f aca="false">IF(AU43&gt;2,(AU43-2)*13.66,0)</f>
        <v>0</v>
      </c>
      <c r="AY43" s="245" t="n">
        <f aca="false">IF(AU43&lt;-2,(ABS(AU43)-2)*100,0)</f>
        <v>200</v>
      </c>
      <c r="AZ43" s="246" t="n">
        <f aca="false">AV43+AW43</f>
        <v>-2</v>
      </c>
      <c r="BA43" s="247" t="n">
        <f aca="false">AX43+AY43</f>
        <v>200</v>
      </c>
      <c r="BJ43" s="53" t="s">
        <v>145</v>
      </c>
      <c r="BK43" s="52"/>
      <c r="BL43" s="255" t="n">
        <f aca="false">SUM(BL39:BL42)</f>
        <v>0</v>
      </c>
      <c r="BM43" s="249"/>
      <c r="BR43" s="235"/>
      <c r="BS43" s="142"/>
      <c r="BT43" s="142"/>
      <c r="BU43" s="98"/>
      <c r="BV43" s="52"/>
      <c r="BW43" s="176"/>
      <c r="BX43" s="52"/>
      <c r="BY43" s="52"/>
      <c r="BZ43" s="98"/>
      <c r="CA43" s="52"/>
      <c r="CB43" s="176"/>
      <c r="CC43" s="7"/>
      <c r="CD43" s="7"/>
      <c r="CE43" s="7"/>
      <c r="CF43" s="7"/>
      <c r="CG43" s="7"/>
      <c r="CH43" s="7"/>
      <c r="CI43" s="7"/>
      <c r="CJ43" s="8"/>
      <c r="CK43" s="7"/>
      <c r="CL43" s="249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</row>
    <row r="44" customFormat="false" ht="15" hidden="false" customHeight="false" outlineLevel="0" collapsed="false">
      <c r="A44" s="7"/>
      <c r="B44" s="7"/>
      <c r="C44" s="7"/>
      <c r="D44" s="7"/>
      <c r="E44" s="253"/>
      <c r="F44" s="253"/>
      <c r="G44" s="254"/>
      <c r="H44" s="253"/>
      <c r="I44" s="254"/>
      <c r="J44" s="253"/>
      <c r="K44" s="254"/>
      <c r="L44" s="253"/>
      <c r="M44" s="254"/>
      <c r="N44" s="254"/>
      <c r="O44" s="254"/>
      <c r="P44" s="7"/>
      <c r="Q44" s="7"/>
      <c r="R44" s="7"/>
      <c r="S44" s="7"/>
      <c r="T44" s="7"/>
      <c r="U44" s="7"/>
      <c r="V44" s="7"/>
      <c r="W44" s="7"/>
      <c r="X44" s="7"/>
      <c r="Y44" s="7"/>
      <c r="AE44" s="224" t="s">
        <v>125</v>
      </c>
      <c r="AF44" s="52" t="s">
        <v>146</v>
      </c>
      <c r="AG44" s="52" t="s">
        <v>126</v>
      </c>
      <c r="AH44" s="225" t="s">
        <v>119</v>
      </c>
      <c r="AJ44" s="224" t="s">
        <v>125</v>
      </c>
      <c r="AK44" s="52" t="s">
        <v>146</v>
      </c>
      <c r="AL44" s="52" t="s">
        <v>126</v>
      </c>
      <c r="AM44" s="225" t="s">
        <v>119</v>
      </c>
      <c r="AS44" s="241"/>
      <c r="AT44" s="242" t="n">
        <f aca="false">AT13</f>
        <v>4</v>
      </c>
      <c r="AU44" s="242" t="n">
        <f aca="false">AS44-AT44</f>
        <v>-4</v>
      </c>
      <c r="AV44" s="243" t="n">
        <f aca="false">IF(AND(AU44&lt;=0,AU44&gt;=-2),AU44,IF(AU44&lt;-2,-2,0))</f>
        <v>-2</v>
      </c>
      <c r="AW44" s="244" t="n">
        <f aca="false">IF(AND(AU44&gt;=0,AU44&lt;=2),AU44,IF(AU44&gt;2,2,0))</f>
        <v>0</v>
      </c>
      <c r="AX44" s="245" t="n">
        <f aca="false">IF(AU44&gt;2,(AU44-2)*13.66,0)</f>
        <v>0</v>
      </c>
      <c r="AY44" s="245" t="n">
        <f aca="false">IF(AU44&lt;-2,(ABS(AU44)-2)*100,0)</f>
        <v>200</v>
      </c>
      <c r="AZ44" s="246" t="n">
        <f aca="false">AV44+AW44</f>
        <v>-2</v>
      </c>
      <c r="BA44" s="247" t="n">
        <f aca="false">AX44+AY44</f>
        <v>200</v>
      </c>
      <c r="BJ44" s="183"/>
      <c r="BK44" s="52"/>
      <c r="BL44" s="251"/>
      <c r="BM44" s="252"/>
      <c r="BR44" s="235"/>
      <c r="BS44" s="142"/>
      <c r="BT44" s="142"/>
      <c r="BU44" s="52"/>
      <c r="BV44" s="52"/>
      <c r="BW44" s="52"/>
      <c r="BX44" s="52"/>
      <c r="BY44" s="52"/>
      <c r="BZ44" s="52"/>
      <c r="CA44" s="52"/>
      <c r="CB44" s="52"/>
      <c r="CC44" s="7"/>
      <c r="CD44" s="7"/>
      <c r="CE44" s="7"/>
      <c r="CF44" s="7"/>
      <c r="CG44" s="7"/>
      <c r="CH44" s="7"/>
      <c r="CI44" s="7"/>
      <c r="CJ44" s="7"/>
      <c r="CK44" s="7"/>
      <c r="CL44" s="252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</row>
    <row r="45" customFormat="false" ht="15.75" hidden="false" customHeight="false" outlineLevel="0" collapsed="false">
      <c r="A45" s="7"/>
      <c r="B45" s="7"/>
      <c r="C45" s="7"/>
      <c r="D45" s="7"/>
      <c r="E45" s="253"/>
      <c r="F45" s="253"/>
      <c r="G45" s="253"/>
      <c r="H45" s="253"/>
      <c r="I45" s="253"/>
      <c r="J45" s="253"/>
      <c r="K45" s="253"/>
      <c r="L45" s="253"/>
      <c r="M45" s="253"/>
      <c r="N45" s="253"/>
      <c r="O45" s="253"/>
      <c r="P45" s="7"/>
      <c r="Q45" s="7"/>
      <c r="R45" s="7"/>
      <c r="S45" s="7"/>
      <c r="T45" s="7"/>
      <c r="U45" s="7"/>
      <c r="V45" s="7"/>
      <c r="W45" s="7"/>
      <c r="X45" s="7"/>
      <c r="Y45" s="7"/>
      <c r="AE45" s="258" t="s">
        <v>137</v>
      </c>
      <c r="AF45" s="259" t="s">
        <v>137</v>
      </c>
      <c r="AG45" s="259" t="s">
        <v>138</v>
      </c>
      <c r="AH45" s="260" t="s">
        <v>138</v>
      </c>
      <c r="AJ45" s="224" t="s">
        <v>137</v>
      </c>
      <c r="AK45" s="52" t="s">
        <v>137</v>
      </c>
      <c r="AL45" s="52" t="s">
        <v>138</v>
      </c>
      <c r="AM45" s="225" t="s">
        <v>138</v>
      </c>
      <c r="AS45" s="241"/>
      <c r="AT45" s="242" t="n">
        <f aca="false">AT14</f>
        <v>4</v>
      </c>
      <c r="AU45" s="242" t="n">
        <f aca="false">AS45-AT45</f>
        <v>-4</v>
      </c>
      <c r="AV45" s="243" t="n">
        <f aca="false">IF(AND(AU45&lt;=0,AU45&gt;=-2),AU45,IF(AU45&lt;-2,-2,0))</f>
        <v>-2</v>
      </c>
      <c r="AW45" s="244" t="n">
        <f aca="false">IF(AND(AU45&gt;=0,AU45&lt;=2),AU45,IF(AU45&gt;2,2,0))</f>
        <v>0</v>
      </c>
      <c r="AX45" s="245" t="n">
        <f aca="false">IF(AU45&gt;2,(AU45-2)*13.66,0)</f>
        <v>0</v>
      </c>
      <c r="AY45" s="245" t="n">
        <f aca="false">IF(AU45&lt;-2,(ABS(AU45)-2)*100,0)</f>
        <v>200</v>
      </c>
      <c r="AZ45" s="246" t="n">
        <f aca="false">AV45+AW45</f>
        <v>-2</v>
      </c>
      <c r="BA45" s="247" t="n">
        <f aca="false">AX45+AY45</f>
        <v>200</v>
      </c>
      <c r="BJ45" s="53" t="s">
        <v>147</v>
      </c>
      <c r="BK45" s="98"/>
      <c r="BL45" s="255" t="n">
        <v>0</v>
      </c>
      <c r="BM45" s="249"/>
      <c r="BR45" s="235"/>
      <c r="BS45" s="142"/>
      <c r="BT45" s="142"/>
      <c r="BU45" s="98"/>
      <c r="BV45" s="52"/>
      <c r="BW45" s="52"/>
      <c r="BX45" s="52"/>
      <c r="BY45" s="52"/>
      <c r="BZ45" s="52"/>
      <c r="CA45" s="98"/>
      <c r="CB45" s="52"/>
      <c r="CC45" s="7"/>
      <c r="CD45" s="7"/>
      <c r="CE45" s="7"/>
      <c r="CF45" s="7"/>
      <c r="CG45" s="7"/>
      <c r="CH45" s="7"/>
      <c r="CI45" s="7"/>
      <c r="CJ45" s="8"/>
      <c r="CK45" s="8"/>
      <c r="CL45" s="249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</row>
    <row r="46" customFormat="false" ht="15.75" hidden="false" customHeight="false" outlineLevel="0" collapsed="false">
      <c r="A46" s="7"/>
      <c r="B46" s="7"/>
      <c r="C46" s="7"/>
      <c r="D46" s="7"/>
      <c r="E46" s="253"/>
      <c r="F46" s="253"/>
      <c r="G46" s="253"/>
      <c r="H46" s="253"/>
      <c r="I46" s="253"/>
      <c r="J46" s="253"/>
      <c r="K46" s="253"/>
      <c r="L46" s="253"/>
      <c r="M46" s="253"/>
      <c r="N46" s="253"/>
      <c r="O46" s="253"/>
      <c r="P46" s="7"/>
      <c r="Q46" s="7"/>
      <c r="R46" s="7"/>
      <c r="S46" s="7"/>
      <c r="T46" s="7"/>
      <c r="U46" s="7"/>
      <c r="V46" s="7"/>
      <c r="W46" s="7"/>
      <c r="X46" s="7"/>
      <c r="Y46" s="7"/>
      <c r="AE46" s="261" t="n">
        <f aca="false">AE39</f>
        <v>0</v>
      </c>
      <c r="AF46" s="262" t="n">
        <f aca="false">AF39</f>
        <v>0</v>
      </c>
      <c r="AG46" s="263" t="e">
        <f aca="true">(INDIRECT(TEXT((DAY($A$1)-1),"0")&amp;"!AG46"))+AG39</f>
        <v>#REF!</v>
      </c>
      <c r="AH46" s="263" t="e">
        <f aca="true">(INDIRECT(TEXT((DAY($A$1)-1),"0")&amp;"!AH46"))+AH39</f>
        <v>#REF!</v>
      </c>
      <c r="AJ46" s="261" t="n">
        <f aca="false">AJ39</f>
        <v>0</v>
      </c>
      <c r="AK46" s="262" t="n">
        <f aca="false">AK39</f>
        <v>0</v>
      </c>
      <c r="AL46" s="264" t="e">
        <f aca="true">(INDIRECT(TEXT((DAY($A$1)-1),"0")&amp;"!AH46"))+AL39</f>
        <v>#REF!</v>
      </c>
      <c r="AM46" s="265" t="e">
        <f aca="true">(INDIRECT(TEXT((DAY($A$1)-1),"0")&amp;"!Am46"))+AM39</f>
        <v>#REF!</v>
      </c>
      <c r="AS46" s="241"/>
      <c r="AT46" s="242" t="n">
        <f aca="false">AT15</f>
        <v>4</v>
      </c>
      <c r="AU46" s="242" t="n">
        <f aca="false">AS46-AT46</f>
        <v>-4</v>
      </c>
      <c r="AV46" s="243" t="n">
        <f aca="false">IF(AND(AU46&lt;=0,AU46&gt;=-2),AU46,IF(AU46&lt;-2,-2,0))</f>
        <v>-2</v>
      </c>
      <c r="AW46" s="244" t="n">
        <f aca="false">IF(AND(AU46&gt;=0,AU46&lt;=2),AU46,IF(AU46&gt;2,2,0))</f>
        <v>0</v>
      </c>
      <c r="AX46" s="245" t="n">
        <f aca="false">IF(AU46&gt;2,(AU46-2)*13.66,0)</f>
        <v>0</v>
      </c>
      <c r="AY46" s="245" t="n">
        <f aca="false">IF(AU46&lt;-2,(ABS(AU46)-2)*100,0)</f>
        <v>200</v>
      </c>
      <c r="AZ46" s="246" t="n">
        <f aca="false">AV46+AW46</f>
        <v>-2</v>
      </c>
      <c r="BA46" s="247" t="n">
        <f aca="false">AX46+AY46</f>
        <v>200</v>
      </c>
      <c r="BJ46" s="53" t="s">
        <v>148</v>
      </c>
      <c r="BK46" s="256" t="n">
        <f aca="false">BK42</f>
        <v>36974</v>
      </c>
      <c r="BL46" s="266" t="n">
        <f aca="false">AT31*J7/1000</f>
        <v>0</v>
      </c>
      <c r="BM46" s="249"/>
      <c r="BR46" s="235"/>
      <c r="BS46" s="142"/>
      <c r="BT46" s="142"/>
      <c r="BU46" s="98"/>
      <c r="BV46" s="52"/>
      <c r="BW46" s="249"/>
      <c r="BX46" s="249"/>
      <c r="BY46" s="52"/>
      <c r="BZ46" s="52"/>
      <c r="CA46" s="52"/>
      <c r="CB46" s="52"/>
      <c r="CC46" s="7"/>
      <c r="CD46" s="7"/>
      <c r="CE46" s="7"/>
      <c r="CF46" s="7"/>
      <c r="CG46" s="7"/>
      <c r="CH46" s="7"/>
      <c r="CI46" s="7"/>
      <c r="CJ46" s="8"/>
      <c r="CK46" s="257"/>
      <c r="CL46" s="249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</row>
    <row r="47" customFormat="false" ht="15" hidden="false" customHeight="false" outlineLevel="0" collapsed="false">
      <c r="A47" s="7"/>
      <c r="B47" s="7"/>
      <c r="C47" s="7"/>
      <c r="D47" s="7"/>
      <c r="E47" s="253"/>
      <c r="F47" s="253"/>
      <c r="G47" s="253"/>
      <c r="H47" s="253"/>
      <c r="I47" s="253"/>
      <c r="J47" s="253"/>
      <c r="K47" s="253"/>
      <c r="L47" s="253"/>
      <c r="M47" s="253"/>
      <c r="N47" s="253"/>
      <c r="O47" s="253"/>
      <c r="P47" s="7"/>
      <c r="Q47" s="7"/>
      <c r="R47" s="7"/>
      <c r="S47" s="7"/>
      <c r="T47" s="7"/>
      <c r="U47" s="7"/>
      <c r="V47" s="7"/>
      <c r="W47" s="7"/>
      <c r="X47" s="7"/>
      <c r="Y47" s="7"/>
      <c r="AS47" s="241"/>
      <c r="AT47" s="242" t="n">
        <f aca="false">AT16</f>
        <v>4</v>
      </c>
      <c r="AU47" s="242" t="n">
        <f aca="false">AS47-AT47</f>
        <v>-4</v>
      </c>
      <c r="AV47" s="243" t="n">
        <f aca="false">IF(AND(AU47&lt;=0,AU47&gt;=-2),AU47,IF(AU47&lt;-2,-2,0))</f>
        <v>-2</v>
      </c>
      <c r="AW47" s="244" t="n">
        <f aca="false">IF(AND(AU47&gt;=0,AU47&lt;=2),AU47,IF(AU47&gt;2,2,0))</f>
        <v>0</v>
      </c>
      <c r="AX47" s="245" t="n">
        <f aca="false">IF(AU47&gt;2,(AU47-2)*13.66,0)</f>
        <v>0</v>
      </c>
      <c r="AY47" s="245" t="n">
        <f aca="false">IF(AU47&lt;-2,(ABS(AU47)-2)*100,0)</f>
        <v>200</v>
      </c>
      <c r="AZ47" s="246" t="n">
        <f aca="false">AV47+AW47</f>
        <v>-2</v>
      </c>
      <c r="BA47" s="247" t="n">
        <f aca="false">AX47+AY47</f>
        <v>200</v>
      </c>
      <c r="BJ47" s="53" t="s">
        <v>149</v>
      </c>
      <c r="BK47" s="98"/>
      <c r="BL47" s="255" t="n">
        <f aca="false">SUM(BL45:BL46)</f>
        <v>0</v>
      </c>
      <c r="BM47" s="249"/>
      <c r="BR47" s="235"/>
      <c r="BS47" s="142"/>
      <c r="BT47" s="142"/>
      <c r="BU47" s="52"/>
      <c r="BV47" s="52"/>
      <c r="BW47" s="252"/>
      <c r="BX47" s="252"/>
      <c r="BY47" s="52"/>
      <c r="BZ47" s="52"/>
      <c r="CA47" s="52"/>
      <c r="CB47" s="52"/>
      <c r="CC47" s="7"/>
      <c r="CD47" s="7"/>
      <c r="CE47" s="7"/>
      <c r="CF47" s="7"/>
      <c r="CG47" s="7"/>
      <c r="CH47" s="7"/>
      <c r="CI47" s="7"/>
      <c r="CJ47" s="8"/>
      <c r="CK47" s="8"/>
      <c r="CL47" s="249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</row>
    <row r="48" customFormat="false" ht="15" hidden="false" customHeight="false" outlineLevel="0" collapsed="false">
      <c r="A48" s="7"/>
      <c r="B48" s="7"/>
      <c r="C48" s="7"/>
      <c r="D48" s="7"/>
      <c r="E48" s="253"/>
      <c r="F48" s="253"/>
      <c r="G48" s="254"/>
      <c r="H48" s="253"/>
      <c r="I48" s="254"/>
      <c r="J48" s="253"/>
      <c r="K48" s="254"/>
      <c r="L48" s="253"/>
      <c r="M48" s="254"/>
      <c r="N48" s="253"/>
      <c r="O48" s="253"/>
      <c r="P48" s="7"/>
      <c r="Q48" s="7"/>
      <c r="R48" s="7"/>
      <c r="S48" s="7"/>
      <c r="T48" s="7"/>
      <c r="U48" s="7"/>
      <c r="V48" s="7"/>
      <c r="W48" s="7"/>
      <c r="X48" s="7"/>
      <c r="Y48" s="7"/>
      <c r="AS48" s="241"/>
      <c r="AT48" s="242" t="n">
        <f aca="false">AT17</f>
        <v>4</v>
      </c>
      <c r="AU48" s="242" t="n">
        <f aca="false">AS48-AT48</f>
        <v>-4</v>
      </c>
      <c r="AV48" s="243" t="n">
        <f aca="false">IF(AND(AU48&lt;=0,AU48&gt;=-2),AU48,IF(AU48&lt;-2,-2,0))</f>
        <v>-2</v>
      </c>
      <c r="AW48" s="244" t="n">
        <f aca="false">IF(AND(AU48&gt;=0,AU48&lt;=2),AU48,IF(AU48&gt;2,2,0))</f>
        <v>0</v>
      </c>
      <c r="AX48" s="245" t="n">
        <f aca="false">IF(AU48&gt;2,(AU48-2)*13.66,0)</f>
        <v>0</v>
      </c>
      <c r="AY48" s="245" t="n">
        <f aca="false">IF(AU48&lt;-2,(ABS(AU48)-2)*100,0)</f>
        <v>200</v>
      </c>
      <c r="AZ48" s="246" t="n">
        <f aca="false">AV48+AW48</f>
        <v>-2</v>
      </c>
      <c r="BA48" s="247" t="n">
        <f aca="false">AX48+AY48</f>
        <v>200</v>
      </c>
      <c r="BJ48" s="183"/>
      <c r="BK48" s="52"/>
      <c r="BL48" s="251"/>
      <c r="BM48" s="252"/>
      <c r="BR48" s="235"/>
      <c r="BS48" s="142"/>
      <c r="BT48" s="142"/>
      <c r="BU48" s="98"/>
      <c r="BV48" s="98"/>
      <c r="BW48" s="249"/>
      <c r="BX48" s="249"/>
      <c r="BY48" s="52"/>
      <c r="BZ48" s="52"/>
      <c r="CA48" s="52"/>
      <c r="CB48" s="52"/>
      <c r="CC48" s="7"/>
      <c r="CD48" s="7"/>
      <c r="CE48" s="7"/>
      <c r="CF48" s="7"/>
      <c r="CG48" s="7"/>
      <c r="CH48" s="7"/>
      <c r="CI48" s="7"/>
      <c r="CJ48" s="7"/>
      <c r="CK48" s="7"/>
      <c r="CL48" s="252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</row>
    <row r="49" customFormat="false" ht="15" hidden="false" customHeight="false" outlineLevel="0" collapsed="false">
      <c r="A49" s="7"/>
      <c r="B49" s="7"/>
      <c r="C49" s="7"/>
      <c r="D49" s="7"/>
      <c r="E49" s="253"/>
      <c r="F49" s="253"/>
      <c r="G49" s="254"/>
      <c r="H49" s="253"/>
      <c r="I49" s="254"/>
      <c r="J49" s="253"/>
      <c r="K49" s="254"/>
      <c r="L49" s="253"/>
      <c r="M49" s="254"/>
      <c r="N49" s="253"/>
      <c r="O49" s="253"/>
      <c r="P49" s="7"/>
      <c r="Q49" s="7"/>
      <c r="R49" s="7"/>
      <c r="S49" s="7"/>
      <c r="T49" s="7"/>
      <c r="U49" s="7"/>
      <c r="V49" s="7"/>
      <c r="W49" s="7"/>
      <c r="X49" s="7"/>
      <c r="Y49" s="7"/>
      <c r="AS49" s="241"/>
      <c r="AT49" s="242" t="n">
        <f aca="false">AT18</f>
        <v>4</v>
      </c>
      <c r="AU49" s="242" t="n">
        <f aca="false">AS49-AT49</f>
        <v>-4</v>
      </c>
      <c r="AV49" s="243" t="n">
        <f aca="false">IF(AND(AU49&lt;=0,AU49&gt;=-2),AU49,IF(AU49&lt;-2,-2,0))</f>
        <v>-2</v>
      </c>
      <c r="AW49" s="244" t="n">
        <f aca="false">IF(AND(AU49&gt;=0,AU49&lt;=2),AU49,IF(AU49&gt;2,2,0))</f>
        <v>0</v>
      </c>
      <c r="AX49" s="245" t="n">
        <f aca="false">IF(AU49&gt;2,(AU49-2)*13.66,0)</f>
        <v>0</v>
      </c>
      <c r="AY49" s="245" t="n">
        <f aca="false">IF(AU49&lt;-2,(ABS(AU49)-2)*100,0)</f>
        <v>200</v>
      </c>
      <c r="AZ49" s="246" t="n">
        <f aca="false">AV49+AW49</f>
        <v>-2</v>
      </c>
      <c r="BA49" s="247" t="n">
        <f aca="false">AX49+AY49</f>
        <v>200</v>
      </c>
      <c r="BJ49" s="140" t="s">
        <v>150</v>
      </c>
      <c r="BK49" s="141"/>
      <c r="BL49" s="267" t="n">
        <f aca="false">BL43-BL47</f>
        <v>0</v>
      </c>
      <c r="BM49" s="249"/>
      <c r="BR49" s="235"/>
      <c r="BS49" s="142"/>
      <c r="BT49" s="142"/>
      <c r="BU49" s="98"/>
      <c r="BV49" s="256"/>
      <c r="BW49" s="249"/>
      <c r="BX49" s="249"/>
      <c r="BY49" s="52"/>
      <c r="BZ49" s="52"/>
      <c r="CA49" s="52"/>
      <c r="CB49" s="52"/>
      <c r="CC49" s="7"/>
      <c r="CD49" s="7"/>
      <c r="CE49" s="7"/>
      <c r="CF49" s="7"/>
      <c r="CG49" s="7"/>
      <c r="CH49" s="7"/>
      <c r="CI49" s="7"/>
      <c r="CJ49" s="8"/>
      <c r="CK49" s="7"/>
      <c r="CL49" s="249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</row>
    <row r="50" customFormat="false" ht="15" hidden="false" customHeight="false" outlineLevel="0" collapsed="false">
      <c r="A50" s="7"/>
      <c r="B50" s="7"/>
      <c r="C50" s="7"/>
      <c r="D50" s="7"/>
      <c r="E50" s="253"/>
      <c r="F50" s="253"/>
      <c r="G50" s="253"/>
      <c r="H50" s="253"/>
      <c r="I50" s="253"/>
      <c r="J50" s="253"/>
      <c r="K50" s="254"/>
      <c r="L50" s="253"/>
      <c r="M50" s="253"/>
      <c r="N50" s="253"/>
      <c r="O50" s="253"/>
      <c r="P50" s="7"/>
      <c r="Q50" s="7"/>
      <c r="R50" s="7"/>
      <c r="S50" s="7"/>
      <c r="T50" s="7"/>
      <c r="U50" s="7"/>
      <c r="V50" s="7"/>
      <c r="W50" s="7"/>
      <c r="X50" s="7"/>
      <c r="Y50" s="7"/>
      <c r="AS50" s="241"/>
      <c r="AT50" s="242" t="n">
        <f aca="false">AT19</f>
        <v>4</v>
      </c>
      <c r="AU50" s="242" t="n">
        <f aca="false">AS50-AT50</f>
        <v>-4</v>
      </c>
      <c r="AV50" s="243" t="n">
        <f aca="false">IF(AND(AU50&lt;=0,AU50&gt;=-2),AU50,IF(AU50&lt;-2,-2,0))</f>
        <v>-2</v>
      </c>
      <c r="AW50" s="244" t="n">
        <f aca="false">IF(AND(AU50&gt;=0,AU50&lt;=2),AU50,IF(AU50&gt;2,2,0))</f>
        <v>0</v>
      </c>
      <c r="AX50" s="245" t="n">
        <f aca="false">IF(AU50&gt;2,(AU50-2)*13.66,0)</f>
        <v>0</v>
      </c>
      <c r="AY50" s="245" t="n">
        <f aca="false">IF(AU50&lt;-2,(ABS(AU50)-2)*100,0)</f>
        <v>200</v>
      </c>
      <c r="AZ50" s="246" t="n">
        <f aca="false">AV50+AW50</f>
        <v>-2</v>
      </c>
      <c r="BA50" s="247" t="n">
        <f aca="false">AX50+AY50</f>
        <v>200</v>
      </c>
      <c r="BJ50" s="140"/>
      <c r="BK50" s="141"/>
      <c r="BL50" s="267"/>
      <c r="BM50" s="249"/>
      <c r="BR50" s="235"/>
      <c r="BS50" s="142"/>
      <c r="BT50" s="142"/>
      <c r="BU50" s="98"/>
      <c r="BV50" s="52"/>
      <c r="BW50" s="249"/>
      <c r="BX50" s="249"/>
      <c r="BY50" s="52"/>
      <c r="BZ50" s="52"/>
      <c r="CA50" s="52"/>
      <c r="CB50" s="52"/>
      <c r="CC50" s="7"/>
      <c r="CD50" s="7"/>
      <c r="CE50" s="7"/>
      <c r="CF50" s="7"/>
      <c r="CG50" s="7"/>
      <c r="CH50" s="7"/>
      <c r="CI50" s="7"/>
      <c r="CJ50" s="8"/>
      <c r="CK50" s="7"/>
      <c r="CL50" s="249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</row>
    <row r="51" customFormat="false" ht="15" hidden="false" customHeight="false" outlineLevel="0" collapsed="false">
      <c r="A51" s="7"/>
      <c r="B51" s="7"/>
      <c r="C51" s="7"/>
      <c r="D51" s="7"/>
      <c r="E51" s="253"/>
      <c r="F51" s="253"/>
      <c r="G51" s="253"/>
      <c r="H51" s="253"/>
      <c r="I51" s="254"/>
      <c r="J51" s="253"/>
      <c r="K51" s="254"/>
      <c r="L51" s="253"/>
      <c r="M51" s="254"/>
      <c r="N51" s="254"/>
      <c r="O51" s="254"/>
      <c r="P51" s="7"/>
      <c r="Q51" s="7"/>
      <c r="R51" s="7"/>
      <c r="S51" s="7"/>
      <c r="T51" s="7"/>
      <c r="U51" s="7"/>
      <c r="V51" s="7"/>
      <c r="W51" s="7"/>
      <c r="X51" s="7"/>
      <c r="Y51" s="7"/>
      <c r="AS51" s="241"/>
      <c r="AT51" s="242" t="n">
        <f aca="false">AT20</f>
        <v>4</v>
      </c>
      <c r="AU51" s="242" t="n">
        <f aca="false">AS51-AT51</f>
        <v>-4</v>
      </c>
      <c r="AV51" s="243" t="n">
        <f aca="false">IF(AND(AU51&lt;=0,AU51&gt;=-2),AU51,IF(AU51&lt;-2,-2,0))</f>
        <v>-2</v>
      </c>
      <c r="AW51" s="244" t="n">
        <f aca="false">IF(AND(AU51&gt;=0,AU51&lt;=2),AU51,IF(AU51&gt;2,2,0))</f>
        <v>0</v>
      </c>
      <c r="AX51" s="245" t="n">
        <f aca="false">IF(AU51&gt;2,(AU51-2)*13.66,0)</f>
        <v>0</v>
      </c>
      <c r="AY51" s="245" t="n">
        <f aca="false">IF(AU51&lt;-2,(ABS(AU51)-2)*100,0)</f>
        <v>200</v>
      </c>
      <c r="AZ51" s="246" t="n">
        <f aca="false">AV51+AW51</f>
        <v>-2</v>
      </c>
      <c r="BA51" s="247" t="n">
        <f aca="false">AX51+AY51</f>
        <v>200</v>
      </c>
      <c r="BR51" s="235"/>
      <c r="BS51" s="142"/>
      <c r="BT51" s="142"/>
      <c r="BU51" s="52"/>
      <c r="BV51" s="52"/>
      <c r="BW51" s="252"/>
      <c r="BX51" s="252"/>
      <c r="BY51" s="52"/>
      <c r="BZ51" s="52"/>
      <c r="CA51" s="52"/>
      <c r="CB51" s="52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</row>
    <row r="52" customFormat="false" ht="12.75" hidden="false" customHeight="false" outlineLevel="0" collapsed="false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AS52" s="241"/>
      <c r="AT52" s="242" t="n">
        <f aca="false">AT21</f>
        <v>4</v>
      </c>
      <c r="AU52" s="242" t="n">
        <f aca="false">AS52-AT52</f>
        <v>-4</v>
      </c>
      <c r="AV52" s="243" t="n">
        <f aca="false">IF(AND(AU52&lt;=0,AU52&gt;=-2),AU52,IF(AU52&lt;-2,-2,0))</f>
        <v>-2</v>
      </c>
      <c r="AW52" s="244" t="n">
        <f aca="false">IF(AND(AU52&gt;=0,AU52&lt;=2),AU52,IF(AU52&gt;2,2,0))</f>
        <v>0</v>
      </c>
      <c r="AX52" s="245" t="n">
        <f aca="false">IF(AU52&gt;2,(AU52-2)*13.66,0)</f>
        <v>0</v>
      </c>
      <c r="AY52" s="245" t="n">
        <f aca="false">IF(AU52&lt;-2,(ABS(AU52)-2)*100,0)</f>
        <v>200</v>
      </c>
      <c r="AZ52" s="246" t="n">
        <f aca="false">AV52+AW52</f>
        <v>-2</v>
      </c>
      <c r="BA52" s="247" t="n">
        <f aca="false">AX52+AY52</f>
        <v>200</v>
      </c>
      <c r="BR52" s="235"/>
      <c r="BS52" s="142"/>
      <c r="BT52" s="142"/>
      <c r="BU52" s="98"/>
      <c r="BV52" s="98"/>
      <c r="BW52" s="249"/>
      <c r="BX52" s="249"/>
      <c r="BY52" s="52"/>
      <c r="BZ52" s="52"/>
      <c r="CA52" s="52"/>
      <c r="CB52" s="52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</row>
    <row r="53" customFormat="false" ht="15.75" hidden="false" customHeight="false" outlineLevel="0" collapsed="false">
      <c r="A53" s="7"/>
      <c r="B53" s="7"/>
      <c r="C53" s="7"/>
      <c r="D53" s="7"/>
      <c r="E53" s="7"/>
      <c r="F53" s="7"/>
      <c r="G53" s="7"/>
      <c r="H53" s="22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AS53" s="241"/>
      <c r="AT53" s="242" t="n">
        <f aca="false">AT22</f>
        <v>4</v>
      </c>
      <c r="AU53" s="242" t="n">
        <f aca="false">AS53-AT53</f>
        <v>-4</v>
      </c>
      <c r="AV53" s="243" t="n">
        <f aca="false">IF(AND(AU53&lt;=0,AU53&gt;=-2),AU53,IF(AU53&lt;-2,-2,0))</f>
        <v>-2</v>
      </c>
      <c r="AW53" s="244" t="n">
        <f aca="false">IF(AND(AU53&gt;=0,AU53&lt;=2),AU53,IF(AU53&gt;2,2,0))</f>
        <v>0</v>
      </c>
      <c r="AX53" s="245" t="n">
        <f aca="false">IF(AU53&gt;2,(AU53-2)*13.66,0)</f>
        <v>0</v>
      </c>
      <c r="AY53" s="245" t="n">
        <f aca="false">IF(AU53&lt;-2,(ABS(AU53)-2)*100,0)</f>
        <v>200</v>
      </c>
      <c r="AZ53" s="246" t="n">
        <f aca="false">AV53+AW53</f>
        <v>-2</v>
      </c>
      <c r="BA53" s="247" t="n">
        <f aca="false">AX53+AY53</f>
        <v>200</v>
      </c>
      <c r="BR53" s="235"/>
      <c r="BS53" s="142"/>
      <c r="BT53" s="142"/>
      <c r="BU53" s="98"/>
      <c r="BV53" s="256"/>
      <c r="BW53" s="268"/>
      <c r="BX53" s="249"/>
      <c r="BY53" s="52"/>
      <c r="BZ53" s="52"/>
      <c r="CA53" s="52"/>
      <c r="CB53" s="52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</row>
    <row r="54" customFormat="false" ht="15.75" hidden="false" customHeight="false" outlineLevel="0" collapsed="false">
      <c r="A54" s="7"/>
      <c r="B54" s="7"/>
      <c r="C54" s="7"/>
      <c r="D54" s="7"/>
      <c r="E54" s="7"/>
      <c r="F54" s="7"/>
      <c r="G54" s="7"/>
      <c r="H54" s="227"/>
      <c r="I54" s="227"/>
      <c r="J54" s="227"/>
      <c r="K54" s="22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AS54" s="241"/>
      <c r="AT54" s="242" t="n">
        <f aca="false">AT23</f>
        <v>4</v>
      </c>
      <c r="AU54" s="242" t="n">
        <f aca="false">AS54-AT54</f>
        <v>-4</v>
      </c>
      <c r="AV54" s="243" t="n">
        <f aca="false">IF(AND(AU54&lt;=0,AU54&gt;=-2),AU54,IF(AU54&lt;-2,-2,0))</f>
        <v>-2</v>
      </c>
      <c r="AW54" s="244" t="n">
        <f aca="false">IF(AND(AU54&gt;=0,AU54&lt;=2),AU54,IF(AU54&gt;2,2,0))</f>
        <v>0</v>
      </c>
      <c r="AX54" s="245" t="n">
        <f aca="false">IF(AU54&gt;2,(AU54-2)*13.66,0)</f>
        <v>0</v>
      </c>
      <c r="AY54" s="245" t="n">
        <f aca="false">IF(AU54&lt;-2,(ABS(AU54)-2)*100,0)</f>
        <v>200</v>
      </c>
      <c r="AZ54" s="246" t="n">
        <f aca="false">AV54+AW54</f>
        <v>-2</v>
      </c>
      <c r="BA54" s="247" t="n">
        <f aca="false">AX54+AY54</f>
        <v>200</v>
      </c>
      <c r="BR54" s="235"/>
      <c r="BS54" s="142"/>
      <c r="BT54" s="142"/>
      <c r="BU54" s="98"/>
      <c r="BV54" s="98"/>
      <c r="BW54" s="249"/>
      <c r="BX54" s="249"/>
      <c r="BY54" s="52"/>
      <c r="BZ54" s="52"/>
      <c r="CA54" s="52"/>
      <c r="CB54" s="52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</row>
    <row r="55" customFormat="false" ht="15.75" hidden="false" customHeight="false" outlineLevel="0" collapsed="false">
      <c r="A55" s="7"/>
      <c r="B55" s="7"/>
      <c r="C55" s="7"/>
      <c r="D55" s="7"/>
      <c r="E55" s="227"/>
      <c r="F55" s="227"/>
      <c r="G55" s="7"/>
      <c r="H55" s="227"/>
      <c r="I55" s="227"/>
      <c r="J55" s="7"/>
      <c r="K55" s="227"/>
      <c r="L55" s="7"/>
      <c r="M55" s="7"/>
      <c r="N55" s="22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AS55" s="241"/>
      <c r="AT55" s="242" t="n">
        <f aca="false">AT24</f>
        <v>4</v>
      </c>
      <c r="AU55" s="242" t="n">
        <f aca="false">AS55-AT55</f>
        <v>-4</v>
      </c>
      <c r="AV55" s="243" t="n">
        <f aca="false">IF(AND(AU55&lt;=0,AU55&gt;=-2),AU55,IF(AU55&lt;-2,-2,0))</f>
        <v>-2</v>
      </c>
      <c r="AW55" s="244" t="n">
        <f aca="false">IF(AND(AU55&gt;=0,AU55&lt;=2),AU55,IF(AU55&gt;2,2,0))</f>
        <v>0</v>
      </c>
      <c r="AX55" s="245" t="n">
        <f aca="false">IF(AU55&gt;2,(AU55-2)*13.66,0)</f>
        <v>0</v>
      </c>
      <c r="AY55" s="245" t="n">
        <f aca="false">IF(AU55&lt;-2,(ABS(AU55)-2)*100,0)</f>
        <v>200</v>
      </c>
      <c r="AZ55" s="246" t="n">
        <f aca="false">AV55+AW55</f>
        <v>-2</v>
      </c>
      <c r="BA55" s="247" t="n">
        <f aca="false">AX55+AY55</f>
        <v>200</v>
      </c>
      <c r="BR55" s="235"/>
      <c r="BS55" s="142"/>
      <c r="BT55" s="142"/>
      <c r="BU55" s="52"/>
      <c r="BV55" s="52"/>
      <c r="BW55" s="252"/>
      <c r="BX55" s="252"/>
      <c r="BY55" s="52"/>
      <c r="BZ55" s="52"/>
      <c r="CA55" s="52"/>
      <c r="CB55" s="52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</row>
    <row r="56" customFormat="false" ht="15.75" hidden="false" customHeight="false" outlineLevel="0" collapsed="false">
      <c r="A56" s="7"/>
      <c r="B56" s="7"/>
      <c r="C56" s="7"/>
      <c r="D56" s="7"/>
      <c r="E56" s="227"/>
      <c r="F56" s="7"/>
      <c r="G56" s="7"/>
      <c r="H56" s="7"/>
      <c r="I56" s="7"/>
      <c r="J56" s="7"/>
      <c r="K56" s="269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AS56" s="241"/>
      <c r="AT56" s="242" t="n">
        <f aca="false">AT25</f>
        <v>4</v>
      </c>
      <c r="AU56" s="242" t="n">
        <f aca="false">AS56-AT56</f>
        <v>-4</v>
      </c>
      <c r="AV56" s="243" t="n">
        <f aca="false">IF(AND(AU56&lt;=0,AU56&gt;=-2),AU56,IF(AU56&lt;-2,-2,0))</f>
        <v>-2</v>
      </c>
      <c r="AW56" s="244" t="n">
        <f aca="false">IF(AND(AU56&gt;=0,AU56&lt;=2),AU56,IF(AU56&gt;2,2,0))</f>
        <v>0</v>
      </c>
      <c r="AX56" s="245" t="n">
        <f aca="false">IF(AU56&gt;2,(AU56-2)*13.66,0)</f>
        <v>0</v>
      </c>
      <c r="AY56" s="245" t="n">
        <f aca="false">IF(AU56&lt;-2,(ABS(AU56)-2)*100,0)</f>
        <v>200</v>
      </c>
      <c r="AZ56" s="246" t="n">
        <f aca="false">AV56+AW56</f>
        <v>-2</v>
      </c>
      <c r="BA56" s="247" t="n">
        <f aca="false">AX56+AY56</f>
        <v>200</v>
      </c>
      <c r="BR56" s="235"/>
      <c r="BS56" s="142"/>
      <c r="BT56" s="142"/>
      <c r="BU56" s="98"/>
      <c r="BV56" s="52"/>
      <c r="BW56" s="249"/>
      <c r="BX56" s="249"/>
      <c r="BY56" s="52"/>
      <c r="BZ56" s="52"/>
      <c r="CA56" s="52"/>
      <c r="CB56" s="52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</row>
    <row r="57" customFormat="false" ht="15" hidden="false" customHeight="false" outlineLevel="0" collapsed="false">
      <c r="A57" s="7"/>
      <c r="B57" s="7"/>
      <c r="C57" s="7"/>
      <c r="D57" s="7"/>
      <c r="E57" s="253"/>
      <c r="F57" s="253"/>
      <c r="G57" s="7"/>
      <c r="H57" s="254"/>
      <c r="I57" s="7"/>
      <c r="J57" s="253"/>
      <c r="K57" s="270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AS57" s="241"/>
      <c r="AT57" s="242" t="n">
        <f aca="false">AT26</f>
        <v>4</v>
      </c>
      <c r="AU57" s="242" t="n">
        <f aca="false">AS57-AT57</f>
        <v>-4</v>
      </c>
      <c r="AV57" s="243" t="n">
        <f aca="false">IF(AND(AU57&lt;=0,AU57&gt;=-2),AU57,IF(AU57&lt;-2,-2,0))</f>
        <v>-2</v>
      </c>
      <c r="AW57" s="244" t="n">
        <f aca="false">IF(AND(AU57&gt;=0,AU57&lt;=2),AU57,IF(AU57&gt;2,2,0))</f>
        <v>0</v>
      </c>
      <c r="AX57" s="245" t="n">
        <f aca="false">IF(AU57&gt;2,(AU57-2)*13.66,0)</f>
        <v>0</v>
      </c>
      <c r="AY57" s="245" t="n">
        <f aca="false">IF(AU57&lt;-2,(ABS(AU57)-2)*100,0)</f>
        <v>200</v>
      </c>
      <c r="AZ57" s="246" t="n">
        <f aca="false">AV57+AW57</f>
        <v>-2</v>
      </c>
      <c r="BA57" s="247" t="n">
        <f aca="false">AX57+AY57</f>
        <v>200</v>
      </c>
      <c r="BR57" s="235"/>
      <c r="BS57" s="142"/>
      <c r="BT57" s="142"/>
      <c r="BU57" s="98"/>
      <c r="BV57" s="52"/>
      <c r="BW57" s="249"/>
      <c r="BX57" s="249"/>
      <c r="BY57" s="52"/>
      <c r="BZ57" s="52"/>
      <c r="CA57" s="52"/>
      <c r="CB57" s="52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</row>
    <row r="58" customFormat="false" ht="15.75" hidden="false" customHeight="false" outlineLevel="0" collapsed="false">
      <c r="A58" s="7"/>
      <c r="B58" s="7"/>
      <c r="C58" s="7"/>
      <c r="D58" s="7"/>
      <c r="E58" s="253"/>
      <c r="F58" s="253"/>
      <c r="G58" s="7"/>
      <c r="H58" s="254"/>
      <c r="I58" s="7"/>
      <c r="J58" s="7"/>
      <c r="K58" s="269"/>
      <c r="L58" s="7"/>
      <c r="M58" s="7"/>
      <c r="N58" s="271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AS58" s="241"/>
      <c r="AT58" s="242" t="n">
        <f aca="false">AT27</f>
        <v>4</v>
      </c>
      <c r="AU58" s="242" t="n">
        <f aca="false">AS58-AT58</f>
        <v>-4</v>
      </c>
      <c r="AV58" s="243" t="n">
        <f aca="false">IF(AND(AU58&lt;=0,AU58&gt;=-2),AU58,IF(AU58&lt;-2,-2,0))</f>
        <v>-2</v>
      </c>
      <c r="AW58" s="244" t="n">
        <f aca="false">IF(AND(AU58&gt;=0,AU58&lt;=2),AU58,IF(AU58&gt;2,2,0))</f>
        <v>0</v>
      </c>
      <c r="AX58" s="245" t="n">
        <f aca="false">IF(AU58&gt;2,(AU58-2)*13.66,0)</f>
        <v>0</v>
      </c>
      <c r="AY58" s="245" t="n">
        <f aca="false">IF(AU58&lt;-2,(ABS(AU58)-2)*100,0)</f>
        <v>200</v>
      </c>
      <c r="AZ58" s="246" t="n">
        <f aca="false">AV58+AW58</f>
        <v>-2</v>
      </c>
      <c r="BA58" s="247" t="n">
        <f aca="false">AX58+AY58</f>
        <v>200</v>
      </c>
      <c r="BR58" s="235"/>
      <c r="BS58" s="142"/>
      <c r="BT58" s="142"/>
      <c r="BU58" s="272"/>
      <c r="BV58" s="272"/>
      <c r="BW58" s="270"/>
      <c r="BX58" s="270"/>
      <c r="BY58" s="273"/>
      <c r="BZ58" s="269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</row>
    <row r="59" customFormat="false" ht="15" hidden="false" customHeight="false" outlineLevel="0" collapsed="false">
      <c r="A59" s="7"/>
      <c r="B59" s="7"/>
      <c r="C59" s="7"/>
      <c r="D59" s="7"/>
      <c r="E59" s="253"/>
      <c r="F59" s="7"/>
      <c r="G59" s="7"/>
      <c r="H59" s="254"/>
      <c r="I59" s="7"/>
      <c r="J59" s="7"/>
      <c r="K59" s="274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AS59" s="241"/>
      <c r="AT59" s="242" t="n">
        <f aca="false">AT28</f>
        <v>4</v>
      </c>
      <c r="AU59" s="242" t="n">
        <f aca="false">AS59-AT59</f>
        <v>-4</v>
      </c>
      <c r="AV59" s="243" t="n">
        <f aca="false">IF(AND(AU59&lt;=0,AU59&gt;=-2),AU59,IF(AU59&lt;-2,-2,0))</f>
        <v>-2</v>
      </c>
      <c r="AW59" s="244" t="n">
        <f aca="false">IF(AND(AU59&gt;=0,AU59&lt;=2),AU59,IF(AU59&gt;2,2,0))</f>
        <v>0</v>
      </c>
      <c r="AX59" s="245" t="n">
        <f aca="false">IF(AU59&gt;2,(AU59-2)*13.66,0)</f>
        <v>0</v>
      </c>
      <c r="AY59" s="245" t="n">
        <f aca="false">IF(AU59&lt;-2,(ABS(AU59)-2)*100,0)</f>
        <v>200</v>
      </c>
      <c r="AZ59" s="246" t="n">
        <f aca="false">AV59+AW59</f>
        <v>-2</v>
      </c>
      <c r="BA59" s="247" t="n">
        <f aca="false">AX59+AY59</f>
        <v>200</v>
      </c>
      <c r="BR59" s="235"/>
      <c r="BS59" s="142"/>
      <c r="BT59" s="142"/>
      <c r="BU59" s="272"/>
      <c r="BV59" s="272"/>
      <c r="BW59" s="270"/>
      <c r="BX59" s="270"/>
      <c r="BY59" s="273"/>
      <c r="BZ59" s="269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</row>
    <row r="60" customFormat="false" ht="15" hidden="false" customHeight="false" outlineLevel="0" collapsed="false">
      <c r="A60" s="7"/>
      <c r="B60" s="7"/>
      <c r="C60" s="7"/>
      <c r="D60" s="7"/>
      <c r="E60" s="253"/>
      <c r="F60" s="7"/>
      <c r="G60" s="7"/>
      <c r="H60" s="274"/>
      <c r="I60" s="7"/>
      <c r="J60" s="7"/>
      <c r="K60" s="269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AS60" s="241"/>
      <c r="AT60" s="242" t="n">
        <f aca="false">AT29</f>
        <v>4</v>
      </c>
      <c r="AU60" s="242" t="n">
        <f aca="false">AS60-AT60</f>
        <v>-4</v>
      </c>
      <c r="AV60" s="243" t="n">
        <f aca="false">IF(AND(AU60&lt;=0,AU60&gt;=-2),AU60,IF(AU60&lt;-2,-2,0))</f>
        <v>-2</v>
      </c>
      <c r="AW60" s="244" t="n">
        <f aca="false">IF(AND(AU60&gt;=0,AU60&lt;=2),AU60,IF(AU60&gt;2,2,0))</f>
        <v>0</v>
      </c>
      <c r="AX60" s="245" t="n">
        <f aca="false">IF(AU60&gt;2,(AU60-2)*13.66,0)</f>
        <v>0</v>
      </c>
      <c r="AY60" s="245" t="n">
        <f aca="false">IF(AU60&lt;-2,(ABS(AU60)-2)*100,0)</f>
        <v>200</v>
      </c>
      <c r="AZ60" s="246" t="n">
        <f aca="false">AV60+AW60</f>
        <v>-2</v>
      </c>
      <c r="BA60" s="247" t="n">
        <f aca="false">AX60+AY60</f>
        <v>200</v>
      </c>
      <c r="BR60" s="235"/>
      <c r="BS60" s="142"/>
      <c r="BT60" s="142"/>
      <c r="BU60" s="272"/>
      <c r="BV60" s="272"/>
      <c r="BW60" s="270"/>
      <c r="BX60" s="270"/>
      <c r="BY60" s="273"/>
      <c r="BZ60" s="269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</row>
    <row r="61" customFormat="false" ht="15.75" hidden="false" customHeight="false" outlineLevel="0" collapsed="false">
      <c r="A61" s="7"/>
      <c r="B61" s="7"/>
      <c r="C61" s="7"/>
      <c r="D61" s="7"/>
      <c r="E61" s="254"/>
      <c r="F61" s="7"/>
      <c r="G61" s="7"/>
      <c r="H61" s="274"/>
      <c r="I61" s="7"/>
      <c r="J61" s="7"/>
      <c r="K61" s="274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AS61" s="275"/>
      <c r="AT61" s="276" t="n">
        <f aca="false">AT30</f>
        <v>4</v>
      </c>
      <c r="AU61" s="276" t="n">
        <f aca="false">AS61-AT61</f>
        <v>-4</v>
      </c>
      <c r="AV61" s="277" t="n">
        <f aca="false">IF(AND(AU61&lt;=0,AU61&gt;=-2),AU61,IF(AU61&lt;-2,-2,0))</f>
        <v>-2</v>
      </c>
      <c r="AW61" s="278" t="n">
        <f aca="false">IF(AND(AU61&gt;=0,AU61&lt;=2),AU61,IF(AU61&gt;2,2,0))</f>
        <v>0</v>
      </c>
      <c r="AX61" s="279" t="n">
        <f aca="false">IF(AU61&gt;2,(AU61-2)*13.66,0)</f>
        <v>0</v>
      </c>
      <c r="AY61" s="279" t="n">
        <f aca="false">IF(AU61&lt;-2,(ABS(AU61)-2)*100,0)</f>
        <v>200</v>
      </c>
      <c r="AZ61" s="280" t="n">
        <f aca="false">AV61+AW61</f>
        <v>-2</v>
      </c>
      <c r="BA61" s="281" t="n">
        <f aca="false">AX61+AY61</f>
        <v>200</v>
      </c>
      <c r="BR61" s="235"/>
      <c r="BS61" s="142"/>
      <c r="BT61" s="142"/>
      <c r="BU61" s="272"/>
      <c r="BV61" s="272"/>
      <c r="BW61" s="270"/>
      <c r="BX61" s="270"/>
      <c r="BY61" s="273"/>
      <c r="BZ61" s="269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</row>
    <row r="62" customFormat="false" ht="15.75" hidden="false" customHeight="false" outlineLevel="0" collapsed="false">
      <c r="A62" s="7"/>
      <c r="B62" s="7"/>
      <c r="C62" s="7"/>
      <c r="D62" s="7"/>
      <c r="E62" s="254"/>
      <c r="F62" s="7"/>
      <c r="G62" s="7"/>
      <c r="H62" s="282"/>
      <c r="I62" s="7"/>
      <c r="J62" s="7"/>
      <c r="K62" s="269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AT62" s="283" t="n">
        <f aca="false">AT31</f>
        <v>96</v>
      </c>
      <c r="BR62" s="7"/>
      <c r="BS62" s="142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</row>
    <row r="63" customFormat="false" ht="15.75" hidden="false" customHeight="false" outlineLevel="0" collapsed="false">
      <c r="A63" s="7"/>
      <c r="B63" s="7"/>
      <c r="C63" s="7"/>
      <c r="D63" s="7"/>
      <c r="E63" s="254"/>
      <c r="F63" s="7"/>
      <c r="G63" s="7"/>
      <c r="H63" s="7"/>
      <c r="I63" s="7"/>
      <c r="J63" s="7"/>
      <c r="K63" s="274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AX63" s="0" t="s">
        <v>151</v>
      </c>
      <c r="AZ63" s="284" t="n">
        <f aca="false">SUM(AZ38:AZ62)</f>
        <v>-48</v>
      </c>
      <c r="BA63" s="285" t="n">
        <f aca="false">SUM(BA38:BA62)</f>
        <v>4800</v>
      </c>
      <c r="BR63" s="7"/>
      <c r="BS63" s="7"/>
      <c r="BT63" s="7"/>
      <c r="BU63" s="7"/>
      <c r="BV63" s="7"/>
      <c r="BW63" s="7"/>
      <c r="BX63" s="7"/>
      <c r="BY63" s="273"/>
      <c r="BZ63" s="269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</row>
    <row r="64" customFormat="false" ht="12.75" hidden="false" customHeight="false" outlineLevel="0" collapsed="false">
      <c r="A64" s="7"/>
      <c r="B64" s="7"/>
      <c r="C64" s="7"/>
      <c r="D64" s="7"/>
      <c r="E64" s="7"/>
      <c r="F64" s="7"/>
      <c r="G64" s="7"/>
      <c r="H64" s="7"/>
      <c r="I64" s="7"/>
      <c r="J64" s="7"/>
      <c r="K64" s="269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</row>
    <row r="65" customFormat="false" ht="12.75" hidden="false" customHeight="false" outlineLevel="0" collapsed="false">
      <c r="A65" s="7"/>
      <c r="B65" s="7"/>
      <c r="C65" s="7"/>
      <c r="D65" s="7"/>
      <c r="E65" s="7"/>
      <c r="F65" s="7"/>
      <c r="G65" s="7"/>
      <c r="H65" s="7"/>
      <c r="I65" s="7"/>
      <c r="J65" s="7"/>
      <c r="K65" s="274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</row>
    <row r="66" customFormat="false" ht="12.75" hidden="false" customHeight="false" outlineLevel="0" collapsed="false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</row>
    <row r="67" customFormat="false" ht="12.75" hidden="false" customHeight="false" outlineLevel="0" collapsed="false">
      <c r="A67" s="286"/>
      <c r="B67" s="287"/>
      <c r="C67" s="287"/>
      <c r="D67" s="287"/>
      <c r="E67" s="287"/>
      <c r="F67" s="287"/>
      <c r="G67" s="287"/>
      <c r="H67" s="287"/>
      <c r="I67" s="287"/>
      <c r="J67" s="287"/>
      <c r="K67" s="287"/>
      <c r="L67" s="287"/>
      <c r="M67" s="287"/>
      <c r="N67" s="287"/>
      <c r="O67" s="287"/>
      <c r="P67" s="287"/>
      <c r="Q67" s="287"/>
      <c r="R67" s="287"/>
      <c r="S67" s="287"/>
      <c r="T67" s="287"/>
      <c r="U67" s="287"/>
      <c r="V67" s="7"/>
      <c r="W67" s="7"/>
      <c r="X67" s="7"/>
      <c r="Y67" s="7"/>
    </row>
    <row r="68" customFormat="false" ht="12.75" hidden="false" customHeight="false" outlineLevel="0" collapsed="false">
      <c r="A68" s="288"/>
      <c r="B68" s="9"/>
      <c r="C68" s="10"/>
      <c r="D68" s="10"/>
      <c r="E68" s="10"/>
      <c r="F68" s="288"/>
      <c r="G68" s="288"/>
      <c r="H68" s="12"/>
      <c r="I68" s="12"/>
      <c r="J68" s="288"/>
      <c r="K68" s="288"/>
      <c r="L68" s="288"/>
      <c r="M68" s="289"/>
      <c r="N68" s="288"/>
      <c r="O68" s="289"/>
      <c r="P68" s="287"/>
      <c r="Q68" s="289"/>
      <c r="R68" s="289"/>
      <c r="S68" s="289"/>
      <c r="T68" s="289"/>
      <c r="U68" s="287"/>
      <c r="V68" s="7"/>
      <c r="W68" s="7"/>
      <c r="X68" s="7"/>
      <c r="Y68" s="7"/>
    </row>
    <row r="69" customFormat="false" ht="12.75" hidden="false" customHeight="false" outlineLevel="0" collapsed="false">
      <c r="A69" s="287"/>
      <c r="B69" s="9"/>
      <c r="C69" s="290"/>
      <c r="D69" s="291"/>
      <c r="E69" s="290"/>
      <c r="F69" s="289"/>
      <c r="G69" s="289"/>
      <c r="H69" s="289"/>
      <c r="I69" s="289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7"/>
      <c r="W69" s="7"/>
      <c r="X69" s="7"/>
      <c r="Y69" s="7"/>
    </row>
    <row r="70" customFormat="false" ht="12.75" hidden="false" customHeight="false" outlineLevel="0" collapsed="false">
      <c r="A70" s="293"/>
      <c r="B70" s="9"/>
      <c r="C70" s="291"/>
      <c r="D70" s="291"/>
      <c r="E70" s="290"/>
      <c r="F70" s="289"/>
      <c r="G70" s="289"/>
      <c r="H70" s="289"/>
      <c r="I70" s="289"/>
      <c r="J70" s="289"/>
      <c r="K70" s="289"/>
      <c r="L70" s="289"/>
      <c r="M70" s="289"/>
      <c r="N70" s="289"/>
      <c r="O70" s="289"/>
      <c r="P70" s="289"/>
      <c r="Q70" s="289"/>
      <c r="R70" s="289"/>
      <c r="S70" s="289"/>
      <c r="T70" s="289"/>
      <c r="U70" s="289"/>
      <c r="V70" s="7"/>
      <c r="W70" s="7"/>
      <c r="X70" s="7"/>
      <c r="Y70" s="7"/>
    </row>
    <row r="71" customFormat="false" ht="12.75" hidden="false" customHeight="false" outlineLevel="0" collapsed="false">
      <c r="A71" s="287"/>
      <c r="B71" s="9"/>
      <c r="C71" s="291"/>
      <c r="D71" s="291"/>
      <c r="E71" s="10"/>
      <c r="F71" s="206"/>
      <c r="G71" s="294"/>
      <c r="H71" s="294"/>
      <c r="I71" s="289"/>
      <c r="J71" s="289"/>
      <c r="K71" s="294"/>
      <c r="L71" s="294"/>
      <c r="M71" s="294"/>
      <c r="N71" s="295"/>
      <c r="O71" s="294"/>
      <c r="P71" s="296"/>
      <c r="Q71" s="294"/>
      <c r="R71" s="294"/>
      <c r="S71" s="294"/>
      <c r="T71" s="294"/>
      <c r="U71" s="289"/>
      <c r="V71" s="7"/>
      <c r="W71" s="7"/>
      <c r="X71" s="7"/>
      <c r="Y71" s="7"/>
    </row>
    <row r="72" customFormat="false" ht="12.75" hidden="false" customHeight="false" outlineLevel="0" collapsed="false">
      <c r="A72" s="287"/>
      <c r="B72" s="297"/>
      <c r="C72" s="298"/>
      <c r="D72" s="298"/>
      <c r="E72" s="298"/>
      <c r="F72" s="299"/>
      <c r="G72" s="299"/>
      <c r="H72" s="299"/>
      <c r="I72" s="299"/>
      <c r="J72" s="298"/>
      <c r="K72" s="299"/>
      <c r="L72" s="299"/>
      <c r="M72" s="299"/>
      <c r="N72" s="300"/>
      <c r="O72" s="299"/>
      <c r="P72" s="300"/>
      <c r="Q72" s="299"/>
      <c r="R72" s="300"/>
      <c r="S72" s="301"/>
      <c r="T72" s="299"/>
      <c r="U72" s="299"/>
      <c r="V72" s="7"/>
      <c r="W72" s="7"/>
      <c r="X72" s="7"/>
      <c r="Y72" s="7"/>
    </row>
    <row r="73" customFormat="false" ht="12.75" hidden="false" customHeight="false" outlineLevel="0" collapsed="false">
      <c r="A73" s="287"/>
      <c r="B73" s="9"/>
      <c r="C73" s="290"/>
      <c r="D73" s="290"/>
      <c r="E73" s="290"/>
      <c r="F73" s="302"/>
      <c r="G73" s="302"/>
      <c r="H73" s="302"/>
      <c r="I73" s="302"/>
      <c r="J73" s="290"/>
      <c r="K73" s="303"/>
      <c r="L73" s="303"/>
      <c r="M73" s="303"/>
      <c r="N73" s="303"/>
      <c r="O73" s="303"/>
      <c r="P73" s="303"/>
      <c r="Q73" s="303"/>
      <c r="R73" s="303"/>
      <c r="S73" s="303"/>
      <c r="T73" s="303"/>
      <c r="U73" s="304"/>
      <c r="V73" s="7"/>
      <c r="W73" s="7"/>
      <c r="X73" s="7"/>
      <c r="Y73" s="7"/>
    </row>
    <row r="74" customFormat="false" ht="12.75" hidden="false" customHeight="false" outlineLevel="0" collapsed="false">
      <c r="A74" s="287"/>
      <c r="B74" s="9"/>
      <c r="C74" s="290"/>
      <c r="D74" s="290"/>
      <c r="E74" s="290"/>
      <c r="F74" s="302"/>
      <c r="G74" s="302"/>
      <c r="H74" s="302"/>
      <c r="I74" s="302"/>
      <c r="J74" s="290"/>
      <c r="K74" s="303"/>
      <c r="L74" s="303"/>
      <c r="M74" s="303"/>
      <c r="N74" s="303"/>
      <c r="O74" s="303"/>
      <c r="P74" s="303"/>
      <c r="Q74" s="303"/>
      <c r="R74" s="303"/>
      <c r="S74" s="303"/>
      <c r="T74" s="303"/>
      <c r="U74" s="304"/>
      <c r="V74" s="7"/>
      <c r="W74" s="7"/>
      <c r="X74" s="7"/>
      <c r="Y74" s="7"/>
    </row>
    <row r="75" customFormat="false" ht="12.75" hidden="false" customHeight="false" outlineLevel="0" collapsed="false">
      <c r="A75" s="305"/>
      <c r="B75" s="9"/>
      <c r="C75" s="290"/>
      <c r="D75" s="290"/>
      <c r="E75" s="290"/>
      <c r="F75" s="302"/>
      <c r="G75" s="302"/>
      <c r="H75" s="302"/>
      <c r="I75" s="302"/>
      <c r="J75" s="290"/>
      <c r="K75" s="303"/>
      <c r="L75" s="303"/>
      <c r="M75" s="303"/>
      <c r="N75" s="303"/>
      <c r="O75" s="303"/>
      <c r="P75" s="303"/>
      <c r="Q75" s="303"/>
      <c r="R75" s="303"/>
      <c r="S75" s="303"/>
      <c r="T75" s="303"/>
      <c r="U75" s="304"/>
      <c r="V75" s="7"/>
      <c r="W75" s="7"/>
      <c r="X75" s="7"/>
      <c r="Y75" s="7"/>
    </row>
    <row r="76" customFormat="false" ht="12.75" hidden="false" customHeight="false" outlineLevel="0" collapsed="false">
      <c r="A76" s="287"/>
      <c r="B76" s="9"/>
      <c r="C76" s="290"/>
      <c r="D76" s="290"/>
      <c r="E76" s="290"/>
      <c r="F76" s="302"/>
      <c r="G76" s="302"/>
      <c r="H76" s="302"/>
      <c r="I76" s="302"/>
      <c r="J76" s="290"/>
      <c r="K76" s="303"/>
      <c r="L76" s="303"/>
      <c r="M76" s="303"/>
      <c r="N76" s="303"/>
      <c r="O76" s="303"/>
      <c r="P76" s="303"/>
      <c r="Q76" s="303"/>
      <c r="R76" s="303"/>
      <c r="S76" s="303"/>
      <c r="T76" s="303"/>
      <c r="U76" s="304"/>
      <c r="V76" s="7"/>
      <c r="W76" s="7"/>
      <c r="X76" s="7"/>
      <c r="Y76" s="7"/>
    </row>
    <row r="77" customFormat="false" ht="12.75" hidden="false" customHeight="false" outlineLevel="0" collapsed="false">
      <c r="A77" s="287"/>
      <c r="B77" s="9"/>
      <c r="C77" s="290"/>
      <c r="D77" s="290"/>
      <c r="E77" s="290"/>
      <c r="F77" s="302"/>
      <c r="G77" s="302"/>
      <c r="H77" s="302"/>
      <c r="I77" s="302"/>
      <c r="J77" s="290"/>
      <c r="K77" s="303"/>
      <c r="L77" s="303"/>
      <c r="M77" s="303"/>
      <c r="N77" s="303"/>
      <c r="O77" s="303"/>
      <c r="P77" s="303"/>
      <c r="Q77" s="303"/>
      <c r="R77" s="303"/>
      <c r="S77" s="303"/>
      <c r="T77" s="303"/>
      <c r="U77" s="304"/>
      <c r="V77" s="7"/>
      <c r="W77" s="7"/>
      <c r="X77" s="7"/>
      <c r="Y77" s="7"/>
    </row>
    <row r="78" customFormat="false" ht="12.75" hidden="false" customHeight="false" outlineLevel="0" collapsed="false">
      <c r="A78" s="287"/>
      <c r="B78" s="9"/>
      <c r="C78" s="290"/>
      <c r="D78" s="290"/>
      <c r="E78" s="290"/>
      <c r="F78" s="302"/>
      <c r="G78" s="302"/>
      <c r="H78" s="302"/>
      <c r="I78" s="302"/>
      <c r="J78" s="290"/>
      <c r="K78" s="303"/>
      <c r="L78" s="303"/>
      <c r="M78" s="303"/>
      <c r="N78" s="303"/>
      <c r="O78" s="303"/>
      <c r="P78" s="303"/>
      <c r="Q78" s="303"/>
      <c r="R78" s="303"/>
      <c r="S78" s="303"/>
      <c r="T78" s="303"/>
      <c r="U78" s="304"/>
      <c r="V78" s="7"/>
      <c r="W78" s="7"/>
      <c r="X78" s="7"/>
      <c r="Y78" s="7"/>
    </row>
    <row r="79" customFormat="false" ht="12.75" hidden="false" customHeight="false" outlineLevel="0" collapsed="false">
      <c r="A79" s="287"/>
      <c r="B79" s="9"/>
      <c r="C79" s="290"/>
      <c r="D79" s="290"/>
      <c r="E79" s="290"/>
      <c r="F79" s="302"/>
      <c r="G79" s="302"/>
      <c r="H79" s="302"/>
      <c r="I79" s="302"/>
      <c r="J79" s="290"/>
      <c r="K79" s="303"/>
      <c r="L79" s="303"/>
      <c r="M79" s="303"/>
      <c r="N79" s="303"/>
      <c r="O79" s="303"/>
      <c r="P79" s="303"/>
      <c r="Q79" s="303"/>
      <c r="R79" s="303"/>
      <c r="S79" s="303"/>
      <c r="T79" s="303"/>
      <c r="U79" s="304"/>
      <c r="V79" s="7"/>
      <c r="W79" s="7"/>
      <c r="X79" s="7"/>
      <c r="Y79" s="7"/>
    </row>
    <row r="80" customFormat="false" ht="12.75" hidden="false" customHeight="false" outlineLevel="0" collapsed="false">
      <c r="A80" s="287"/>
      <c r="B80" s="9"/>
      <c r="C80" s="290"/>
      <c r="D80" s="290"/>
      <c r="E80" s="290"/>
      <c r="F80" s="302"/>
      <c r="G80" s="302"/>
      <c r="H80" s="302"/>
      <c r="I80" s="302"/>
      <c r="J80" s="290"/>
      <c r="K80" s="303"/>
      <c r="L80" s="303"/>
      <c r="M80" s="303"/>
      <c r="N80" s="303"/>
      <c r="O80" s="303"/>
      <c r="P80" s="303"/>
      <c r="Q80" s="303"/>
      <c r="R80" s="303"/>
      <c r="S80" s="303"/>
      <c r="T80" s="303"/>
      <c r="U80" s="304"/>
      <c r="V80" s="7"/>
      <c r="W80" s="7"/>
      <c r="X80" s="7"/>
      <c r="Y80" s="7"/>
    </row>
    <row r="81" customFormat="false" ht="12.75" hidden="false" customHeight="false" outlineLevel="0" collapsed="false">
      <c r="A81" s="287"/>
      <c r="B81" s="9"/>
      <c r="C81" s="290"/>
      <c r="D81" s="290"/>
      <c r="E81" s="290"/>
      <c r="F81" s="302"/>
      <c r="G81" s="302"/>
      <c r="H81" s="302"/>
      <c r="I81" s="302"/>
      <c r="J81" s="290"/>
      <c r="K81" s="303"/>
      <c r="L81" s="303"/>
      <c r="M81" s="303"/>
      <c r="N81" s="303"/>
      <c r="O81" s="303"/>
      <c r="P81" s="303"/>
      <c r="Q81" s="303"/>
      <c r="R81" s="303"/>
      <c r="S81" s="303"/>
      <c r="T81" s="303"/>
      <c r="U81" s="304"/>
      <c r="V81" s="7"/>
      <c r="W81" s="7"/>
      <c r="X81" s="7"/>
      <c r="Y81" s="7"/>
    </row>
    <row r="82" customFormat="false" ht="12.75" hidden="false" customHeight="false" outlineLevel="0" collapsed="false">
      <c r="A82" s="287"/>
      <c r="B82" s="9"/>
      <c r="C82" s="290"/>
      <c r="D82" s="290"/>
      <c r="E82" s="290"/>
      <c r="F82" s="302"/>
      <c r="G82" s="302"/>
      <c r="H82" s="302"/>
      <c r="I82" s="302"/>
      <c r="J82" s="290"/>
      <c r="K82" s="303"/>
      <c r="L82" s="303"/>
      <c r="M82" s="303"/>
      <c r="N82" s="303"/>
      <c r="O82" s="303"/>
      <c r="P82" s="303"/>
      <c r="Q82" s="303"/>
      <c r="R82" s="303"/>
      <c r="S82" s="303"/>
      <c r="T82" s="303"/>
      <c r="U82" s="304"/>
      <c r="V82" s="7"/>
      <c r="W82" s="8"/>
      <c r="X82" s="7"/>
      <c r="Y82" s="8"/>
    </row>
    <row r="83" customFormat="false" ht="12.75" hidden="false" customHeight="false" outlineLevel="0" collapsed="false">
      <c r="A83" s="287"/>
      <c r="B83" s="9"/>
      <c r="C83" s="290"/>
      <c r="D83" s="290"/>
      <c r="E83" s="290"/>
      <c r="F83" s="302"/>
      <c r="G83" s="302"/>
      <c r="H83" s="302"/>
      <c r="I83" s="302"/>
      <c r="J83" s="290"/>
      <c r="K83" s="303"/>
      <c r="L83" s="303"/>
      <c r="M83" s="303"/>
      <c r="N83" s="303"/>
      <c r="O83" s="303"/>
      <c r="P83" s="303"/>
      <c r="Q83" s="303"/>
      <c r="R83" s="303"/>
      <c r="S83" s="303"/>
      <c r="T83" s="303"/>
      <c r="U83" s="304"/>
      <c r="V83" s="7"/>
      <c r="W83" s="7"/>
      <c r="X83" s="7"/>
      <c r="Y83" s="7"/>
    </row>
    <row r="84" customFormat="false" ht="12.75" hidden="false" customHeight="false" outlineLevel="0" collapsed="false">
      <c r="A84" s="287"/>
      <c r="B84" s="9"/>
      <c r="C84" s="290"/>
      <c r="D84" s="290"/>
      <c r="E84" s="290"/>
      <c r="F84" s="302"/>
      <c r="G84" s="302"/>
      <c r="H84" s="302"/>
      <c r="I84" s="302"/>
      <c r="J84" s="290"/>
      <c r="K84" s="303"/>
      <c r="L84" s="303"/>
      <c r="M84" s="303"/>
      <c r="N84" s="303"/>
      <c r="O84" s="303"/>
      <c r="P84" s="303"/>
      <c r="Q84" s="303"/>
      <c r="R84" s="303"/>
      <c r="S84" s="303"/>
      <c r="T84" s="303"/>
      <c r="U84" s="304"/>
      <c r="V84" s="7"/>
      <c r="W84" s="7"/>
      <c r="X84" s="7"/>
      <c r="Y84" s="7"/>
    </row>
    <row r="85" customFormat="false" ht="12.75" hidden="false" customHeight="false" outlineLevel="0" collapsed="false">
      <c r="A85" s="287"/>
      <c r="B85" s="9"/>
      <c r="C85" s="290"/>
      <c r="D85" s="290"/>
      <c r="E85" s="290"/>
      <c r="F85" s="302"/>
      <c r="G85" s="302"/>
      <c r="H85" s="302"/>
      <c r="I85" s="302"/>
      <c r="J85" s="290"/>
      <c r="K85" s="303"/>
      <c r="L85" s="303"/>
      <c r="M85" s="303"/>
      <c r="N85" s="303"/>
      <c r="O85" s="303"/>
      <c r="P85" s="303"/>
      <c r="Q85" s="303"/>
      <c r="R85" s="303"/>
      <c r="S85" s="303"/>
      <c r="T85" s="303"/>
      <c r="U85" s="304"/>
      <c r="V85" s="7"/>
      <c r="W85" s="7"/>
      <c r="X85" s="7"/>
      <c r="Y85" s="7"/>
    </row>
    <row r="86" customFormat="false" ht="12.75" hidden="false" customHeight="false" outlineLevel="0" collapsed="false">
      <c r="A86" s="287"/>
      <c r="B86" s="9"/>
      <c r="C86" s="290"/>
      <c r="D86" s="290"/>
      <c r="E86" s="290"/>
      <c r="F86" s="302"/>
      <c r="G86" s="302"/>
      <c r="H86" s="302"/>
      <c r="I86" s="302"/>
      <c r="J86" s="290"/>
      <c r="K86" s="303"/>
      <c r="L86" s="303"/>
      <c r="M86" s="303"/>
      <c r="N86" s="303"/>
      <c r="O86" s="303"/>
      <c r="P86" s="303"/>
      <c r="Q86" s="303"/>
      <c r="R86" s="303"/>
      <c r="S86" s="303"/>
      <c r="T86" s="303"/>
      <c r="U86" s="304"/>
      <c r="V86" s="7"/>
      <c r="W86" s="7"/>
      <c r="X86" s="7"/>
      <c r="Y86" s="7"/>
    </row>
    <row r="87" customFormat="false" ht="12.75" hidden="false" customHeight="false" outlineLevel="0" collapsed="false">
      <c r="A87" s="287"/>
      <c r="B87" s="9"/>
      <c r="C87" s="290"/>
      <c r="D87" s="290"/>
      <c r="E87" s="290"/>
      <c r="F87" s="302"/>
      <c r="G87" s="302"/>
      <c r="H87" s="302"/>
      <c r="I87" s="302"/>
      <c r="J87" s="290"/>
      <c r="K87" s="303"/>
      <c r="L87" s="303"/>
      <c r="M87" s="303"/>
      <c r="N87" s="303"/>
      <c r="O87" s="303"/>
      <c r="P87" s="303"/>
      <c r="Q87" s="303"/>
      <c r="R87" s="303"/>
      <c r="S87" s="303"/>
      <c r="T87" s="303"/>
      <c r="U87" s="304"/>
      <c r="V87" s="7"/>
      <c r="W87" s="7"/>
      <c r="X87" s="7"/>
      <c r="Y87" s="7"/>
      <c r="AH87" s="6"/>
    </row>
    <row r="88" customFormat="false" ht="12.75" hidden="false" customHeight="false" outlineLevel="0" collapsed="false">
      <c r="A88" s="287"/>
      <c r="B88" s="9"/>
      <c r="C88" s="290"/>
      <c r="D88" s="290"/>
      <c r="E88" s="290"/>
      <c r="F88" s="302"/>
      <c r="G88" s="302"/>
      <c r="H88" s="302"/>
      <c r="I88" s="302"/>
      <c r="J88" s="290"/>
      <c r="K88" s="303"/>
      <c r="L88" s="303"/>
      <c r="M88" s="303"/>
      <c r="N88" s="303"/>
      <c r="O88" s="303"/>
      <c r="P88" s="303"/>
      <c r="Q88" s="303"/>
      <c r="R88" s="303"/>
      <c r="S88" s="303"/>
      <c r="T88" s="303"/>
      <c r="U88" s="304"/>
      <c r="V88" s="7"/>
      <c r="W88" s="7"/>
      <c r="X88" s="7"/>
      <c r="Y88" s="7"/>
    </row>
    <row r="89" customFormat="false" ht="12.75" hidden="false" customHeight="false" outlineLevel="0" collapsed="false">
      <c r="A89" s="287"/>
      <c r="B89" s="9"/>
      <c r="C89" s="290"/>
      <c r="D89" s="290"/>
      <c r="E89" s="290"/>
      <c r="F89" s="302"/>
      <c r="G89" s="302"/>
      <c r="H89" s="302"/>
      <c r="I89" s="302"/>
      <c r="J89" s="290"/>
      <c r="K89" s="303"/>
      <c r="L89" s="303"/>
      <c r="M89" s="303"/>
      <c r="N89" s="303"/>
      <c r="O89" s="303"/>
      <c r="P89" s="303"/>
      <c r="Q89" s="303"/>
      <c r="R89" s="303"/>
      <c r="S89" s="303"/>
      <c r="T89" s="303"/>
      <c r="U89" s="304"/>
      <c r="V89" s="7"/>
      <c r="W89" s="7"/>
      <c r="X89" s="7"/>
      <c r="Y89" s="7"/>
    </row>
    <row r="90" customFormat="false" ht="12.75" hidden="false" customHeight="false" outlineLevel="0" collapsed="false">
      <c r="A90" s="287"/>
      <c r="B90" s="9"/>
      <c r="C90" s="290"/>
      <c r="D90" s="290"/>
      <c r="E90" s="290"/>
      <c r="F90" s="302"/>
      <c r="G90" s="302"/>
      <c r="H90" s="302"/>
      <c r="I90" s="302"/>
      <c r="J90" s="290"/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4"/>
      <c r="V90" s="7"/>
      <c r="W90" s="7"/>
      <c r="X90" s="7"/>
      <c r="Y90" s="7"/>
    </row>
    <row r="91" customFormat="false" ht="12.75" hidden="false" customHeight="false" outlineLevel="0" collapsed="false">
      <c r="A91" s="287"/>
      <c r="B91" s="9"/>
      <c r="C91" s="290"/>
      <c r="D91" s="290"/>
      <c r="E91" s="290"/>
      <c r="F91" s="302"/>
      <c r="G91" s="302"/>
      <c r="H91" s="302"/>
      <c r="I91" s="302"/>
      <c r="J91" s="290"/>
      <c r="K91" s="303"/>
      <c r="L91" s="303"/>
      <c r="M91" s="303"/>
      <c r="N91" s="303"/>
      <c r="O91" s="303"/>
      <c r="P91" s="303"/>
      <c r="Q91" s="303"/>
      <c r="R91" s="303"/>
      <c r="S91" s="303"/>
      <c r="T91" s="303"/>
      <c r="U91" s="304"/>
      <c r="V91" s="7"/>
      <c r="W91" s="7"/>
      <c r="X91" s="7"/>
      <c r="Y91" s="7"/>
    </row>
    <row r="92" customFormat="false" ht="12.75" hidden="false" customHeight="false" outlineLevel="0" collapsed="false">
      <c r="A92" s="287"/>
      <c r="B92" s="9"/>
      <c r="C92" s="290"/>
      <c r="D92" s="290"/>
      <c r="E92" s="290"/>
      <c r="F92" s="302"/>
      <c r="G92" s="302"/>
      <c r="H92" s="302"/>
      <c r="I92" s="302"/>
      <c r="J92" s="290"/>
      <c r="K92" s="303"/>
      <c r="L92" s="303"/>
      <c r="M92" s="303"/>
      <c r="N92" s="303"/>
      <c r="O92" s="303"/>
      <c r="P92" s="303"/>
      <c r="Q92" s="303"/>
      <c r="R92" s="303"/>
      <c r="S92" s="303"/>
      <c r="T92" s="303"/>
      <c r="U92" s="304"/>
      <c r="V92" s="7"/>
      <c r="W92" s="7"/>
      <c r="X92" s="7"/>
      <c r="Y92" s="7"/>
    </row>
    <row r="93" customFormat="false" ht="12.75" hidden="false" customHeight="false" outlineLevel="0" collapsed="false">
      <c r="A93" s="287"/>
      <c r="B93" s="9"/>
      <c r="C93" s="290"/>
      <c r="D93" s="290"/>
      <c r="E93" s="290"/>
      <c r="F93" s="302"/>
      <c r="G93" s="302"/>
      <c r="H93" s="302"/>
      <c r="I93" s="302"/>
      <c r="J93" s="290"/>
      <c r="K93" s="303"/>
      <c r="L93" s="303"/>
      <c r="M93" s="303"/>
      <c r="N93" s="303"/>
      <c r="O93" s="303"/>
      <c r="P93" s="303"/>
      <c r="Q93" s="303"/>
      <c r="R93" s="303"/>
      <c r="S93" s="303"/>
      <c r="T93" s="303"/>
      <c r="U93" s="304"/>
      <c r="V93" s="7"/>
      <c r="W93" s="7"/>
      <c r="X93" s="7"/>
      <c r="Y93" s="7"/>
    </row>
    <row r="94" customFormat="false" ht="12.75" hidden="false" customHeight="false" outlineLevel="0" collapsed="false">
      <c r="A94" s="287"/>
      <c r="B94" s="9"/>
      <c r="C94" s="290"/>
      <c r="D94" s="290"/>
      <c r="E94" s="290"/>
      <c r="F94" s="302"/>
      <c r="G94" s="302"/>
      <c r="H94" s="302"/>
      <c r="I94" s="302"/>
      <c r="J94" s="290"/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304"/>
      <c r="V94" s="7"/>
      <c r="W94" s="7"/>
      <c r="X94" s="7"/>
      <c r="Y94" s="7"/>
    </row>
    <row r="95" customFormat="false" ht="12.75" hidden="false" customHeight="false" outlineLevel="0" collapsed="false">
      <c r="A95" s="287"/>
      <c r="B95" s="9"/>
      <c r="C95" s="290"/>
      <c r="D95" s="290"/>
      <c r="E95" s="290"/>
      <c r="F95" s="302"/>
      <c r="G95" s="302"/>
      <c r="H95" s="302"/>
      <c r="I95" s="302"/>
      <c r="J95" s="290"/>
      <c r="K95" s="303"/>
      <c r="L95" s="303"/>
      <c r="M95" s="303"/>
      <c r="N95" s="303"/>
      <c r="O95" s="303"/>
      <c r="P95" s="303"/>
      <c r="Q95" s="303"/>
      <c r="R95" s="303"/>
      <c r="S95" s="303"/>
      <c r="T95" s="303"/>
      <c r="U95" s="304"/>
      <c r="V95" s="7"/>
      <c r="W95" s="7"/>
      <c r="X95" s="7"/>
      <c r="Y95" s="7"/>
    </row>
    <row r="96" customFormat="false" ht="12.75" hidden="false" customHeight="false" outlineLevel="0" collapsed="false">
      <c r="A96" s="287"/>
      <c r="B96" s="9"/>
      <c r="C96" s="290"/>
      <c r="D96" s="290"/>
      <c r="E96" s="290"/>
      <c r="F96" s="302"/>
      <c r="G96" s="302"/>
      <c r="H96" s="302"/>
      <c r="I96" s="302"/>
      <c r="J96" s="290"/>
      <c r="K96" s="303"/>
      <c r="L96" s="303"/>
      <c r="M96" s="303"/>
      <c r="N96" s="303"/>
      <c r="O96" s="303"/>
      <c r="P96" s="303"/>
      <c r="Q96" s="303"/>
      <c r="R96" s="303"/>
      <c r="S96" s="303"/>
      <c r="T96" s="303"/>
      <c r="U96" s="304"/>
      <c r="V96" s="7"/>
      <c r="W96" s="7"/>
      <c r="X96" s="7"/>
      <c r="Y96" s="7"/>
    </row>
    <row r="97" customFormat="false" ht="12.75" hidden="false" customHeight="false" outlineLevel="0" collapsed="false">
      <c r="A97" s="287"/>
      <c r="B97" s="9"/>
      <c r="C97" s="290"/>
      <c r="D97" s="290"/>
      <c r="E97" s="291"/>
      <c r="F97" s="287"/>
      <c r="G97" s="287"/>
      <c r="H97" s="287"/>
      <c r="I97" s="287"/>
      <c r="J97" s="287"/>
      <c r="K97" s="287"/>
      <c r="L97" s="287"/>
      <c r="M97" s="287"/>
      <c r="N97" s="287"/>
      <c r="O97" s="287"/>
      <c r="P97" s="287"/>
      <c r="Q97" s="287"/>
      <c r="R97" s="287"/>
      <c r="S97" s="287"/>
      <c r="T97" s="287"/>
      <c r="U97" s="287"/>
      <c r="V97" s="7"/>
      <c r="W97" s="7"/>
      <c r="X97" s="7"/>
      <c r="Y97" s="7"/>
    </row>
    <row r="98" customFormat="false" ht="12.75" hidden="false" customHeight="false" outlineLevel="0" collapsed="false">
      <c r="A98" s="287"/>
      <c r="B98" s="287"/>
      <c r="C98" s="287"/>
      <c r="D98" s="287"/>
      <c r="E98" s="287"/>
      <c r="F98" s="287"/>
      <c r="G98" s="287"/>
      <c r="H98" s="287"/>
      <c r="I98" s="287"/>
      <c r="J98" s="287"/>
      <c r="K98" s="287"/>
      <c r="L98" s="287"/>
      <c r="M98" s="287"/>
      <c r="N98" s="287"/>
      <c r="O98" s="287"/>
      <c r="P98" s="287"/>
      <c r="Q98" s="287"/>
      <c r="R98" s="287"/>
      <c r="S98" s="287"/>
      <c r="T98" s="287"/>
      <c r="U98" s="287"/>
      <c r="V98" s="7"/>
      <c r="W98" s="7"/>
      <c r="X98" s="7"/>
      <c r="Y98" s="7"/>
    </row>
    <row r="99" customFormat="false" ht="12.75" hidden="false" customHeight="false" outlineLevel="0" collapsed="false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customFormat="false" ht="12.75" hidden="false" customHeight="false" outlineLevel="0" collapsed="false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customFormat="false" ht="12.75" hidden="false" customHeight="false" outlineLevel="0" collapsed="false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customFormat="false" ht="12.75" hidden="false" customHeight="false" outlineLevel="0" collapsed="false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customFormat="false" ht="12.75" hidden="false" customHeight="false" outlineLevel="0" collapsed="false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customFormat="false" ht="12.75" hidden="false" customHeight="false" outlineLevel="0" collapsed="false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customFormat="false" ht="12.75" hidden="false" customHeight="false" outlineLevel="0" collapsed="false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customFormat="false" ht="12.75" hidden="false" customHeight="false" outlineLevel="0" collapsed="false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customFormat="false" ht="12.75" hidden="false" customHeight="false" outlineLevel="0" collapsed="false">
      <c r="A107" s="7"/>
      <c r="B107" s="7"/>
      <c r="C107" s="7"/>
      <c r="D107" s="7"/>
      <c r="E107" s="287"/>
      <c r="F107" s="287"/>
      <c r="G107" s="287"/>
      <c r="H107" s="287"/>
      <c r="I107" s="287"/>
      <c r="J107" s="287"/>
      <c r="K107" s="287"/>
      <c r="L107" s="287"/>
      <c r="M107" s="287"/>
      <c r="N107" s="287"/>
      <c r="O107" s="287"/>
      <c r="P107" s="287"/>
      <c r="Q107" s="287"/>
      <c r="R107" s="287"/>
      <c r="S107" s="287"/>
      <c r="T107" s="287"/>
      <c r="U107" s="287"/>
      <c r="V107" s="287"/>
      <c r="W107" s="287"/>
      <c r="X107" s="287"/>
      <c r="Y107" s="7"/>
    </row>
    <row r="108" customFormat="false" ht="12.75" hidden="false" customHeight="false" outlineLevel="0" collapsed="false">
      <c r="A108" s="7"/>
      <c r="B108" s="7"/>
      <c r="C108" s="7"/>
      <c r="D108" s="7"/>
      <c r="E108" s="9"/>
      <c r="F108" s="10"/>
      <c r="G108" s="10"/>
      <c r="H108" s="10"/>
      <c r="I108" s="288"/>
      <c r="J108" s="288"/>
      <c r="K108" s="12"/>
      <c r="L108" s="12"/>
      <c r="M108" s="288"/>
      <c r="N108" s="288"/>
      <c r="O108" s="288"/>
      <c r="P108" s="289"/>
      <c r="Q108" s="288"/>
      <c r="R108" s="289"/>
      <c r="S108" s="287"/>
      <c r="T108" s="289"/>
      <c r="U108" s="289"/>
      <c r="V108" s="289"/>
      <c r="W108" s="289"/>
      <c r="X108" s="287"/>
      <c r="Y108" s="7"/>
    </row>
    <row r="109" customFormat="false" ht="12.75" hidden="false" customHeight="false" outlineLevel="0" collapsed="false">
      <c r="A109" s="7"/>
      <c r="B109" s="7"/>
      <c r="C109" s="7"/>
      <c r="D109" s="7"/>
      <c r="E109" s="9"/>
      <c r="F109" s="290"/>
      <c r="G109" s="291"/>
      <c r="H109" s="290"/>
      <c r="I109" s="289"/>
      <c r="J109" s="289"/>
      <c r="K109" s="289"/>
      <c r="L109" s="289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7"/>
    </row>
    <row r="110" customFormat="false" ht="12.75" hidden="false" customHeight="false" outlineLevel="0" collapsed="false">
      <c r="A110" s="7"/>
      <c r="B110" s="7"/>
      <c r="C110" s="7"/>
      <c r="D110" s="7"/>
      <c r="E110" s="9"/>
      <c r="F110" s="291"/>
      <c r="G110" s="291"/>
      <c r="H110" s="290"/>
      <c r="I110" s="289"/>
      <c r="J110" s="289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89"/>
      <c r="Y110" s="7"/>
    </row>
    <row r="111" customFormat="false" ht="12.75" hidden="false" customHeight="false" outlineLevel="0" collapsed="false">
      <c r="A111" s="7"/>
      <c r="B111" s="7"/>
      <c r="C111" s="7"/>
      <c r="D111" s="7"/>
      <c r="E111" s="9"/>
      <c r="F111" s="291"/>
      <c r="G111" s="291"/>
      <c r="H111" s="10"/>
      <c r="I111" s="206"/>
      <c r="J111" s="294"/>
      <c r="K111" s="294"/>
      <c r="L111" s="289"/>
      <c r="M111" s="289"/>
      <c r="N111" s="294"/>
      <c r="O111" s="294"/>
      <c r="P111" s="294"/>
      <c r="Q111" s="295"/>
      <c r="R111" s="294"/>
      <c r="S111" s="296"/>
      <c r="T111" s="294"/>
      <c r="U111" s="294"/>
      <c r="V111" s="294"/>
      <c r="W111" s="294"/>
      <c r="X111" s="289"/>
      <c r="Y111" s="7"/>
    </row>
    <row r="112" customFormat="false" ht="12.75" hidden="false" customHeight="false" outlineLevel="0" collapsed="false">
      <c r="A112" s="7"/>
      <c r="B112" s="7"/>
      <c r="C112" s="7"/>
      <c r="D112" s="7"/>
      <c r="E112" s="297"/>
      <c r="F112" s="298"/>
      <c r="G112" s="298"/>
      <c r="H112" s="298"/>
      <c r="I112" s="299"/>
      <c r="J112" s="299"/>
      <c r="K112" s="299"/>
      <c r="L112" s="299"/>
      <c r="M112" s="298"/>
      <c r="N112" s="299"/>
      <c r="O112" s="299"/>
      <c r="P112" s="299"/>
      <c r="Q112" s="300"/>
      <c r="R112" s="299"/>
      <c r="S112" s="300"/>
      <c r="T112" s="299"/>
      <c r="U112" s="300"/>
      <c r="V112" s="301"/>
      <c r="W112" s="299"/>
      <c r="X112" s="299"/>
      <c r="Y112" s="7"/>
    </row>
    <row r="113" customFormat="false" ht="12.75" hidden="false" customHeight="false" outlineLevel="0" collapsed="false">
      <c r="A113" s="7"/>
      <c r="B113" s="7"/>
      <c r="C113" s="7"/>
      <c r="D113" s="7"/>
      <c r="E113" s="9"/>
      <c r="F113" s="290"/>
      <c r="G113" s="290"/>
      <c r="H113" s="290"/>
      <c r="I113" s="302"/>
      <c r="J113" s="302"/>
      <c r="K113" s="302"/>
      <c r="L113" s="302"/>
      <c r="M113" s="290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  <c r="X113" s="304"/>
      <c r="Y113" s="7"/>
    </row>
    <row r="114" customFormat="false" ht="12.75" hidden="false" customHeight="false" outlineLevel="0" collapsed="false">
      <c r="A114" s="7"/>
      <c r="B114" s="7"/>
      <c r="C114" s="7"/>
      <c r="D114" s="7"/>
      <c r="E114" s="9"/>
      <c r="F114" s="290"/>
      <c r="G114" s="290"/>
      <c r="H114" s="290"/>
      <c r="I114" s="302"/>
      <c r="J114" s="302"/>
      <c r="K114" s="302"/>
      <c r="L114" s="302"/>
      <c r="M114" s="290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  <c r="X114" s="304"/>
      <c r="Y114" s="7"/>
    </row>
    <row r="115" customFormat="false" ht="12.75" hidden="false" customHeight="false" outlineLevel="0" collapsed="false">
      <c r="A115" s="7"/>
      <c r="B115" s="7"/>
      <c r="C115" s="7"/>
      <c r="D115" s="7"/>
      <c r="E115" s="9"/>
      <c r="F115" s="290"/>
      <c r="G115" s="290"/>
      <c r="H115" s="290"/>
      <c r="I115" s="302"/>
      <c r="J115" s="302"/>
      <c r="K115" s="302"/>
      <c r="L115" s="302"/>
      <c r="M115" s="290"/>
      <c r="N115" s="303"/>
      <c r="O115" s="303"/>
      <c r="P115" s="303"/>
      <c r="Q115" s="303"/>
      <c r="R115" s="303"/>
      <c r="S115" s="303"/>
      <c r="T115" s="303"/>
      <c r="U115" s="303"/>
      <c r="V115" s="303"/>
      <c r="W115" s="303"/>
      <c r="X115" s="304"/>
      <c r="Y115" s="7"/>
    </row>
    <row r="116" customFormat="false" ht="12.75" hidden="false" customHeight="false" outlineLevel="0" collapsed="false">
      <c r="A116" s="7"/>
      <c r="B116" s="7"/>
      <c r="C116" s="7"/>
      <c r="D116" s="7"/>
      <c r="E116" s="9"/>
      <c r="F116" s="290"/>
      <c r="G116" s="290"/>
      <c r="H116" s="290"/>
      <c r="I116" s="302"/>
      <c r="J116" s="302"/>
      <c r="K116" s="302"/>
      <c r="L116" s="302"/>
      <c r="M116" s="290"/>
      <c r="N116" s="303"/>
      <c r="O116" s="303"/>
      <c r="P116" s="303"/>
      <c r="Q116" s="303"/>
      <c r="R116" s="303"/>
      <c r="S116" s="303"/>
      <c r="T116" s="303"/>
      <c r="U116" s="303"/>
      <c r="V116" s="303"/>
      <c r="W116" s="303"/>
      <c r="X116" s="304"/>
      <c r="Y116" s="7"/>
    </row>
    <row r="117" customFormat="false" ht="12.75" hidden="false" customHeight="false" outlineLevel="0" collapsed="false">
      <c r="A117" s="7"/>
      <c r="B117" s="7"/>
      <c r="C117" s="7"/>
      <c r="D117" s="7"/>
      <c r="E117" s="9"/>
      <c r="F117" s="290"/>
      <c r="G117" s="290"/>
      <c r="H117" s="290"/>
      <c r="I117" s="302"/>
      <c r="J117" s="302"/>
      <c r="K117" s="302"/>
      <c r="L117" s="302"/>
      <c r="M117" s="290"/>
      <c r="N117" s="303"/>
      <c r="O117" s="303"/>
      <c r="P117" s="303"/>
      <c r="Q117" s="303"/>
      <c r="R117" s="303"/>
      <c r="S117" s="303"/>
      <c r="T117" s="303"/>
      <c r="U117" s="303"/>
      <c r="V117" s="303"/>
      <c r="W117" s="303"/>
      <c r="X117" s="304"/>
      <c r="Y117" s="7"/>
    </row>
    <row r="118" customFormat="false" ht="12.75" hidden="false" customHeight="false" outlineLevel="0" collapsed="false">
      <c r="A118" s="7"/>
      <c r="B118" s="7"/>
      <c r="C118" s="7"/>
      <c r="D118" s="7"/>
      <c r="E118" s="9"/>
      <c r="F118" s="290"/>
      <c r="G118" s="290"/>
      <c r="H118" s="290"/>
      <c r="I118" s="302"/>
      <c r="J118" s="302"/>
      <c r="K118" s="302"/>
      <c r="L118" s="302"/>
      <c r="M118" s="290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  <c r="X118" s="304"/>
      <c r="Y118" s="7"/>
    </row>
    <row r="119" customFormat="false" ht="12.75" hidden="false" customHeight="false" outlineLevel="0" collapsed="false">
      <c r="A119" s="7"/>
      <c r="B119" s="7"/>
      <c r="C119" s="7"/>
      <c r="D119" s="7"/>
      <c r="E119" s="9"/>
      <c r="F119" s="290"/>
      <c r="G119" s="290"/>
      <c r="H119" s="290"/>
      <c r="I119" s="302"/>
      <c r="J119" s="302"/>
      <c r="K119" s="302"/>
      <c r="L119" s="302"/>
      <c r="M119" s="290"/>
      <c r="N119" s="303"/>
      <c r="O119" s="303"/>
      <c r="P119" s="303"/>
      <c r="Q119" s="303"/>
      <c r="R119" s="303"/>
      <c r="S119" s="303"/>
      <c r="T119" s="303"/>
      <c r="U119" s="303"/>
      <c r="V119" s="303"/>
      <c r="W119" s="303"/>
      <c r="X119" s="304"/>
      <c r="Y119" s="7"/>
    </row>
    <row r="120" customFormat="false" ht="12.75" hidden="false" customHeight="false" outlineLevel="0" collapsed="false">
      <c r="A120" s="7"/>
      <c r="B120" s="7"/>
      <c r="C120" s="7"/>
      <c r="D120" s="7"/>
      <c r="E120" s="9"/>
      <c r="F120" s="290"/>
      <c r="G120" s="290"/>
      <c r="H120" s="290"/>
      <c r="I120" s="302"/>
      <c r="J120" s="302"/>
      <c r="K120" s="302"/>
      <c r="L120" s="302"/>
      <c r="M120" s="290"/>
      <c r="N120" s="303"/>
      <c r="O120" s="303"/>
      <c r="P120" s="303"/>
      <c r="Q120" s="303"/>
      <c r="R120" s="303"/>
      <c r="S120" s="303"/>
      <c r="T120" s="303"/>
      <c r="U120" s="303"/>
      <c r="V120" s="303"/>
      <c r="W120" s="303"/>
      <c r="X120" s="304"/>
      <c r="Y120" s="7"/>
    </row>
    <row r="121" customFormat="false" ht="12.75" hidden="false" customHeight="false" outlineLevel="0" collapsed="false">
      <c r="A121" s="7"/>
      <c r="B121" s="7"/>
      <c r="C121" s="7"/>
      <c r="D121" s="7"/>
      <c r="E121" s="9"/>
      <c r="F121" s="290"/>
      <c r="G121" s="290"/>
      <c r="H121" s="290"/>
      <c r="I121" s="302"/>
      <c r="J121" s="302"/>
      <c r="K121" s="302"/>
      <c r="L121" s="302"/>
      <c r="M121" s="290"/>
      <c r="N121" s="303"/>
      <c r="O121" s="303"/>
      <c r="P121" s="303"/>
      <c r="Q121" s="303"/>
      <c r="R121" s="303"/>
      <c r="S121" s="303"/>
      <c r="T121" s="303"/>
      <c r="U121" s="303"/>
      <c r="V121" s="303"/>
      <c r="W121" s="303"/>
      <c r="X121" s="304"/>
      <c r="Y121" s="7"/>
    </row>
    <row r="122" customFormat="false" ht="12.75" hidden="false" customHeight="false" outlineLevel="0" collapsed="false">
      <c r="A122" s="7"/>
      <c r="B122" s="7"/>
      <c r="C122" s="7"/>
      <c r="D122" s="7"/>
      <c r="E122" s="9"/>
      <c r="F122" s="290"/>
      <c r="G122" s="290"/>
      <c r="H122" s="290"/>
      <c r="I122" s="302"/>
      <c r="J122" s="302"/>
      <c r="K122" s="302"/>
      <c r="L122" s="302"/>
      <c r="M122" s="290"/>
      <c r="N122" s="303"/>
      <c r="O122" s="303"/>
      <c r="P122" s="303"/>
      <c r="Q122" s="303"/>
      <c r="R122" s="303"/>
      <c r="S122" s="303"/>
      <c r="T122" s="303"/>
      <c r="U122" s="303"/>
      <c r="V122" s="303"/>
      <c r="W122" s="303"/>
      <c r="X122" s="304"/>
      <c r="Y122" s="7"/>
    </row>
    <row r="123" customFormat="false" ht="12.75" hidden="false" customHeight="false" outlineLevel="0" collapsed="false">
      <c r="A123" s="7"/>
      <c r="B123" s="7"/>
      <c r="C123" s="7"/>
      <c r="D123" s="7"/>
      <c r="E123" s="9"/>
      <c r="F123" s="290"/>
      <c r="G123" s="290"/>
      <c r="H123" s="290"/>
      <c r="I123" s="302"/>
      <c r="J123" s="302"/>
      <c r="K123" s="302"/>
      <c r="L123" s="302"/>
      <c r="M123" s="290"/>
      <c r="N123" s="303"/>
      <c r="O123" s="303"/>
      <c r="P123" s="303"/>
      <c r="Q123" s="303"/>
      <c r="R123" s="303"/>
      <c r="S123" s="303"/>
      <c r="T123" s="303"/>
      <c r="U123" s="303"/>
      <c r="V123" s="303"/>
      <c r="W123" s="303"/>
      <c r="X123" s="304"/>
      <c r="Y123" s="7"/>
    </row>
    <row r="124" customFormat="false" ht="12.75" hidden="false" customHeight="false" outlineLevel="0" collapsed="false">
      <c r="A124" s="7"/>
      <c r="B124" s="7"/>
      <c r="C124" s="7"/>
      <c r="D124" s="7"/>
      <c r="E124" s="9"/>
      <c r="F124" s="290"/>
      <c r="G124" s="290"/>
      <c r="H124" s="290"/>
      <c r="I124" s="302"/>
      <c r="J124" s="302"/>
      <c r="K124" s="302"/>
      <c r="L124" s="302"/>
      <c r="M124" s="290"/>
      <c r="N124" s="303"/>
      <c r="O124" s="303"/>
      <c r="P124" s="303"/>
      <c r="Q124" s="303"/>
      <c r="R124" s="303"/>
      <c r="S124" s="303"/>
      <c r="T124" s="303"/>
      <c r="U124" s="303"/>
      <c r="V124" s="303"/>
      <c r="W124" s="303"/>
      <c r="X124" s="304"/>
      <c r="Y124" s="7"/>
    </row>
    <row r="125" customFormat="false" ht="12.75" hidden="false" customHeight="false" outlineLevel="0" collapsed="false">
      <c r="A125" s="7"/>
      <c r="B125" s="7"/>
      <c r="C125" s="7"/>
      <c r="D125" s="7"/>
      <c r="E125" s="9"/>
      <c r="F125" s="290"/>
      <c r="G125" s="290"/>
      <c r="H125" s="290"/>
      <c r="I125" s="302"/>
      <c r="J125" s="302"/>
      <c r="K125" s="302"/>
      <c r="L125" s="302"/>
      <c r="M125" s="290"/>
      <c r="N125" s="303"/>
      <c r="O125" s="303"/>
      <c r="P125" s="303"/>
      <c r="Q125" s="303"/>
      <c r="R125" s="303"/>
      <c r="S125" s="303"/>
      <c r="T125" s="303"/>
      <c r="U125" s="303"/>
      <c r="V125" s="303"/>
      <c r="W125" s="303"/>
      <c r="X125" s="304"/>
      <c r="Y125" s="7"/>
    </row>
    <row r="126" customFormat="false" ht="12.75" hidden="false" customHeight="false" outlineLevel="0" collapsed="false">
      <c r="A126" s="7"/>
      <c r="B126" s="7"/>
      <c r="C126" s="7"/>
      <c r="D126" s="7"/>
      <c r="E126" s="9"/>
      <c r="F126" s="290"/>
      <c r="G126" s="290"/>
      <c r="H126" s="290"/>
      <c r="I126" s="302"/>
      <c r="J126" s="302"/>
      <c r="K126" s="302"/>
      <c r="L126" s="302"/>
      <c r="M126" s="290"/>
      <c r="N126" s="303"/>
      <c r="O126" s="303"/>
      <c r="P126" s="303"/>
      <c r="Q126" s="303"/>
      <c r="R126" s="303"/>
      <c r="S126" s="303"/>
      <c r="T126" s="303"/>
      <c r="U126" s="303"/>
      <c r="V126" s="303"/>
      <c r="W126" s="303"/>
      <c r="X126" s="304"/>
      <c r="Y126" s="7"/>
    </row>
    <row r="127" customFormat="false" ht="12.75" hidden="false" customHeight="false" outlineLevel="0" collapsed="false">
      <c r="A127" s="7"/>
      <c r="B127" s="7"/>
      <c r="C127" s="7"/>
      <c r="D127" s="7"/>
      <c r="E127" s="9"/>
      <c r="F127" s="290"/>
      <c r="G127" s="290"/>
      <c r="H127" s="290"/>
      <c r="I127" s="302"/>
      <c r="J127" s="302"/>
      <c r="K127" s="302"/>
      <c r="L127" s="302"/>
      <c r="M127" s="290"/>
      <c r="N127" s="303"/>
      <c r="O127" s="303"/>
      <c r="P127" s="303"/>
      <c r="Q127" s="303"/>
      <c r="R127" s="303"/>
      <c r="S127" s="303"/>
      <c r="T127" s="303"/>
      <c r="U127" s="303"/>
      <c r="V127" s="303"/>
      <c r="W127" s="303"/>
      <c r="X127" s="304"/>
      <c r="Y127" s="7"/>
    </row>
    <row r="128" customFormat="false" ht="12.75" hidden="false" customHeight="false" outlineLevel="0" collapsed="false">
      <c r="A128" s="7"/>
      <c r="B128" s="7"/>
      <c r="C128" s="7"/>
      <c r="D128" s="7"/>
      <c r="E128" s="9"/>
      <c r="F128" s="290"/>
      <c r="G128" s="290"/>
      <c r="H128" s="290"/>
      <c r="I128" s="302"/>
      <c r="J128" s="302"/>
      <c r="K128" s="302"/>
      <c r="L128" s="302"/>
      <c r="M128" s="290"/>
      <c r="N128" s="303"/>
      <c r="O128" s="303"/>
      <c r="P128" s="303"/>
      <c r="Q128" s="303"/>
      <c r="R128" s="303"/>
      <c r="S128" s="303"/>
      <c r="T128" s="303"/>
      <c r="U128" s="303"/>
      <c r="V128" s="303"/>
      <c r="W128" s="303"/>
      <c r="X128" s="304"/>
      <c r="Y128" s="7"/>
    </row>
    <row r="129" customFormat="false" ht="12.75" hidden="false" customHeight="false" outlineLevel="0" collapsed="false">
      <c r="A129" s="7"/>
      <c r="B129" s="7"/>
      <c r="C129" s="7"/>
      <c r="D129" s="7"/>
      <c r="E129" s="9"/>
      <c r="F129" s="290"/>
      <c r="G129" s="290"/>
      <c r="H129" s="290"/>
      <c r="I129" s="302"/>
      <c r="J129" s="302"/>
      <c r="K129" s="302"/>
      <c r="L129" s="302"/>
      <c r="M129" s="290"/>
      <c r="N129" s="303"/>
      <c r="O129" s="303"/>
      <c r="P129" s="303"/>
      <c r="Q129" s="303"/>
      <c r="R129" s="303"/>
      <c r="S129" s="303"/>
      <c r="T129" s="303"/>
      <c r="U129" s="303"/>
      <c r="V129" s="303"/>
      <c r="W129" s="303"/>
      <c r="X129" s="304"/>
      <c r="Y129" s="7"/>
    </row>
    <row r="130" customFormat="false" ht="12.75" hidden="false" customHeight="false" outlineLevel="0" collapsed="false">
      <c r="A130" s="7"/>
      <c r="B130" s="7"/>
      <c r="C130" s="7"/>
      <c r="D130" s="7"/>
      <c r="E130" s="9"/>
      <c r="F130" s="290"/>
      <c r="G130" s="290"/>
      <c r="H130" s="290"/>
      <c r="I130" s="302"/>
      <c r="J130" s="302"/>
      <c r="K130" s="302"/>
      <c r="L130" s="302"/>
      <c r="M130" s="290"/>
      <c r="N130" s="303"/>
      <c r="O130" s="303"/>
      <c r="P130" s="303"/>
      <c r="Q130" s="303"/>
      <c r="R130" s="303"/>
      <c r="S130" s="303"/>
      <c r="T130" s="303"/>
      <c r="U130" s="303"/>
      <c r="V130" s="303"/>
      <c r="W130" s="303"/>
      <c r="X130" s="304"/>
      <c r="Y130" s="7"/>
    </row>
    <row r="131" customFormat="false" ht="12.75" hidden="false" customHeight="false" outlineLevel="0" collapsed="false">
      <c r="A131" s="7"/>
      <c r="B131" s="7"/>
      <c r="C131" s="7"/>
      <c r="D131" s="7"/>
      <c r="E131" s="9"/>
      <c r="F131" s="290"/>
      <c r="G131" s="290"/>
      <c r="H131" s="290"/>
      <c r="I131" s="302"/>
      <c r="J131" s="302"/>
      <c r="K131" s="302"/>
      <c r="L131" s="302"/>
      <c r="M131" s="290"/>
      <c r="N131" s="303"/>
      <c r="O131" s="303"/>
      <c r="P131" s="303"/>
      <c r="Q131" s="303"/>
      <c r="R131" s="303"/>
      <c r="S131" s="303"/>
      <c r="T131" s="303"/>
      <c r="U131" s="303"/>
      <c r="V131" s="303"/>
      <c r="W131" s="303"/>
      <c r="X131" s="304"/>
      <c r="Y131" s="7"/>
    </row>
    <row r="132" customFormat="false" ht="12.75" hidden="false" customHeight="false" outlineLevel="0" collapsed="false">
      <c r="A132" s="7"/>
      <c r="B132" s="7"/>
      <c r="C132" s="7"/>
      <c r="D132" s="7"/>
      <c r="E132" s="9"/>
      <c r="F132" s="290"/>
      <c r="G132" s="290"/>
      <c r="H132" s="290"/>
      <c r="I132" s="302"/>
      <c r="J132" s="302"/>
      <c r="K132" s="302"/>
      <c r="L132" s="302"/>
      <c r="M132" s="290"/>
      <c r="N132" s="303"/>
      <c r="O132" s="303"/>
      <c r="P132" s="303"/>
      <c r="Q132" s="303"/>
      <c r="R132" s="303"/>
      <c r="S132" s="303"/>
      <c r="T132" s="303"/>
      <c r="U132" s="303"/>
      <c r="V132" s="303"/>
      <c r="W132" s="303"/>
      <c r="X132" s="304"/>
      <c r="Y132" s="7"/>
    </row>
    <row r="133" customFormat="false" ht="12.75" hidden="false" customHeight="false" outlineLevel="0" collapsed="false">
      <c r="A133" s="7"/>
      <c r="B133" s="7"/>
      <c r="C133" s="7"/>
      <c r="D133" s="7"/>
      <c r="E133" s="9"/>
      <c r="F133" s="290"/>
      <c r="G133" s="290"/>
      <c r="H133" s="290"/>
      <c r="I133" s="302"/>
      <c r="J133" s="302"/>
      <c r="K133" s="302"/>
      <c r="L133" s="302"/>
      <c r="M133" s="290"/>
      <c r="N133" s="303"/>
      <c r="O133" s="303"/>
      <c r="P133" s="303"/>
      <c r="Q133" s="303"/>
      <c r="R133" s="303"/>
      <c r="S133" s="303"/>
      <c r="T133" s="303"/>
      <c r="U133" s="303"/>
      <c r="V133" s="303"/>
      <c r="W133" s="303"/>
      <c r="X133" s="304"/>
      <c r="Y133" s="7"/>
    </row>
    <row r="134" customFormat="false" ht="12.75" hidden="false" customHeight="false" outlineLevel="0" collapsed="false">
      <c r="A134" s="7"/>
      <c r="B134" s="7"/>
      <c r="C134" s="7"/>
      <c r="D134" s="7"/>
      <c r="E134" s="9"/>
      <c r="F134" s="290"/>
      <c r="G134" s="290"/>
      <c r="H134" s="290"/>
      <c r="I134" s="302"/>
      <c r="J134" s="302"/>
      <c r="K134" s="302"/>
      <c r="L134" s="302"/>
      <c r="M134" s="290"/>
      <c r="N134" s="303"/>
      <c r="O134" s="303"/>
      <c r="P134" s="303"/>
      <c r="Q134" s="303"/>
      <c r="R134" s="303"/>
      <c r="S134" s="303"/>
      <c r="T134" s="303"/>
      <c r="U134" s="303"/>
      <c r="V134" s="303"/>
      <c r="W134" s="303"/>
      <c r="X134" s="304"/>
      <c r="Y134" s="7"/>
    </row>
    <row r="135" customFormat="false" ht="12.75" hidden="false" customHeight="false" outlineLevel="0" collapsed="false">
      <c r="A135" s="7"/>
      <c r="B135" s="7"/>
      <c r="C135" s="7"/>
      <c r="D135" s="7"/>
      <c r="E135" s="9"/>
      <c r="F135" s="290"/>
      <c r="G135" s="290"/>
      <c r="H135" s="290"/>
      <c r="I135" s="302"/>
      <c r="J135" s="302"/>
      <c r="K135" s="302"/>
      <c r="L135" s="302"/>
      <c r="M135" s="290"/>
      <c r="N135" s="303"/>
      <c r="O135" s="303"/>
      <c r="P135" s="303"/>
      <c r="Q135" s="303"/>
      <c r="R135" s="303"/>
      <c r="S135" s="303"/>
      <c r="T135" s="303"/>
      <c r="U135" s="303"/>
      <c r="V135" s="303"/>
      <c r="W135" s="303"/>
      <c r="X135" s="304"/>
      <c r="Y135" s="7"/>
    </row>
    <row r="136" customFormat="false" ht="12.75" hidden="false" customHeight="false" outlineLevel="0" collapsed="false">
      <c r="A136" s="7"/>
      <c r="B136" s="7"/>
      <c r="C136" s="7"/>
      <c r="D136" s="7"/>
      <c r="E136" s="9"/>
      <c r="F136" s="290"/>
      <c r="G136" s="290"/>
      <c r="H136" s="290"/>
      <c r="I136" s="302"/>
      <c r="J136" s="302"/>
      <c r="K136" s="302"/>
      <c r="L136" s="302"/>
      <c r="M136" s="290"/>
      <c r="N136" s="303"/>
      <c r="O136" s="303"/>
      <c r="P136" s="303"/>
      <c r="Q136" s="303"/>
      <c r="R136" s="303"/>
      <c r="S136" s="303"/>
      <c r="T136" s="303"/>
      <c r="U136" s="303"/>
      <c r="V136" s="303"/>
      <c r="W136" s="303"/>
      <c r="X136" s="304"/>
      <c r="Y136" s="7"/>
    </row>
    <row r="137" customFormat="false" ht="12.75" hidden="false" customHeight="false" outlineLevel="0" collapsed="false">
      <c r="A137" s="7"/>
      <c r="B137" s="7"/>
      <c r="C137" s="7"/>
      <c r="D137" s="7"/>
      <c r="E137" s="9"/>
      <c r="F137" s="290"/>
      <c r="G137" s="290"/>
      <c r="H137" s="291"/>
      <c r="I137" s="287"/>
      <c r="J137" s="287"/>
      <c r="K137" s="287"/>
      <c r="L137" s="287"/>
      <c r="M137" s="287"/>
      <c r="N137" s="287"/>
      <c r="O137" s="287"/>
      <c r="P137" s="287"/>
      <c r="Q137" s="287"/>
      <c r="R137" s="287"/>
      <c r="S137" s="287"/>
      <c r="T137" s="287"/>
      <c r="U137" s="287"/>
      <c r="V137" s="287"/>
      <c r="W137" s="287"/>
      <c r="X137" s="287"/>
      <c r="Y137" s="7"/>
    </row>
    <row r="138" customFormat="false" ht="12.75" hidden="false" customHeight="false" outlineLevel="0" collapsed="false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customFormat="false" ht="12.75" hidden="false" customHeight="false" outlineLevel="0" collapsed="false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customFormat="false" ht="12.75" hidden="false" customHeight="false" outlineLevel="0" collapsed="false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customFormat="false" ht="12.75" hidden="false" customHeight="false" outlineLevel="0" collapsed="false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customFormat="false" ht="12.75" hidden="false" customHeight="false" outlineLevel="0" collapsed="false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customFormat="false" ht="12.75" hidden="false" customHeight="false" outlineLevel="0" collapsed="false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customFormat="false" ht="12.75" hidden="false" customHeight="false" outlineLevel="0" collapsed="false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customFormat="false" ht="12.75" hidden="false" customHeight="false" outlineLevel="0" collapsed="false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</sheetData>
  <mergeCells count="13">
    <mergeCell ref="AQ1:AR1"/>
    <mergeCell ref="BC1:BD1"/>
    <mergeCell ref="W3:AB3"/>
    <mergeCell ref="AD3:AL3"/>
    <mergeCell ref="BF3:BH3"/>
    <mergeCell ref="CE3:CG3"/>
    <mergeCell ref="F4:I4"/>
    <mergeCell ref="AK4:AM4"/>
    <mergeCell ref="AN4:AP4"/>
    <mergeCell ref="AK5:AM5"/>
    <mergeCell ref="AN5:AP5"/>
    <mergeCell ref="F69:I69"/>
    <mergeCell ref="I109:L109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Y145"/>
  <sheetViews>
    <sheetView showFormulas="false" showGridLines="true" showRowColHeaders="true" showZeros="true" rightToLeft="false" tabSelected="false" showOutlineSymbols="true" defaultGridColor="true" view="normal" topLeftCell="T1" colorId="64" zoomScale="75" zoomScaleNormal="75" zoomScalePageLayoutView="100" workbookViewId="0">
      <selection pane="topLeft" activeCell="AL31" activeCellId="0" sqref="AL3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9.99"/>
    <col collapsed="false" customWidth="true" hidden="false" outlineLevel="0" max="4" min="4" style="0" width="10.56"/>
    <col collapsed="false" customWidth="true" hidden="false" outlineLevel="0" max="5" min="5" style="0" width="13.85"/>
    <col collapsed="false" customWidth="true" hidden="false" outlineLevel="0" max="6" min="6" style="0" width="13.41"/>
    <col collapsed="false" customWidth="true" hidden="false" outlineLevel="0" max="7" min="7" style="0" width="11.99"/>
    <col collapsed="false" customWidth="true" hidden="false" outlineLevel="0" max="8" min="8" style="0" width="14.28"/>
    <col collapsed="false" customWidth="true" hidden="false" outlineLevel="0" max="9" min="9" style="0" width="15.85"/>
    <col collapsed="false" customWidth="true" hidden="false" outlineLevel="0" max="10" min="10" style="0" width="11.56"/>
    <col collapsed="false" customWidth="true" hidden="false" outlineLevel="0" max="11" min="11" style="0" width="19.56"/>
    <col collapsed="false" customWidth="true" hidden="false" outlineLevel="0" max="12" min="12" style="0" width="16.56"/>
    <col collapsed="false" customWidth="true" hidden="false" outlineLevel="0" max="13" min="13" style="0" width="18.41"/>
    <col collapsed="false" customWidth="true" hidden="false" outlineLevel="0" max="14" min="14" style="0" width="19.99"/>
    <col collapsed="false" customWidth="true" hidden="false" outlineLevel="0" max="15" min="15" style="0" width="14.56"/>
    <col collapsed="false" customWidth="true" hidden="false" outlineLevel="0" max="16" min="16" style="0" width="11.56"/>
    <col collapsed="false" customWidth="true" hidden="false" outlineLevel="0" max="17" min="17" style="0" width="12.14"/>
    <col collapsed="false" customWidth="true" hidden="false" outlineLevel="0" max="19" min="18" style="0" width="12.85"/>
    <col collapsed="false" customWidth="true" hidden="false" outlineLevel="0" max="20" min="20" style="0" width="13.56"/>
    <col collapsed="false" customWidth="true" hidden="false" outlineLevel="0" max="21" min="21" style="0" width="15.13"/>
    <col collapsed="false" customWidth="true" hidden="false" outlineLevel="0" max="22" min="22" style="0" width="13.14"/>
    <col collapsed="false" customWidth="true" hidden="false" outlineLevel="0" max="23" min="23" style="0" width="12.56"/>
    <col collapsed="false" customWidth="true" hidden="false" outlineLevel="0" max="24" min="24" style="0" width="12.28"/>
    <col collapsed="false" customWidth="true" hidden="false" outlineLevel="0" max="25" min="25" style="0" width="13.85"/>
    <col collapsed="false" customWidth="true" hidden="false" outlineLevel="0" max="26" min="26" style="0" width="12.56"/>
    <col collapsed="false" customWidth="true" hidden="false" outlineLevel="0" max="27" min="27" style="0" width="13.99"/>
    <col collapsed="false" customWidth="true" hidden="false" outlineLevel="0" max="28" min="28" style="0" width="14.14"/>
    <col collapsed="false" customWidth="true" hidden="false" outlineLevel="0" max="29" min="29" style="0" width="14.28"/>
    <col collapsed="false" customWidth="true" hidden="false" outlineLevel="0" max="30" min="30" style="0" width="15.13"/>
    <col collapsed="false" customWidth="true" hidden="false" outlineLevel="0" max="31" min="31" style="0" width="13.14"/>
    <col collapsed="false" customWidth="true" hidden="false" outlineLevel="0" max="32" min="32" style="0" width="12.56"/>
    <col collapsed="false" customWidth="true" hidden="false" outlineLevel="0" max="33" min="33" style="0" width="12.28"/>
    <col collapsed="false" customWidth="true" hidden="false" outlineLevel="0" max="34" min="34" style="0" width="12.7"/>
    <col collapsed="false" customWidth="true" hidden="false" outlineLevel="0" max="35" min="35" style="0" width="10.99"/>
    <col collapsed="false" customWidth="true" hidden="false" outlineLevel="0" max="36" min="36" style="0" width="15.41"/>
    <col collapsed="false" customWidth="true" hidden="false" outlineLevel="0" max="37" min="37" style="0" width="13.14"/>
    <col collapsed="false" customWidth="true" hidden="false" outlineLevel="0" max="38" min="38" style="0" width="14.56"/>
    <col collapsed="false" customWidth="true" hidden="false" outlineLevel="0" max="39" min="39" style="0" width="14.85"/>
    <col collapsed="false" customWidth="true" hidden="false" outlineLevel="0" max="40" min="40" style="0" width="11.13"/>
    <col collapsed="false" customWidth="true" hidden="false" outlineLevel="0" max="41" min="41" style="0" width="14.28"/>
    <col collapsed="false" customWidth="true" hidden="false" outlineLevel="0" max="42" min="42" style="0" width="14.41"/>
    <col collapsed="false" customWidth="true" hidden="false" outlineLevel="0" max="43" min="43" style="0" width="13.99"/>
    <col collapsed="false" customWidth="true" hidden="false" outlineLevel="0" max="44" min="44" style="0" width="14.28"/>
    <col collapsed="false" customWidth="true" hidden="false" outlineLevel="0" max="45" min="45" style="0" width="16.84"/>
    <col collapsed="false" customWidth="true" hidden="false" outlineLevel="0" max="46" min="46" style="0" width="17.28"/>
    <col collapsed="false" customWidth="true" hidden="false" outlineLevel="0" max="47" min="47" style="0" width="16.56"/>
    <col collapsed="false" customWidth="true" hidden="false" outlineLevel="0" max="48" min="48" style="0" width="17.14"/>
    <col collapsed="false" customWidth="true" hidden="false" outlineLevel="0" max="49" min="49" style="0" width="14.28"/>
    <col collapsed="false" customWidth="true" hidden="false" outlineLevel="0" max="50" min="50" style="0" width="14.85"/>
    <col collapsed="false" customWidth="true" hidden="false" outlineLevel="0" max="51" min="51" style="0" width="17.7"/>
    <col collapsed="false" customWidth="true" hidden="false" outlineLevel="0" max="52" min="52" style="0" width="13.99"/>
    <col collapsed="false" customWidth="true" hidden="false" outlineLevel="0" max="53" min="53" style="0" width="15.13"/>
    <col collapsed="false" customWidth="true" hidden="false" outlineLevel="0" max="54" min="54" style="0" width="14.99"/>
    <col collapsed="false" customWidth="true" hidden="false" outlineLevel="0" max="55" min="55" style="0" width="15.7"/>
    <col collapsed="false" customWidth="true" hidden="false" outlineLevel="0" max="56" min="56" style="0" width="15.85"/>
    <col collapsed="false" customWidth="true" hidden="false" outlineLevel="0" max="58" min="57" style="0" width="14.99"/>
    <col collapsed="false" customWidth="true" hidden="false" outlineLevel="0" max="59" min="59" style="0" width="13.56"/>
    <col collapsed="false" customWidth="true" hidden="false" outlineLevel="0" max="60" min="60" style="0" width="14.99"/>
    <col collapsed="false" customWidth="true" hidden="false" outlineLevel="0" max="61" min="61" style="0" width="16.84"/>
    <col collapsed="false" customWidth="true" hidden="false" outlineLevel="0" max="62" min="62" style="0" width="16.42"/>
    <col collapsed="false" customWidth="true" hidden="false" outlineLevel="0" max="63" min="63" style="0" width="16.7"/>
    <col collapsed="false" customWidth="true" hidden="false" outlineLevel="0" max="64" min="64" style="0" width="13.28"/>
    <col collapsed="false" customWidth="true" hidden="false" outlineLevel="0" max="66" min="66" style="0" width="10.99"/>
    <col collapsed="false" customWidth="true" hidden="false" outlineLevel="0" max="67" min="67" style="0" width="16.99"/>
    <col collapsed="false" customWidth="true" hidden="false" outlineLevel="0" max="69" min="69" style="0" width="16.42"/>
  </cols>
  <sheetData>
    <row r="1" customFormat="false" ht="20.25" hidden="false" customHeight="false" outlineLevel="0" collapsed="false">
      <c r="A1" s="1" t="n">
        <f aca="true">DATE(YEAR($A$4),MONTH($A$4),DAY(RIGHT(CELL("filename",A2),2)))</f>
        <v>36973</v>
      </c>
      <c r="K1" s="2" t="s">
        <v>0</v>
      </c>
      <c r="L1" s="2"/>
      <c r="N1" s="2"/>
      <c r="AQ1" s="3" t="n">
        <f aca="false">A1</f>
        <v>36973</v>
      </c>
      <c r="AR1" s="3"/>
      <c r="BC1" s="3" t="n">
        <f aca="false">A1</f>
        <v>36973</v>
      </c>
      <c r="BD1" s="3"/>
    </row>
    <row r="2" customFormat="false" ht="13.5" hidden="false" customHeight="false" outlineLevel="0" collapsed="false"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 t="s">
        <v>1</v>
      </c>
      <c r="N2" s="4"/>
      <c r="O2" s="4" t="s">
        <v>1</v>
      </c>
      <c r="P2" s="4"/>
      <c r="Q2" s="4" t="s">
        <v>1</v>
      </c>
      <c r="R2" s="4" t="s">
        <v>1</v>
      </c>
      <c r="S2" s="4" t="s">
        <v>1</v>
      </c>
      <c r="T2" s="4" t="s">
        <v>1</v>
      </c>
      <c r="U2" s="4"/>
      <c r="AB2" s="5"/>
      <c r="BH2" s="6"/>
      <c r="BJ2" s="6" t="s">
        <v>2</v>
      </c>
      <c r="BO2" s="6" t="s">
        <v>3</v>
      </c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8"/>
      <c r="CJ2" s="7"/>
      <c r="CK2" s="7"/>
      <c r="CL2" s="7"/>
      <c r="CM2" s="7"/>
      <c r="CN2" s="8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</row>
    <row r="3" customFormat="false" ht="13.5" hidden="false" customHeight="false" outlineLevel="0" collapsed="false">
      <c r="B3" s="9" t="s">
        <v>4</v>
      </c>
      <c r="C3" s="10"/>
      <c r="D3" s="10"/>
      <c r="E3" s="10"/>
      <c r="F3" s="11"/>
      <c r="G3" s="11"/>
      <c r="H3" s="12"/>
      <c r="I3" s="12"/>
      <c r="J3" s="11"/>
      <c r="K3" s="11"/>
      <c r="L3" s="11"/>
      <c r="M3" s="13" t="n">
        <v>2.52</v>
      </c>
      <c r="N3" s="11"/>
      <c r="O3" s="13" t="n">
        <v>0</v>
      </c>
      <c r="P3" s="14" t="n">
        <v>22.8</v>
      </c>
      <c r="Q3" s="13" t="n">
        <v>0</v>
      </c>
      <c r="R3" s="13" t="n">
        <v>0</v>
      </c>
      <c r="S3" s="13" t="n">
        <v>0</v>
      </c>
      <c r="T3" s="13" t="n">
        <v>0</v>
      </c>
      <c r="U3" s="4"/>
      <c r="W3" s="15" t="s">
        <v>5</v>
      </c>
      <c r="X3" s="15"/>
      <c r="Y3" s="15"/>
      <c r="Z3" s="15"/>
      <c r="AA3" s="15"/>
      <c r="AB3" s="15"/>
      <c r="AD3" s="16" t="s">
        <v>6</v>
      </c>
      <c r="AE3" s="16"/>
      <c r="AF3" s="16"/>
      <c r="AG3" s="16"/>
      <c r="AH3" s="16"/>
      <c r="AI3" s="16"/>
      <c r="AJ3" s="16"/>
      <c r="AK3" s="16"/>
      <c r="AL3" s="16"/>
      <c r="AM3" s="17"/>
      <c r="AN3" s="17"/>
      <c r="AO3" s="17"/>
      <c r="AP3" s="18"/>
      <c r="AQ3" s="19"/>
      <c r="AR3" s="20"/>
      <c r="AS3" s="21" t="s">
        <v>7</v>
      </c>
      <c r="AT3" s="22"/>
      <c r="AU3" s="22"/>
      <c r="AV3" s="22"/>
      <c r="AW3" s="22"/>
      <c r="AX3" s="22"/>
      <c r="AY3" s="22"/>
      <c r="AZ3" s="22"/>
      <c r="BA3" s="22"/>
      <c r="BB3" s="22"/>
      <c r="BC3" s="23"/>
      <c r="BF3" s="24" t="s">
        <v>8</v>
      </c>
      <c r="BG3" s="24"/>
      <c r="BH3" s="24"/>
      <c r="BJ3" s="25" t="s">
        <v>9</v>
      </c>
      <c r="BK3" s="26"/>
      <c r="BL3" s="27" t="n">
        <f aca="false">BD31</f>
        <v>10956.4928</v>
      </c>
      <c r="BM3" s="6"/>
      <c r="BO3" s="25" t="s">
        <v>9</v>
      </c>
      <c r="BP3" s="26"/>
      <c r="BQ3" s="27" t="e">
        <f aca="true">(INDIRECT(TEXT((DAY($A$1)-1),"0")&amp;"!Bq3"))+BL3</f>
        <v>#REF!</v>
      </c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7"/>
      <c r="CD3" s="7"/>
      <c r="CE3" s="28"/>
      <c r="CF3" s="28"/>
      <c r="CG3" s="28"/>
      <c r="CH3" s="7"/>
      <c r="CI3" s="8"/>
      <c r="CJ3" s="7"/>
      <c r="CK3" s="29"/>
      <c r="CL3" s="8"/>
      <c r="CM3" s="7"/>
      <c r="CN3" s="8"/>
      <c r="CO3" s="7"/>
      <c r="CP3" s="29"/>
      <c r="CQ3" s="7"/>
      <c r="CR3" s="7"/>
      <c r="CS3" s="7"/>
      <c r="CT3" s="7"/>
      <c r="CU3" s="7"/>
      <c r="CV3" s="7"/>
      <c r="CW3" s="7"/>
      <c r="CX3" s="7"/>
      <c r="CY3" s="7"/>
    </row>
    <row r="4" customFormat="false" ht="13.5" hidden="false" customHeight="false" outlineLevel="0" collapsed="false">
      <c r="A4" s="30" t="n">
        <f aca="false">'1'!A4</f>
        <v>36951</v>
      </c>
      <c r="B4" s="31"/>
      <c r="C4" s="32"/>
      <c r="D4" s="33" t="s">
        <v>10</v>
      </c>
      <c r="E4" s="34"/>
      <c r="F4" s="35" t="s">
        <v>11</v>
      </c>
      <c r="G4" s="35"/>
      <c r="H4" s="35"/>
      <c r="I4" s="35"/>
      <c r="J4" s="36" t="s">
        <v>12</v>
      </c>
      <c r="K4" s="37"/>
      <c r="L4" s="38"/>
      <c r="M4" s="36" t="s">
        <v>13</v>
      </c>
      <c r="N4" s="37"/>
      <c r="O4" s="37"/>
      <c r="P4" s="39"/>
      <c r="Q4" s="37"/>
      <c r="R4" s="37"/>
      <c r="S4" s="38"/>
      <c r="T4" s="36"/>
      <c r="U4" s="38"/>
      <c r="W4" s="40" t="s">
        <v>14</v>
      </c>
      <c r="X4" s="40"/>
      <c r="Y4" s="40" t="s">
        <v>14</v>
      </c>
      <c r="Z4" s="41"/>
      <c r="AA4" s="42" t="s">
        <v>15</v>
      </c>
      <c r="AB4" s="40"/>
      <c r="AC4" s="43" t="s">
        <v>16</v>
      </c>
      <c r="AE4" s="44" t="s">
        <v>17</v>
      </c>
      <c r="AF4" s="44" t="s">
        <v>17</v>
      </c>
      <c r="AG4" s="44"/>
      <c r="AH4" s="45"/>
      <c r="AI4" s="26" t="s">
        <v>18</v>
      </c>
      <c r="AJ4" s="46"/>
      <c r="AK4" s="47" t="s">
        <v>18</v>
      </c>
      <c r="AL4" s="47"/>
      <c r="AM4" s="47"/>
      <c r="AN4" s="47" t="s">
        <v>19</v>
      </c>
      <c r="AO4" s="47"/>
      <c r="AP4" s="47"/>
      <c r="AQ4" s="48" t="s">
        <v>20</v>
      </c>
      <c r="AR4" s="48" t="s">
        <v>21</v>
      </c>
      <c r="AS4" s="49"/>
      <c r="AT4" s="50" t="s">
        <v>21</v>
      </c>
      <c r="AU4" s="50" t="s">
        <v>22</v>
      </c>
      <c r="AV4" s="50" t="s">
        <v>21</v>
      </c>
      <c r="AW4" s="50" t="s">
        <v>11</v>
      </c>
      <c r="AX4" s="50" t="s">
        <v>23</v>
      </c>
      <c r="AY4" s="50" t="s">
        <v>24</v>
      </c>
      <c r="AZ4" s="50" t="s">
        <v>25</v>
      </c>
      <c r="BA4" s="50" t="s">
        <v>16</v>
      </c>
      <c r="BB4" s="50" t="s">
        <v>26</v>
      </c>
      <c r="BC4" s="50" t="s">
        <v>27</v>
      </c>
      <c r="BD4" s="50" t="s">
        <v>28</v>
      </c>
      <c r="BE4" s="51"/>
      <c r="BF4" s="40" t="s">
        <v>29</v>
      </c>
      <c r="BG4" s="40" t="s">
        <v>30</v>
      </c>
      <c r="BH4" s="40" t="s">
        <v>31</v>
      </c>
      <c r="BI4" s="52"/>
      <c r="BJ4" s="53" t="s">
        <v>32</v>
      </c>
      <c r="BK4" s="52"/>
      <c r="BL4" s="54"/>
      <c r="BO4" s="53" t="s">
        <v>32</v>
      </c>
      <c r="BP4" s="52"/>
      <c r="BQ4" s="54" t="e">
        <f aca="true">(INDIRECT(TEXT((DAY($A$1)-1),"0")&amp;"!BK4"))+BL4</f>
        <v>#REF!</v>
      </c>
      <c r="BR4" s="55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55"/>
      <c r="CE4" s="28"/>
      <c r="CF4" s="28"/>
      <c r="CG4" s="28"/>
      <c r="CH4" s="7"/>
      <c r="CI4" s="8"/>
      <c r="CJ4" s="7"/>
      <c r="CK4" s="29"/>
      <c r="CL4" s="7"/>
      <c r="CM4" s="7"/>
      <c r="CN4" s="8"/>
      <c r="CO4" s="7"/>
      <c r="CP4" s="29"/>
      <c r="CQ4" s="7"/>
      <c r="CR4" s="7"/>
      <c r="CS4" s="7"/>
      <c r="CT4" s="7"/>
      <c r="CU4" s="7"/>
      <c r="CV4" s="7"/>
      <c r="CW4" s="7"/>
      <c r="CX4" s="7"/>
      <c r="CY4" s="7"/>
    </row>
    <row r="5" customFormat="false" ht="12.75" hidden="false" customHeight="false" outlineLevel="0" collapsed="false">
      <c r="B5" s="56"/>
      <c r="C5" s="57" t="s">
        <v>33</v>
      </c>
      <c r="D5" s="57" t="s">
        <v>34</v>
      </c>
      <c r="E5" s="58"/>
      <c r="F5" s="59" t="s">
        <v>35</v>
      </c>
      <c r="G5" s="60" t="s">
        <v>36</v>
      </c>
      <c r="H5" s="60" t="s">
        <v>37</v>
      </c>
      <c r="I5" s="61" t="s">
        <v>38</v>
      </c>
      <c r="J5" s="59" t="s">
        <v>39</v>
      </c>
      <c r="K5" s="60" t="s">
        <v>23</v>
      </c>
      <c r="L5" s="61" t="s">
        <v>40</v>
      </c>
      <c r="M5" s="59" t="s">
        <v>25</v>
      </c>
      <c r="N5" s="60" t="s">
        <v>25</v>
      </c>
      <c r="O5" s="60" t="s">
        <v>41</v>
      </c>
      <c r="P5" s="60" t="s">
        <v>42</v>
      </c>
      <c r="Q5" s="60" t="s">
        <v>43</v>
      </c>
      <c r="R5" s="60" t="s">
        <v>43</v>
      </c>
      <c r="S5" s="61" t="s">
        <v>44</v>
      </c>
      <c r="T5" s="59" t="s">
        <v>45</v>
      </c>
      <c r="U5" s="62" t="s">
        <v>46</v>
      </c>
      <c r="W5" s="50" t="s">
        <v>24</v>
      </c>
      <c r="X5" s="50"/>
      <c r="Y5" s="50" t="s">
        <v>24</v>
      </c>
      <c r="Z5" s="63"/>
      <c r="AA5" s="64" t="s">
        <v>24</v>
      </c>
      <c r="AB5" s="65"/>
      <c r="AC5" s="66" t="s">
        <v>47</v>
      </c>
      <c r="AE5" s="67" t="s">
        <v>48</v>
      </c>
      <c r="AF5" s="67" t="s">
        <v>48</v>
      </c>
      <c r="AG5" s="67"/>
      <c r="AH5" s="68"/>
      <c r="AI5" s="52" t="s">
        <v>49</v>
      </c>
      <c r="AJ5" s="69"/>
      <c r="AK5" s="70" t="s">
        <v>49</v>
      </c>
      <c r="AL5" s="70"/>
      <c r="AM5" s="70"/>
      <c r="AN5" s="70" t="s">
        <v>49</v>
      </c>
      <c r="AO5" s="70"/>
      <c r="AP5" s="70"/>
      <c r="AQ5" s="71" t="s">
        <v>50</v>
      </c>
      <c r="AR5" s="71" t="s">
        <v>51</v>
      </c>
      <c r="AS5" s="49"/>
      <c r="AT5" s="50" t="s">
        <v>52</v>
      </c>
      <c r="AU5" s="50" t="s">
        <v>53</v>
      </c>
      <c r="AV5" s="50" t="s">
        <v>54</v>
      </c>
      <c r="AW5" s="50" t="s">
        <v>55</v>
      </c>
      <c r="AX5" s="50"/>
      <c r="AY5" s="50" t="s">
        <v>56</v>
      </c>
      <c r="AZ5" s="50" t="s">
        <v>57</v>
      </c>
      <c r="BA5" s="50" t="s">
        <v>47</v>
      </c>
      <c r="BB5" s="50" t="s">
        <v>58</v>
      </c>
      <c r="BC5" s="50"/>
      <c r="BD5" s="50" t="s">
        <v>59</v>
      </c>
      <c r="BE5" s="51"/>
      <c r="BF5" s="72" t="s">
        <v>60</v>
      </c>
      <c r="BG5" s="72" t="n">
        <v>0.8</v>
      </c>
      <c r="BH5" s="72" t="n">
        <v>0.2</v>
      </c>
      <c r="BI5" s="52"/>
      <c r="BJ5" s="53" t="s">
        <v>61</v>
      </c>
      <c r="BK5" s="52"/>
      <c r="BL5" s="73" t="n">
        <f aca="false">BL3-BL4</f>
        <v>10956.4928</v>
      </c>
      <c r="BO5" s="53" t="s">
        <v>61</v>
      </c>
      <c r="BP5" s="52"/>
      <c r="BQ5" s="73" t="e">
        <f aca="false">BQ3-BQ4</f>
        <v>#REF!</v>
      </c>
      <c r="BR5" s="55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55"/>
      <c r="CE5" s="74"/>
      <c r="CF5" s="74"/>
      <c r="CG5" s="74"/>
      <c r="CH5" s="7"/>
      <c r="CI5" s="8"/>
      <c r="CJ5" s="7"/>
      <c r="CK5" s="29"/>
      <c r="CL5" s="7"/>
      <c r="CM5" s="7"/>
      <c r="CN5" s="8"/>
      <c r="CO5" s="7"/>
      <c r="CP5" s="29"/>
      <c r="CQ5" s="7"/>
      <c r="CR5" s="7"/>
      <c r="CS5" s="7"/>
      <c r="CT5" s="7"/>
      <c r="CU5" s="7"/>
      <c r="CV5" s="7"/>
      <c r="CW5" s="7"/>
      <c r="CX5" s="7"/>
      <c r="CY5" s="7"/>
    </row>
    <row r="6" customFormat="false" ht="17.25" hidden="false" customHeight="true" outlineLevel="0" collapsed="false">
      <c r="B6" s="75"/>
      <c r="C6" s="76" t="s">
        <v>62</v>
      </c>
      <c r="D6" s="76" t="s">
        <v>63</v>
      </c>
      <c r="E6" s="77" t="s">
        <v>64</v>
      </c>
      <c r="F6" s="78" t="n">
        <f aca="false">Variables!C2</f>
        <v>0</v>
      </c>
      <c r="G6" s="79" t="n">
        <v>0</v>
      </c>
      <c r="H6" s="79" t="n">
        <v>0</v>
      </c>
      <c r="I6" s="80" t="s">
        <v>65</v>
      </c>
      <c r="J6" s="81" t="s">
        <v>66</v>
      </c>
      <c r="K6" s="79" t="n">
        <v>0</v>
      </c>
      <c r="L6" s="82" t="s">
        <v>65</v>
      </c>
      <c r="M6" s="83" t="n">
        <v>0</v>
      </c>
      <c r="N6" s="84" t="s">
        <v>67</v>
      </c>
      <c r="O6" s="85" t="n">
        <v>0</v>
      </c>
      <c r="P6" s="84" t="n">
        <v>0.019</v>
      </c>
      <c r="Q6" s="85" t="n">
        <v>0</v>
      </c>
      <c r="R6" s="85" t="s">
        <v>67</v>
      </c>
      <c r="S6" s="82" t="s">
        <v>68</v>
      </c>
      <c r="T6" s="86" t="n">
        <v>0</v>
      </c>
      <c r="U6" s="87" t="s">
        <v>69</v>
      </c>
      <c r="W6" s="88" t="s">
        <v>62</v>
      </c>
      <c r="X6" s="89"/>
      <c r="Y6" s="88" t="s">
        <v>62</v>
      </c>
      <c r="Z6" s="90"/>
      <c r="AA6" s="91" t="s">
        <v>62</v>
      </c>
      <c r="AB6" s="92"/>
      <c r="AC6" s="93" t="s">
        <v>70</v>
      </c>
      <c r="AD6" s="94" t="s">
        <v>71</v>
      </c>
      <c r="AE6" s="67" t="s">
        <v>72</v>
      </c>
      <c r="AF6" s="67" t="s">
        <v>73</v>
      </c>
      <c r="AG6" s="67"/>
      <c r="AH6" s="95" t="s">
        <v>72</v>
      </c>
      <c r="AI6" s="51" t="s">
        <v>50</v>
      </c>
      <c r="AJ6" s="49" t="s">
        <v>74</v>
      </c>
      <c r="AK6" s="67" t="s">
        <v>72</v>
      </c>
      <c r="AL6" s="51" t="s">
        <v>50</v>
      </c>
      <c r="AM6" s="49" t="s">
        <v>74</v>
      </c>
      <c r="AN6" s="67" t="s">
        <v>72</v>
      </c>
      <c r="AO6" s="51" t="s">
        <v>50</v>
      </c>
      <c r="AP6" s="49" t="s">
        <v>74</v>
      </c>
      <c r="AQ6" s="96" t="s">
        <v>75</v>
      </c>
      <c r="AR6" s="96" t="s">
        <v>76</v>
      </c>
      <c r="AS6" s="49"/>
      <c r="AT6" s="97" t="s">
        <v>76</v>
      </c>
      <c r="AU6" s="97" t="s">
        <v>77</v>
      </c>
      <c r="AV6" s="97" t="s">
        <v>70</v>
      </c>
      <c r="AW6" s="97" t="s">
        <v>78</v>
      </c>
      <c r="AX6" s="97" t="s">
        <v>70</v>
      </c>
      <c r="AY6" s="97" t="s">
        <v>70</v>
      </c>
      <c r="AZ6" s="97" t="s">
        <v>70</v>
      </c>
      <c r="BA6" s="97" t="s">
        <v>70</v>
      </c>
      <c r="BB6" s="97" t="s">
        <v>70</v>
      </c>
      <c r="BC6" s="97" t="s">
        <v>70</v>
      </c>
      <c r="BD6" s="97" t="s">
        <v>79</v>
      </c>
      <c r="BE6" s="52"/>
      <c r="BF6" s="92" t="s">
        <v>70</v>
      </c>
      <c r="BG6" s="92" t="s">
        <v>80</v>
      </c>
      <c r="BH6" s="92" t="s">
        <v>80</v>
      </c>
      <c r="BI6" s="98"/>
      <c r="BJ6" s="53" t="s">
        <v>32</v>
      </c>
      <c r="BK6" s="52"/>
      <c r="BL6" s="99"/>
      <c r="BM6" s="6"/>
      <c r="BN6" s="6"/>
      <c r="BO6" s="53" t="s">
        <v>32</v>
      </c>
      <c r="BP6" s="52"/>
      <c r="BQ6" s="99" t="e">
        <f aca="true">-ABS(INDIRECT(TEXT((DAY($A$1)-1),"0")&amp;"!BK6"))+BL6</f>
        <v>#REF!</v>
      </c>
      <c r="BR6" s="55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7"/>
      <c r="CE6" s="100"/>
      <c r="CF6" s="100"/>
      <c r="CG6" s="100"/>
      <c r="CH6" s="8"/>
      <c r="CI6" s="8"/>
      <c r="CJ6" s="7"/>
      <c r="CK6" s="101"/>
      <c r="CL6" s="8"/>
      <c r="CM6" s="8"/>
      <c r="CN6" s="8"/>
      <c r="CO6" s="7"/>
      <c r="CP6" s="101"/>
      <c r="CQ6" s="7"/>
      <c r="CR6" s="7"/>
      <c r="CS6" s="7"/>
      <c r="CT6" s="7"/>
      <c r="CU6" s="7"/>
      <c r="CV6" s="7"/>
      <c r="CW6" s="7"/>
      <c r="CX6" s="7"/>
      <c r="CY6" s="7"/>
    </row>
    <row r="7" customFormat="false" ht="13.5" hidden="false" customHeight="false" outlineLevel="0" collapsed="false">
      <c r="B7" s="102" t="s">
        <v>71</v>
      </c>
      <c r="C7" s="103" t="n">
        <v>4</v>
      </c>
      <c r="D7" s="104" t="n">
        <v>0</v>
      </c>
      <c r="E7" s="105" t="s">
        <v>62</v>
      </c>
      <c r="F7" s="106" t="s">
        <v>81</v>
      </c>
      <c r="G7" s="107" t="s">
        <v>81</v>
      </c>
      <c r="H7" s="107" t="s">
        <v>81</v>
      </c>
      <c r="I7" s="108" t="s">
        <v>81</v>
      </c>
      <c r="J7" s="109" t="n">
        <v>0</v>
      </c>
      <c r="K7" s="110" t="s">
        <v>82</v>
      </c>
      <c r="L7" s="111" t="s">
        <v>83</v>
      </c>
      <c r="M7" s="112" t="s">
        <v>82</v>
      </c>
      <c r="N7" s="113" t="n">
        <v>0.03</v>
      </c>
      <c r="O7" s="114" t="s">
        <v>83</v>
      </c>
      <c r="P7" s="113" t="s">
        <v>83</v>
      </c>
      <c r="Q7" s="114" t="s">
        <v>83</v>
      </c>
      <c r="R7" s="113" t="n">
        <v>0</v>
      </c>
      <c r="S7" s="115" t="n">
        <v>0</v>
      </c>
      <c r="T7" s="106" t="s">
        <v>82</v>
      </c>
      <c r="U7" s="111" t="s">
        <v>82</v>
      </c>
      <c r="W7" s="116" t="n">
        <v>4</v>
      </c>
      <c r="X7" s="117" t="n">
        <v>2.52</v>
      </c>
      <c r="Y7" s="118"/>
      <c r="Z7" s="41"/>
      <c r="AA7" s="119"/>
      <c r="AB7" s="120"/>
      <c r="AC7" s="121" t="n">
        <f aca="false">(W7*X7)+(Y7*Z7)+(AA7*AB7)</f>
        <v>10.08</v>
      </c>
      <c r="AD7" s="122" t="n">
        <v>100</v>
      </c>
      <c r="AE7" s="123" t="n">
        <v>0</v>
      </c>
      <c r="AF7" s="124" t="n">
        <v>0</v>
      </c>
      <c r="AG7" s="125"/>
      <c r="AH7" s="126"/>
      <c r="AI7" s="127"/>
      <c r="AJ7" s="128"/>
      <c r="AK7" s="129" t="n">
        <v>4</v>
      </c>
      <c r="AL7" s="41" t="n">
        <v>150</v>
      </c>
      <c r="AM7" s="46"/>
      <c r="AN7" s="130"/>
      <c r="AO7" s="131"/>
      <c r="AP7" s="132"/>
      <c r="AQ7" s="132" t="e">
        <f aca="false" t="array" ref="AQ7:AQ7">SUM(IF(AND(AJ7&lt;&gt;"pac",AJ7&lt;&gt;""),AI7),IF(AND(AM7&lt;&gt;"pac",AM7&lt;&gt;""),AL7),IF(AND(AN7&lt;&gt;"pac",AN7&lt;&gt;""),AO7))/SUM(IF(AND(AJ7&lt;&gt;"pac",AJ7&lt;&gt;""),1),IF(AND(AM7&lt;&gt;"pac",AM7&lt;&gt;""),1),IF(AND(AN7&lt;&gt;"pac",AN7&lt;&gt;""),1))</f>
        <v>#DIV/0!</v>
      </c>
      <c r="AR7" s="132" t="n">
        <f aca="false" t="array" ref="AR7:AR7">SUM(IF(AND(AJ7&lt;&gt;"pac",AJ7&lt;&gt;""),AH7),IF(AND(AM7&lt;&gt;"pac",AM7&lt;&gt;""),AK7),IF(AND(AP7&lt;&gt;"pac",AP7&lt;&gt;""),AN7))</f>
        <v>0</v>
      </c>
      <c r="AS7" s="133"/>
      <c r="AT7" s="134" t="n">
        <f aca="false">SUM(AE7,AG7,AH7,AN7,AK7)</f>
        <v>4</v>
      </c>
      <c r="AU7" s="135" t="n">
        <f aca="false">AV7/AT7</f>
        <v>150</v>
      </c>
      <c r="AV7" s="136" t="n">
        <f aca="false">SUM(AE7*AF7)+(AH7*AI7)+(AN7*AO7)+(AK7*AL7)</f>
        <v>600</v>
      </c>
      <c r="AW7" s="137" t="n">
        <f aca="false">AT7*(F8+G8+H8)*J8/1000</f>
        <v>0</v>
      </c>
      <c r="AX7" s="137" t="n">
        <f aca="false">K8*AT7</f>
        <v>0</v>
      </c>
      <c r="AY7" s="137" t="n">
        <f aca="false">L8*(AE8+AG8)</f>
        <v>0</v>
      </c>
      <c r="AZ7" s="136" t="n">
        <f aca="false">P8</f>
        <v>1.7328</v>
      </c>
      <c r="BA7" s="137" t="n">
        <f aca="false">AC7</f>
        <v>10.08</v>
      </c>
      <c r="BB7" s="137" t="n">
        <f aca="false">T8*AT8</f>
        <v>0</v>
      </c>
      <c r="BC7" s="137"/>
      <c r="BD7" s="137" t="n">
        <f aca="false">AV7-SUM(AW7:BC7)</f>
        <v>588.1872</v>
      </c>
      <c r="BE7" s="138"/>
      <c r="BF7" s="139" t="n">
        <f aca="false">BD7</f>
        <v>588.1872</v>
      </c>
      <c r="BG7" s="139" t="n">
        <f aca="false">BF7*$BG$5</f>
        <v>470.54976</v>
      </c>
      <c r="BH7" s="139" t="n">
        <f aca="false">BF7*$BH$5</f>
        <v>117.63744</v>
      </c>
      <c r="BI7" s="52"/>
      <c r="BJ7" s="140" t="s">
        <v>84</v>
      </c>
      <c r="BK7" s="141"/>
      <c r="BL7" s="54" t="n">
        <f aca="false">BL5+BL6</f>
        <v>10956.4928</v>
      </c>
      <c r="BO7" s="140" t="s">
        <v>84</v>
      </c>
      <c r="BP7" s="141"/>
      <c r="BQ7" s="54" t="e">
        <f aca="false">BQ5+BQ6</f>
        <v>#REF!</v>
      </c>
      <c r="BR7" s="55"/>
      <c r="BS7" s="142"/>
      <c r="BT7" s="143"/>
      <c r="BU7" s="144"/>
      <c r="BV7" s="138"/>
      <c r="BW7" s="138"/>
      <c r="BX7" s="138"/>
      <c r="BY7" s="144"/>
      <c r="BZ7" s="138"/>
      <c r="CA7" s="138"/>
      <c r="CB7" s="138"/>
      <c r="CC7" s="138"/>
      <c r="CD7" s="138"/>
      <c r="CE7" s="145"/>
      <c r="CF7" s="145"/>
      <c r="CG7" s="145"/>
      <c r="CH7" s="7"/>
      <c r="CI7" s="8"/>
      <c r="CJ7" s="7"/>
      <c r="CK7" s="29"/>
      <c r="CL7" s="7"/>
      <c r="CM7" s="7"/>
      <c r="CN7" s="8"/>
      <c r="CO7" s="7"/>
      <c r="CP7" s="29"/>
      <c r="CQ7" s="7"/>
      <c r="CR7" s="7"/>
      <c r="CS7" s="7"/>
      <c r="CT7" s="7"/>
      <c r="CU7" s="7"/>
      <c r="CV7" s="7"/>
      <c r="CW7" s="7"/>
      <c r="CX7" s="7"/>
      <c r="CY7" s="7"/>
    </row>
    <row r="8" customFormat="false" ht="12.75" hidden="false" customHeight="false" outlineLevel="0" collapsed="false">
      <c r="B8" s="75" t="n">
        <v>100</v>
      </c>
      <c r="C8" s="146" t="n">
        <f aca="false">C7</f>
        <v>4</v>
      </c>
      <c r="D8" s="147" t="n">
        <f aca="false">D7</f>
        <v>0</v>
      </c>
      <c r="E8" s="148" t="n">
        <f aca="false">C8-D7</f>
        <v>4</v>
      </c>
      <c r="F8" s="149" t="n">
        <f aca="false">$F$6</f>
        <v>0</v>
      </c>
      <c r="G8" s="150" t="n">
        <f aca="false">$G$6</f>
        <v>0</v>
      </c>
      <c r="H8" s="151" t="n">
        <f aca="false">$H$6</f>
        <v>0</v>
      </c>
      <c r="I8" s="152" t="n">
        <f aca="false">F8+G8+H8</f>
        <v>0</v>
      </c>
      <c r="J8" s="153" t="n">
        <f aca="false">$J$7</f>
        <v>0</v>
      </c>
      <c r="K8" s="154" t="n">
        <f aca="false">$K$6</f>
        <v>0</v>
      </c>
      <c r="L8" s="155" t="n">
        <f aca="false">((I8*J8/1000)+K8)</f>
        <v>0</v>
      </c>
      <c r="M8" s="156" t="n">
        <f aca="false">$M$68</f>
        <v>0</v>
      </c>
      <c r="N8" s="157" t="e">
        <f aca="false">$N$7*AQ7*AR7</f>
        <v>#DIV/0!</v>
      </c>
      <c r="O8" s="156" t="n">
        <f aca="false">$O$68</f>
        <v>0</v>
      </c>
      <c r="P8" s="158" t="n">
        <f aca="false">(AT7*$P$6)*$P$3</f>
        <v>1.7328</v>
      </c>
      <c r="Q8" s="154" t="n">
        <f aca="false">$Q$68</f>
        <v>0</v>
      </c>
      <c r="R8" s="154" t="n">
        <v>0</v>
      </c>
      <c r="S8" s="155" t="n">
        <v>0</v>
      </c>
      <c r="T8" s="156" t="n">
        <f aca="false">$T$6</f>
        <v>0</v>
      </c>
      <c r="U8" s="159" t="e">
        <f aca="false">(N8/E8)+SUM(L8:M8)</f>
        <v>#DIV/0!</v>
      </c>
      <c r="W8" s="116" t="n">
        <v>4</v>
      </c>
      <c r="X8" s="117" t="n">
        <v>2.52</v>
      </c>
      <c r="Y8" s="160"/>
      <c r="Z8" s="63"/>
      <c r="AA8" s="161"/>
      <c r="AB8" s="120"/>
      <c r="AC8" s="162" t="n">
        <f aca="false">(W8*X8)+(Y8*Z8)+(AA8*AB8)</f>
        <v>10.08</v>
      </c>
      <c r="AD8" s="163" t="n">
        <v>200</v>
      </c>
      <c r="AE8" s="164" t="n">
        <v>0</v>
      </c>
      <c r="AF8" s="165" t="n">
        <v>0</v>
      </c>
      <c r="AG8" s="166"/>
      <c r="AH8" s="167"/>
      <c r="AI8" s="168"/>
      <c r="AJ8" s="169"/>
      <c r="AK8" s="170" t="n">
        <v>4</v>
      </c>
      <c r="AL8" s="63" t="n">
        <v>150</v>
      </c>
      <c r="AM8" s="171"/>
      <c r="AN8" s="172"/>
      <c r="AO8" s="173"/>
      <c r="AP8" s="133"/>
      <c r="AQ8" s="133" t="e">
        <f aca="false" t="array" ref="AQ8:AQ8">SUM(IF(AND(AJ8&lt;&gt;"pac",AJ8&lt;&gt;""),AI8),IF(AND(AM8&lt;&gt;"pac",AM8&lt;&gt;""),AL8),IF(AND(AN8&lt;&gt;"pac",AN8&lt;&gt;""),AO8))/SUM(IF(AND(AJ8&lt;&gt;"pac",AJ8&lt;&gt;""),1),IF(AND(AM8&lt;&gt;"pac",AM8&lt;&gt;""),1),IF(AND(AN8&lt;&gt;"pac",AN8&lt;&gt;""),1))</f>
        <v>#DIV/0!</v>
      </c>
      <c r="AR8" s="133" t="n">
        <f aca="false" t="array" ref="AR8:AR8">SUM(IF(AND(AJ8&lt;&gt;"pac",AJ8&lt;&gt;""),AH8),IF(AND(AM8&lt;&gt;"pac",AM8&lt;&gt;""),AK8),IF(AND(AP8&lt;&gt;"pac",AP8&lt;&gt;""),AN8))</f>
        <v>0</v>
      </c>
      <c r="AS8" s="133"/>
      <c r="AT8" s="134" t="n">
        <f aca="false">SUM(AE8,AG8,AH8,AN8,AK8)</f>
        <v>4</v>
      </c>
      <c r="AU8" s="135" t="n">
        <f aca="false">AV8/AT8</f>
        <v>150</v>
      </c>
      <c r="AV8" s="136" t="n">
        <f aca="false">SUM(AE8*AF8)+(AH8*AI8)+(AN8*AO8)+(AK8*AL8)</f>
        <v>600</v>
      </c>
      <c r="AW8" s="137" t="n">
        <f aca="false">AT8*(F9+G9+H9)*J9/1000</f>
        <v>0</v>
      </c>
      <c r="AX8" s="137" t="n">
        <f aca="false">K9*AT8</f>
        <v>0</v>
      </c>
      <c r="AY8" s="137" t="n">
        <f aca="false">L9*(AE9+AG9)</f>
        <v>0</v>
      </c>
      <c r="AZ8" s="136" t="n">
        <f aca="false">P9</f>
        <v>1.7328</v>
      </c>
      <c r="BA8" s="137" t="n">
        <f aca="false">AC8</f>
        <v>10.08</v>
      </c>
      <c r="BB8" s="137" t="n">
        <f aca="false">T9*AT9</f>
        <v>0</v>
      </c>
      <c r="BC8" s="137"/>
      <c r="BD8" s="137" t="n">
        <f aca="false">AV8-SUM(AW8:BC8)</f>
        <v>588.1872</v>
      </c>
      <c r="BE8" s="138"/>
      <c r="BF8" s="139" t="n">
        <f aca="false">BD8</f>
        <v>588.1872</v>
      </c>
      <c r="BG8" s="139" t="n">
        <f aca="false">BF8*$BG$5</f>
        <v>470.54976</v>
      </c>
      <c r="BH8" s="139" t="n">
        <f aca="false">BF8*$BH$5</f>
        <v>117.63744</v>
      </c>
      <c r="BI8" s="52"/>
      <c r="BR8" s="55"/>
      <c r="BS8" s="142"/>
      <c r="BT8" s="143"/>
      <c r="BU8" s="144"/>
      <c r="BV8" s="138"/>
      <c r="BW8" s="138"/>
      <c r="BX8" s="138"/>
      <c r="BY8" s="144"/>
      <c r="BZ8" s="138"/>
      <c r="CA8" s="138"/>
      <c r="CB8" s="138"/>
      <c r="CC8" s="138"/>
      <c r="CD8" s="138"/>
      <c r="CE8" s="145"/>
      <c r="CF8" s="145"/>
      <c r="CG8" s="145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</row>
    <row r="9" customFormat="false" ht="12.75" hidden="false" customHeight="false" outlineLevel="0" collapsed="false">
      <c r="B9" s="75" t="n">
        <v>200</v>
      </c>
      <c r="C9" s="146" t="n">
        <f aca="false">C8</f>
        <v>4</v>
      </c>
      <c r="D9" s="147" t="n">
        <f aca="false">D8</f>
        <v>0</v>
      </c>
      <c r="E9" s="174" t="n">
        <f aca="false">C9-D8</f>
        <v>4</v>
      </c>
      <c r="F9" s="149" t="n">
        <f aca="false">$F$6</f>
        <v>0</v>
      </c>
      <c r="G9" s="175" t="n">
        <f aca="false">$G$6</f>
        <v>0</v>
      </c>
      <c r="H9" s="151" t="n">
        <f aca="false">$H$6</f>
        <v>0</v>
      </c>
      <c r="I9" s="152" t="n">
        <f aca="false">F9+G9+H9</f>
        <v>0</v>
      </c>
      <c r="J9" s="153" t="n">
        <f aca="false">$J$7</f>
        <v>0</v>
      </c>
      <c r="K9" s="154" t="n">
        <f aca="false">$K$6</f>
        <v>0</v>
      </c>
      <c r="L9" s="155" t="n">
        <f aca="false">((I9*J9/1000)+K9)</f>
        <v>0</v>
      </c>
      <c r="M9" s="156" t="n">
        <f aca="false">$M$68</f>
        <v>0</v>
      </c>
      <c r="N9" s="157" t="e">
        <f aca="false">$N$7*AQ8*AR8</f>
        <v>#DIV/0!</v>
      </c>
      <c r="O9" s="156" t="n">
        <f aca="false">$O$68</f>
        <v>0</v>
      </c>
      <c r="P9" s="158" t="n">
        <f aca="false">(AT8*$P$6)*$P$3</f>
        <v>1.7328</v>
      </c>
      <c r="Q9" s="154" t="n">
        <f aca="false">$Q$68</f>
        <v>0</v>
      </c>
      <c r="R9" s="154" t="n">
        <v>0</v>
      </c>
      <c r="S9" s="155" t="n">
        <v>0</v>
      </c>
      <c r="T9" s="156" t="n">
        <f aca="false">$T$6</f>
        <v>0</v>
      </c>
      <c r="U9" s="159" t="e">
        <f aca="false">(N9/E9)+SUM(L9:M9)</f>
        <v>#DIV/0!</v>
      </c>
      <c r="W9" s="116" t="n">
        <v>4</v>
      </c>
      <c r="X9" s="117" t="n">
        <v>2.52</v>
      </c>
      <c r="Y9" s="160"/>
      <c r="Z9" s="63"/>
      <c r="AA9" s="161"/>
      <c r="AB9" s="120"/>
      <c r="AC9" s="162" t="n">
        <f aca="false">(W9*X9)+(Y9*Z9)+(AA9*AB9)</f>
        <v>10.08</v>
      </c>
      <c r="AD9" s="163" t="n">
        <v>300</v>
      </c>
      <c r="AE9" s="164" t="n">
        <v>0</v>
      </c>
      <c r="AF9" s="165" t="n">
        <v>0</v>
      </c>
      <c r="AG9" s="166"/>
      <c r="AH9" s="167"/>
      <c r="AI9" s="168"/>
      <c r="AJ9" s="169"/>
      <c r="AK9" s="170" t="n">
        <v>4</v>
      </c>
      <c r="AL9" s="63" t="n">
        <v>150</v>
      </c>
      <c r="AM9" s="171"/>
      <c r="AN9" s="172"/>
      <c r="AO9" s="173"/>
      <c r="AP9" s="133"/>
      <c r="AQ9" s="133" t="e">
        <f aca="false" t="array" ref="AQ9:AQ9">SUM(IF(AND(AJ9&lt;&gt;"pac",AJ9&lt;&gt;""),AI9),IF(AND(AM9&lt;&gt;"pac",AM9&lt;&gt;""),AL9),IF(AND(AN9&lt;&gt;"pac",AN9&lt;&gt;""),AO9))/SUM(IF(AND(AJ9&lt;&gt;"pac",AJ9&lt;&gt;""),1),IF(AND(AM9&lt;&gt;"pac",AM9&lt;&gt;""),1),IF(AND(AN9&lt;&gt;"pac",AN9&lt;&gt;""),1))</f>
        <v>#DIV/0!</v>
      </c>
      <c r="AR9" s="133" t="n">
        <f aca="false" t="array" ref="AR9:AR9">SUM(IF(AND(AJ9&lt;&gt;"pac",AJ9&lt;&gt;""),AH9),IF(AND(AM9&lt;&gt;"pac",AM9&lt;&gt;""),AK9),IF(AND(AP9&lt;&gt;"pac",AP9&lt;&gt;""),AN9))</f>
        <v>0</v>
      </c>
      <c r="AS9" s="133"/>
      <c r="AT9" s="134" t="n">
        <f aca="false">SUM(AE9,AG9,AH9,AN9,AK9)</f>
        <v>4</v>
      </c>
      <c r="AU9" s="135" t="n">
        <f aca="false">AV9/AT9</f>
        <v>150</v>
      </c>
      <c r="AV9" s="136" t="n">
        <f aca="false">SUM(AE9*AF9)+(AH9*AI9)+(AN9*AO9)+(AK9*AL9)</f>
        <v>600</v>
      </c>
      <c r="AW9" s="137" t="n">
        <f aca="false">AT9*(F10+G10+H10)*J10/1000</f>
        <v>0</v>
      </c>
      <c r="AX9" s="137" t="n">
        <f aca="false">K10*AT9</f>
        <v>0</v>
      </c>
      <c r="AY9" s="137" t="n">
        <f aca="false">L10*(AE10+AG10)</f>
        <v>0</v>
      </c>
      <c r="AZ9" s="136" t="n">
        <f aca="false">P10</f>
        <v>1.7328</v>
      </c>
      <c r="BA9" s="137" t="n">
        <f aca="false">AC9</f>
        <v>10.08</v>
      </c>
      <c r="BB9" s="137" t="n">
        <f aca="false">T10*AT10</f>
        <v>0</v>
      </c>
      <c r="BC9" s="137"/>
      <c r="BD9" s="137" t="n">
        <f aca="false">AV9-SUM(AW9:BC9)</f>
        <v>588.1872</v>
      </c>
      <c r="BE9" s="138"/>
      <c r="BF9" s="139" t="n">
        <f aca="false">BD9</f>
        <v>588.1872</v>
      </c>
      <c r="BG9" s="139" t="n">
        <f aca="false">BF9*$BG$5</f>
        <v>470.54976</v>
      </c>
      <c r="BH9" s="139" t="n">
        <f aca="false">BF9*$BH$5</f>
        <v>117.63744</v>
      </c>
      <c r="BI9" s="52"/>
      <c r="BR9" s="55"/>
      <c r="BS9" s="142"/>
      <c r="BT9" s="143"/>
      <c r="BU9" s="98"/>
      <c r="BV9" s="52"/>
      <c r="BW9" s="52"/>
      <c r="BX9" s="52"/>
      <c r="BY9" s="52"/>
      <c r="BZ9" s="98"/>
      <c r="CA9" s="52"/>
      <c r="CB9" s="52"/>
      <c r="CC9" s="138"/>
      <c r="CD9" s="138"/>
      <c r="CE9" s="145"/>
      <c r="CF9" s="145"/>
      <c r="CG9" s="145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</row>
    <row r="10" customFormat="false" ht="12.75" hidden="false" customHeight="false" outlineLevel="0" collapsed="false">
      <c r="B10" s="75" t="n">
        <v>300</v>
      </c>
      <c r="C10" s="146" t="n">
        <f aca="false">C9</f>
        <v>4</v>
      </c>
      <c r="D10" s="147" t="n">
        <f aca="false">D9</f>
        <v>0</v>
      </c>
      <c r="E10" s="174" t="n">
        <f aca="false">C10-D9</f>
        <v>4</v>
      </c>
      <c r="F10" s="149" t="n">
        <f aca="false">$F$6</f>
        <v>0</v>
      </c>
      <c r="G10" s="175" t="n">
        <f aca="false">$G$6</f>
        <v>0</v>
      </c>
      <c r="H10" s="151" t="n">
        <f aca="false">$H$6</f>
        <v>0</v>
      </c>
      <c r="I10" s="152" t="n">
        <f aca="false">F10+G10+H10</f>
        <v>0</v>
      </c>
      <c r="J10" s="153" t="n">
        <f aca="false">$J$7</f>
        <v>0</v>
      </c>
      <c r="K10" s="154" t="n">
        <f aca="false">$K$6</f>
        <v>0</v>
      </c>
      <c r="L10" s="155" t="n">
        <f aca="false">((I10*J10/1000)+K10)</f>
        <v>0</v>
      </c>
      <c r="M10" s="156" t="n">
        <f aca="false">$M$68</f>
        <v>0</v>
      </c>
      <c r="N10" s="157" t="e">
        <f aca="false">$N$7*AQ9*AR9</f>
        <v>#DIV/0!</v>
      </c>
      <c r="O10" s="156" t="n">
        <f aca="false">$O$68</f>
        <v>0</v>
      </c>
      <c r="P10" s="158" t="n">
        <f aca="false">(AT9*$P$6)*$P$3</f>
        <v>1.7328</v>
      </c>
      <c r="Q10" s="154" t="n">
        <f aca="false">$Q$68</f>
        <v>0</v>
      </c>
      <c r="R10" s="154" t="n">
        <v>0</v>
      </c>
      <c r="S10" s="155" t="n">
        <v>0</v>
      </c>
      <c r="T10" s="156" t="n">
        <f aca="false">$T$6</f>
        <v>0</v>
      </c>
      <c r="U10" s="159" t="e">
        <f aca="false">(N10/E10)+SUM(L10:M10)</f>
        <v>#DIV/0!</v>
      </c>
      <c r="W10" s="116" t="n">
        <v>4</v>
      </c>
      <c r="X10" s="117" t="n">
        <v>2.52</v>
      </c>
      <c r="Y10" s="160"/>
      <c r="Z10" s="63"/>
      <c r="AA10" s="161"/>
      <c r="AB10" s="120"/>
      <c r="AC10" s="162" t="n">
        <f aca="false">(W10*X10)+(Y10*Z10)+(AA10*AB10)</f>
        <v>10.08</v>
      </c>
      <c r="AD10" s="163" t="n">
        <v>400</v>
      </c>
      <c r="AE10" s="164" t="n">
        <v>0</v>
      </c>
      <c r="AF10" s="165" t="n">
        <v>0</v>
      </c>
      <c r="AG10" s="166"/>
      <c r="AH10" s="167"/>
      <c r="AI10" s="168"/>
      <c r="AJ10" s="169"/>
      <c r="AK10" s="170" t="n">
        <v>4</v>
      </c>
      <c r="AL10" s="63" t="n">
        <v>150</v>
      </c>
      <c r="AM10" s="171"/>
      <c r="AN10" s="172"/>
      <c r="AO10" s="173"/>
      <c r="AP10" s="133"/>
      <c r="AQ10" s="133" t="e">
        <f aca="false" t="array" ref="AQ10:AQ10">SUM(IF(AND(AJ10&lt;&gt;"pac",AJ10&lt;&gt;""),AI10),IF(AND(AM10&lt;&gt;"pac",AM10&lt;&gt;""),AL10),IF(AND(AN10&lt;&gt;"pac",AN10&lt;&gt;""),AO10))/SUM(IF(AND(AJ10&lt;&gt;"pac",AJ10&lt;&gt;""),1),IF(AND(AM10&lt;&gt;"pac",AM10&lt;&gt;""),1),IF(AND(AN10&lt;&gt;"pac",AN10&lt;&gt;""),1))</f>
        <v>#DIV/0!</v>
      </c>
      <c r="AR10" s="133" t="n">
        <f aca="false" t="array" ref="AR10:AR10">SUM(IF(AND(AJ10&lt;&gt;"pac",AJ10&lt;&gt;""),AH10),IF(AND(AM10&lt;&gt;"pac",AM10&lt;&gt;""),AK10),IF(AND(AP10&lt;&gt;"pac",AP10&lt;&gt;""),AN10))</f>
        <v>0</v>
      </c>
      <c r="AS10" s="133"/>
      <c r="AT10" s="134" t="n">
        <f aca="false">SUM(AE10,AG10,AH10,AN10,AK10)</f>
        <v>4</v>
      </c>
      <c r="AU10" s="135" t="n">
        <f aca="false">AV10/AT10</f>
        <v>150</v>
      </c>
      <c r="AV10" s="136" t="n">
        <f aca="false">SUM(AE10*AF10)+(AH10*AI10)+(AN10*AO10)+(AK10*AL10)</f>
        <v>600</v>
      </c>
      <c r="AW10" s="137" t="n">
        <f aca="false">AT10*(F11+G11+H11)*J11/1000</f>
        <v>0</v>
      </c>
      <c r="AX10" s="137" t="n">
        <f aca="false">K11*AT10</f>
        <v>0</v>
      </c>
      <c r="AY10" s="137" t="n">
        <f aca="false">L11*(AE11+AG11)</f>
        <v>0</v>
      </c>
      <c r="AZ10" s="136" t="n">
        <f aca="false">P11</f>
        <v>1.7328</v>
      </c>
      <c r="BA10" s="137" t="n">
        <f aca="false">AC10</f>
        <v>10.08</v>
      </c>
      <c r="BB10" s="137" t="n">
        <f aca="false">T11*AT11</f>
        <v>0</v>
      </c>
      <c r="BC10" s="137"/>
      <c r="BD10" s="137" t="n">
        <f aca="false">AV10-SUM(AW10:BC10)</f>
        <v>588.1872</v>
      </c>
      <c r="BE10" s="138"/>
      <c r="BF10" s="139" t="n">
        <f aca="false">BD10</f>
        <v>588.1872</v>
      </c>
      <c r="BG10" s="139" t="n">
        <f aca="false">BF10*$BG$5</f>
        <v>470.54976</v>
      </c>
      <c r="BH10" s="139" t="n">
        <f aca="false">BF10*$BH$5</f>
        <v>117.63744</v>
      </c>
      <c r="BI10" s="52"/>
      <c r="BJ10" s="6" t="s">
        <v>86</v>
      </c>
      <c r="BO10" s="6" t="s">
        <v>87</v>
      </c>
      <c r="BR10" s="55"/>
      <c r="BS10" s="142"/>
      <c r="BT10" s="143"/>
      <c r="BU10" s="98"/>
      <c r="BV10" s="52"/>
      <c r="BW10" s="176"/>
      <c r="BX10" s="98"/>
      <c r="BY10" s="52"/>
      <c r="BZ10" s="98"/>
      <c r="CA10" s="52"/>
      <c r="CB10" s="176"/>
      <c r="CC10" s="138"/>
      <c r="CD10" s="138"/>
      <c r="CE10" s="145"/>
      <c r="CF10" s="145"/>
      <c r="CG10" s="145"/>
      <c r="CH10" s="7"/>
      <c r="CI10" s="8"/>
      <c r="CJ10" s="7"/>
      <c r="CK10" s="7"/>
      <c r="CL10" s="7"/>
      <c r="CM10" s="7"/>
      <c r="CN10" s="8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</row>
    <row r="11" customFormat="false" ht="12.75" hidden="false" customHeight="false" outlineLevel="0" collapsed="false">
      <c r="B11" s="75" t="n">
        <v>400</v>
      </c>
      <c r="C11" s="146" t="n">
        <f aca="false">C10</f>
        <v>4</v>
      </c>
      <c r="D11" s="147" t="n">
        <f aca="false">D10</f>
        <v>0</v>
      </c>
      <c r="E11" s="174" t="n">
        <f aca="false">C11-D10</f>
        <v>4</v>
      </c>
      <c r="F11" s="149" t="n">
        <f aca="false">$F$6</f>
        <v>0</v>
      </c>
      <c r="G11" s="175" t="n">
        <f aca="false">$G$6</f>
        <v>0</v>
      </c>
      <c r="H11" s="151" t="n">
        <f aca="false">$H$6</f>
        <v>0</v>
      </c>
      <c r="I11" s="152" t="n">
        <f aca="false">F11+G11+H11</f>
        <v>0</v>
      </c>
      <c r="J11" s="153" t="n">
        <f aca="false">$J$7</f>
        <v>0</v>
      </c>
      <c r="K11" s="154" t="n">
        <f aca="false">$K$6</f>
        <v>0</v>
      </c>
      <c r="L11" s="155" t="n">
        <f aca="false">((I11*J11/1000)+K11)</f>
        <v>0</v>
      </c>
      <c r="M11" s="156" t="n">
        <f aca="false">$M$68</f>
        <v>0</v>
      </c>
      <c r="N11" s="157" t="e">
        <f aca="false">$N$7*AQ10*AR10</f>
        <v>#DIV/0!</v>
      </c>
      <c r="O11" s="156" t="n">
        <f aca="false">$O$68</f>
        <v>0</v>
      </c>
      <c r="P11" s="158" t="n">
        <f aca="false">(AT10*$P$6)*$P$3</f>
        <v>1.7328</v>
      </c>
      <c r="Q11" s="154" t="n">
        <f aca="false">$Q$68</f>
        <v>0</v>
      </c>
      <c r="R11" s="154" t="n">
        <v>0</v>
      </c>
      <c r="S11" s="155" t="n">
        <v>0</v>
      </c>
      <c r="T11" s="156" t="n">
        <f aca="false">$T$6</f>
        <v>0</v>
      </c>
      <c r="U11" s="159" t="e">
        <f aca="false">(N11/E11)+SUM(L11:M11)</f>
        <v>#DIV/0!</v>
      </c>
      <c r="W11" s="116" t="n">
        <v>4</v>
      </c>
      <c r="X11" s="117" t="n">
        <v>2.52</v>
      </c>
      <c r="Y11" s="160"/>
      <c r="Z11" s="63"/>
      <c r="AA11" s="161"/>
      <c r="AB11" s="120"/>
      <c r="AC11" s="162" t="n">
        <f aca="false">(W11*X11)+(Y11*Z11)+(AA11*AB11)</f>
        <v>10.08</v>
      </c>
      <c r="AD11" s="163" t="n">
        <v>500</v>
      </c>
      <c r="AE11" s="164" t="n">
        <v>0</v>
      </c>
      <c r="AF11" s="165" t="n">
        <v>0</v>
      </c>
      <c r="AG11" s="166"/>
      <c r="AH11" s="167"/>
      <c r="AI11" s="168"/>
      <c r="AJ11" s="169"/>
      <c r="AK11" s="170" t="n">
        <v>4</v>
      </c>
      <c r="AL11" s="63" t="n">
        <v>150</v>
      </c>
      <c r="AM11" s="171"/>
      <c r="AN11" s="172"/>
      <c r="AO11" s="173"/>
      <c r="AP11" s="133"/>
      <c r="AQ11" s="133" t="e">
        <f aca="false" t="array" ref="AQ11:AQ11">SUM(IF(AND(AJ11&lt;&gt;"pac",AJ11&lt;&gt;""),AI11),IF(AND(AM11&lt;&gt;"pac",AM11&lt;&gt;""),AL11),IF(AND(AN11&lt;&gt;"pac",AN11&lt;&gt;""),AO11))/SUM(IF(AND(AJ11&lt;&gt;"pac",AJ11&lt;&gt;""),1),IF(AND(AM11&lt;&gt;"pac",AM11&lt;&gt;""),1),IF(AND(AN11&lt;&gt;"pac",AN11&lt;&gt;""),1))</f>
        <v>#DIV/0!</v>
      </c>
      <c r="AR11" s="133" t="n">
        <f aca="false" t="array" ref="AR11:AR11">SUM(IF(AND(AJ11&lt;&gt;"pac",AJ11&lt;&gt;""),AH11),IF(AND(AM11&lt;&gt;"pac",AM11&lt;&gt;""),AK11),IF(AND(AP11&lt;&gt;"pac",AP11&lt;&gt;""),AN11))</f>
        <v>0</v>
      </c>
      <c r="AS11" s="133"/>
      <c r="AT11" s="134" t="n">
        <f aca="false">SUM(AE11,AG11,AH11,AN11,AK11)</f>
        <v>4</v>
      </c>
      <c r="AU11" s="135" t="n">
        <f aca="false">AV11/AT11</f>
        <v>150</v>
      </c>
      <c r="AV11" s="136" t="n">
        <f aca="false">SUM(AE11*AF11)+(AH11*AI11)+(AN11*AO11)+(AK11*AL11)</f>
        <v>600</v>
      </c>
      <c r="AW11" s="137" t="n">
        <f aca="false">AT11*(F12+G12+H12)*J12/1000</f>
        <v>0</v>
      </c>
      <c r="AX11" s="137" t="n">
        <f aca="false">K12*AT11</f>
        <v>0</v>
      </c>
      <c r="AY11" s="137" t="n">
        <f aca="false">L12*(AE12+AG12)</f>
        <v>0</v>
      </c>
      <c r="AZ11" s="136" t="n">
        <f aca="false">P12</f>
        <v>1.7328</v>
      </c>
      <c r="BA11" s="137" t="n">
        <f aca="false">AC11</f>
        <v>10.08</v>
      </c>
      <c r="BB11" s="137" t="n">
        <f aca="false">T12*AT12</f>
        <v>0</v>
      </c>
      <c r="BC11" s="137"/>
      <c r="BD11" s="137" t="n">
        <f aca="false">AV11-SUM(AW11:BC11)</f>
        <v>588.1872</v>
      </c>
      <c r="BE11" s="138"/>
      <c r="BF11" s="139" t="n">
        <f aca="false">BD11</f>
        <v>588.1872</v>
      </c>
      <c r="BG11" s="139" t="n">
        <f aca="false">BF11*$BG$5</f>
        <v>470.54976</v>
      </c>
      <c r="BH11" s="139" t="n">
        <f aca="false">BF11*$BH$5</f>
        <v>117.63744</v>
      </c>
      <c r="BI11" s="52"/>
      <c r="BJ11" s="25" t="s">
        <v>88</v>
      </c>
      <c r="BK11" s="26"/>
      <c r="BL11" s="27" t="n">
        <f aca="false">AV31</f>
        <v>11240</v>
      </c>
      <c r="BO11" s="25" t="s">
        <v>88</v>
      </c>
      <c r="BP11" s="26"/>
      <c r="BQ11" s="27" t="e">
        <f aca="true">(INDIRECT(TEXT((DAY($A$1)-1),"0")&amp;"!Bq11"))+BL11</f>
        <v>#REF!</v>
      </c>
      <c r="BR11" s="55"/>
      <c r="BS11" s="142"/>
      <c r="BT11" s="143"/>
      <c r="BU11" s="98"/>
      <c r="BV11" s="52"/>
      <c r="BW11" s="176"/>
      <c r="BX11" s="52"/>
      <c r="BY11" s="52"/>
      <c r="BZ11" s="98"/>
      <c r="CA11" s="52"/>
      <c r="CB11" s="176"/>
      <c r="CC11" s="138"/>
      <c r="CD11" s="138"/>
      <c r="CE11" s="145"/>
      <c r="CF11" s="145"/>
      <c r="CG11" s="145"/>
      <c r="CH11" s="7"/>
      <c r="CI11" s="8"/>
      <c r="CJ11" s="7"/>
      <c r="CK11" s="29"/>
      <c r="CL11" s="7"/>
      <c r="CM11" s="7"/>
      <c r="CN11" s="8"/>
      <c r="CO11" s="7"/>
      <c r="CP11" s="29"/>
      <c r="CQ11" s="7"/>
      <c r="CR11" s="7"/>
      <c r="CS11" s="7"/>
      <c r="CT11" s="7"/>
      <c r="CU11" s="7"/>
      <c r="CV11" s="7"/>
      <c r="CW11" s="7"/>
      <c r="CX11" s="7"/>
      <c r="CY11" s="7"/>
    </row>
    <row r="12" customFormat="false" ht="12.75" hidden="false" customHeight="false" outlineLevel="0" collapsed="false">
      <c r="B12" s="75" t="n">
        <v>500</v>
      </c>
      <c r="C12" s="146" t="n">
        <f aca="false">C11</f>
        <v>4</v>
      </c>
      <c r="D12" s="147" t="n">
        <f aca="false">D11</f>
        <v>0</v>
      </c>
      <c r="E12" s="174" t="n">
        <f aca="false">C12-D11</f>
        <v>4</v>
      </c>
      <c r="F12" s="149" t="n">
        <f aca="false">$F$6</f>
        <v>0</v>
      </c>
      <c r="G12" s="175" t="n">
        <f aca="false">$G$6</f>
        <v>0</v>
      </c>
      <c r="H12" s="151" t="n">
        <f aca="false">$H$6</f>
        <v>0</v>
      </c>
      <c r="I12" s="152" t="n">
        <f aca="false">F12+G12+H12</f>
        <v>0</v>
      </c>
      <c r="J12" s="153" t="n">
        <f aca="false">$J$7</f>
        <v>0</v>
      </c>
      <c r="K12" s="154" t="n">
        <f aca="false">$K$6</f>
        <v>0</v>
      </c>
      <c r="L12" s="155" t="n">
        <f aca="false">((I12*J12/1000)+K12)</f>
        <v>0</v>
      </c>
      <c r="M12" s="156" t="n">
        <f aca="false">$M$68</f>
        <v>0</v>
      </c>
      <c r="N12" s="157" t="e">
        <f aca="false">$N$7*AQ11*AR11</f>
        <v>#DIV/0!</v>
      </c>
      <c r="O12" s="156" t="n">
        <f aca="false">$O$68</f>
        <v>0</v>
      </c>
      <c r="P12" s="158" t="n">
        <f aca="false">(AT11*$P$6)*$P$3</f>
        <v>1.7328</v>
      </c>
      <c r="Q12" s="154" t="n">
        <f aca="false">$Q$68</f>
        <v>0</v>
      </c>
      <c r="R12" s="154" t="n">
        <v>0</v>
      </c>
      <c r="S12" s="155" t="n">
        <v>0</v>
      </c>
      <c r="T12" s="156" t="n">
        <f aca="false">$T$6</f>
        <v>0</v>
      </c>
      <c r="U12" s="159" t="e">
        <f aca="false">(N12/E12)+SUM(L12:M12)</f>
        <v>#DIV/0!</v>
      </c>
      <c r="W12" s="116" t="n">
        <v>4</v>
      </c>
      <c r="X12" s="117" t="n">
        <v>2.52</v>
      </c>
      <c r="Y12" s="160"/>
      <c r="Z12" s="63"/>
      <c r="AA12" s="161"/>
      <c r="AB12" s="120"/>
      <c r="AC12" s="162" t="n">
        <f aca="false">(W12*X12)+(Y12*Z12)+(AA12*AB12)</f>
        <v>10.08</v>
      </c>
      <c r="AD12" s="163" t="n">
        <v>600</v>
      </c>
      <c r="AE12" s="164" t="n">
        <v>0</v>
      </c>
      <c r="AF12" s="165" t="n">
        <v>0</v>
      </c>
      <c r="AG12" s="166"/>
      <c r="AH12" s="167"/>
      <c r="AI12" s="168"/>
      <c r="AJ12" s="169"/>
      <c r="AK12" s="170" t="n">
        <v>4</v>
      </c>
      <c r="AL12" s="63" t="n">
        <v>150</v>
      </c>
      <c r="AM12" s="171"/>
      <c r="AN12" s="172"/>
      <c r="AO12" s="173"/>
      <c r="AP12" s="133"/>
      <c r="AQ12" s="133" t="e">
        <f aca="false" t="array" ref="AQ12:AQ12">SUM(IF(AND(AJ12&lt;&gt;"pac",AJ12&lt;&gt;""),AI12),IF(AND(AM12&lt;&gt;"pac",AM12&lt;&gt;""),AL12),IF(AND(AN12&lt;&gt;"pac",AN12&lt;&gt;""),AO12))/SUM(IF(AND(AJ12&lt;&gt;"pac",AJ12&lt;&gt;""),1),IF(AND(AM12&lt;&gt;"pac",AM12&lt;&gt;""),1),IF(AND(AN12&lt;&gt;"pac",AN12&lt;&gt;""),1))</f>
        <v>#DIV/0!</v>
      </c>
      <c r="AR12" s="133" t="n">
        <f aca="false" t="array" ref="AR12:AR12">SUM(IF(AND(AJ12&lt;&gt;"pac",AJ12&lt;&gt;""),AH12),IF(AND(AM12&lt;&gt;"pac",AM12&lt;&gt;""),AK12),IF(AND(AP12&lt;&gt;"pac",AP12&lt;&gt;""),AN12))</f>
        <v>0</v>
      </c>
      <c r="AS12" s="133"/>
      <c r="AT12" s="134" t="n">
        <f aca="false">SUM(AE12,AG12,AH12,AN12,AK12)</f>
        <v>4</v>
      </c>
      <c r="AU12" s="135" t="n">
        <f aca="false">AV12/AT12</f>
        <v>150</v>
      </c>
      <c r="AV12" s="136" t="n">
        <f aca="false">SUM(AE12*AF12)+(AH12*AI12)+(AN12*AO12)+(AK12*AL12)</f>
        <v>600</v>
      </c>
      <c r="AW12" s="137" t="n">
        <f aca="false">AT12*(F13+G13+H13)*J13/1000</f>
        <v>0</v>
      </c>
      <c r="AX12" s="137" t="n">
        <f aca="false">K13*AT12</f>
        <v>0</v>
      </c>
      <c r="AY12" s="137" t="n">
        <f aca="false">L13*(AE13+AG13)</f>
        <v>0</v>
      </c>
      <c r="AZ12" s="136" t="n">
        <f aca="false">P13</f>
        <v>1.7328</v>
      </c>
      <c r="BA12" s="137" t="n">
        <f aca="false">AC12</f>
        <v>10.08</v>
      </c>
      <c r="BB12" s="137" t="n">
        <f aca="false">T13*AT13</f>
        <v>0</v>
      </c>
      <c r="BC12" s="137"/>
      <c r="BD12" s="137" t="n">
        <f aca="false">AV12-SUM(AW12:BC12)</f>
        <v>588.1872</v>
      </c>
      <c r="BE12" s="138"/>
      <c r="BF12" s="139" t="n">
        <f aca="false">BD12</f>
        <v>588.1872</v>
      </c>
      <c r="BG12" s="139" t="n">
        <f aca="false">BF12*$BG$5</f>
        <v>470.54976</v>
      </c>
      <c r="BH12" s="139" t="n">
        <f aca="false">BF12*$BH$5</f>
        <v>117.63744</v>
      </c>
      <c r="BI12" s="52"/>
      <c r="BJ12" s="53" t="s">
        <v>92</v>
      </c>
      <c r="BK12" s="52"/>
      <c r="BL12" s="73"/>
      <c r="BO12" s="53" t="s">
        <v>92</v>
      </c>
      <c r="BP12" s="52"/>
      <c r="BQ12" s="73"/>
      <c r="BR12" s="55"/>
      <c r="BS12" s="142"/>
      <c r="BT12" s="143"/>
      <c r="BU12" s="98"/>
      <c r="BV12" s="52"/>
      <c r="BW12" s="176"/>
      <c r="BX12" s="52"/>
      <c r="BY12" s="52"/>
      <c r="BZ12" s="98"/>
      <c r="CA12" s="52"/>
      <c r="CB12" s="176"/>
      <c r="CC12" s="138"/>
      <c r="CD12" s="138"/>
      <c r="CE12" s="145"/>
      <c r="CF12" s="145"/>
      <c r="CG12" s="145"/>
      <c r="CH12" s="7"/>
      <c r="CI12" s="8"/>
      <c r="CJ12" s="7"/>
      <c r="CK12" s="29"/>
      <c r="CL12" s="7"/>
      <c r="CM12" s="7"/>
      <c r="CN12" s="8"/>
      <c r="CO12" s="7"/>
      <c r="CP12" s="29"/>
      <c r="CQ12" s="7"/>
      <c r="CR12" s="7"/>
      <c r="CS12" s="7"/>
      <c r="CT12" s="7"/>
      <c r="CU12" s="7"/>
      <c r="CV12" s="7"/>
      <c r="CW12" s="7"/>
      <c r="CX12" s="7"/>
      <c r="CY12" s="7"/>
    </row>
    <row r="13" customFormat="false" ht="12.75" hidden="false" customHeight="false" outlineLevel="0" collapsed="false">
      <c r="B13" s="75" t="n">
        <v>600</v>
      </c>
      <c r="C13" s="146" t="n">
        <f aca="false">C12</f>
        <v>4</v>
      </c>
      <c r="D13" s="147" t="n">
        <f aca="false">D12</f>
        <v>0</v>
      </c>
      <c r="E13" s="174" t="n">
        <f aca="false">C13-D12</f>
        <v>4</v>
      </c>
      <c r="F13" s="149" t="n">
        <f aca="false">$F$6</f>
        <v>0</v>
      </c>
      <c r="G13" s="175" t="n">
        <f aca="false">$G$6</f>
        <v>0</v>
      </c>
      <c r="H13" s="151" t="n">
        <f aca="false">$H$6</f>
        <v>0</v>
      </c>
      <c r="I13" s="152" t="n">
        <f aca="false">F13+G13+H13</f>
        <v>0</v>
      </c>
      <c r="J13" s="153" t="n">
        <f aca="false">$J$7</f>
        <v>0</v>
      </c>
      <c r="K13" s="154" t="n">
        <f aca="false">$K$6</f>
        <v>0</v>
      </c>
      <c r="L13" s="155" t="n">
        <f aca="false">((I13*J13/1000)+K13)</f>
        <v>0</v>
      </c>
      <c r="M13" s="156" t="n">
        <f aca="false">$M$68</f>
        <v>0</v>
      </c>
      <c r="N13" s="157" t="e">
        <f aca="false">$N$7*AQ12*AR12</f>
        <v>#DIV/0!</v>
      </c>
      <c r="O13" s="156" t="n">
        <f aca="false">$O$68</f>
        <v>0</v>
      </c>
      <c r="P13" s="158" t="n">
        <f aca="false">(AT12*$P$6)*$P$3</f>
        <v>1.7328</v>
      </c>
      <c r="Q13" s="154" t="n">
        <f aca="false">$Q$68</f>
        <v>0</v>
      </c>
      <c r="R13" s="154" t="n">
        <v>0</v>
      </c>
      <c r="S13" s="155" t="n">
        <v>0</v>
      </c>
      <c r="T13" s="156" t="n">
        <f aca="false">$T$6</f>
        <v>0</v>
      </c>
      <c r="U13" s="159" t="e">
        <f aca="false">(N13/E13)+SUM(L13:M13)</f>
        <v>#DIV/0!</v>
      </c>
      <c r="W13" s="116" t="n">
        <v>4</v>
      </c>
      <c r="X13" s="117" t="n">
        <v>2.52</v>
      </c>
      <c r="Y13" s="160"/>
      <c r="Z13" s="63"/>
      <c r="AA13" s="161"/>
      <c r="AB13" s="120"/>
      <c r="AC13" s="162" t="n">
        <f aca="false">(W13*X13)+(Y13*Z13)+(AA13*AB13)</f>
        <v>10.08</v>
      </c>
      <c r="AD13" s="163" t="n">
        <v>700</v>
      </c>
      <c r="AE13" s="164" t="n">
        <v>0</v>
      </c>
      <c r="AF13" s="165" t="n">
        <v>0</v>
      </c>
      <c r="AG13" s="166"/>
      <c r="AH13" s="167"/>
      <c r="AI13" s="168"/>
      <c r="AJ13" s="169"/>
      <c r="AK13" s="170" t="n">
        <v>4</v>
      </c>
      <c r="AL13" s="63" t="n">
        <v>5</v>
      </c>
      <c r="AM13" s="171"/>
      <c r="AN13" s="172"/>
      <c r="AO13" s="173"/>
      <c r="AP13" s="133"/>
      <c r="AQ13" s="133" t="e">
        <f aca="false" t="array" ref="AQ13:AQ13">SUM(IF(AND(AJ13&lt;&gt;"pac",AJ13&lt;&gt;""),AI13),IF(AND(AM13&lt;&gt;"pac",AM13&lt;&gt;""),AL13),IF(AND(AN13&lt;&gt;"pac",AN13&lt;&gt;""),AO13))/SUM(IF(AND(AJ13&lt;&gt;"pac",AJ13&lt;&gt;""),1),IF(AND(AM13&lt;&gt;"pac",AM13&lt;&gt;""),1),IF(AND(AN13&lt;&gt;"pac",AN13&lt;&gt;""),1))</f>
        <v>#DIV/0!</v>
      </c>
      <c r="AR13" s="133" t="n">
        <f aca="false" t="array" ref="AR13:AR13">SUM(IF(AND(AJ13&lt;&gt;"pac",AJ13&lt;&gt;""),AH13),IF(AND(AM13&lt;&gt;"pac",AM13&lt;&gt;""),AK13),IF(AND(AP13&lt;&gt;"pac",AP13&lt;&gt;""),AN13))</f>
        <v>0</v>
      </c>
      <c r="AS13" s="133"/>
      <c r="AT13" s="134" t="n">
        <f aca="false">SUM(AE13,AG13,AH13,AN13,AK13)</f>
        <v>4</v>
      </c>
      <c r="AU13" s="135" t="n">
        <f aca="false">AV13/AT13</f>
        <v>5</v>
      </c>
      <c r="AV13" s="136" t="n">
        <f aca="false">SUM(AE13*AF13)+(AH13*AI13)+(AN13*AO13)+(AK13*AL13)</f>
        <v>20</v>
      </c>
      <c r="AW13" s="137" t="n">
        <f aca="false">AT13*(F14+G14+H14)*J14/1000</f>
        <v>0</v>
      </c>
      <c r="AX13" s="137" t="n">
        <f aca="false">K14*AT13</f>
        <v>0</v>
      </c>
      <c r="AY13" s="137" t="n">
        <f aca="false">L14*(AE14+AG14)</f>
        <v>0</v>
      </c>
      <c r="AZ13" s="136" t="n">
        <f aca="false">P14</f>
        <v>1.7328</v>
      </c>
      <c r="BA13" s="137" t="n">
        <f aca="false">AC13</f>
        <v>10.08</v>
      </c>
      <c r="BB13" s="137" t="n">
        <f aca="false">T14*AT14</f>
        <v>0</v>
      </c>
      <c r="BC13" s="137"/>
      <c r="BD13" s="137" t="n">
        <f aca="false">AV13-SUM(AW13:BC13)</f>
        <v>8.1872</v>
      </c>
      <c r="BE13" s="138"/>
      <c r="BF13" s="139" t="n">
        <f aca="false">BD13</f>
        <v>8.1872</v>
      </c>
      <c r="BG13" s="139" t="n">
        <f aca="false">BF13*$BG$5</f>
        <v>6.54976</v>
      </c>
      <c r="BH13" s="139" t="n">
        <f aca="false">BF13*$BH$5</f>
        <v>1.63744</v>
      </c>
      <c r="BI13" s="52"/>
      <c r="BJ13" s="53" t="s">
        <v>93</v>
      </c>
      <c r="BK13" s="52"/>
      <c r="BL13" s="73" t="n">
        <f aca="false">AY31+BA31</f>
        <v>241.92</v>
      </c>
      <c r="BO13" s="53" t="s">
        <v>93</v>
      </c>
      <c r="BP13" s="52"/>
      <c r="BQ13" s="73" t="e">
        <f aca="true">(INDIRECT(TEXT((DAY($A$1)-1),"0")&amp;"!Bq13"))+BL13</f>
        <v>#REF!</v>
      </c>
      <c r="BR13" s="55"/>
      <c r="BS13" s="142"/>
      <c r="BT13" s="143"/>
      <c r="BU13" s="98"/>
      <c r="BV13" s="52"/>
      <c r="BW13" s="101"/>
      <c r="BX13" s="98"/>
      <c r="BY13" s="98"/>
      <c r="BZ13" s="98"/>
      <c r="CA13" s="52"/>
      <c r="CB13" s="101"/>
      <c r="CC13" s="138"/>
      <c r="CD13" s="138"/>
      <c r="CE13" s="145"/>
      <c r="CF13" s="145"/>
      <c r="CG13" s="145"/>
      <c r="CH13" s="7"/>
      <c r="CI13" s="8"/>
      <c r="CJ13" s="7"/>
      <c r="CK13" s="29"/>
      <c r="CL13" s="7"/>
      <c r="CM13" s="7"/>
      <c r="CN13" s="8"/>
      <c r="CO13" s="7"/>
      <c r="CP13" s="29"/>
      <c r="CQ13" s="7"/>
      <c r="CR13" s="7"/>
      <c r="CS13" s="7"/>
      <c r="CT13" s="7"/>
      <c r="CU13" s="7"/>
      <c r="CV13" s="7"/>
      <c r="CW13" s="7"/>
      <c r="CX13" s="7"/>
      <c r="CY13" s="7"/>
    </row>
    <row r="14" customFormat="false" ht="12.75" hidden="false" customHeight="false" outlineLevel="0" collapsed="false">
      <c r="B14" s="75" t="n">
        <v>700</v>
      </c>
      <c r="C14" s="146" t="n">
        <f aca="false">C13</f>
        <v>4</v>
      </c>
      <c r="D14" s="147" t="n">
        <f aca="false">D13</f>
        <v>0</v>
      </c>
      <c r="E14" s="174" t="n">
        <f aca="false">C14-D13</f>
        <v>4</v>
      </c>
      <c r="F14" s="149" t="n">
        <f aca="false">$F$6</f>
        <v>0</v>
      </c>
      <c r="G14" s="175" t="n">
        <f aca="false">$G$6</f>
        <v>0</v>
      </c>
      <c r="H14" s="151" t="n">
        <f aca="false">$H$6</f>
        <v>0</v>
      </c>
      <c r="I14" s="152" t="n">
        <f aca="false">F14+G14+H14</f>
        <v>0</v>
      </c>
      <c r="J14" s="153" t="n">
        <f aca="false">$J$7</f>
        <v>0</v>
      </c>
      <c r="K14" s="154" t="n">
        <f aca="false">$K$6</f>
        <v>0</v>
      </c>
      <c r="L14" s="155" t="n">
        <f aca="false">((I14*J14/1000)+K14)</f>
        <v>0</v>
      </c>
      <c r="M14" s="156" t="n">
        <f aca="false">$M$68</f>
        <v>0</v>
      </c>
      <c r="N14" s="157" t="e">
        <f aca="false">$N$7*AQ13*AR13</f>
        <v>#DIV/0!</v>
      </c>
      <c r="O14" s="156" t="n">
        <f aca="false">$O$68</f>
        <v>0</v>
      </c>
      <c r="P14" s="158" t="n">
        <f aca="false">(AT13*$P$6)*$P$3</f>
        <v>1.7328</v>
      </c>
      <c r="Q14" s="154" t="n">
        <f aca="false">$Q$68</f>
        <v>0</v>
      </c>
      <c r="R14" s="154" t="n">
        <v>0</v>
      </c>
      <c r="S14" s="155" t="n">
        <v>0</v>
      </c>
      <c r="T14" s="156" t="n">
        <f aca="false">$T$6</f>
        <v>0</v>
      </c>
      <c r="U14" s="159" t="e">
        <f aca="false">(N14/E14)+SUM(L14:M14)</f>
        <v>#DIV/0!</v>
      </c>
      <c r="W14" s="116" t="n">
        <v>4</v>
      </c>
      <c r="X14" s="117" t="n">
        <v>2.52</v>
      </c>
      <c r="Y14" s="160"/>
      <c r="Z14" s="63"/>
      <c r="AA14" s="161"/>
      <c r="AB14" s="120"/>
      <c r="AC14" s="162" t="n">
        <f aca="false">(W14*X14)+(Y14*Z14)+(AA14*AB14)</f>
        <v>10.08</v>
      </c>
      <c r="AD14" s="163" t="n">
        <v>800</v>
      </c>
      <c r="AE14" s="164" t="n">
        <v>0</v>
      </c>
      <c r="AF14" s="165" t="n">
        <v>0</v>
      </c>
      <c r="AG14" s="166"/>
      <c r="AH14" s="167"/>
      <c r="AI14" s="168"/>
      <c r="AJ14" s="169"/>
      <c r="AK14" s="170" t="n">
        <v>4</v>
      </c>
      <c r="AL14" s="63" t="n">
        <v>5</v>
      </c>
      <c r="AM14" s="171"/>
      <c r="AN14" s="172"/>
      <c r="AO14" s="173"/>
      <c r="AP14" s="133"/>
      <c r="AQ14" s="133" t="e">
        <f aca="false" t="array" ref="AQ14:AQ14">SUM(IF(AND(AJ14&lt;&gt;"pac",AJ14&lt;&gt;""),AI14),IF(AND(AM14&lt;&gt;"pac",AM14&lt;&gt;""),AL14),IF(AND(AN14&lt;&gt;"pac",AN14&lt;&gt;""),AO14))/SUM(IF(AND(AJ14&lt;&gt;"pac",AJ14&lt;&gt;""),1),IF(AND(AM14&lt;&gt;"pac",AM14&lt;&gt;""),1),IF(AND(AN14&lt;&gt;"pac",AN14&lt;&gt;""),1))</f>
        <v>#DIV/0!</v>
      </c>
      <c r="AR14" s="133" t="n">
        <f aca="false" t="array" ref="AR14:AR14">SUM(IF(AND(AJ14&lt;&gt;"pac",AJ14&lt;&gt;""),AH14),IF(AND(AM14&lt;&gt;"pac",AM14&lt;&gt;""),AK14),IF(AND(AP14&lt;&gt;"pac",AP14&lt;&gt;""),AN14))</f>
        <v>0</v>
      </c>
      <c r="AS14" s="133"/>
      <c r="AT14" s="134" t="n">
        <f aca="false">SUM(AE14,AG14,AH14,AN14,AK14)</f>
        <v>4</v>
      </c>
      <c r="AU14" s="135" t="n">
        <f aca="false">AV14/AT14</f>
        <v>5</v>
      </c>
      <c r="AV14" s="136" t="n">
        <f aca="false">SUM(AE14*AF14)+(AH14*AI14)+(AN14*AO14)+(AK14*AL14)</f>
        <v>20</v>
      </c>
      <c r="AW14" s="137" t="n">
        <f aca="false">AT14*(F15+G15+H15)*J15/1000</f>
        <v>0</v>
      </c>
      <c r="AX14" s="137" t="n">
        <f aca="false">K15*AT14</f>
        <v>0</v>
      </c>
      <c r="AY14" s="137" t="n">
        <f aca="false">L15*(AE15+AG15)</f>
        <v>0</v>
      </c>
      <c r="AZ14" s="136" t="n">
        <f aca="false">P15</f>
        <v>1.7328</v>
      </c>
      <c r="BA14" s="137" t="n">
        <f aca="false">AC14</f>
        <v>10.08</v>
      </c>
      <c r="BB14" s="137" t="n">
        <f aca="false">T15*AT15</f>
        <v>0</v>
      </c>
      <c r="BC14" s="137"/>
      <c r="BD14" s="137" t="n">
        <f aca="false">AV14-SUM(AW14:BC14)</f>
        <v>8.1872</v>
      </c>
      <c r="BE14" s="138"/>
      <c r="BF14" s="139" t="n">
        <f aca="false">BD14</f>
        <v>8.1872</v>
      </c>
      <c r="BG14" s="139" t="n">
        <f aca="false">BF14*$BG$5</f>
        <v>6.54976</v>
      </c>
      <c r="BH14" s="139" t="n">
        <f aca="false">BF14*$BH$5</f>
        <v>1.63744</v>
      </c>
      <c r="BI14" s="52"/>
      <c r="BJ14" s="53" t="s">
        <v>67</v>
      </c>
      <c r="BK14" s="52"/>
      <c r="BL14" s="73" t="n">
        <f aca="false">AZ31</f>
        <v>41.5872</v>
      </c>
      <c r="BO14" s="53" t="s">
        <v>67</v>
      </c>
      <c r="BP14" s="52"/>
      <c r="BQ14" s="73" t="e">
        <f aca="true">(INDIRECT(TEXT((DAY($A$1)-1),"0")&amp;"!BQ14"))+BL14</f>
        <v>#REF!</v>
      </c>
      <c r="BR14" s="55"/>
      <c r="BS14" s="142"/>
      <c r="BT14" s="143"/>
      <c r="BU14" s="98"/>
      <c r="BV14" s="52"/>
      <c r="BW14" s="176"/>
      <c r="BX14" s="52"/>
      <c r="BY14" s="52"/>
      <c r="BZ14" s="98"/>
      <c r="CA14" s="52"/>
      <c r="CB14" s="176"/>
      <c r="CC14" s="138"/>
      <c r="CD14" s="138"/>
      <c r="CE14" s="145"/>
      <c r="CF14" s="145"/>
      <c r="CG14" s="145"/>
      <c r="CH14" s="7"/>
      <c r="CI14" s="8"/>
      <c r="CJ14" s="7"/>
      <c r="CK14" s="29"/>
      <c r="CL14" s="7"/>
      <c r="CM14" s="7"/>
      <c r="CN14" s="8"/>
      <c r="CO14" s="7"/>
      <c r="CP14" s="29"/>
      <c r="CQ14" s="7"/>
      <c r="CR14" s="7"/>
      <c r="CS14" s="7"/>
      <c r="CT14" s="7"/>
      <c r="CU14" s="7"/>
      <c r="CV14" s="7"/>
      <c r="CW14" s="7"/>
      <c r="CX14" s="7"/>
      <c r="CY14" s="7"/>
    </row>
    <row r="15" customFormat="false" ht="15" hidden="false" customHeight="false" outlineLevel="0" collapsed="false">
      <c r="B15" s="75" t="n">
        <v>800</v>
      </c>
      <c r="C15" s="146" t="n">
        <f aca="false">C14</f>
        <v>4</v>
      </c>
      <c r="D15" s="147" t="n">
        <f aca="false">D14</f>
        <v>0</v>
      </c>
      <c r="E15" s="174" t="n">
        <f aca="false">C15-D14</f>
        <v>4</v>
      </c>
      <c r="F15" s="149" t="n">
        <f aca="false">$F$6</f>
        <v>0</v>
      </c>
      <c r="G15" s="175" t="n">
        <f aca="false">$G$6</f>
        <v>0</v>
      </c>
      <c r="H15" s="151" t="n">
        <f aca="false">$H$6</f>
        <v>0</v>
      </c>
      <c r="I15" s="152" t="n">
        <f aca="false">F15+G15+H15</f>
        <v>0</v>
      </c>
      <c r="J15" s="153" t="n">
        <f aca="false">$J$7</f>
        <v>0</v>
      </c>
      <c r="K15" s="154" t="n">
        <f aca="false">$K$6</f>
        <v>0</v>
      </c>
      <c r="L15" s="155" t="n">
        <f aca="false">((I15*J15/1000)+K15)</f>
        <v>0</v>
      </c>
      <c r="M15" s="156" t="n">
        <f aca="false">$M$68</f>
        <v>0</v>
      </c>
      <c r="N15" s="157" t="e">
        <f aca="false">$N$7*AQ14*AR14</f>
        <v>#DIV/0!</v>
      </c>
      <c r="O15" s="156" t="n">
        <f aca="false">$O$68</f>
        <v>0</v>
      </c>
      <c r="P15" s="158" t="n">
        <f aca="false">(AT14*$P$6)*$P$3</f>
        <v>1.7328</v>
      </c>
      <c r="Q15" s="154" t="n">
        <f aca="false">$Q$68</f>
        <v>0</v>
      </c>
      <c r="R15" s="154" t="n">
        <v>0</v>
      </c>
      <c r="S15" s="155" t="n">
        <v>0</v>
      </c>
      <c r="T15" s="156" t="n">
        <f aca="false">$T$6</f>
        <v>0</v>
      </c>
      <c r="U15" s="159" t="e">
        <f aca="false">(N15/E15)+SUM(L15:M15)</f>
        <v>#DIV/0!</v>
      </c>
      <c r="W15" s="116" t="n">
        <v>4</v>
      </c>
      <c r="X15" s="117" t="n">
        <v>2.52</v>
      </c>
      <c r="Y15" s="160"/>
      <c r="Z15" s="63"/>
      <c r="AA15" s="161"/>
      <c r="AB15" s="120"/>
      <c r="AC15" s="162" t="n">
        <f aca="false">(W15*X15)+(Y15*Z15)+(AA15*AB15)</f>
        <v>10.08</v>
      </c>
      <c r="AD15" s="163" t="n">
        <v>900</v>
      </c>
      <c r="AE15" s="164" t="n">
        <v>0</v>
      </c>
      <c r="AF15" s="165" t="n">
        <v>0</v>
      </c>
      <c r="AG15" s="166"/>
      <c r="AH15" s="167"/>
      <c r="AI15" s="168"/>
      <c r="AJ15" s="169"/>
      <c r="AK15" s="170" t="n">
        <v>4</v>
      </c>
      <c r="AL15" s="63" t="n">
        <v>30</v>
      </c>
      <c r="AM15" s="171"/>
      <c r="AN15" s="172"/>
      <c r="AO15" s="173"/>
      <c r="AP15" s="133"/>
      <c r="AQ15" s="133" t="e">
        <f aca="false" t="array" ref="AQ15:AQ15">SUM(IF(AND(AJ15&lt;&gt;"pac",AJ15&lt;&gt;""),AI15),IF(AND(AM15&lt;&gt;"pac",AM15&lt;&gt;""),AL15),IF(AND(AN15&lt;&gt;"pac",AN15&lt;&gt;""),AO15))/SUM(IF(AND(AJ15&lt;&gt;"pac",AJ15&lt;&gt;""),1),IF(AND(AM15&lt;&gt;"pac",AM15&lt;&gt;""),1),IF(AND(AN15&lt;&gt;"pac",AN15&lt;&gt;""),1))</f>
        <v>#DIV/0!</v>
      </c>
      <c r="AR15" s="133" t="n">
        <f aca="false" t="array" ref="AR15:AR15">SUM(IF(AND(AJ15&lt;&gt;"pac",AJ15&lt;&gt;""),AH15),IF(AND(AM15&lt;&gt;"pac",AM15&lt;&gt;""),AK15),IF(AND(AP15&lt;&gt;"pac",AP15&lt;&gt;""),AN15))</f>
        <v>0</v>
      </c>
      <c r="AS15" s="133"/>
      <c r="AT15" s="134" t="n">
        <f aca="false">SUM(AE15,AG15,AH15,AN15,AK15)</f>
        <v>4</v>
      </c>
      <c r="AU15" s="135" t="n">
        <f aca="false">AV15/AT15</f>
        <v>30</v>
      </c>
      <c r="AV15" s="136" t="n">
        <f aca="false">SUM(AE15*AF15)+(AH15*AI15)+(AN15*AO15)+(AK15*AL15)</f>
        <v>120</v>
      </c>
      <c r="AW15" s="137" t="n">
        <f aca="false">AT15*(F16+G16+H16)*J16/1000</f>
        <v>0</v>
      </c>
      <c r="AX15" s="137" t="n">
        <f aca="false">K16*AT15</f>
        <v>0</v>
      </c>
      <c r="AY15" s="137" t="n">
        <f aca="false">L16*(AE16+AG16)</f>
        <v>0</v>
      </c>
      <c r="AZ15" s="136" t="n">
        <f aca="false">P16</f>
        <v>1.7328</v>
      </c>
      <c r="BA15" s="137" t="n">
        <f aca="false">AC15</f>
        <v>10.08</v>
      </c>
      <c r="BB15" s="137" t="n">
        <f aca="false">T16*AT16</f>
        <v>0</v>
      </c>
      <c r="BC15" s="137"/>
      <c r="BD15" s="137" t="n">
        <f aca="false">AV15-SUM(AW15:BC15)</f>
        <v>108.1872</v>
      </c>
      <c r="BE15" s="138"/>
      <c r="BF15" s="139" t="n">
        <f aca="false">BD15</f>
        <v>108.1872</v>
      </c>
      <c r="BG15" s="139" t="n">
        <f aca="false">BF15*$BG$5</f>
        <v>86.54976</v>
      </c>
      <c r="BH15" s="139" t="n">
        <f aca="false">BF15*$BH$5</f>
        <v>21.63744</v>
      </c>
      <c r="BI15" s="52"/>
      <c r="BJ15" s="53" t="s">
        <v>96</v>
      </c>
      <c r="BK15" s="52"/>
      <c r="BL15" s="181" t="n">
        <f aca="false">BC31</f>
        <v>0</v>
      </c>
      <c r="BO15" s="53" t="s">
        <v>96</v>
      </c>
      <c r="BP15" s="52"/>
      <c r="BQ15" s="181" t="e">
        <f aca="true">(INDIRECT(TEXT((DAY($A$1)-1),"0")&amp;"!BK15"))+BL15</f>
        <v>#REF!</v>
      </c>
      <c r="BR15" s="55"/>
      <c r="BS15" s="142"/>
      <c r="BT15" s="143"/>
      <c r="BU15" s="52"/>
      <c r="BV15" s="52"/>
      <c r="BW15" s="52"/>
      <c r="BX15" s="52"/>
      <c r="BY15" s="52"/>
      <c r="BZ15" s="52"/>
      <c r="CA15" s="52"/>
      <c r="CB15" s="52"/>
      <c r="CC15" s="138"/>
      <c r="CD15" s="138"/>
      <c r="CE15" s="145"/>
      <c r="CF15" s="145"/>
      <c r="CG15" s="145"/>
      <c r="CH15" s="7"/>
      <c r="CI15" s="8"/>
      <c r="CJ15" s="7"/>
      <c r="CK15" s="182"/>
      <c r="CL15" s="7"/>
      <c r="CM15" s="7"/>
      <c r="CN15" s="8"/>
      <c r="CO15" s="7"/>
      <c r="CP15" s="182"/>
      <c r="CQ15" s="7"/>
      <c r="CR15" s="7"/>
      <c r="CS15" s="7"/>
      <c r="CT15" s="7"/>
      <c r="CU15" s="7"/>
      <c r="CV15" s="7"/>
      <c r="CW15" s="7"/>
      <c r="CX15" s="7"/>
      <c r="CY15" s="7"/>
    </row>
    <row r="16" customFormat="false" ht="12.75" hidden="false" customHeight="false" outlineLevel="0" collapsed="false">
      <c r="B16" s="75" t="n">
        <v>900</v>
      </c>
      <c r="C16" s="146" t="n">
        <f aca="false">C15</f>
        <v>4</v>
      </c>
      <c r="D16" s="147" t="n">
        <f aca="false">D15</f>
        <v>0</v>
      </c>
      <c r="E16" s="174" t="n">
        <f aca="false">C16-D15</f>
        <v>4</v>
      </c>
      <c r="F16" s="149" t="n">
        <f aca="false">$F$6</f>
        <v>0</v>
      </c>
      <c r="G16" s="175" t="n">
        <f aca="false">$G$6</f>
        <v>0</v>
      </c>
      <c r="H16" s="151" t="n">
        <f aca="false">$H$6</f>
        <v>0</v>
      </c>
      <c r="I16" s="152" t="n">
        <f aca="false">F16+G16+H16</f>
        <v>0</v>
      </c>
      <c r="J16" s="153" t="n">
        <f aca="false">$J$7</f>
        <v>0</v>
      </c>
      <c r="K16" s="154" t="n">
        <f aca="false">$K$6</f>
        <v>0</v>
      </c>
      <c r="L16" s="155" t="n">
        <f aca="false">((I16*J16/1000)+K16)</f>
        <v>0</v>
      </c>
      <c r="M16" s="156" t="n">
        <f aca="false">$M$68</f>
        <v>0</v>
      </c>
      <c r="N16" s="157" t="e">
        <f aca="false">$N$7*AQ15*AR15</f>
        <v>#DIV/0!</v>
      </c>
      <c r="O16" s="156" t="n">
        <f aca="false">$O$68</f>
        <v>0</v>
      </c>
      <c r="P16" s="158" t="n">
        <f aca="false">(AT15*$P$6)*$P$3</f>
        <v>1.7328</v>
      </c>
      <c r="Q16" s="154" t="n">
        <f aca="false">$Q$68</f>
        <v>0</v>
      </c>
      <c r="R16" s="154" t="n">
        <v>0</v>
      </c>
      <c r="S16" s="155" t="n">
        <v>0</v>
      </c>
      <c r="T16" s="156" t="n">
        <f aca="false">$T$6</f>
        <v>0</v>
      </c>
      <c r="U16" s="159" t="e">
        <f aca="false">(N16/E16)+SUM(L16:M16)</f>
        <v>#DIV/0!</v>
      </c>
      <c r="W16" s="116" t="n">
        <v>4</v>
      </c>
      <c r="X16" s="117" t="n">
        <v>2.52</v>
      </c>
      <c r="Y16" s="160"/>
      <c r="Z16" s="63"/>
      <c r="AA16" s="161"/>
      <c r="AB16" s="120"/>
      <c r="AC16" s="162" t="n">
        <f aca="false">(W16*X16)+(Y16*Z16)+(AA16*AB16)</f>
        <v>10.08</v>
      </c>
      <c r="AD16" s="163" t="n">
        <v>1000</v>
      </c>
      <c r="AE16" s="164" t="n">
        <v>0</v>
      </c>
      <c r="AF16" s="165" t="n">
        <v>0</v>
      </c>
      <c r="AG16" s="166"/>
      <c r="AH16" s="167"/>
      <c r="AI16" s="168"/>
      <c r="AJ16" s="169"/>
      <c r="AK16" s="170" t="n">
        <v>4</v>
      </c>
      <c r="AL16" s="63" t="n">
        <v>125</v>
      </c>
      <c r="AM16" s="171"/>
      <c r="AN16" s="172"/>
      <c r="AO16" s="173"/>
      <c r="AP16" s="133"/>
      <c r="AQ16" s="133" t="e">
        <f aca="false" t="array" ref="AQ16:AQ16">SUM(IF(AND(AJ16&lt;&gt;"pac",AJ16&lt;&gt;""),AI16),IF(AND(AM16&lt;&gt;"pac",AM16&lt;&gt;""),AL16),IF(AND(AN16&lt;&gt;"pac",AN16&lt;&gt;""),AO16))/SUM(IF(AND(AJ16&lt;&gt;"pac",AJ16&lt;&gt;""),1),IF(AND(AM16&lt;&gt;"pac",AM16&lt;&gt;""),1),IF(AND(AN16&lt;&gt;"pac",AN16&lt;&gt;""),1))</f>
        <v>#DIV/0!</v>
      </c>
      <c r="AR16" s="133" t="n">
        <f aca="false" t="array" ref="AR16:AR16">SUM(IF(AND(AJ16&lt;&gt;"pac",AJ16&lt;&gt;""),AH16),IF(AND(AM16&lt;&gt;"pac",AM16&lt;&gt;""),AK16),IF(AND(AP16&lt;&gt;"pac",AP16&lt;&gt;""),AN16))</f>
        <v>0</v>
      </c>
      <c r="AS16" s="133"/>
      <c r="AT16" s="134" t="n">
        <f aca="false">SUM(AE16,AG16,AH16,AN16,AK16)</f>
        <v>4</v>
      </c>
      <c r="AU16" s="135" t="n">
        <f aca="false">AV16/AT16</f>
        <v>125</v>
      </c>
      <c r="AV16" s="136" t="n">
        <f aca="false">SUM(AE16*AF16)+(AH16*AI16)+(AN16*AO16)+(AK16*AL16)</f>
        <v>500</v>
      </c>
      <c r="AW16" s="137" t="n">
        <f aca="false">AT16*(F17+G17+H17)*J17/1000</f>
        <v>0</v>
      </c>
      <c r="AX16" s="137" t="n">
        <f aca="false">K17*AT16</f>
        <v>0</v>
      </c>
      <c r="AY16" s="137" t="n">
        <f aca="false">L17*(AE17+AG17)</f>
        <v>0</v>
      </c>
      <c r="AZ16" s="136" t="n">
        <f aca="false">P17</f>
        <v>1.7328</v>
      </c>
      <c r="BA16" s="137" t="n">
        <f aca="false">AC16</f>
        <v>10.08</v>
      </c>
      <c r="BB16" s="137" t="n">
        <f aca="false">T17*AT17</f>
        <v>0</v>
      </c>
      <c r="BC16" s="137"/>
      <c r="BD16" s="137" t="n">
        <f aca="false">AV16-SUM(AW16:BC16)</f>
        <v>488.1872</v>
      </c>
      <c r="BE16" s="138"/>
      <c r="BF16" s="139" t="n">
        <f aca="false">BD16</f>
        <v>488.1872</v>
      </c>
      <c r="BG16" s="139" t="n">
        <f aca="false">BF16*$BG$5</f>
        <v>390.54976</v>
      </c>
      <c r="BH16" s="139" t="n">
        <f aca="false">BF16*$BH$5</f>
        <v>97.63744</v>
      </c>
      <c r="BI16" s="52"/>
      <c r="BJ16" s="53" t="s">
        <v>98</v>
      </c>
      <c r="BK16" s="52"/>
      <c r="BL16" s="73" t="n">
        <f aca="false">SUM(BL13:BL15)</f>
        <v>283.5072</v>
      </c>
      <c r="BO16" s="53" t="s">
        <v>98</v>
      </c>
      <c r="BP16" s="52"/>
      <c r="BQ16" s="73" t="e">
        <f aca="true">(INDIRECT(TEXT((DAY($A$1)-1),"0")&amp;"!Bq16"))+BL16</f>
        <v>#REF!</v>
      </c>
      <c r="BR16" s="55"/>
      <c r="BS16" s="142"/>
      <c r="BT16" s="143"/>
      <c r="BU16" s="52"/>
      <c r="BV16" s="52"/>
      <c r="BW16" s="52"/>
      <c r="BX16" s="52"/>
      <c r="BY16" s="52"/>
      <c r="BZ16" s="52"/>
      <c r="CA16" s="52"/>
      <c r="CB16" s="52"/>
      <c r="CC16" s="138"/>
      <c r="CD16" s="138"/>
      <c r="CE16" s="145"/>
      <c r="CF16" s="145"/>
      <c r="CG16" s="145"/>
      <c r="CH16" s="7"/>
      <c r="CI16" s="8"/>
      <c r="CJ16" s="7"/>
      <c r="CK16" s="29"/>
      <c r="CL16" s="7"/>
      <c r="CM16" s="7"/>
      <c r="CN16" s="8"/>
      <c r="CO16" s="7"/>
      <c r="CP16" s="29"/>
      <c r="CQ16" s="7"/>
      <c r="CR16" s="7"/>
      <c r="CS16" s="7"/>
      <c r="CT16" s="7"/>
      <c r="CU16" s="7"/>
      <c r="CV16" s="7"/>
      <c r="CW16" s="7"/>
      <c r="CX16" s="7"/>
      <c r="CY16" s="7"/>
    </row>
    <row r="17" customFormat="false" ht="12.75" hidden="false" customHeight="false" outlineLevel="0" collapsed="false">
      <c r="B17" s="75" t="n">
        <v>1000</v>
      </c>
      <c r="C17" s="146" t="n">
        <f aca="false">C16</f>
        <v>4</v>
      </c>
      <c r="D17" s="147" t="n">
        <f aca="false">D16</f>
        <v>0</v>
      </c>
      <c r="E17" s="174" t="n">
        <f aca="false">C17-D16</f>
        <v>4</v>
      </c>
      <c r="F17" s="149" t="n">
        <f aca="false">$F$6</f>
        <v>0</v>
      </c>
      <c r="G17" s="175" t="n">
        <f aca="false">$G$6</f>
        <v>0</v>
      </c>
      <c r="H17" s="151" t="n">
        <f aca="false">$H$6</f>
        <v>0</v>
      </c>
      <c r="I17" s="152" t="n">
        <f aca="false">F17+G17+H17</f>
        <v>0</v>
      </c>
      <c r="J17" s="153" t="n">
        <f aca="false">$J$7</f>
        <v>0</v>
      </c>
      <c r="K17" s="154" t="n">
        <f aca="false">$K$6</f>
        <v>0</v>
      </c>
      <c r="L17" s="155" t="n">
        <f aca="false">((I17*J17/1000)+K17)</f>
        <v>0</v>
      </c>
      <c r="M17" s="156" t="n">
        <f aca="false">$M$68</f>
        <v>0</v>
      </c>
      <c r="N17" s="157" t="e">
        <f aca="false">$N$7*AQ16*AR16</f>
        <v>#DIV/0!</v>
      </c>
      <c r="O17" s="156" t="n">
        <f aca="false">$O$68</f>
        <v>0</v>
      </c>
      <c r="P17" s="158" t="n">
        <f aca="false">(AT16*$P$6)*$P$3</f>
        <v>1.7328</v>
      </c>
      <c r="Q17" s="154" t="n">
        <f aca="false">$Q$68</f>
        <v>0</v>
      </c>
      <c r="R17" s="154" t="n">
        <v>0</v>
      </c>
      <c r="S17" s="155" t="n">
        <v>0</v>
      </c>
      <c r="T17" s="156" t="n">
        <f aca="false">$T$6</f>
        <v>0</v>
      </c>
      <c r="U17" s="159" t="e">
        <f aca="false">(N17/E17)+SUM(L17:M17)</f>
        <v>#DIV/0!</v>
      </c>
      <c r="W17" s="116" t="n">
        <v>4</v>
      </c>
      <c r="X17" s="117" t="n">
        <v>2.52</v>
      </c>
      <c r="Y17" s="160"/>
      <c r="Z17" s="63"/>
      <c r="AA17" s="161"/>
      <c r="AB17" s="120"/>
      <c r="AC17" s="162" t="n">
        <f aca="false">(W17*X17)+(Y17*Z17)+(AA17*AB17)</f>
        <v>10.08</v>
      </c>
      <c r="AD17" s="163" t="n">
        <v>1100</v>
      </c>
      <c r="AE17" s="164" t="n">
        <v>0</v>
      </c>
      <c r="AF17" s="165" t="n">
        <v>0</v>
      </c>
      <c r="AG17" s="166"/>
      <c r="AH17" s="167"/>
      <c r="AI17" s="168"/>
      <c r="AJ17" s="169"/>
      <c r="AK17" s="170" t="n">
        <v>4</v>
      </c>
      <c r="AL17" s="63" t="n">
        <v>125</v>
      </c>
      <c r="AM17" s="171"/>
      <c r="AN17" s="172"/>
      <c r="AO17" s="173"/>
      <c r="AP17" s="133"/>
      <c r="AQ17" s="133" t="e">
        <f aca="false" t="array" ref="AQ17:AQ17">SUM(IF(AND(AJ17&lt;&gt;"pac",AJ17&lt;&gt;""),AI17),IF(AND(AM17&lt;&gt;"pac",AM17&lt;&gt;""),AL17),IF(AND(AN17&lt;&gt;"pac",AN17&lt;&gt;""),AO17))/SUM(IF(AND(AJ17&lt;&gt;"pac",AJ17&lt;&gt;""),1),IF(AND(AM17&lt;&gt;"pac",AM17&lt;&gt;""),1),IF(AND(AN17&lt;&gt;"pac",AN17&lt;&gt;""),1))</f>
        <v>#DIV/0!</v>
      </c>
      <c r="AR17" s="133" t="n">
        <f aca="false" t="array" ref="AR17:AR17">SUM(IF(AND(AJ17&lt;&gt;"pac",AJ17&lt;&gt;""),AH17),IF(AND(AM17&lt;&gt;"pac",AM17&lt;&gt;""),AK17),IF(AND(AP17&lt;&gt;"pac",AP17&lt;&gt;""),AN17))</f>
        <v>0</v>
      </c>
      <c r="AS17" s="133"/>
      <c r="AT17" s="134" t="n">
        <f aca="false">SUM(AE17,AG17,AH17,AN17,AK17)</f>
        <v>4</v>
      </c>
      <c r="AU17" s="135" t="n">
        <f aca="false">AV17/AT17</f>
        <v>125</v>
      </c>
      <c r="AV17" s="136" t="n">
        <f aca="false">SUM(AE17*AF17)+(AH17*AI17)+(AN17*AO17)+(AK17*AL17)</f>
        <v>500</v>
      </c>
      <c r="AW17" s="137" t="n">
        <f aca="false">AT17*(F18+G18+H18)*J18/1000</f>
        <v>0</v>
      </c>
      <c r="AX17" s="137" t="n">
        <f aca="false">K18*AT17</f>
        <v>0</v>
      </c>
      <c r="AY17" s="137" t="n">
        <f aca="false">L18*(AE18+AG18)</f>
        <v>0</v>
      </c>
      <c r="AZ17" s="136" t="n">
        <f aca="false">P18</f>
        <v>1.7328</v>
      </c>
      <c r="BA17" s="137" t="n">
        <f aca="false">AC17</f>
        <v>10.08</v>
      </c>
      <c r="BB17" s="137" t="n">
        <f aca="false">T18*AT18</f>
        <v>0</v>
      </c>
      <c r="BC17" s="137"/>
      <c r="BD17" s="137" t="n">
        <f aca="false">AV17-SUM(AW17:BC17)</f>
        <v>488.1872</v>
      </c>
      <c r="BE17" s="138"/>
      <c r="BF17" s="139" t="n">
        <f aca="false">BD17</f>
        <v>488.1872</v>
      </c>
      <c r="BG17" s="139" t="n">
        <f aca="false">BF17*$BG$5</f>
        <v>390.54976</v>
      </c>
      <c r="BH17" s="139" t="n">
        <f aca="false">BF17*$BH$5</f>
        <v>97.63744</v>
      </c>
      <c r="BI17" s="52"/>
      <c r="BJ17" s="183"/>
      <c r="BK17" s="52"/>
      <c r="BL17" s="171"/>
      <c r="BO17" s="183"/>
      <c r="BP17" s="52"/>
      <c r="BQ17" s="171"/>
      <c r="BR17" s="55"/>
      <c r="BS17" s="142"/>
      <c r="BT17" s="143"/>
      <c r="BU17" s="98"/>
      <c r="BV17" s="52"/>
      <c r="BW17" s="52"/>
      <c r="BX17" s="52"/>
      <c r="BY17" s="52"/>
      <c r="BZ17" s="98"/>
      <c r="CA17" s="52"/>
      <c r="CB17" s="52"/>
      <c r="CC17" s="138"/>
      <c r="CD17" s="138"/>
      <c r="CE17" s="145"/>
      <c r="CF17" s="145"/>
      <c r="CG17" s="145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</row>
    <row r="18" customFormat="false" ht="12.75" hidden="false" customHeight="false" outlineLevel="0" collapsed="false">
      <c r="B18" s="75" t="n">
        <v>1100</v>
      </c>
      <c r="C18" s="146" t="n">
        <f aca="false">C17</f>
        <v>4</v>
      </c>
      <c r="D18" s="147" t="n">
        <f aca="false">D17</f>
        <v>0</v>
      </c>
      <c r="E18" s="174" t="n">
        <f aca="false">C18-D17</f>
        <v>4</v>
      </c>
      <c r="F18" s="149" t="n">
        <f aca="false">$F$6</f>
        <v>0</v>
      </c>
      <c r="G18" s="175" t="n">
        <f aca="false">$G$6</f>
        <v>0</v>
      </c>
      <c r="H18" s="151" t="n">
        <f aca="false">$H$6</f>
        <v>0</v>
      </c>
      <c r="I18" s="152" t="n">
        <f aca="false">F18+G18+H18</f>
        <v>0</v>
      </c>
      <c r="J18" s="153" t="n">
        <f aca="false">$J$7</f>
        <v>0</v>
      </c>
      <c r="K18" s="154" t="n">
        <f aca="false">$K$6</f>
        <v>0</v>
      </c>
      <c r="L18" s="155" t="n">
        <f aca="false">((I18*J18/1000)+K18)</f>
        <v>0</v>
      </c>
      <c r="M18" s="156" t="n">
        <f aca="false">$M$68</f>
        <v>0</v>
      </c>
      <c r="N18" s="157" t="e">
        <f aca="false">$N$7*AQ17*AR17</f>
        <v>#DIV/0!</v>
      </c>
      <c r="O18" s="156" t="n">
        <f aca="false">$O$68</f>
        <v>0</v>
      </c>
      <c r="P18" s="158" t="n">
        <f aca="false">(AT17*$P$6)*$P$3</f>
        <v>1.7328</v>
      </c>
      <c r="Q18" s="154" t="n">
        <f aca="false">$Q$68</f>
        <v>0</v>
      </c>
      <c r="R18" s="154" t="n">
        <v>0</v>
      </c>
      <c r="S18" s="155" t="n">
        <v>0</v>
      </c>
      <c r="T18" s="156" t="n">
        <f aca="false">$T$6</f>
        <v>0</v>
      </c>
      <c r="U18" s="159" t="e">
        <f aca="false">(N18/E18)+SUM(L18:M18)</f>
        <v>#DIV/0!</v>
      </c>
      <c r="W18" s="116" t="n">
        <v>4</v>
      </c>
      <c r="X18" s="117" t="n">
        <v>2.52</v>
      </c>
      <c r="Y18" s="160"/>
      <c r="Z18" s="63"/>
      <c r="AA18" s="161"/>
      <c r="AB18" s="120"/>
      <c r="AC18" s="162" t="n">
        <f aca="false">(W18*X18)+(Y18*Z18)+(AA18*AB18)</f>
        <v>10.08</v>
      </c>
      <c r="AD18" s="163" t="n">
        <v>1200</v>
      </c>
      <c r="AE18" s="164" t="n">
        <v>0</v>
      </c>
      <c r="AF18" s="165" t="n">
        <v>0</v>
      </c>
      <c r="AG18" s="166"/>
      <c r="AH18" s="167"/>
      <c r="AI18" s="168"/>
      <c r="AJ18" s="169"/>
      <c r="AK18" s="170" t="n">
        <v>4</v>
      </c>
      <c r="AL18" s="63" t="n">
        <v>125</v>
      </c>
      <c r="AM18" s="171"/>
      <c r="AN18" s="172"/>
      <c r="AO18" s="173"/>
      <c r="AP18" s="133"/>
      <c r="AQ18" s="133" t="e">
        <f aca="false" t="array" ref="AQ18:AQ18">SUM(IF(AND(AJ18&lt;&gt;"pac",AJ18&lt;&gt;""),AI18),IF(AND(AM18&lt;&gt;"pac",AM18&lt;&gt;""),AL18),IF(AND(AN18&lt;&gt;"pac",AN18&lt;&gt;""),AO18))/SUM(IF(AND(AJ18&lt;&gt;"pac",AJ18&lt;&gt;""),1),IF(AND(AM18&lt;&gt;"pac",AM18&lt;&gt;""),1),IF(AND(AN18&lt;&gt;"pac",AN18&lt;&gt;""),1))</f>
        <v>#DIV/0!</v>
      </c>
      <c r="AR18" s="133" t="n">
        <f aca="false" t="array" ref="AR18:AR18">SUM(IF(AND(AJ18&lt;&gt;"pac",AJ18&lt;&gt;""),AH18),IF(AND(AM18&lt;&gt;"pac",AM18&lt;&gt;""),AK18),IF(AND(AP18&lt;&gt;"pac",AP18&lt;&gt;""),AN18))</f>
        <v>0</v>
      </c>
      <c r="AS18" s="133"/>
      <c r="AT18" s="134" t="n">
        <f aca="false">SUM(AE18,AG18,AH18,AN18,AK18)</f>
        <v>4</v>
      </c>
      <c r="AU18" s="135" t="n">
        <f aca="false">AV18/AT18</f>
        <v>125</v>
      </c>
      <c r="AV18" s="136" t="n">
        <f aca="false">SUM(AE18*AF18)+(AH18*AI18)+(AN18*AO18)+(AK18*AL18)</f>
        <v>500</v>
      </c>
      <c r="AW18" s="137" t="n">
        <f aca="false">AT18*(F19+G19+H19)*J19/1000</f>
        <v>0</v>
      </c>
      <c r="AX18" s="137" t="n">
        <f aca="false">K19*AT18</f>
        <v>0</v>
      </c>
      <c r="AY18" s="137" t="n">
        <f aca="false">L19*(AE19+AG19)</f>
        <v>0</v>
      </c>
      <c r="AZ18" s="136" t="n">
        <f aca="false">P19</f>
        <v>1.7328</v>
      </c>
      <c r="BA18" s="137" t="n">
        <f aca="false">AC18</f>
        <v>10.08</v>
      </c>
      <c r="BB18" s="137" t="n">
        <f aca="false">T19*AT19</f>
        <v>0</v>
      </c>
      <c r="BC18" s="137"/>
      <c r="BD18" s="137" t="n">
        <f aca="false">AV18-SUM(AW18:BC18)</f>
        <v>488.1872</v>
      </c>
      <c r="BE18" s="138"/>
      <c r="BF18" s="139" t="n">
        <f aca="false">BD18</f>
        <v>488.1872</v>
      </c>
      <c r="BG18" s="139" t="n">
        <f aca="false">BF18*$BG$5</f>
        <v>390.54976</v>
      </c>
      <c r="BH18" s="139" t="n">
        <f aca="false">BF18*$BH$5</f>
        <v>97.63744</v>
      </c>
      <c r="BI18" s="52"/>
      <c r="BJ18" s="53" t="s">
        <v>99</v>
      </c>
      <c r="BK18" s="52"/>
      <c r="BL18" s="73" t="n">
        <f aca="false">BH31</f>
        <v>2191.29856</v>
      </c>
      <c r="BO18" s="53" t="s">
        <v>99</v>
      </c>
      <c r="BP18" s="52"/>
      <c r="BQ18" s="73" t="e">
        <f aca="false">BQ7*$BH$5</f>
        <v>#REF!</v>
      </c>
      <c r="BR18" s="55"/>
      <c r="BS18" s="142"/>
      <c r="BT18" s="143"/>
      <c r="BU18" s="98"/>
      <c r="BV18" s="52"/>
      <c r="BW18" s="176"/>
      <c r="BX18" s="52"/>
      <c r="BY18" s="52"/>
      <c r="BZ18" s="98"/>
      <c r="CA18" s="52"/>
      <c r="CB18" s="176"/>
      <c r="CC18" s="138"/>
      <c r="CD18" s="138"/>
      <c r="CE18" s="145"/>
      <c r="CF18" s="145"/>
      <c r="CG18" s="145"/>
      <c r="CH18" s="7"/>
      <c r="CI18" s="8"/>
      <c r="CJ18" s="7"/>
      <c r="CK18" s="29"/>
      <c r="CL18" s="7"/>
      <c r="CM18" s="7"/>
      <c r="CN18" s="8"/>
      <c r="CO18" s="7"/>
      <c r="CP18" s="29"/>
      <c r="CQ18" s="7"/>
      <c r="CR18" s="7"/>
      <c r="CS18" s="7"/>
      <c r="CT18" s="7"/>
      <c r="CU18" s="7"/>
      <c r="CV18" s="7"/>
      <c r="CW18" s="7"/>
      <c r="CX18" s="7"/>
      <c r="CY18" s="7"/>
    </row>
    <row r="19" customFormat="false" ht="12.75" hidden="false" customHeight="false" outlineLevel="0" collapsed="false">
      <c r="B19" s="75" t="n">
        <v>1200</v>
      </c>
      <c r="C19" s="146" t="n">
        <f aca="false">C18</f>
        <v>4</v>
      </c>
      <c r="D19" s="147" t="n">
        <f aca="false">D18</f>
        <v>0</v>
      </c>
      <c r="E19" s="174" t="n">
        <f aca="false">C19-D18</f>
        <v>4</v>
      </c>
      <c r="F19" s="149" t="n">
        <f aca="false">$F$6</f>
        <v>0</v>
      </c>
      <c r="G19" s="175" t="n">
        <f aca="false">$G$6</f>
        <v>0</v>
      </c>
      <c r="H19" s="151" t="n">
        <f aca="false">$H$6</f>
        <v>0</v>
      </c>
      <c r="I19" s="152" t="n">
        <f aca="false">F19+G19+H19</f>
        <v>0</v>
      </c>
      <c r="J19" s="153" t="n">
        <f aca="false">$J$7</f>
        <v>0</v>
      </c>
      <c r="K19" s="154" t="n">
        <f aca="false">$K$6</f>
        <v>0</v>
      </c>
      <c r="L19" s="155" t="n">
        <f aca="false">((I19*J19/1000)+K19)</f>
        <v>0</v>
      </c>
      <c r="M19" s="156" t="n">
        <f aca="false">$M$68</f>
        <v>0</v>
      </c>
      <c r="N19" s="157" t="e">
        <f aca="false">$N$7*AQ18*AR18</f>
        <v>#DIV/0!</v>
      </c>
      <c r="O19" s="156" t="n">
        <f aca="false">$O$68</f>
        <v>0</v>
      </c>
      <c r="P19" s="158" t="n">
        <f aca="false">(AT18*$P$6)*$P$3</f>
        <v>1.7328</v>
      </c>
      <c r="Q19" s="154" t="n">
        <f aca="false">$Q$68</f>
        <v>0</v>
      </c>
      <c r="R19" s="154" t="n">
        <v>0</v>
      </c>
      <c r="S19" s="155" t="n">
        <v>0</v>
      </c>
      <c r="T19" s="156" t="n">
        <f aca="false">$T$6</f>
        <v>0</v>
      </c>
      <c r="U19" s="159" t="e">
        <f aca="false">(N19/E19)+SUM(L19:M19)</f>
        <v>#DIV/0!</v>
      </c>
      <c r="W19" s="116" t="n">
        <v>4</v>
      </c>
      <c r="X19" s="117" t="n">
        <v>2.52</v>
      </c>
      <c r="Y19" s="160"/>
      <c r="Z19" s="63"/>
      <c r="AA19" s="161"/>
      <c r="AB19" s="120"/>
      <c r="AC19" s="162" t="n">
        <f aca="false">(W19*X19)+(Y19*Z19)+(AA19*AB19)</f>
        <v>10.08</v>
      </c>
      <c r="AD19" s="163" t="n">
        <v>1300</v>
      </c>
      <c r="AE19" s="164" t="n">
        <v>0</v>
      </c>
      <c r="AF19" s="165" t="n">
        <v>0</v>
      </c>
      <c r="AG19" s="166"/>
      <c r="AH19" s="167"/>
      <c r="AI19" s="168"/>
      <c r="AJ19" s="169"/>
      <c r="AK19" s="170" t="n">
        <v>4</v>
      </c>
      <c r="AL19" s="63" t="n">
        <v>125</v>
      </c>
      <c r="AM19" s="171"/>
      <c r="AN19" s="172"/>
      <c r="AO19" s="173"/>
      <c r="AP19" s="133"/>
      <c r="AQ19" s="133" t="e">
        <f aca="false" t="array" ref="AQ19:AQ19">SUM(IF(AND(AJ19&lt;&gt;"pac",AJ19&lt;&gt;""),AI19),IF(AND(AM19&lt;&gt;"pac",AM19&lt;&gt;""),AL19),IF(AND(AN19&lt;&gt;"pac",AN19&lt;&gt;""),AO19))/SUM(IF(AND(AJ19&lt;&gt;"pac",AJ19&lt;&gt;""),1),IF(AND(AM19&lt;&gt;"pac",AM19&lt;&gt;""),1),IF(AND(AN19&lt;&gt;"pac",AN19&lt;&gt;""),1))</f>
        <v>#DIV/0!</v>
      </c>
      <c r="AR19" s="133" t="n">
        <f aca="false" t="array" ref="AR19:AR19">SUM(IF(AND(AJ19&lt;&gt;"pac",AJ19&lt;&gt;""),AH19),IF(AND(AM19&lt;&gt;"pac",AM19&lt;&gt;""),AK19),IF(AND(AP19&lt;&gt;"pac",AP19&lt;&gt;""),AN19))</f>
        <v>0</v>
      </c>
      <c r="AS19" s="133"/>
      <c r="AT19" s="134" t="n">
        <f aca="false">SUM(AE19,AG19,AH19,AN19,AK19)</f>
        <v>4</v>
      </c>
      <c r="AU19" s="135" t="n">
        <f aca="false">AV19/AT19</f>
        <v>125</v>
      </c>
      <c r="AV19" s="136" t="n">
        <f aca="false">SUM(AE19*AF19)+(AH19*AI19)+(AN19*AO19)+(AK19*AL19)</f>
        <v>500</v>
      </c>
      <c r="AW19" s="137" t="n">
        <f aca="false">AT19*(F20+G20+H20)*J20/1000</f>
        <v>0</v>
      </c>
      <c r="AX19" s="137" t="n">
        <f aca="false">K20*AT19</f>
        <v>0</v>
      </c>
      <c r="AY19" s="137" t="n">
        <f aca="false">L20*(AE20+AG20)</f>
        <v>0</v>
      </c>
      <c r="AZ19" s="136" t="n">
        <f aca="false">P20</f>
        <v>1.7328</v>
      </c>
      <c r="BA19" s="137" t="n">
        <f aca="false">AC19</f>
        <v>10.08</v>
      </c>
      <c r="BB19" s="137" t="n">
        <f aca="false">T20*AT20</f>
        <v>0</v>
      </c>
      <c r="BC19" s="137"/>
      <c r="BD19" s="137" t="n">
        <f aca="false">AV19-SUM(AW19:BC19)</f>
        <v>488.1872</v>
      </c>
      <c r="BE19" s="138"/>
      <c r="BF19" s="139" t="n">
        <f aca="false">BD19</f>
        <v>488.1872</v>
      </c>
      <c r="BG19" s="139" t="n">
        <f aca="false">BF19*$BG$5</f>
        <v>390.54976</v>
      </c>
      <c r="BH19" s="139" t="n">
        <f aca="false">BF19*$BH$5</f>
        <v>97.63744</v>
      </c>
      <c r="BI19" s="52"/>
      <c r="BJ19" s="53" t="s">
        <v>101</v>
      </c>
      <c r="BK19" s="52"/>
      <c r="BL19" s="73" t="n">
        <f aca="false">BB31</f>
        <v>0</v>
      </c>
      <c r="BO19" s="53" t="s">
        <v>101</v>
      </c>
      <c r="BP19" s="52"/>
      <c r="BQ19" s="73" t="e">
        <f aca="true">(INDIRECT(TEXT((DAY($A$1)-1),"0")&amp;"!BK19"))+BL19</f>
        <v>#REF!</v>
      </c>
      <c r="BR19" s="55"/>
      <c r="BS19" s="142"/>
      <c r="BT19" s="143"/>
      <c r="BU19" s="98"/>
      <c r="BV19" s="52"/>
      <c r="BW19" s="176"/>
      <c r="BX19" s="52"/>
      <c r="BY19" s="52"/>
      <c r="BZ19" s="98"/>
      <c r="CA19" s="52"/>
      <c r="CB19" s="176"/>
      <c r="CC19" s="138"/>
      <c r="CD19" s="138"/>
      <c r="CE19" s="145"/>
      <c r="CF19" s="145"/>
      <c r="CG19" s="145"/>
      <c r="CH19" s="7"/>
      <c r="CI19" s="8"/>
      <c r="CJ19" s="7"/>
      <c r="CK19" s="29"/>
      <c r="CL19" s="7"/>
      <c r="CM19" s="7"/>
      <c r="CN19" s="8"/>
      <c r="CO19" s="7"/>
      <c r="CP19" s="29"/>
      <c r="CQ19" s="7"/>
      <c r="CR19" s="7"/>
      <c r="CS19" s="7"/>
      <c r="CT19" s="7"/>
      <c r="CU19" s="7"/>
      <c r="CV19" s="7"/>
      <c r="CW19" s="7"/>
      <c r="CX19" s="7"/>
      <c r="CY19" s="7"/>
    </row>
    <row r="20" customFormat="false" ht="12.75" hidden="false" customHeight="false" outlineLevel="0" collapsed="false">
      <c r="B20" s="75" t="n">
        <v>1300</v>
      </c>
      <c r="C20" s="146" t="n">
        <f aca="false">C19</f>
        <v>4</v>
      </c>
      <c r="D20" s="147" t="n">
        <f aca="false">D19</f>
        <v>0</v>
      </c>
      <c r="E20" s="174" t="n">
        <f aca="false">C20-D19</f>
        <v>4</v>
      </c>
      <c r="F20" s="149" t="n">
        <f aca="false">$F$6</f>
        <v>0</v>
      </c>
      <c r="G20" s="175" t="n">
        <f aca="false">$G$6</f>
        <v>0</v>
      </c>
      <c r="H20" s="151" t="n">
        <f aca="false">$H$6</f>
        <v>0</v>
      </c>
      <c r="I20" s="152" t="n">
        <f aca="false">F20+G20+H20</f>
        <v>0</v>
      </c>
      <c r="J20" s="153" t="n">
        <f aca="false">$J$7</f>
        <v>0</v>
      </c>
      <c r="K20" s="154" t="n">
        <f aca="false">$K$6</f>
        <v>0</v>
      </c>
      <c r="L20" s="155" t="n">
        <f aca="false">((I20*J20/1000)+K20)</f>
        <v>0</v>
      </c>
      <c r="M20" s="156" t="n">
        <f aca="false">$M$68</f>
        <v>0</v>
      </c>
      <c r="N20" s="157" t="e">
        <f aca="false">$N$7*AQ19*AR19</f>
        <v>#DIV/0!</v>
      </c>
      <c r="O20" s="156" t="n">
        <f aca="false">$O$68</f>
        <v>0</v>
      </c>
      <c r="P20" s="158" t="n">
        <f aca="false">(AT19*$P$6)*$P$3</f>
        <v>1.7328</v>
      </c>
      <c r="Q20" s="154" t="n">
        <f aca="false">$Q$68</f>
        <v>0</v>
      </c>
      <c r="R20" s="154" t="n">
        <v>0</v>
      </c>
      <c r="S20" s="155" t="n">
        <v>0</v>
      </c>
      <c r="T20" s="156" t="n">
        <f aca="false">$T$6</f>
        <v>0</v>
      </c>
      <c r="U20" s="159" t="e">
        <f aca="false">(N20/E20)+SUM(L20:M20)</f>
        <v>#DIV/0!</v>
      </c>
      <c r="W20" s="116" t="n">
        <v>4</v>
      </c>
      <c r="X20" s="117" t="n">
        <v>2.52</v>
      </c>
      <c r="Y20" s="160"/>
      <c r="Z20" s="63"/>
      <c r="AA20" s="161"/>
      <c r="AB20" s="120"/>
      <c r="AC20" s="162" t="n">
        <f aca="false">(W20*X20)+(Y20*Z20)+(AA20*AB20)</f>
        <v>10.08</v>
      </c>
      <c r="AD20" s="163" t="n">
        <v>1400</v>
      </c>
      <c r="AE20" s="164" t="n">
        <v>0</v>
      </c>
      <c r="AF20" s="165" t="n">
        <v>0</v>
      </c>
      <c r="AG20" s="166"/>
      <c r="AH20" s="167"/>
      <c r="AI20" s="168"/>
      <c r="AJ20" s="169"/>
      <c r="AK20" s="170" t="n">
        <v>4</v>
      </c>
      <c r="AL20" s="63" t="n">
        <v>125</v>
      </c>
      <c r="AM20" s="171"/>
      <c r="AN20" s="172"/>
      <c r="AO20" s="173"/>
      <c r="AP20" s="133"/>
      <c r="AQ20" s="133" t="e">
        <f aca="false" t="array" ref="AQ20:AQ20">SUM(IF(AND(AJ20&lt;&gt;"pac",AJ20&lt;&gt;""),AI20),IF(AND(AM20&lt;&gt;"pac",AM20&lt;&gt;""),AL20),IF(AND(AN20&lt;&gt;"pac",AN20&lt;&gt;""),AO20))/SUM(IF(AND(AJ20&lt;&gt;"pac",AJ20&lt;&gt;""),1),IF(AND(AM20&lt;&gt;"pac",AM20&lt;&gt;""),1),IF(AND(AN20&lt;&gt;"pac",AN20&lt;&gt;""),1))</f>
        <v>#DIV/0!</v>
      </c>
      <c r="AR20" s="133" t="n">
        <f aca="false" t="array" ref="AR20:AR20">SUM(IF(AND(AJ20&lt;&gt;"pac",AJ20&lt;&gt;""),AH20),IF(AND(AM20&lt;&gt;"pac",AM20&lt;&gt;""),AK20),IF(AND(AP20&lt;&gt;"pac",AP20&lt;&gt;""),AN20))</f>
        <v>0</v>
      </c>
      <c r="AS20" s="133"/>
      <c r="AT20" s="134" t="n">
        <f aca="false">SUM(AE20,AG20,AH20,AN20,AK20)</f>
        <v>4</v>
      </c>
      <c r="AU20" s="135" t="n">
        <f aca="false">AV20/AT20</f>
        <v>125</v>
      </c>
      <c r="AV20" s="136" t="n">
        <f aca="false">SUM(AE20*AF20)+(AH20*AI20)+(AN20*AO20)+(AK20*AL20)</f>
        <v>500</v>
      </c>
      <c r="AW20" s="137" t="n">
        <f aca="false">AT20*(F21+G21+H21)*J21/1000</f>
        <v>0</v>
      </c>
      <c r="AX20" s="137" t="n">
        <f aca="false">K21*AT20</f>
        <v>0</v>
      </c>
      <c r="AY20" s="137" t="n">
        <f aca="false">L21*(AE21+AG21)</f>
        <v>0</v>
      </c>
      <c r="AZ20" s="136" t="n">
        <f aca="false">P21</f>
        <v>1.7328</v>
      </c>
      <c r="BA20" s="137" t="n">
        <f aca="false">AC20</f>
        <v>10.08</v>
      </c>
      <c r="BB20" s="137" t="n">
        <f aca="false">T21*AT21</f>
        <v>0</v>
      </c>
      <c r="BC20" s="137"/>
      <c r="BD20" s="137" t="n">
        <f aca="false">AV20-SUM(AW20:BC20)</f>
        <v>488.1872</v>
      </c>
      <c r="BE20" s="138"/>
      <c r="BF20" s="139" t="n">
        <f aca="false">BD20</f>
        <v>488.1872</v>
      </c>
      <c r="BG20" s="139" t="n">
        <f aca="false">BF20*$BG$5</f>
        <v>390.54976</v>
      </c>
      <c r="BH20" s="139" t="n">
        <f aca="false">BF20*$BH$5</f>
        <v>97.63744</v>
      </c>
      <c r="BI20" s="52"/>
      <c r="BJ20" s="53" t="s">
        <v>32</v>
      </c>
      <c r="BK20" s="52"/>
      <c r="BL20" s="73" t="n">
        <f aca="false">BL6</f>
        <v>0</v>
      </c>
      <c r="BO20" s="183"/>
      <c r="BP20" s="52"/>
      <c r="BQ20" s="171"/>
      <c r="BR20" s="55"/>
      <c r="BS20" s="142"/>
      <c r="BT20" s="143"/>
      <c r="BU20" s="98"/>
      <c r="BV20" s="52"/>
      <c r="BW20" s="176"/>
      <c r="BX20" s="52"/>
      <c r="BY20" s="52"/>
      <c r="BZ20" s="98"/>
      <c r="CA20" s="52"/>
      <c r="CB20" s="176"/>
      <c r="CC20" s="138"/>
      <c r="CD20" s="138"/>
      <c r="CE20" s="145"/>
      <c r="CF20" s="145"/>
      <c r="CG20" s="145"/>
      <c r="CH20" s="7"/>
      <c r="CI20" s="8"/>
      <c r="CJ20" s="7"/>
      <c r="CK20" s="29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</row>
    <row r="21" customFormat="false" ht="12.75" hidden="false" customHeight="false" outlineLevel="0" collapsed="false">
      <c r="B21" s="75" t="n">
        <v>1400</v>
      </c>
      <c r="C21" s="146" t="n">
        <f aca="false">C20</f>
        <v>4</v>
      </c>
      <c r="D21" s="147" t="n">
        <f aca="false">D20</f>
        <v>0</v>
      </c>
      <c r="E21" s="174" t="n">
        <f aca="false">C21-D20</f>
        <v>4</v>
      </c>
      <c r="F21" s="149" t="n">
        <f aca="false">$F$6</f>
        <v>0</v>
      </c>
      <c r="G21" s="175" t="n">
        <f aca="false">$G$6</f>
        <v>0</v>
      </c>
      <c r="H21" s="151" t="n">
        <f aca="false">$H$6</f>
        <v>0</v>
      </c>
      <c r="I21" s="152" t="n">
        <f aca="false">F21+G21+H21</f>
        <v>0</v>
      </c>
      <c r="J21" s="153" t="n">
        <f aca="false">$J$7</f>
        <v>0</v>
      </c>
      <c r="K21" s="154" t="n">
        <f aca="false">$K$6</f>
        <v>0</v>
      </c>
      <c r="L21" s="155" t="n">
        <f aca="false">((I21*J21/1000)+K21)</f>
        <v>0</v>
      </c>
      <c r="M21" s="156" t="n">
        <f aca="false">$M$68</f>
        <v>0</v>
      </c>
      <c r="N21" s="157" t="e">
        <f aca="false">$N$7*AQ20*AR20</f>
        <v>#DIV/0!</v>
      </c>
      <c r="O21" s="156" t="n">
        <f aca="false">$O$68</f>
        <v>0</v>
      </c>
      <c r="P21" s="158" t="n">
        <f aca="false">(AT20*$P$6)*$P$3</f>
        <v>1.7328</v>
      </c>
      <c r="Q21" s="154" t="n">
        <f aca="false">$Q$68</f>
        <v>0</v>
      </c>
      <c r="R21" s="154" t="n">
        <v>0</v>
      </c>
      <c r="S21" s="155" t="n">
        <v>0</v>
      </c>
      <c r="T21" s="156" t="n">
        <f aca="false">$T$6</f>
        <v>0</v>
      </c>
      <c r="U21" s="159" t="e">
        <f aca="false">(N21/E21)+SUM(L21:M21)</f>
        <v>#DIV/0!</v>
      </c>
      <c r="W21" s="116" t="n">
        <v>4</v>
      </c>
      <c r="X21" s="117" t="n">
        <v>2.52</v>
      </c>
      <c r="Y21" s="160"/>
      <c r="Z21" s="63"/>
      <c r="AA21" s="161"/>
      <c r="AB21" s="120"/>
      <c r="AC21" s="162" t="n">
        <f aca="false">(W21*X21)+(Y21*Z21)+(AA21*AB21)</f>
        <v>10.08</v>
      </c>
      <c r="AD21" s="163" t="n">
        <v>1500</v>
      </c>
      <c r="AE21" s="164" t="n">
        <v>0</v>
      </c>
      <c r="AF21" s="165" t="n">
        <v>0</v>
      </c>
      <c r="AG21" s="166"/>
      <c r="AH21" s="167"/>
      <c r="AI21" s="168"/>
      <c r="AJ21" s="169"/>
      <c r="AK21" s="170" t="n">
        <v>4</v>
      </c>
      <c r="AL21" s="63" t="n">
        <v>125</v>
      </c>
      <c r="AM21" s="171"/>
      <c r="AN21" s="172"/>
      <c r="AO21" s="173"/>
      <c r="AP21" s="133"/>
      <c r="AQ21" s="133" t="e">
        <f aca="false" t="array" ref="AQ21:AQ21">SUM(IF(AND(AJ21&lt;&gt;"pac",AJ21&lt;&gt;""),AI21),IF(AND(AM21&lt;&gt;"pac",AM21&lt;&gt;""),AL21),IF(AND(AN21&lt;&gt;"pac",AN21&lt;&gt;""),AO21))/SUM(IF(AND(AJ21&lt;&gt;"pac",AJ21&lt;&gt;""),1),IF(AND(AM21&lt;&gt;"pac",AM21&lt;&gt;""),1),IF(AND(AN21&lt;&gt;"pac",AN21&lt;&gt;""),1))</f>
        <v>#DIV/0!</v>
      </c>
      <c r="AR21" s="133" t="n">
        <f aca="false" t="array" ref="AR21:AR21">SUM(IF(AND(AJ21&lt;&gt;"pac",AJ21&lt;&gt;""),AH21),IF(AND(AM21&lt;&gt;"pac",AM21&lt;&gt;""),AK21),IF(AND(AP21&lt;&gt;"pac",AP21&lt;&gt;""),AN21))</f>
        <v>0</v>
      </c>
      <c r="AS21" s="133"/>
      <c r="AT21" s="134" t="n">
        <f aca="false">SUM(AE21,AG21,AH21,AN21,AK21)</f>
        <v>4</v>
      </c>
      <c r="AU21" s="135" t="n">
        <f aca="false">AV21/AT21</f>
        <v>125</v>
      </c>
      <c r="AV21" s="136" t="n">
        <f aca="false">SUM(AE21*AF21)+(AH21*AI21)+(AN21*AO21)+(AK21*AL21)</f>
        <v>500</v>
      </c>
      <c r="AW21" s="137" t="n">
        <f aca="false">AT21*(F22+G22+H22)*J22/1000</f>
        <v>0</v>
      </c>
      <c r="AX21" s="137" t="n">
        <f aca="false">K22*AT21</f>
        <v>0</v>
      </c>
      <c r="AY21" s="137" t="n">
        <f aca="false">L22*(AE22+AG22)</f>
        <v>0</v>
      </c>
      <c r="AZ21" s="136" t="n">
        <f aca="false">P22</f>
        <v>1.7328</v>
      </c>
      <c r="BA21" s="137" t="n">
        <f aca="false">AC21</f>
        <v>10.08</v>
      </c>
      <c r="BB21" s="137" t="n">
        <f aca="false">T22*AT22</f>
        <v>0</v>
      </c>
      <c r="BC21" s="137"/>
      <c r="BD21" s="137" t="n">
        <f aca="false">AV21-SUM(AW21:BC21)</f>
        <v>488.1872</v>
      </c>
      <c r="BE21" s="138"/>
      <c r="BF21" s="139" t="n">
        <f aca="false">BD21</f>
        <v>488.1872</v>
      </c>
      <c r="BG21" s="139" t="n">
        <f aca="false">BF21*$BG$5</f>
        <v>390.54976</v>
      </c>
      <c r="BH21" s="139" t="n">
        <f aca="false">BF21*$BH$5</f>
        <v>97.63744</v>
      </c>
      <c r="BI21" s="52"/>
      <c r="BJ21" s="140" t="s">
        <v>103</v>
      </c>
      <c r="BK21" s="141"/>
      <c r="BL21" s="54" t="n">
        <f aca="false">BL11-BL16-BL18-BL19+BL20</f>
        <v>8765.19424</v>
      </c>
      <c r="BO21" s="140" t="s">
        <v>104</v>
      </c>
      <c r="BP21" s="141"/>
      <c r="BQ21" s="54" t="e">
        <f aca="false">BQ11-BQ16-BQ18-BQ19</f>
        <v>#REF!</v>
      </c>
      <c r="BR21" s="55"/>
      <c r="BS21" s="142"/>
      <c r="BT21" s="143"/>
      <c r="BU21" s="98"/>
      <c r="BV21" s="52"/>
      <c r="BW21" s="176"/>
      <c r="BX21" s="52"/>
      <c r="BY21" s="52"/>
      <c r="BZ21" s="98"/>
      <c r="CA21" s="52"/>
      <c r="CB21" s="176"/>
      <c r="CC21" s="138"/>
      <c r="CD21" s="138"/>
      <c r="CE21" s="145"/>
      <c r="CF21" s="145"/>
      <c r="CG21" s="145"/>
      <c r="CH21" s="7"/>
      <c r="CI21" s="8"/>
      <c r="CJ21" s="7"/>
      <c r="CK21" s="29"/>
      <c r="CL21" s="7"/>
      <c r="CM21" s="7"/>
      <c r="CN21" s="8"/>
      <c r="CO21" s="7"/>
      <c r="CP21" s="29"/>
      <c r="CQ21" s="7"/>
      <c r="CR21" s="7"/>
      <c r="CS21" s="7"/>
      <c r="CT21" s="7"/>
      <c r="CU21" s="7"/>
      <c r="CV21" s="7"/>
      <c r="CW21" s="7"/>
      <c r="CX21" s="7"/>
      <c r="CY21" s="7"/>
    </row>
    <row r="22" customFormat="false" ht="15" hidden="false" customHeight="false" outlineLevel="0" collapsed="false">
      <c r="B22" s="75" t="n">
        <v>1500</v>
      </c>
      <c r="C22" s="146" t="n">
        <f aca="false">C21</f>
        <v>4</v>
      </c>
      <c r="D22" s="147" t="n">
        <f aca="false">D21</f>
        <v>0</v>
      </c>
      <c r="E22" s="174" t="n">
        <f aca="false">C22-D21</f>
        <v>4</v>
      </c>
      <c r="F22" s="149" t="n">
        <f aca="false">$F$6</f>
        <v>0</v>
      </c>
      <c r="G22" s="175" t="n">
        <f aca="false">$G$6</f>
        <v>0</v>
      </c>
      <c r="H22" s="151" t="n">
        <f aca="false">$H$6</f>
        <v>0</v>
      </c>
      <c r="I22" s="152" t="n">
        <f aca="false">F22+G22+H22</f>
        <v>0</v>
      </c>
      <c r="J22" s="153" t="n">
        <f aca="false">$J$7</f>
        <v>0</v>
      </c>
      <c r="K22" s="154" t="n">
        <f aca="false">$K$6</f>
        <v>0</v>
      </c>
      <c r="L22" s="155" t="n">
        <f aca="false">((I22*J22/1000)+K22)</f>
        <v>0</v>
      </c>
      <c r="M22" s="156" t="n">
        <f aca="false">$M$68</f>
        <v>0</v>
      </c>
      <c r="N22" s="157" t="e">
        <f aca="false">$N$7*AQ21*AR21</f>
        <v>#DIV/0!</v>
      </c>
      <c r="O22" s="156" t="n">
        <f aca="false">$O$68</f>
        <v>0</v>
      </c>
      <c r="P22" s="158" t="n">
        <f aca="false">(AT21*$P$6)*$P$3</f>
        <v>1.7328</v>
      </c>
      <c r="Q22" s="154" t="n">
        <f aca="false">$Q$68</f>
        <v>0</v>
      </c>
      <c r="R22" s="154" t="n">
        <v>0</v>
      </c>
      <c r="S22" s="155" t="n">
        <v>0</v>
      </c>
      <c r="T22" s="156" t="n">
        <f aca="false">$T$6</f>
        <v>0</v>
      </c>
      <c r="U22" s="159" t="e">
        <f aca="false">(N22/E22)+SUM(L22:M22)</f>
        <v>#DIV/0!</v>
      </c>
      <c r="W22" s="116" t="n">
        <v>4</v>
      </c>
      <c r="X22" s="117" t="n">
        <v>2.52</v>
      </c>
      <c r="Y22" s="160"/>
      <c r="Z22" s="63"/>
      <c r="AA22" s="161"/>
      <c r="AB22" s="120"/>
      <c r="AC22" s="162" t="n">
        <f aca="false">(W22*X22)+(Y22*Z22)+(AA22*AB22)</f>
        <v>10.08</v>
      </c>
      <c r="AD22" s="163" t="n">
        <v>1600</v>
      </c>
      <c r="AE22" s="164" t="n">
        <v>0</v>
      </c>
      <c r="AF22" s="165" t="n">
        <v>0</v>
      </c>
      <c r="AG22" s="166"/>
      <c r="AH22" s="167"/>
      <c r="AI22" s="168"/>
      <c r="AJ22" s="169"/>
      <c r="AK22" s="170" t="n">
        <v>4</v>
      </c>
      <c r="AL22" s="63" t="n">
        <v>125</v>
      </c>
      <c r="AM22" s="171"/>
      <c r="AN22" s="172"/>
      <c r="AO22" s="173"/>
      <c r="AP22" s="133"/>
      <c r="AQ22" s="133" t="e">
        <f aca="false" t="array" ref="AQ22:AQ22">SUM(IF(AND(AJ22&lt;&gt;"pac",AJ22&lt;&gt;""),AI22),IF(AND(AM22&lt;&gt;"pac",AM22&lt;&gt;""),AL22),IF(AND(AN22&lt;&gt;"pac",AN22&lt;&gt;""),AO22))/SUM(IF(AND(AJ22&lt;&gt;"pac",AJ22&lt;&gt;""),1),IF(AND(AM22&lt;&gt;"pac",AM22&lt;&gt;""),1),IF(AND(AN22&lt;&gt;"pac",AN22&lt;&gt;""),1))</f>
        <v>#DIV/0!</v>
      </c>
      <c r="AR22" s="133" t="n">
        <f aca="false" t="array" ref="AR22:AR22">SUM(IF(AND(AJ22&lt;&gt;"pac",AJ22&lt;&gt;""),AH22),IF(AND(AM22&lt;&gt;"pac",AM22&lt;&gt;""),AK22),IF(AND(AP22&lt;&gt;"pac",AP22&lt;&gt;""),AN22))</f>
        <v>0</v>
      </c>
      <c r="AS22" s="133"/>
      <c r="AT22" s="134" t="n">
        <f aca="false">SUM(AE22,AG22,AH22,AN22,AK22)</f>
        <v>4</v>
      </c>
      <c r="AU22" s="135" t="n">
        <f aca="false">AV22/AT22</f>
        <v>125</v>
      </c>
      <c r="AV22" s="136" t="n">
        <f aca="false">SUM(AE22*AF22)+(AH22*AI22)+(AN22*AO22)+(AK22*AL22)</f>
        <v>500</v>
      </c>
      <c r="AW22" s="137" t="n">
        <f aca="false">AT22*(F23+G23+H23)*J23/1000</f>
        <v>0</v>
      </c>
      <c r="AX22" s="137" t="n">
        <f aca="false">K23*AT22</f>
        <v>0</v>
      </c>
      <c r="AY22" s="137" t="n">
        <f aca="false">L23*(AE23+AG23)</f>
        <v>0</v>
      </c>
      <c r="AZ22" s="136" t="n">
        <f aca="false">P23</f>
        <v>1.7328</v>
      </c>
      <c r="BA22" s="137" t="n">
        <f aca="false">AC22</f>
        <v>10.08</v>
      </c>
      <c r="BB22" s="137" t="n">
        <f aca="false">T23*AT23</f>
        <v>0</v>
      </c>
      <c r="BC22" s="137"/>
      <c r="BD22" s="137" t="n">
        <f aca="false">AV22-SUM(AW22:BC22)</f>
        <v>488.1872</v>
      </c>
      <c r="BE22" s="138"/>
      <c r="BF22" s="139" t="n">
        <f aca="false">BD22</f>
        <v>488.1872</v>
      </c>
      <c r="BG22" s="139" t="n">
        <f aca="false">BF22*$BG$5</f>
        <v>390.54976</v>
      </c>
      <c r="BH22" s="139" t="n">
        <f aca="false">BF22*$BH$5</f>
        <v>97.63744</v>
      </c>
      <c r="BI22" s="52"/>
      <c r="BR22" s="55"/>
      <c r="BS22" s="142"/>
      <c r="BT22" s="143"/>
      <c r="BU22" s="98"/>
      <c r="BV22" s="52"/>
      <c r="BW22" s="185"/>
      <c r="BX22" s="52"/>
      <c r="BY22" s="52"/>
      <c r="BZ22" s="98"/>
      <c r="CA22" s="52"/>
      <c r="CB22" s="185"/>
      <c r="CC22" s="138"/>
      <c r="CD22" s="138"/>
      <c r="CE22" s="145"/>
      <c r="CF22" s="145"/>
      <c r="CG22" s="145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</row>
    <row r="23" customFormat="false" ht="12.75" hidden="false" customHeight="false" outlineLevel="0" collapsed="false">
      <c r="B23" s="75" t="n">
        <v>1600</v>
      </c>
      <c r="C23" s="146" t="n">
        <f aca="false">C22</f>
        <v>4</v>
      </c>
      <c r="D23" s="147" t="n">
        <f aca="false">D22</f>
        <v>0</v>
      </c>
      <c r="E23" s="174" t="n">
        <f aca="false">C23-D22</f>
        <v>4</v>
      </c>
      <c r="F23" s="149" t="n">
        <f aca="false">$F$6</f>
        <v>0</v>
      </c>
      <c r="G23" s="175" t="n">
        <f aca="false">$G$6</f>
        <v>0</v>
      </c>
      <c r="H23" s="151" t="n">
        <f aca="false">$H$6</f>
        <v>0</v>
      </c>
      <c r="I23" s="152" t="n">
        <f aca="false">F23+G23+H23</f>
        <v>0</v>
      </c>
      <c r="J23" s="153" t="n">
        <f aca="false">$J$7</f>
        <v>0</v>
      </c>
      <c r="K23" s="154" t="n">
        <f aca="false">$K$6</f>
        <v>0</v>
      </c>
      <c r="L23" s="155" t="n">
        <f aca="false">((I23*J23/1000)+K23)</f>
        <v>0</v>
      </c>
      <c r="M23" s="156" t="n">
        <f aca="false">$M$68</f>
        <v>0</v>
      </c>
      <c r="N23" s="157" t="e">
        <f aca="false">$N$7*AQ22*AR22</f>
        <v>#DIV/0!</v>
      </c>
      <c r="O23" s="156" t="n">
        <f aca="false">$O$68</f>
        <v>0</v>
      </c>
      <c r="P23" s="158" t="n">
        <f aca="false">(AT22*$P$6)*$P$3</f>
        <v>1.7328</v>
      </c>
      <c r="Q23" s="154" t="n">
        <f aca="false">$Q$68</f>
        <v>0</v>
      </c>
      <c r="R23" s="154" t="n">
        <v>0</v>
      </c>
      <c r="S23" s="155" t="n">
        <v>0</v>
      </c>
      <c r="T23" s="156" t="n">
        <f aca="false">$T$6</f>
        <v>0</v>
      </c>
      <c r="U23" s="159" t="e">
        <f aca="false">(N23/E23)+SUM(L23:M23)</f>
        <v>#DIV/0!</v>
      </c>
      <c r="W23" s="116" t="n">
        <v>4</v>
      </c>
      <c r="X23" s="117" t="n">
        <v>2.52</v>
      </c>
      <c r="Y23" s="160"/>
      <c r="Z23" s="63"/>
      <c r="AA23" s="161"/>
      <c r="AB23" s="120"/>
      <c r="AC23" s="162" t="n">
        <f aca="false">(W23*X23)+(Y23*Z23)+(AA23*AB23)</f>
        <v>10.08</v>
      </c>
      <c r="AD23" s="163" t="n">
        <v>1700</v>
      </c>
      <c r="AE23" s="164" t="n">
        <v>0</v>
      </c>
      <c r="AF23" s="165" t="n">
        <v>0</v>
      </c>
      <c r="AG23" s="166"/>
      <c r="AH23" s="167"/>
      <c r="AI23" s="168"/>
      <c r="AJ23" s="169"/>
      <c r="AK23" s="170" t="n">
        <v>4</v>
      </c>
      <c r="AL23" s="63" t="n">
        <v>125</v>
      </c>
      <c r="AM23" s="171"/>
      <c r="AN23" s="172"/>
      <c r="AO23" s="173"/>
      <c r="AP23" s="133"/>
      <c r="AQ23" s="133" t="e">
        <f aca="false" t="array" ref="AQ23:AQ23">SUM(IF(AND(AJ23&lt;&gt;"pac",AJ23&lt;&gt;""),AI23),IF(AND(AM23&lt;&gt;"pac",AM23&lt;&gt;""),AL23),IF(AND(AN23&lt;&gt;"pac",AN23&lt;&gt;""),AO23))/SUM(IF(AND(AJ23&lt;&gt;"pac",AJ23&lt;&gt;""),1),IF(AND(AM23&lt;&gt;"pac",AM23&lt;&gt;""),1),IF(AND(AN23&lt;&gt;"pac",AN23&lt;&gt;""),1))</f>
        <v>#DIV/0!</v>
      </c>
      <c r="AR23" s="133" t="n">
        <f aca="false" t="array" ref="AR23:AR23">SUM(IF(AND(AJ23&lt;&gt;"pac",AJ23&lt;&gt;""),AH23),IF(AND(AM23&lt;&gt;"pac",AM23&lt;&gt;""),AK23),IF(AND(AP23&lt;&gt;"pac",AP23&lt;&gt;""),AN23))</f>
        <v>0</v>
      </c>
      <c r="AS23" s="133"/>
      <c r="AT23" s="134" t="n">
        <f aca="false">SUM(AE23,AG23,AH23,AN23,AK23)</f>
        <v>4</v>
      </c>
      <c r="AU23" s="135" t="n">
        <f aca="false">AV23/AT23</f>
        <v>125</v>
      </c>
      <c r="AV23" s="136" t="n">
        <f aca="false">SUM(AE23*AF23)+(AH23*AI23)+(AN23*AO23)+(AK23*AL23)</f>
        <v>500</v>
      </c>
      <c r="AW23" s="137" t="n">
        <f aca="false">AT23*(F24+G24+H24)*J24/1000</f>
        <v>0</v>
      </c>
      <c r="AX23" s="137" t="n">
        <f aca="false">K24*AT23</f>
        <v>0</v>
      </c>
      <c r="AY23" s="137" t="n">
        <f aca="false">L24*(AE24+AG24)</f>
        <v>0</v>
      </c>
      <c r="AZ23" s="136" t="n">
        <f aca="false">P24</f>
        <v>1.7328</v>
      </c>
      <c r="BA23" s="137" t="n">
        <f aca="false">AC23</f>
        <v>10.08</v>
      </c>
      <c r="BB23" s="137" t="n">
        <f aca="false">T24*AT24</f>
        <v>0</v>
      </c>
      <c r="BC23" s="137"/>
      <c r="BD23" s="137" t="n">
        <f aca="false">AV23-SUM(AW23:BC23)</f>
        <v>488.1872</v>
      </c>
      <c r="BE23" s="138"/>
      <c r="BF23" s="139" t="n">
        <f aca="false">BD23</f>
        <v>488.1872</v>
      </c>
      <c r="BG23" s="139" t="n">
        <f aca="false">BF23*$BG$5</f>
        <v>390.54976</v>
      </c>
      <c r="BH23" s="139" t="n">
        <f aca="false">BF23*$BH$5</f>
        <v>97.63744</v>
      </c>
      <c r="BI23" s="52"/>
      <c r="BR23" s="55"/>
      <c r="BS23" s="142"/>
      <c r="BT23" s="143"/>
      <c r="BU23" s="98"/>
      <c r="BV23" s="52"/>
      <c r="BW23" s="176"/>
      <c r="BX23" s="52"/>
      <c r="BY23" s="52"/>
      <c r="BZ23" s="98"/>
      <c r="CA23" s="52"/>
      <c r="CB23" s="176"/>
      <c r="CC23" s="138"/>
      <c r="CD23" s="138"/>
      <c r="CE23" s="145"/>
      <c r="CF23" s="145"/>
      <c r="CG23" s="145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</row>
    <row r="24" customFormat="false" ht="12.75" hidden="false" customHeight="false" outlineLevel="0" collapsed="false">
      <c r="B24" s="75" t="n">
        <v>1700</v>
      </c>
      <c r="C24" s="146" t="n">
        <f aca="false">C23</f>
        <v>4</v>
      </c>
      <c r="D24" s="147" t="n">
        <f aca="false">D23</f>
        <v>0</v>
      </c>
      <c r="E24" s="174" t="n">
        <f aca="false">C24-D23</f>
        <v>4</v>
      </c>
      <c r="F24" s="149" t="n">
        <f aca="false">$F$6</f>
        <v>0</v>
      </c>
      <c r="G24" s="175" t="n">
        <f aca="false">$G$6</f>
        <v>0</v>
      </c>
      <c r="H24" s="151" t="n">
        <f aca="false">$H$6</f>
        <v>0</v>
      </c>
      <c r="I24" s="152" t="n">
        <f aca="false">F24+G24+H24</f>
        <v>0</v>
      </c>
      <c r="J24" s="153" t="n">
        <f aca="false">$J$7</f>
        <v>0</v>
      </c>
      <c r="K24" s="154" t="n">
        <f aca="false">$K$6</f>
        <v>0</v>
      </c>
      <c r="L24" s="155" t="n">
        <f aca="false">((I24*J24/1000)+K24)</f>
        <v>0</v>
      </c>
      <c r="M24" s="156" t="n">
        <f aca="false">$M$68</f>
        <v>0</v>
      </c>
      <c r="N24" s="157" t="e">
        <f aca="false">$N$7*AQ23*AR23</f>
        <v>#DIV/0!</v>
      </c>
      <c r="O24" s="156" t="n">
        <f aca="false">$O$68</f>
        <v>0</v>
      </c>
      <c r="P24" s="158" t="n">
        <f aca="false">(AT23*$P$6)*$P$3</f>
        <v>1.7328</v>
      </c>
      <c r="Q24" s="154" t="n">
        <f aca="false">$Q$68</f>
        <v>0</v>
      </c>
      <c r="R24" s="154" t="n">
        <v>0</v>
      </c>
      <c r="S24" s="155" t="n">
        <v>0</v>
      </c>
      <c r="T24" s="156" t="n">
        <f aca="false">$T$6</f>
        <v>0</v>
      </c>
      <c r="U24" s="159" t="e">
        <f aca="false">(N24/E24)+SUM(L24:M24)</f>
        <v>#DIV/0!</v>
      </c>
      <c r="W24" s="116" t="n">
        <v>4</v>
      </c>
      <c r="X24" s="117" t="n">
        <v>2.52</v>
      </c>
      <c r="Y24" s="160"/>
      <c r="Z24" s="63"/>
      <c r="AA24" s="161"/>
      <c r="AB24" s="120"/>
      <c r="AC24" s="162" t="n">
        <f aca="false">(W24*X24)+(Y24*Z24)+(AA24*AB24)</f>
        <v>10.08</v>
      </c>
      <c r="AD24" s="163" t="n">
        <v>1800</v>
      </c>
      <c r="AE24" s="164" t="n">
        <v>0</v>
      </c>
      <c r="AF24" s="165" t="n">
        <v>0</v>
      </c>
      <c r="AG24" s="166"/>
      <c r="AH24" s="167"/>
      <c r="AI24" s="168"/>
      <c r="AJ24" s="169"/>
      <c r="AK24" s="170" t="n">
        <v>4</v>
      </c>
      <c r="AL24" s="63" t="n">
        <v>125</v>
      </c>
      <c r="AM24" s="171"/>
      <c r="AN24" s="172"/>
      <c r="AO24" s="173"/>
      <c r="AP24" s="133"/>
      <c r="AQ24" s="133" t="e">
        <f aca="false" t="array" ref="AQ24:AQ24">SUM(IF(AND(AJ24&lt;&gt;"pac",AJ24&lt;&gt;""),AI24),IF(AND(AM24&lt;&gt;"pac",AM24&lt;&gt;""),AL24),IF(AND(AN24&lt;&gt;"pac",AN24&lt;&gt;""),AO24))/SUM(IF(AND(AJ24&lt;&gt;"pac",AJ24&lt;&gt;""),1),IF(AND(AM24&lt;&gt;"pac",AM24&lt;&gt;""),1),IF(AND(AN24&lt;&gt;"pac",AN24&lt;&gt;""),1))</f>
        <v>#DIV/0!</v>
      </c>
      <c r="AR24" s="133" t="n">
        <f aca="false" t="array" ref="AR24:AR24">SUM(IF(AND(AJ24&lt;&gt;"pac",AJ24&lt;&gt;""),AH24),IF(AND(AM24&lt;&gt;"pac",AM24&lt;&gt;""),AK24),IF(AND(AP24&lt;&gt;"pac",AP24&lt;&gt;""),AN24))</f>
        <v>0</v>
      </c>
      <c r="AS24" s="133"/>
      <c r="AT24" s="134" t="n">
        <f aca="false">SUM(AE24,AG24,AH24,AN24,AK24)</f>
        <v>4</v>
      </c>
      <c r="AU24" s="135" t="n">
        <f aca="false">AV24/AT24</f>
        <v>125</v>
      </c>
      <c r="AV24" s="136" t="n">
        <f aca="false">SUM(AE24*AF24)+(AH24*AI24)+(AN24*AO24)+(AK24*AL24)</f>
        <v>500</v>
      </c>
      <c r="AW24" s="137" t="n">
        <f aca="false">AT24*(F25+G25+H25)*J25/1000</f>
        <v>0</v>
      </c>
      <c r="AX24" s="137" t="n">
        <f aca="false">K25*AT24</f>
        <v>0</v>
      </c>
      <c r="AY24" s="137" t="n">
        <f aca="false">L25*(AE25+AG25)</f>
        <v>0</v>
      </c>
      <c r="AZ24" s="136" t="n">
        <f aca="false">P25</f>
        <v>1.7328</v>
      </c>
      <c r="BA24" s="137" t="n">
        <f aca="false">AC24</f>
        <v>10.08</v>
      </c>
      <c r="BB24" s="137" t="n">
        <f aca="false">T25*AT25</f>
        <v>0</v>
      </c>
      <c r="BC24" s="137"/>
      <c r="BD24" s="137" t="n">
        <f aca="false">AV24-SUM(AW24:BC24)</f>
        <v>488.1872</v>
      </c>
      <c r="BE24" s="138"/>
      <c r="BF24" s="139" t="n">
        <f aca="false">BD24</f>
        <v>488.1872</v>
      </c>
      <c r="BG24" s="139" t="n">
        <f aca="false">BF24*$BG$5</f>
        <v>390.54976</v>
      </c>
      <c r="BH24" s="139" t="n">
        <f aca="false">BF24*$BH$5</f>
        <v>97.63744</v>
      </c>
      <c r="BI24" s="52"/>
      <c r="BJ24" s="6" t="s">
        <v>105</v>
      </c>
      <c r="BO24" s="6" t="s">
        <v>106</v>
      </c>
      <c r="BR24" s="55"/>
      <c r="BS24" s="142"/>
      <c r="BT24" s="143"/>
      <c r="BU24" s="52"/>
      <c r="BV24" s="52"/>
      <c r="BW24" s="52"/>
      <c r="BX24" s="52"/>
      <c r="BY24" s="52"/>
      <c r="BZ24" s="52"/>
      <c r="CA24" s="52"/>
      <c r="CB24" s="52"/>
      <c r="CC24" s="138"/>
      <c r="CD24" s="138"/>
      <c r="CE24" s="145"/>
      <c r="CF24" s="145"/>
      <c r="CG24" s="145"/>
      <c r="CH24" s="7"/>
      <c r="CI24" s="8"/>
      <c r="CJ24" s="7"/>
      <c r="CK24" s="7"/>
      <c r="CL24" s="7"/>
      <c r="CM24" s="7"/>
      <c r="CN24" s="8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</row>
    <row r="25" customFormat="false" ht="12.75" hidden="false" customHeight="false" outlineLevel="0" collapsed="false">
      <c r="B25" s="75" t="n">
        <v>1800</v>
      </c>
      <c r="C25" s="146" t="n">
        <f aca="false">C24</f>
        <v>4</v>
      </c>
      <c r="D25" s="147" t="n">
        <f aca="false">D24</f>
        <v>0</v>
      </c>
      <c r="E25" s="174" t="n">
        <f aca="false">C25-D24</f>
        <v>4</v>
      </c>
      <c r="F25" s="149" t="n">
        <f aca="false">$F$6</f>
        <v>0</v>
      </c>
      <c r="G25" s="175" t="n">
        <f aca="false">$G$6</f>
        <v>0</v>
      </c>
      <c r="H25" s="151" t="n">
        <f aca="false">$H$6</f>
        <v>0</v>
      </c>
      <c r="I25" s="152" t="n">
        <f aca="false">F25+G25+H25</f>
        <v>0</v>
      </c>
      <c r="J25" s="153" t="n">
        <f aca="false">$J$7</f>
        <v>0</v>
      </c>
      <c r="K25" s="154" t="n">
        <f aca="false">$K$6</f>
        <v>0</v>
      </c>
      <c r="L25" s="155" t="n">
        <f aca="false">((I25*J25/1000)+K25)</f>
        <v>0</v>
      </c>
      <c r="M25" s="156" t="n">
        <f aca="false">$M$68</f>
        <v>0</v>
      </c>
      <c r="N25" s="157" t="e">
        <f aca="false">$N$7*AQ24*AR24</f>
        <v>#DIV/0!</v>
      </c>
      <c r="O25" s="156" t="n">
        <f aca="false">$O$68</f>
        <v>0</v>
      </c>
      <c r="P25" s="158" t="n">
        <f aca="false">(AT24*$P$6)*$P$3</f>
        <v>1.7328</v>
      </c>
      <c r="Q25" s="154" t="n">
        <f aca="false">$Q$68</f>
        <v>0</v>
      </c>
      <c r="R25" s="154" t="n">
        <v>0</v>
      </c>
      <c r="S25" s="155" t="n">
        <v>0</v>
      </c>
      <c r="T25" s="156" t="n">
        <f aca="false">$T$6</f>
        <v>0</v>
      </c>
      <c r="U25" s="159" t="e">
        <f aca="false">(N25/E25)+SUM(L25:M25)</f>
        <v>#DIV/0!</v>
      </c>
      <c r="W25" s="116" t="n">
        <v>4</v>
      </c>
      <c r="X25" s="117" t="n">
        <v>2.52</v>
      </c>
      <c r="Y25" s="160"/>
      <c r="Z25" s="63"/>
      <c r="AA25" s="161"/>
      <c r="AB25" s="120"/>
      <c r="AC25" s="162" t="n">
        <f aca="false">(W25*X25)+(Y25*Z25)+(AA25*AB25)</f>
        <v>10.08</v>
      </c>
      <c r="AD25" s="163" t="n">
        <v>1900</v>
      </c>
      <c r="AE25" s="164" t="n">
        <v>0</v>
      </c>
      <c r="AF25" s="165" t="n">
        <v>0</v>
      </c>
      <c r="AG25" s="166"/>
      <c r="AH25" s="167"/>
      <c r="AI25" s="168"/>
      <c r="AJ25" s="169"/>
      <c r="AK25" s="170" t="n">
        <v>4</v>
      </c>
      <c r="AL25" s="63" t="n">
        <v>125</v>
      </c>
      <c r="AM25" s="171"/>
      <c r="AN25" s="172"/>
      <c r="AO25" s="173"/>
      <c r="AP25" s="133"/>
      <c r="AQ25" s="133" t="e">
        <f aca="false" t="array" ref="AQ25:AQ25">SUM(IF(AND(AJ25&lt;&gt;"pac",AJ25&lt;&gt;""),AI25),IF(AND(AM25&lt;&gt;"pac",AM25&lt;&gt;""),AL25),IF(AND(AN25&lt;&gt;"pac",AN25&lt;&gt;""),AO25))/SUM(IF(AND(AJ25&lt;&gt;"pac",AJ25&lt;&gt;""),1),IF(AND(AM25&lt;&gt;"pac",AM25&lt;&gt;""),1),IF(AND(AN25&lt;&gt;"pac",AN25&lt;&gt;""),1))</f>
        <v>#DIV/0!</v>
      </c>
      <c r="AR25" s="133" t="n">
        <f aca="false" t="array" ref="AR25:AR25">SUM(IF(AND(AJ25&lt;&gt;"pac",AJ25&lt;&gt;""),AH25),IF(AND(AM25&lt;&gt;"pac",AM25&lt;&gt;""),AK25),IF(AND(AP25&lt;&gt;"pac",AP25&lt;&gt;""),AN25))</f>
        <v>0</v>
      </c>
      <c r="AS25" s="133"/>
      <c r="AT25" s="134" t="n">
        <f aca="false">SUM(AE25,AG25,AH25,AN25,AK25)</f>
        <v>4</v>
      </c>
      <c r="AU25" s="135" t="n">
        <f aca="false">AV25/AT25</f>
        <v>125</v>
      </c>
      <c r="AV25" s="136" t="n">
        <f aca="false">SUM(AE25*AF25)+(AH25*AI25)+(AN25*AO25)+(AK25*AL25)</f>
        <v>500</v>
      </c>
      <c r="AW25" s="137" t="n">
        <f aca="false">AT25*(F26+G26+H26)*J26/1000</f>
        <v>0</v>
      </c>
      <c r="AX25" s="137" t="n">
        <f aca="false">K26*AT25</f>
        <v>0</v>
      </c>
      <c r="AY25" s="137" t="n">
        <f aca="false">L26*(AE26+AG26)</f>
        <v>0</v>
      </c>
      <c r="AZ25" s="136" t="n">
        <f aca="false">P26</f>
        <v>1.7328</v>
      </c>
      <c r="BA25" s="137" t="n">
        <f aca="false">AC25</f>
        <v>10.08</v>
      </c>
      <c r="BB25" s="137" t="n">
        <f aca="false">T26*AT26</f>
        <v>0</v>
      </c>
      <c r="BC25" s="137"/>
      <c r="BD25" s="137" t="n">
        <f aca="false">AV25-SUM(AW25:BC25)</f>
        <v>488.1872</v>
      </c>
      <c r="BE25" s="138"/>
      <c r="BF25" s="139" t="n">
        <f aca="false">BD25</f>
        <v>488.1872</v>
      </c>
      <c r="BG25" s="139" t="n">
        <f aca="false">BF25*$BG$5</f>
        <v>390.54976</v>
      </c>
      <c r="BH25" s="139" t="n">
        <f aca="false">BF25*$BH$5</f>
        <v>97.63744</v>
      </c>
      <c r="BI25" s="52"/>
      <c r="BJ25" s="25" t="s">
        <v>107</v>
      </c>
      <c r="BK25" s="26"/>
      <c r="BL25" s="27" t="n">
        <f aca="false">BL21</f>
        <v>8765.19424</v>
      </c>
      <c r="BO25" s="25" t="s">
        <v>107</v>
      </c>
      <c r="BP25" s="26"/>
      <c r="BQ25" s="27" t="e">
        <f aca="true">(INDIRECT(TEXT((DAY($A$1)-1),"0")&amp;"!Bq25"))+BL25</f>
        <v>#REF!</v>
      </c>
      <c r="BR25" s="55"/>
      <c r="BS25" s="142"/>
      <c r="BT25" s="143"/>
      <c r="BU25" s="98"/>
      <c r="BV25" s="52"/>
      <c r="BW25" s="176"/>
      <c r="BX25" s="52"/>
      <c r="BY25" s="52"/>
      <c r="BZ25" s="98"/>
      <c r="CA25" s="52"/>
      <c r="CB25" s="176"/>
      <c r="CC25" s="138"/>
      <c r="CD25" s="138"/>
      <c r="CE25" s="145"/>
      <c r="CF25" s="145"/>
      <c r="CG25" s="145"/>
      <c r="CH25" s="7"/>
      <c r="CI25" s="8"/>
      <c r="CJ25" s="7"/>
      <c r="CK25" s="29"/>
      <c r="CL25" s="7"/>
      <c r="CM25" s="7"/>
      <c r="CN25" s="8"/>
      <c r="CO25" s="7"/>
      <c r="CP25" s="29"/>
      <c r="CQ25" s="7"/>
      <c r="CR25" s="7"/>
      <c r="CS25" s="7"/>
      <c r="CT25" s="7"/>
      <c r="CU25" s="7"/>
      <c r="CV25" s="7"/>
      <c r="CW25" s="7"/>
      <c r="CX25" s="7"/>
      <c r="CY25" s="7"/>
    </row>
    <row r="26" customFormat="false" ht="12.75" hidden="false" customHeight="false" outlineLevel="0" collapsed="false">
      <c r="B26" s="75" t="n">
        <v>1900</v>
      </c>
      <c r="C26" s="146" t="n">
        <f aca="false">C25</f>
        <v>4</v>
      </c>
      <c r="D26" s="147" t="n">
        <f aca="false">D25</f>
        <v>0</v>
      </c>
      <c r="E26" s="174" t="n">
        <f aca="false">C26-D25</f>
        <v>4</v>
      </c>
      <c r="F26" s="149" t="n">
        <f aca="false">$F$6</f>
        <v>0</v>
      </c>
      <c r="G26" s="175" t="n">
        <f aca="false">$G$6</f>
        <v>0</v>
      </c>
      <c r="H26" s="151" t="n">
        <f aca="false">$H$6</f>
        <v>0</v>
      </c>
      <c r="I26" s="152" t="n">
        <f aca="false">F26+G26+H26</f>
        <v>0</v>
      </c>
      <c r="J26" s="153" t="n">
        <f aca="false">$J$7</f>
        <v>0</v>
      </c>
      <c r="K26" s="154" t="n">
        <f aca="false">$K$6</f>
        <v>0</v>
      </c>
      <c r="L26" s="155" t="n">
        <f aca="false">((I26*J26/1000)+K26)</f>
        <v>0</v>
      </c>
      <c r="M26" s="156" t="n">
        <f aca="false">$M$68</f>
        <v>0</v>
      </c>
      <c r="N26" s="157" t="e">
        <f aca="false">$N$7*AQ25*AR25</f>
        <v>#DIV/0!</v>
      </c>
      <c r="O26" s="156" t="n">
        <f aca="false">$O$68</f>
        <v>0</v>
      </c>
      <c r="P26" s="158" t="n">
        <f aca="false">(AT25*$P$6)*$P$3</f>
        <v>1.7328</v>
      </c>
      <c r="Q26" s="154" t="n">
        <f aca="false">$Q$68</f>
        <v>0</v>
      </c>
      <c r="R26" s="154" t="n">
        <v>0</v>
      </c>
      <c r="S26" s="155" t="n">
        <v>0</v>
      </c>
      <c r="T26" s="156" t="n">
        <f aca="false">$T$6</f>
        <v>0</v>
      </c>
      <c r="U26" s="159" t="e">
        <f aca="false">(N26/E26)+SUM(L26:M26)</f>
        <v>#DIV/0!</v>
      </c>
      <c r="W26" s="116" t="n">
        <v>4</v>
      </c>
      <c r="X26" s="117" t="n">
        <v>2.52</v>
      </c>
      <c r="Y26" s="160"/>
      <c r="Z26" s="63"/>
      <c r="AA26" s="161"/>
      <c r="AB26" s="120"/>
      <c r="AC26" s="162" t="n">
        <f aca="false">(W26*X26)+(Y26*Z26)+(AA26*AB26)</f>
        <v>10.08</v>
      </c>
      <c r="AD26" s="163" t="n">
        <v>2000</v>
      </c>
      <c r="AE26" s="164" t="n">
        <v>0</v>
      </c>
      <c r="AF26" s="165" t="n">
        <v>0</v>
      </c>
      <c r="AG26" s="166"/>
      <c r="AH26" s="167"/>
      <c r="AI26" s="168"/>
      <c r="AJ26" s="169"/>
      <c r="AK26" s="170" t="n">
        <v>4</v>
      </c>
      <c r="AL26" s="63" t="n">
        <v>180</v>
      </c>
      <c r="AM26" s="171"/>
      <c r="AN26" s="172"/>
      <c r="AO26" s="173"/>
      <c r="AP26" s="133"/>
      <c r="AQ26" s="133" t="e">
        <f aca="false" t="array" ref="AQ26:AQ26">SUM(IF(AND(AJ26&lt;&gt;"pac",AJ26&lt;&gt;""),AI26),IF(AND(AM26&lt;&gt;"pac",AM26&lt;&gt;""),AL26),IF(AND(AN26&lt;&gt;"pac",AN26&lt;&gt;""),AO26))/SUM(IF(AND(AJ26&lt;&gt;"pac",AJ26&lt;&gt;""),1),IF(AND(AM26&lt;&gt;"pac",AM26&lt;&gt;""),1),IF(AND(AN26&lt;&gt;"pac",AN26&lt;&gt;""),1))</f>
        <v>#DIV/0!</v>
      </c>
      <c r="AR26" s="133" t="n">
        <f aca="false" t="array" ref="AR26:AR26">SUM(IF(AND(AJ26&lt;&gt;"pac",AJ26&lt;&gt;""),AH26),IF(AND(AM26&lt;&gt;"pac",AM26&lt;&gt;""),AK26),IF(AND(AP26&lt;&gt;"pac",AP26&lt;&gt;""),AN26))</f>
        <v>0</v>
      </c>
      <c r="AS26" s="133"/>
      <c r="AT26" s="134" t="n">
        <f aca="false">SUM(AE26,AG26,AH26,AN26,AK26)</f>
        <v>4</v>
      </c>
      <c r="AU26" s="135" t="n">
        <f aca="false">AV26/AT26</f>
        <v>180</v>
      </c>
      <c r="AV26" s="136" t="n">
        <f aca="false">SUM(AE26*AF26)+(AH26*AI26)+(AN26*AO26)+(AK26*AL26)</f>
        <v>720</v>
      </c>
      <c r="AW26" s="137" t="n">
        <f aca="false">AT26*(F27+G27+H27)*J27/1000</f>
        <v>0</v>
      </c>
      <c r="AX26" s="137" t="n">
        <f aca="false">K27*AT26</f>
        <v>0</v>
      </c>
      <c r="AY26" s="137" t="n">
        <f aca="false">L27*(AE27+AG27)</f>
        <v>0</v>
      </c>
      <c r="AZ26" s="136" t="n">
        <f aca="false">P27</f>
        <v>1.7328</v>
      </c>
      <c r="BA26" s="137" t="n">
        <f aca="false">AC26</f>
        <v>10.08</v>
      </c>
      <c r="BB26" s="137" t="n">
        <f aca="false">T27*AT27</f>
        <v>0</v>
      </c>
      <c r="BC26" s="137"/>
      <c r="BD26" s="137" t="n">
        <f aca="false">AV26-SUM(AW26:BC26)</f>
        <v>708.1872</v>
      </c>
      <c r="BE26" s="138"/>
      <c r="BF26" s="139" t="n">
        <f aca="false">BD26</f>
        <v>708.1872</v>
      </c>
      <c r="BG26" s="139" t="n">
        <f aca="false">BF26*$BG$5</f>
        <v>566.54976</v>
      </c>
      <c r="BH26" s="139" t="n">
        <f aca="false">BF26*$BH$5</f>
        <v>141.63744</v>
      </c>
      <c r="BI26" s="52"/>
      <c r="BJ26" s="183"/>
      <c r="BK26" s="52"/>
      <c r="BL26" s="171"/>
      <c r="BO26" s="183"/>
      <c r="BP26" s="52"/>
      <c r="BQ26" s="171"/>
      <c r="BR26" s="55"/>
      <c r="BS26" s="142"/>
      <c r="BT26" s="143"/>
      <c r="BU26" s="98"/>
      <c r="BV26" s="52"/>
      <c r="BW26" s="176"/>
      <c r="BX26" s="52"/>
      <c r="BY26" s="52"/>
      <c r="BZ26" s="98"/>
      <c r="CA26" s="52"/>
      <c r="CB26" s="176"/>
      <c r="CC26" s="138"/>
      <c r="CD26" s="138"/>
      <c r="CE26" s="145"/>
      <c r="CF26" s="145"/>
      <c r="CG26" s="145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</row>
    <row r="27" customFormat="false" ht="12.75" hidden="false" customHeight="false" outlineLevel="0" collapsed="false">
      <c r="B27" s="75" t="n">
        <v>2000</v>
      </c>
      <c r="C27" s="146" t="n">
        <f aca="false">C26</f>
        <v>4</v>
      </c>
      <c r="D27" s="147" t="n">
        <f aca="false">D26</f>
        <v>0</v>
      </c>
      <c r="E27" s="174" t="n">
        <f aca="false">C27-D26</f>
        <v>4</v>
      </c>
      <c r="F27" s="149" t="n">
        <f aca="false">$F$6</f>
        <v>0</v>
      </c>
      <c r="G27" s="175" t="n">
        <f aca="false">$G$6</f>
        <v>0</v>
      </c>
      <c r="H27" s="151" t="n">
        <f aca="false">$H$6</f>
        <v>0</v>
      </c>
      <c r="I27" s="152" t="n">
        <f aca="false">F27+G27+H27</f>
        <v>0</v>
      </c>
      <c r="J27" s="153" t="n">
        <f aca="false">$J$7</f>
        <v>0</v>
      </c>
      <c r="K27" s="154" t="n">
        <f aca="false">$K$6</f>
        <v>0</v>
      </c>
      <c r="L27" s="155" t="n">
        <f aca="false">((I27*J27/1000)+K27)</f>
        <v>0</v>
      </c>
      <c r="M27" s="156" t="n">
        <f aca="false">$M$68</f>
        <v>0</v>
      </c>
      <c r="N27" s="157" t="e">
        <f aca="false">$N$7*AQ26*AR26</f>
        <v>#DIV/0!</v>
      </c>
      <c r="O27" s="156" t="n">
        <f aca="false">$O$68</f>
        <v>0</v>
      </c>
      <c r="P27" s="158" t="n">
        <f aca="false">(AT26*$P$6)*$P$3</f>
        <v>1.7328</v>
      </c>
      <c r="Q27" s="154" t="n">
        <f aca="false">$Q$68</f>
        <v>0</v>
      </c>
      <c r="R27" s="154" t="n">
        <v>0</v>
      </c>
      <c r="S27" s="155" t="n">
        <v>0</v>
      </c>
      <c r="T27" s="156" t="n">
        <f aca="false">$T$6</f>
        <v>0</v>
      </c>
      <c r="U27" s="159" t="e">
        <f aca="false">(N27/E27)+SUM(L27:M27)</f>
        <v>#DIV/0!</v>
      </c>
      <c r="W27" s="116" t="n">
        <v>4</v>
      </c>
      <c r="X27" s="117" t="n">
        <v>2.52</v>
      </c>
      <c r="Y27" s="160"/>
      <c r="Z27" s="63"/>
      <c r="AA27" s="161"/>
      <c r="AB27" s="120"/>
      <c r="AC27" s="162" t="n">
        <f aca="false">(W27*X27)+(Y27*Z27)+(AA27*AB27)</f>
        <v>10.08</v>
      </c>
      <c r="AD27" s="163" t="n">
        <v>2100</v>
      </c>
      <c r="AE27" s="164" t="n">
        <v>0</v>
      </c>
      <c r="AF27" s="165" t="n">
        <v>0</v>
      </c>
      <c r="AG27" s="166"/>
      <c r="AH27" s="167"/>
      <c r="AI27" s="168"/>
      <c r="AJ27" s="169"/>
      <c r="AK27" s="170" t="n">
        <v>4</v>
      </c>
      <c r="AL27" s="63" t="n">
        <v>180</v>
      </c>
      <c r="AM27" s="171"/>
      <c r="AN27" s="172"/>
      <c r="AO27" s="173"/>
      <c r="AP27" s="133"/>
      <c r="AQ27" s="133" t="e">
        <f aca="false" t="array" ref="AQ27:AQ27">SUM(IF(AND(AJ27&lt;&gt;"pac",AJ27&lt;&gt;""),AI27),IF(AND(AM27&lt;&gt;"pac",AM27&lt;&gt;""),AL27),IF(AND(AN27&lt;&gt;"pac",AN27&lt;&gt;""),AO27))/SUM(IF(AND(AJ27&lt;&gt;"pac",AJ27&lt;&gt;""),1),IF(AND(AM27&lt;&gt;"pac",AM27&lt;&gt;""),1),IF(AND(AN27&lt;&gt;"pac",AN27&lt;&gt;""),1))</f>
        <v>#DIV/0!</v>
      </c>
      <c r="AR27" s="133" t="n">
        <f aca="false" t="array" ref="AR27:AR27">SUM(IF(AND(AJ27&lt;&gt;"pac",AJ27&lt;&gt;""),AH27),IF(AND(AM27&lt;&gt;"pac",AM27&lt;&gt;""),AK27),IF(AND(AP27&lt;&gt;"pac",AP27&lt;&gt;""),AN27))</f>
        <v>0</v>
      </c>
      <c r="AS27" s="133"/>
      <c r="AT27" s="134" t="n">
        <f aca="false">SUM(AE27,AG27,AH27,AN27,AK27)</f>
        <v>4</v>
      </c>
      <c r="AU27" s="135" t="n">
        <f aca="false">AV27/AT27</f>
        <v>180</v>
      </c>
      <c r="AV27" s="136" t="n">
        <f aca="false">SUM(AE27*AF27)+(AH27*AI27)+(AN27*AO27)+(AK27*AL27)</f>
        <v>720</v>
      </c>
      <c r="AW27" s="137" t="n">
        <f aca="false">AT27*(F28+G28+H28)*J28/1000</f>
        <v>0</v>
      </c>
      <c r="AX27" s="137" t="n">
        <f aca="false">K28*AT27</f>
        <v>0</v>
      </c>
      <c r="AY27" s="137" t="n">
        <f aca="false">L28*(AE28+AG28)</f>
        <v>0</v>
      </c>
      <c r="AZ27" s="136" t="n">
        <f aca="false">P28</f>
        <v>1.7328</v>
      </c>
      <c r="BA27" s="137" t="n">
        <f aca="false">AC27</f>
        <v>10.08</v>
      </c>
      <c r="BB27" s="137" t="n">
        <f aca="false">T28*AT28</f>
        <v>0</v>
      </c>
      <c r="BC27" s="137"/>
      <c r="BD27" s="137" t="n">
        <f aca="false">AV27-SUM(AW27:BC27)</f>
        <v>708.1872</v>
      </c>
      <c r="BE27" s="138"/>
      <c r="BF27" s="139" t="n">
        <f aca="false">BD27</f>
        <v>708.1872</v>
      </c>
      <c r="BG27" s="139" t="n">
        <f aca="false">BF27*$BG$5</f>
        <v>566.54976</v>
      </c>
      <c r="BH27" s="139" t="n">
        <f aca="false">BF27*$BH$5</f>
        <v>141.63744</v>
      </c>
      <c r="BI27" s="52"/>
      <c r="BJ27" s="53" t="s">
        <v>32</v>
      </c>
      <c r="BK27" s="52"/>
      <c r="BL27" s="73" t="n">
        <f aca="false">BL4</f>
        <v>0</v>
      </c>
      <c r="BO27" s="53" t="s">
        <v>32</v>
      </c>
      <c r="BP27" s="52"/>
      <c r="BQ27" s="73" t="e">
        <f aca="true">(INDIRECT(TEXT((DAY($A$1)-1),"0")&amp;"!BK27"))+BL27</f>
        <v>#REF!</v>
      </c>
      <c r="BR27" s="55"/>
      <c r="BS27" s="142"/>
      <c r="BT27" s="143"/>
      <c r="BU27" s="98"/>
      <c r="BV27" s="52"/>
      <c r="BW27" s="176"/>
      <c r="BX27" s="52"/>
      <c r="BY27" s="52"/>
      <c r="BZ27" s="52"/>
      <c r="CA27" s="52"/>
      <c r="CB27" s="52"/>
      <c r="CC27" s="138"/>
      <c r="CD27" s="138"/>
      <c r="CE27" s="145"/>
      <c r="CF27" s="145"/>
      <c r="CG27" s="145"/>
      <c r="CH27" s="7"/>
      <c r="CI27" s="8"/>
      <c r="CJ27" s="7"/>
      <c r="CK27" s="29"/>
      <c r="CL27" s="7"/>
      <c r="CM27" s="7"/>
      <c r="CN27" s="8"/>
      <c r="CO27" s="7"/>
      <c r="CP27" s="29"/>
      <c r="CQ27" s="7"/>
      <c r="CR27" s="7"/>
      <c r="CS27" s="7"/>
      <c r="CT27" s="7"/>
      <c r="CU27" s="7"/>
      <c r="CV27" s="7"/>
      <c r="CW27" s="7"/>
      <c r="CX27" s="7"/>
      <c r="CY27" s="7"/>
    </row>
    <row r="28" customFormat="false" ht="12.75" hidden="false" customHeight="false" outlineLevel="0" collapsed="false">
      <c r="B28" s="75" t="n">
        <v>2100</v>
      </c>
      <c r="C28" s="146" t="n">
        <f aca="false">C27</f>
        <v>4</v>
      </c>
      <c r="D28" s="147" t="n">
        <f aca="false">D27</f>
        <v>0</v>
      </c>
      <c r="E28" s="174" t="n">
        <f aca="false">C28-D27</f>
        <v>4</v>
      </c>
      <c r="F28" s="149" t="n">
        <f aca="false">$F$6</f>
        <v>0</v>
      </c>
      <c r="G28" s="175" t="n">
        <f aca="false">$G$6</f>
        <v>0</v>
      </c>
      <c r="H28" s="151" t="n">
        <f aca="false">$H$6</f>
        <v>0</v>
      </c>
      <c r="I28" s="152" t="n">
        <f aca="false">F28+G28+H28</f>
        <v>0</v>
      </c>
      <c r="J28" s="153" t="n">
        <f aca="false">$J$7</f>
        <v>0</v>
      </c>
      <c r="K28" s="154" t="n">
        <f aca="false">$K$6</f>
        <v>0</v>
      </c>
      <c r="L28" s="155" t="n">
        <f aca="false">((I28*J28/1000)+K28)</f>
        <v>0</v>
      </c>
      <c r="M28" s="156" t="n">
        <f aca="false">$M$68</f>
        <v>0</v>
      </c>
      <c r="N28" s="157" t="e">
        <f aca="false">$N$7*AQ27*AR27</f>
        <v>#DIV/0!</v>
      </c>
      <c r="O28" s="156" t="n">
        <f aca="false">$O$68</f>
        <v>0</v>
      </c>
      <c r="P28" s="158" t="n">
        <f aca="false">(AT27*$P$6)*$P$3</f>
        <v>1.7328</v>
      </c>
      <c r="Q28" s="154" t="n">
        <f aca="false">$Q$68</f>
        <v>0</v>
      </c>
      <c r="R28" s="154" t="n">
        <v>0</v>
      </c>
      <c r="S28" s="155" t="n">
        <v>0</v>
      </c>
      <c r="T28" s="156" t="n">
        <v>0</v>
      </c>
      <c r="U28" s="159" t="e">
        <f aca="false">(N28/E28)+SUM(L28:M28)</f>
        <v>#DIV/0!</v>
      </c>
      <c r="W28" s="116" t="n">
        <v>4</v>
      </c>
      <c r="X28" s="117" t="n">
        <v>2.52</v>
      </c>
      <c r="Y28" s="160"/>
      <c r="Z28" s="63"/>
      <c r="AA28" s="161"/>
      <c r="AB28" s="120"/>
      <c r="AC28" s="162" t="n">
        <f aca="false">(W28*X28)+(Y28*Z28)+(AA28*AB28)</f>
        <v>10.08</v>
      </c>
      <c r="AD28" s="163" t="n">
        <v>2200</v>
      </c>
      <c r="AE28" s="164" t="n">
        <v>0</v>
      </c>
      <c r="AF28" s="165" t="n">
        <v>0</v>
      </c>
      <c r="AG28" s="166"/>
      <c r="AH28" s="167"/>
      <c r="AI28" s="168"/>
      <c r="AJ28" s="169"/>
      <c r="AK28" s="170" t="n">
        <v>4</v>
      </c>
      <c r="AL28" s="63" t="n">
        <v>50</v>
      </c>
      <c r="AM28" s="171"/>
      <c r="AN28" s="172"/>
      <c r="AO28" s="173"/>
      <c r="AP28" s="133"/>
      <c r="AQ28" s="133" t="e">
        <f aca="false" t="array" ref="AQ28:AQ28">SUM(IF(AND(AJ28&lt;&gt;"pac",AJ28&lt;&gt;""),AI28),IF(AND(AM28&lt;&gt;"pac",AM28&lt;&gt;""),AL28),IF(AND(AN28&lt;&gt;"pac",AN28&lt;&gt;""),AO28))/SUM(IF(AND(AJ28&lt;&gt;"pac",AJ28&lt;&gt;""),1),IF(AND(AM28&lt;&gt;"pac",AM28&lt;&gt;""),1),IF(AND(AN28&lt;&gt;"pac",AN28&lt;&gt;""),1))</f>
        <v>#DIV/0!</v>
      </c>
      <c r="AR28" s="133" t="n">
        <f aca="false" t="array" ref="AR28:AR28">SUM(IF(AND(AJ28&lt;&gt;"pac",AJ28&lt;&gt;""),AH28),IF(AND(AM28&lt;&gt;"pac",AM28&lt;&gt;""),AK28),IF(AND(AP28&lt;&gt;"pac",AP28&lt;&gt;""),AN28))</f>
        <v>0</v>
      </c>
      <c r="AS28" s="133"/>
      <c r="AT28" s="134" t="n">
        <f aca="false">SUM(AE28,AG28,AH28,AN28,AK28)</f>
        <v>4</v>
      </c>
      <c r="AU28" s="135" t="n">
        <f aca="false">AV28/AT28</f>
        <v>50</v>
      </c>
      <c r="AV28" s="136" t="n">
        <f aca="false">SUM(AE28*AF28)+(AH28*AI28)+(AN28*AO28)+(AK28*AL28)</f>
        <v>200</v>
      </c>
      <c r="AW28" s="137" t="n">
        <f aca="false">AT28*(F29+G29+H29)*J29/1000</f>
        <v>0</v>
      </c>
      <c r="AX28" s="137" t="n">
        <f aca="false">K29*AT28</f>
        <v>0</v>
      </c>
      <c r="AY28" s="137" t="n">
        <f aca="false">L29*(AE29+AG29)</f>
        <v>0</v>
      </c>
      <c r="AZ28" s="136" t="n">
        <f aca="false">P29</f>
        <v>1.7328</v>
      </c>
      <c r="BA28" s="137" t="n">
        <f aca="false">AC28</f>
        <v>10.08</v>
      </c>
      <c r="BB28" s="137" t="n">
        <f aca="false">T29*AT29</f>
        <v>0</v>
      </c>
      <c r="BC28" s="137"/>
      <c r="BD28" s="137" t="n">
        <f aca="false">AV28-SUM(AW28:BC28)</f>
        <v>188.1872</v>
      </c>
      <c r="BE28" s="138"/>
      <c r="BF28" s="139" t="n">
        <f aca="false">BD28</f>
        <v>188.1872</v>
      </c>
      <c r="BG28" s="139" t="n">
        <f aca="false">BF28*$BG$5</f>
        <v>150.54976</v>
      </c>
      <c r="BH28" s="139" t="n">
        <f aca="false">BF28*$BH$5</f>
        <v>37.63744</v>
      </c>
      <c r="BI28" s="52"/>
      <c r="BJ28" s="53"/>
      <c r="BK28" s="52"/>
      <c r="BL28" s="73"/>
      <c r="BO28" s="53"/>
      <c r="BP28" s="52"/>
      <c r="BQ28" s="73"/>
      <c r="BR28" s="55"/>
      <c r="BS28" s="142"/>
      <c r="BT28" s="143"/>
      <c r="BU28" s="98"/>
      <c r="BV28" s="52"/>
      <c r="BW28" s="176"/>
      <c r="BX28" s="52"/>
      <c r="BY28" s="52"/>
      <c r="BZ28" s="98"/>
      <c r="CA28" s="52"/>
      <c r="CB28" s="176"/>
      <c r="CC28" s="138"/>
      <c r="CD28" s="138"/>
      <c r="CE28" s="145"/>
      <c r="CF28" s="145"/>
      <c r="CG28" s="145"/>
      <c r="CH28" s="7"/>
      <c r="CI28" s="8"/>
      <c r="CJ28" s="7"/>
      <c r="CK28" s="29"/>
      <c r="CL28" s="7"/>
      <c r="CM28" s="7"/>
      <c r="CN28" s="8"/>
      <c r="CO28" s="7"/>
      <c r="CP28" s="29"/>
      <c r="CQ28" s="7"/>
      <c r="CR28" s="7"/>
      <c r="CS28" s="7"/>
      <c r="CT28" s="7"/>
      <c r="CU28" s="7"/>
      <c r="CV28" s="7"/>
      <c r="CW28" s="7"/>
      <c r="CX28" s="7"/>
      <c r="CY28" s="7"/>
    </row>
    <row r="29" customFormat="false" ht="12.75" hidden="false" customHeight="false" outlineLevel="0" collapsed="false">
      <c r="B29" s="75" t="n">
        <v>2200</v>
      </c>
      <c r="C29" s="146" t="n">
        <f aca="false">C28</f>
        <v>4</v>
      </c>
      <c r="D29" s="147" t="n">
        <f aca="false">D28</f>
        <v>0</v>
      </c>
      <c r="E29" s="174" t="n">
        <f aca="false">C29-D28</f>
        <v>4</v>
      </c>
      <c r="F29" s="149" t="n">
        <f aca="false">$F$6</f>
        <v>0</v>
      </c>
      <c r="G29" s="175" t="n">
        <f aca="false">$G$6</f>
        <v>0</v>
      </c>
      <c r="H29" s="151" t="n">
        <f aca="false">$H$6</f>
        <v>0</v>
      </c>
      <c r="I29" s="152" t="n">
        <f aca="false">F29+G29+H29</f>
        <v>0</v>
      </c>
      <c r="J29" s="153" t="n">
        <f aca="false">$J$7</f>
        <v>0</v>
      </c>
      <c r="K29" s="154" t="n">
        <f aca="false">$K$6</f>
        <v>0</v>
      </c>
      <c r="L29" s="155" t="n">
        <f aca="false">((I29*J29/1000)+K29)</f>
        <v>0</v>
      </c>
      <c r="M29" s="156" t="n">
        <f aca="false">$M$68</f>
        <v>0</v>
      </c>
      <c r="N29" s="157" t="e">
        <f aca="false">$N$7*AQ28*AR28</f>
        <v>#DIV/0!</v>
      </c>
      <c r="O29" s="156" t="n">
        <f aca="false">$O$68</f>
        <v>0</v>
      </c>
      <c r="P29" s="158" t="n">
        <f aca="false">(AT28*$P$6)*$P$3</f>
        <v>1.7328</v>
      </c>
      <c r="Q29" s="154" t="n">
        <f aca="false">$Q$68</f>
        <v>0</v>
      </c>
      <c r="R29" s="154" t="n">
        <v>0</v>
      </c>
      <c r="S29" s="155" t="n">
        <v>0</v>
      </c>
      <c r="T29" s="156" t="n">
        <v>0</v>
      </c>
      <c r="U29" s="159" t="e">
        <f aca="false">(N29/E29)+SUM(L29:M29)</f>
        <v>#DIV/0!</v>
      </c>
      <c r="W29" s="116" t="n">
        <v>4</v>
      </c>
      <c r="X29" s="117" t="n">
        <v>2.52</v>
      </c>
      <c r="Y29" s="160"/>
      <c r="Z29" s="63"/>
      <c r="AA29" s="161"/>
      <c r="AB29" s="120"/>
      <c r="AC29" s="162" t="n">
        <f aca="false">(W29*X29)+(Y29*Z29)+(AA29*AB29)</f>
        <v>10.08</v>
      </c>
      <c r="AD29" s="163" t="n">
        <v>2300</v>
      </c>
      <c r="AE29" s="164" t="n">
        <v>0</v>
      </c>
      <c r="AF29" s="165" t="n">
        <v>0</v>
      </c>
      <c r="AG29" s="166"/>
      <c r="AH29" s="167"/>
      <c r="AI29" s="168"/>
      <c r="AJ29" s="169"/>
      <c r="AK29" s="170" t="n">
        <v>4</v>
      </c>
      <c r="AL29" s="63" t="n">
        <v>105</v>
      </c>
      <c r="AM29" s="171"/>
      <c r="AN29" s="172"/>
      <c r="AO29" s="173"/>
      <c r="AP29" s="133"/>
      <c r="AQ29" s="133" t="e">
        <f aca="false" t="array" ref="AQ29:AQ29">SUM(IF(AND(AJ29&lt;&gt;"pac",AJ29&lt;&gt;""),AI29),IF(AND(AM29&lt;&gt;"pac",AM29&lt;&gt;""),AL29),IF(AND(AN29&lt;&gt;"pac",AN29&lt;&gt;""),AO29))/SUM(IF(AND(AJ29&lt;&gt;"pac",AJ29&lt;&gt;""),1),IF(AND(AM29&lt;&gt;"pac",AM29&lt;&gt;""),1),IF(AND(AN29&lt;&gt;"pac",AN29&lt;&gt;""),1))</f>
        <v>#DIV/0!</v>
      </c>
      <c r="AR29" s="133" t="n">
        <f aca="false" t="array" ref="AR29:AR29">SUM(IF(AND(AJ29&lt;&gt;"pac",AJ29&lt;&gt;""),AH29),IF(AND(AM29&lt;&gt;"pac",AM29&lt;&gt;""),AK29),IF(AND(AP29&lt;&gt;"pac",AP29&lt;&gt;""),AN29))</f>
        <v>0</v>
      </c>
      <c r="AS29" s="133"/>
      <c r="AT29" s="134" t="n">
        <f aca="false">SUM(AE29,AG29,AH29,AN29,AK29)</f>
        <v>4</v>
      </c>
      <c r="AU29" s="135" t="n">
        <f aca="false">AV29/AT29</f>
        <v>105</v>
      </c>
      <c r="AV29" s="136" t="n">
        <f aca="false">SUM(AE29*AF29)+(AH29*AI29)+(AN29*AO29)+(AK29*AL29)</f>
        <v>420</v>
      </c>
      <c r="AW29" s="137" t="n">
        <f aca="false">AT29*(F30+G30+H30)*J30/1000</f>
        <v>0</v>
      </c>
      <c r="AX29" s="137" t="n">
        <f aca="false">K30*AT29</f>
        <v>0</v>
      </c>
      <c r="AY29" s="137" t="n">
        <f aca="false">L30*(AE30+AG30)</f>
        <v>0</v>
      </c>
      <c r="AZ29" s="136" t="n">
        <f aca="false">P30</f>
        <v>1.7328</v>
      </c>
      <c r="BA29" s="137" t="n">
        <f aca="false">AC29</f>
        <v>10.08</v>
      </c>
      <c r="BB29" s="137" t="n">
        <f aca="false">T30*AT30</f>
        <v>0</v>
      </c>
      <c r="BC29" s="137"/>
      <c r="BD29" s="137" t="n">
        <f aca="false">AV29-SUM(AW29:BC29)</f>
        <v>408.1872</v>
      </c>
      <c r="BE29" s="138"/>
      <c r="BF29" s="139" t="n">
        <f aca="false">BD29</f>
        <v>408.1872</v>
      </c>
      <c r="BG29" s="139" t="n">
        <f aca="false">BF29*$BG$5</f>
        <v>326.54976</v>
      </c>
      <c r="BH29" s="139" t="n">
        <f aca="false">BF29*$BH$5</f>
        <v>81.63744</v>
      </c>
      <c r="BI29" s="52"/>
      <c r="BJ29" s="53" t="s">
        <v>109</v>
      </c>
      <c r="BK29" s="52"/>
      <c r="BL29" s="73" t="n">
        <f aca="false">BL25-BL27</f>
        <v>8765.19424</v>
      </c>
      <c r="BO29" s="53" t="s">
        <v>109</v>
      </c>
      <c r="BP29" s="52"/>
      <c r="BQ29" s="73" t="e">
        <f aca="false">BQ25-BQ27</f>
        <v>#REF!</v>
      </c>
      <c r="BR29" s="55"/>
      <c r="BS29" s="142"/>
      <c r="BT29" s="143"/>
      <c r="BU29" s="52"/>
      <c r="BV29" s="52"/>
      <c r="BW29" s="52"/>
      <c r="BX29" s="52"/>
      <c r="BY29" s="52"/>
      <c r="BZ29" s="52"/>
      <c r="CA29" s="52"/>
      <c r="CB29" s="52"/>
      <c r="CC29" s="138"/>
      <c r="CD29" s="138"/>
      <c r="CE29" s="145"/>
      <c r="CF29" s="145"/>
      <c r="CG29" s="145"/>
      <c r="CH29" s="7"/>
      <c r="CI29" s="8"/>
      <c r="CJ29" s="7"/>
      <c r="CK29" s="29"/>
      <c r="CL29" s="7"/>
      <c r="CM29" s="7"/>
      <c r="CN29" s="8"/>
      <c r="CO29" s="7"/>
      <c r="CP29" s="29"/>
      <c r="CQ29" s="7"/>
      <c r="CR29" s="7"/>
      <c r="CS29" s="7"/>
      <c r="CT29" s="7"/>
      <c r="CU29" s="7"/>
      <c r="CV29" s="7"/>
      <c r="CW29" s="7"/>
      <c r="CX29" s="7"/>
      <c r="CY29" s="7"/>
    </row>
    <row r="30" customFormat="false" ht="12.75" hidden="false" customHeight="false" outlineLevel="0" collapsed="false">
      <c r="B30" s="75" t="n">
        <v>2300</v>
      </c>
      <c r="C30" s="146" t="n">
        <f aca="false">C29</f>
        <v>4</v>
      </c>
      <c r="D30" s="147" t="n">
        <f aca="false">D29</f>
        <v>0</v>
      </c>
      <c r="E30" s="174" t="n">
        <f aca="false">C30-D29</f>
        <v>4</v>
      </c>
      <c r="F30" s="149" t="n">
        <f aca="false">$F$6</f>
        <v>0</v>
      </c>
      <c r="G30" s="175" t="n">
        <f aca="false">$G$6</f>
        <v>0</v>
      </c>
      <c r="H30" s="151" t="n">
        <f aca="false">$H$6</f>
        <v>0</v>
      </c>
      <c r="I30" s="152" t="n">
        <f aca="false">F30+G30+H30</f>
        <v>0</v>
      </c>
      <c r="J30" s="153" t="n">
        <f aca="false">$J$7</f>
        <v>0</v>
      </c>
      <c r="K30" s="154" t="n">
        <f aca="false">$K$6</f>
        <v>0</v>
      </c>
      <c r="L30" s="155" t="n">
        <f aca="false">((I30*J30/1000)+K30)</f>
        <v>0</v>
      </c>
      <c r="M30" s="156" t="n">
        <f aca="false">$M$68</f>
        <v>0</v>
      </c>
      <c r="N30" s="157" t="e">
        <f aca="false">$N$7*AQ29*AR29</f>
        <v>#DIV/0!</v>
      </c>
      <c r="O30" s="156" t="n">
        <f aca="false">$O$68</f>
        <v>0</v>
      </c>
      <c r="P30" s="158" t="n">
        <f aca="false">(AT29*$P$6)*$P$3</f>
        <v>1.7328</v>
      </c>
      <c r="Q30" s="154" t="n">
        <f aca="false">$Q$68</f>
        <v>0</v>
      </c>
      <c r="R30" s="154" t="n">
        <v>0</v>
      </c>
      <c r="S30" s="155" t="n">
        <v>0</v>
      </c>
      <c r="T30" s="156" t="n">
        <f aca="false">$T$6</f>
        <v>0</v>
      </c>
      <c r="U30" s="159" t="e">
        <f aca="false">(N30/E30)+SUM(L30:M30)</f>
        <v>#DIV/0!</v>
      </c>
      <c r="W30" s="116" t="n">
        <v>4</v>
      </c>
      <c r="X30" s="117" t="n">
        <v>2.52</v>
      </c>
      <c r="Y30" s="160"/>
      <c r="Z30" s="90"/>
      <c r="AA30" s="186"/>
      <c r="AB30" s="187"/>
      <c r="AC30" s="188" t="n">
        <f aca="false">(W30*X30)+(Y30*Z30)+(AA30*AB30)</f>
        <v>10.08</v>
      </c>
      <c r="AD30" s="189" t="n">
        <v>2400</v>
      </c>
      <c r="AE30" s="190" t="n">
        <v>0</v>
      </c>
      <c r="AF30" s="191" t="n">
        <v>0</v>
      </c>
      <c r="AG30" s="192"/>
      <c r="AH30" s="167"/>
      <c r="AI30" s="168"/>
      <c r="AJ30" s="169"/>
      <c r="AK30" s="170" t="n">
        <v>4</v>
      </c>
      <c r="AL30" s="90" t="n">
        <v>105</v>
      </c>
      <c r="AM30" s="194"/>
      <c r="AN30" s="172"/>
      <c r="AO30" s="173"/>
      <c r="AP30" s="195"/>
      <c r="AQ30" s="195" t="e">
        <f aca="false" t="array" ref="AQ30:AQ30">SUM(IF(AND(AJ30&lt;&gt;"pac",AJ30&lt;&gt;""),AI30),IF(AND(AM30&lt;&gt;"pac",AM30&lt;&gt;""),AL30),IF(AND(AN30&lt;&gt;"pac",AN30&lt;&gt;""),AO30))/SUM(IF(AND(AJ30&lt;&gt;"pac",AJ30&lt;&gt;""),1),IF(AND(AM30&lt;&gt;"pac",AM30&lt;&gt;""),1),IF(AND(AN30&lt;&gt;"pac",AN30&lt;&gt;""),1))</f>
        <v>#DIV/0!</v>
      </c>
      <c r="AR30" s="195" t="n">
        <f aca="false" t="array" ref="AR30:AR30">SUM(IF(AND(AJ30&lt;&gt;"pac",AJ30&lt;&gt;""),AH30),IF(AND(AM30&lt;&gt;"pac",AM30&lt;&gt;""),AK30),IF(AND(AP30&lt;&gt;"pac",AP30&lt;&gt;""),AN30))</f>
        <v>0</v>
      </c>
      <c r="AS30" s="55"/>
      <c r="AT30" s="134" t="n">
        <f aca="false">SUM(AE30,AG30,AH30,AN30,AK30)</f>
        <v>4</v>
      </c>
      <c r="AU30" s="135" t="n">
        <f aca="false">AV30/AT30</f>
        <v>105</v>
      </c>
      <c r="AV30" s="136" t="n">
        <f aca="false">SUM(AE30*AF30)+(AH30*AI30)+(AN30*AO30)+(AK30*AL30)</f>
        <v>420</v>
      </c>
      <c r="AW30" s="137" t="n">
        <f aca="false">AT30*(F31+G31+H31)*J31/1000</f>
        <v>0</v>
      </c>
      <c r="AX30" s="137" t="n">
        <f aca="false">K31*AT30</f>
        <v>0</v>
      </c>
      <c r="AY30" s="137" t="n">
        <f aca="false">L31*(AE31+AG31)</f>
        <v>0</v>
      </c>
      <c r="AZ30" s="136" t="n">
        <f aca="false">P31</f>
        <v>1.7328</v>
      </c>
      <c r="BA30" s="137" t="n">
        <f aca="false">AC30</f>
        <v>10.08</v>
      </c>
      <c r="BB30" s="137" t="n">
        <f aca="false">T31*AT31</f>
        <v>0</v>
      </c>
      <c r="BC30" s="137"/>
      <c r="BD30" s="137" t="n">
        <f aca="false">AV30-SUM(AW30:BC30)</f>
        <v>408.1872</v>
      </c>
      <c r="BE30" s="138"/>
      <c r="BF30" s="139" t="n">
        <f aca="false">BD30</f>
        <v>408.1872</v>
      </c>
      <c r="BG30" s="139" t="n">
        <f aca="false">BF30*$BG$5</f>
        <v>326.54976</v>
      </c>
      <c r="BH30" s="139" t="n">
        <f aca="false">BF30*$BH$5</f>
        <v>81.63744</v>
      </c>
      <c r="BI30" s="52"/>
      <c r="BJ30" s="53"/>
      <c r="BK30" s="52"/>
      <c r="BL30" s="73"/>
      <c r="BO30" s="53"/>
      <c r="BP30" s="52"/>
      <c r="BQ30" s="73"/>
      <c r="BR30" s="55"/>
      <c r="BS30" s="142"/>
      <c r="BT30" s="143"/>
      <c r="BU30" s="52"/>
      <c r="BV30" s="52"/>
      <c r="BW30" s="52"/>
      <c r="BX30" s="52"/>
      <c r="BY30" s="52"/>
      <c r="BZ30" s="52"/>
      <c r="CA30" s="52"/>
      <c r="CB30" s="52"/>
      <c r="CC30" s="138"/>
      <c r="CD30" s="138"/>
      <c r="CE30" s="145"/>
      <c r="CF30" s="145"/>
      <c r="CG30" s="145"/>
      <c r="CH30" s="7"/>
      <c r="CI30" s="8"/>
      <c r="CJ30" s="7"/>
      <c r="CK30" s="29"/>
      <c r="CL30" s="7"/>
      <c r="CM30" s="7"/>
      <c r="CN30" s="8"/>
      <c r="CO30" s="7"/>
      <c r="CP30" s="29"/>
      <c r="CQ30" s="7"/>
      <c r="CR30" s="7"/>
      <c r="CS30" s="7"/>
      <c r="CT30" s="7"/>
      <c r="CU30" s="7"/>
      <c r="CV30" s="7"/>
      <c r="CW30" s="7"/>
      <c r="CX30" s="7"/>
      <c r="CY30" s="7"/>
    </row>
    <row r="31" customFormat="false" ht="13.5" hidden="false" customHeight="false" outlineLevel="0" collapsed="false">
      <c r="B31" s="75" t="n">
        <v>2400</v>
      </c>
      <c r="C31" s="146" t="n">
        <f aca="false">C30</f>
        <v>4</v>
      </c>
      <c r="D31" s="147" t="n">
        <f aca="false">D30</f>
        <v>0</v>
      </c>
      <c r="E31" s="174" t="n">
        <f aca="false">C31-D30</f>
        <v>4</v>
      </c>
      <c r="F31" s="149" t="n">
        <f aca="false">$F$6</f>
        <v>0</v>
      </c>
      <c r="G31" s="196" t="n">
        <f aca="false">$G$6</f>
        <v>0</v>
      </c>
      <c r="H31" s="151" t="n">
        <f aca="false">$H$6</f>
        <v>0</v>
      </c>
      <c r="I31" s="152" t="n">
        <f aca="false">F31+G31+H31</f>
        <v>0</v>
      </c>
      <c r="J31" s="153" t="n">
        <f aca="false">$J$7</f>
        <v>0</v>
      </c>
      <c r="K31" s="154" t="n">
        <f aca="false">$K$6</f>
        <v>0</v>
      </c>
      <c r="L31" s="155" t="n">
        <f aca="false">((I31*J31/1000)+K31)</f>
        <v>0</v>
      </c>
      <c r="M31" s="156" t="n">
        <f aca="false">$M$68</f>
        <v>0</v>
      </c>
      <c r="N31" s="157" t="e">
        <f aca="false">$N$7*AQ30*AR30</f>
        <v>#DIV/0!</v>
      </c>
      <c r="O31" s="156" t="n">
        <f aca="false">$O$68</f>
        <v>0</v>
      </c>
      <c r="P31" s="158" t="n">
        <f aca="false">(AT30*$P$6)*$P$3</f>
        <v>1.7328</v>
      </c>
      <c r="Q31" s="154" t="n">
        <f aca="false">$Q$68</f>
        <v>0</v>
      </c>
      <c r="R31" s="154" t="n">
        <v>0</v>
      </c>
      <c r="S31" s="155" t="n">
        <v>0</v>
      </c>
      <c r="T31" s="156" t="n">
        <f aca="false">$T$6</f>
        <v>0</v>
      </c>
      <c r="U31" s="159" t="e">
        <f aca="false">(N31/E31)+SUM(L31:M31)</f>
        <v>#DIV/0!</v>
      </c>
      <c r="W31" s="197" t="n">
        <f aca="false">SUM(W7:W30)</f>
        <v>96</v>
      </c>
      <c r="X31" s="26"/>
      <c r="Y31" s="197" t="n">
        <f aca="false">SUM(Y7:Y30)</f>
        <v>0</v>
      </c>
      <c r="AA31" s="195" t="n">
        <f aca="false">SUM(AA7:AA30)</f>
        <v>0</v>
      </c>
      <c r="AB31" s="176"/>
      <c r="AD31" s="51"/>
      <c r="AE31" s="198" t="n">
        <f aca="false">SUM(AE7:AE30)</f>
        <v>0</v>
      </c>
      <c r="AF31" s="51"/>
      <c r="AG31" s="199"/>
      <c r="AH31" s="200" t="n">
        <f aca="false">SUM(AH7:AH30)</f>
        <v>0</v>
      </c>
      <c r="AI31" s="199"/>
      <c r="AJ31" s="51"/>
      <c r="AK31" s="201" t="n">
        <f aca="false">SUM(AK7:AK30)</f>
        <v>96</v>
      </c>
      <c r="AL31" s="52"/>
      <c r="AM31" s="51"/>
      <c r="AN31" s="201" t="n">
        <f aca="false">SUM(AN7:AN30)</f>
        <v>0</v>
      </c>
      <c r="AO31" s="52"/>
      <c r="AP31" s="52"/>
      <c r="AT31" s="202" t="n">
        <f aca="false">SUM(AT7:AT30)</f>
        <v>96</v>
      </c>
      <c r="AU31" s="203" t="n">
        <f aca="false">AV31/AT31</f>
        <v>117.083333333333</v>
      </c>
      <c r="AV31" s="203" t="n">
        <f aca="false">SUM(AV7:AV30)</f>
        <v>11240</v>
      </c>
      <c r="AW31" s="203" t="n">
        <f aca="false">SUM(AW7:AW30)</f>
        <v>0</v>
      </c>
      <c r="AX31" s="203" t="n">
        <f aca="false">SUM(AX7:AX30)</f>
        <v>0</v>
      </c>
      <c r="AY31" s="203" t="n">
        <f aca="false">SUM(AY7:AY30)</f>
        <v>0</v>
      </c>
      <c r="AZ31" s="203" t="n">
        <f aca="false">SUM(AZ7:AZ30)</f>
        <v>41.5872</v>
      </c>
      <c r="BA31" s="204" t="n">
        <f aca="false">SUM(BA7:BA30)</f>
        <v>241.92</v>
      </c>
      <c r="BB31" s="204" t="n">
        <f aca="false">SUM(BB7:BB30)</f>
        <v>0</v>
      </c>
      <c r="BC31" s="204" t="n">
        <f aca="false">SUM(BC7:BC30)</f>
        <v>0</v>
      </c>
      <c r="BD31" s="204" t="n">
        <f aca="false">SUM(BD7:BD30)</f>
        <v>10956.4928</v>
      </c>
      <c r="BF31" s="205" t="n">
        <f aca="false">SUM(BF7:BF30)</f>
        <v>10956.4928</v>
      </c>
      <c r="BG31" s="205" t="n">
        <f aca="false">SUM(BG7:BG30)</f>
        <v>8765.19424</v>
      </c>
      <c r="BH31" s="205" t="n">
        <f aca="false">SUM(BH7:BH30)</f>
        <v>2191.29856</v>
      </c>
      <c r="BJ31" s="53" t="s">
        <v>110</v>
      </c>
      <c r="BK31" s="52"/>
      <c r="BL31" s="171"/>
      <c r="BO31" s="53" t="s">
        <v>110</v>
      </c>
      <c r="BP31" s="52"/>
      <c r="BQ31" s="171"/>
      <c r="BR31" s="7"/>
      <c r="BS31" s="28"/>
      <c r="BT31" s="206"/>
      <c r="BU31" s="98"/>
      <c r="BV31" s="52"/>
      <c r="BW31" s="52"/>
      <c r="BX31" s="52"/>
      <c r="BY31" s="52"/>
      <c r="BZ31" s="98"/>
      <c r="CA31" s="52"/>
      <c r="CB31" s="52"/>
      <c r="CC31" s="101"/>
      <c r="CD31" s="7"/>
      <c r="CE31" s="29"/>
      <c r="CF31" s="29"/>
      <c r="CG31" s="29"/>
      <c r="CH31" s="7"/>
      <c r="CI31" s="8"/>
      <c r="CJ31" s="7"/>
      <c r="CK31" s="7"/>
      <c r="CL31" s="7"/>
      <c r="CM31" s="7"/>
      <c r="CN31" s="8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</row>
    <row r="32" customFormat="false" ht="13.5" hidden="false" customHeight="false" outlineLevel="0" collapsed="false">
      <c r="B32" s="207"/>
      <c r="C32" s="208"/>
      <c r="D32" s="208"/>
      <c r="E32" s="209" t="n">
        <f aca="false">SUM(E8:E31)</f>
        <v>96</v>
      </c>
      <c r="F32" s="210"/>
      <c r="G32" s="211"/>
      <c r="H32" s="210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BJ32" s="53" t="s">
        <v>111</v>
      </c>
      <c r="BK32" s="52"/>
      <c r="BL32" s="212" t="n">
        <f aca="false">AW31</f>
        <v>0</v>
      </c>
      <c r="BO32" s="53" t="s">
        <v>111</v>
      </c>
      <c r="BP32" s="52"/>
      <c r="BQ32" s="213" t="e">
        <f aca="true">(INDIRECT(TEXT((DAY($A$1)-1),"0")&amp;"!BQ32"))+BL32</f>
        <v>#REF!</v>
      </c>
      <c r="BR32" s="7"/>
      <c r="BS32" s="7"/>
      <c r="BT32" s="7"/>
      <c r="BU32" s="98"/>
      <c r="BV32" s="52"/>
      <c r="BW32" s="176"/>
      <c r="BX32" s="52"/>
      <c r="BY32" s="52"/>
      <c r="BZ32" s="98"/>
      <c r="CA32" s="52"/>
      <c r="CB32" s="176"/>
      <c r="CC32" s="7"/>
      <c r="CD32" s="7"/>
      <c r="CE32" s="7"/>
      <c r="CF32" s="7"/>
      <c r="CG32" s="7"/>
      <c r="CH32" s="7"/>
      <c r="CI32" s="8"/>
      <c r="CJ32" s="7"/>
      <c r="CK32" s="214"/>
      <c r="CL32" s="7"/>
      <c r="CM32" s="7"/>
      <c r="CN32" s="8"/>
      <c r="CO32" s="7"/>
      <c r="CP32" s="215"/>
      <c r="CQ32" s="7"/>
      <c r="CR32" s="7"/>
      <c r="CS32" s="7"/>
      <c r="CT32" s="7"/>
      <c r="CU32" s="7"/>
      <c r="CV32" s="7"/>
      <c r="CW32" s="7"/>
      <c r="CX32" s="7"/>
      <c r="CY32" s="7"/>
    </row>
    <row r="33" customFormat="false" ht="12.75" hidden="false" customHeight="false" outlineLevel="0" collapsed="false">
      <c r="P33" s="52"/>
      <c r="V33" s="52"/>
      <c r="AI33" s="216"/>
      <c r="AJ33" s="216"/>
      <c r="AK33" s="216"/>
      <c r="AL33" s="6"/>
      <c r="BJ33" s="53" t="s">
        <v>112</v>
      </c>
      <c r="BK33" s="52"/>
      <c r="BL33" s="213" t="n">
        <f aca="false">AX31</f>
        <v>0</v>
      </c>
      <c r="BO33" s="53" t="s">
        <v>112</v>
      </c>
      <c r="BP33" s="52"/>
      <c r="BQ33" s="213" t="e">
        <f aca="true">(INDIRECT(TEXT((DAY($A$1)-1),"0")&amp;"!BQ33"))+BL33</f>
        <v>#REF!</v>
      </c>
      <c r="BR33" s="7"/>
      <c r="BS33" s="7"/>
      <c r="BT33" s="7"/>
      <c r="BU33" s="52"/>
      <c r="BV33" s="52"/>
      <c r="BW33" s="52"/>
      <c r="BX33" s="52"/>
      <c r="BY33" s="52"/>
      <c r="BZ33" s="52"/>
      <c r="CA33" s="52"/>
      <c r="CB33" s="52"/>
      <c r="CC33" s="7"/>
      <c r="CD33" s="7"/>
      <c r="CE33" s="7"/>
      <c r="CF33" s="7"/>
      <c r="CG33" s="7"/>
      <c r="CH33" s="7"/>
      <c r="CI33" s="8"/>
      <c r="CJ33" s="7"/>
      <c r="CK33" s="215"/>
      <c r="CL33" s="7"/>
      <c r="CM33" s="7"/>
      <c r="CN33" s="8"/>
      <c r="CO33" s="7"/>
      <c r="CP33" s="215"/>
      <c r="CQ33" s="7"/>
      <c r="CR33" s="7"/>
      <c r="CS33" s="7"/>
      <c r="CT33" s="7"/>
      <c r="CU33" s="7"/>
      <c r="CV33" s="7"/>
      <c r="CW33" s="7"/>
      <c r="CX33" s="7"/>
      <c r="CY33" s="7"/>
    </row>
    <row r="34" customFormat="false" ht="13.5" hidden="false" customHeight="false" outlineLevel="0" collapsed="false">
      <c r="P34" s="52"/>
      <c r="AC34" s="217"/>
      <c r="AI34" s="218"/>
      <c r="AJ34" s="218"/>
      <c r="AK34" s="218"/>
      <c r="BJ34" s="53"/>
      <c r="BK34" s="52"/>
      <c r="BL34" s="171"/>
      <c r="BO34" s="183"/>
      <c r="BP34" s="52"/>
      <c r="BQ34" s="219"/>
      <c r="BR34" s="7"/>
      <c r="BS34" s="7"/>
      <c r="BT34" s="7"/>
      <c r="BU34" s="98"/>
      <c r="BV34" s="52"/>
      <c r="BW34" s="176"/>
      <c r="BX34" s="52"/>
      <c r="BY34" s="52"/>
      <c r="BZ34" s="98"/>
      <c r="CA34" s="52"/>
      <c r="CB34" s="176"/>
      <c r="CC34" s="7"/>
      <c r="CD34" s="7"/>
      <c r="CE34" s="7"/>
      <c r="CF34" s="7"/>
      <c r="CG34" s="7"/>
      <c r="CH34" s="7"/>
      <c r="CI34" s="8"/>
      <c r="CJ34" s="7"/>
      <c r="CK34" s="7"/>
      <c r="CL34" s="7"/>
      <c r="CM34" s="7"/>
      <c r="CN34" s="7"/>
      <c r="CO34" s="7"/>
      <c r="CP34" s="8"/>
      <c r="CQ34" s="7"/>
      <c r="CR34" s="7"/>
      <c r="CS34" s="7"/>
      <c r="CT34" s="7"/>
      <c r="CU34" s="7"/>
      <c r="CV34" s="7"/>
      <c r="CW34" s="7"/>
      <c r="CX34" s="7"/>
      <c r="CY34" s="7"/>
    </row>
    <row r="35" customFormat="false" ht="12.75" hidden="false" customHeight="false" outlineLevel="0" collapsed="false">
      <c r="P35" s="52"/>
      <c r="AE35" s="220" t="s">
        <v>113</v>
      </c>
      <c r="AF35" s="221" t="s">
        <v>114</v>
      </c>
      <c r="AG35" s="221"/>
      <c r="AH35" s="222"/>
      <c r="AJ35" s="220" t="s">
        <v>113</v>
      </c>
      <c r="AK35" s="221" t="s">
        <v>115</v>
      </c>
      <c r="AL35" s="221"/>
      <c r="AM35" s="222"/>
      <c r="BJ35" s="140" t="s">
        <v>116</v>
      </c>
      <c r="BK35" s="141"/>
      <c r="BL35" s="223" t="n">
        <f aca="false">BL25-BL27-BL32-BL33</f>
        <v>8765.19424</v>
      </c>
      <c r="BO35" s="140" t="s">
        <v>117</v>
      </c>
      <c r="BP35" s="141"/>
      <c r="BQ35" s="223" t="e">
        <f aca="false">BQ29-SUM(BQ32:BQ33)</f>
        <v>#REF!</v>
      </c>
      <c r="BR35" s="7"/>
      <c r="BS35" s="7"/>
      <c r="BT35" s="7"/>
      <c r="BU35" s="98"/>
      <c r="BV35" s="52"/>
      <c r="BW35" s="176"/>
      <c r="BX35" s="52"/>
      <c r="BY35" s="52"/>
      <c r="BZ35" s="98"/>
      <c r="CA35" s="52"/>
      <c r="CB35" s="176"/>
      <c r="CC35" s="7"/>
      <c r="CD35" s="7"/>
      <c r="CE35" s="7"/>
      <c r="CF35" s="7"/>
      <c r="CG35" s="7"/>
      <c r="CH35" s="7"/>
      <c r="CI35" s="8"/>
      <c r="CJ35" s="7"/>
      <c r="CK35" s="215"/>
      <c r="CL35" s="7"/>
      <c r="CM35" s="7"/>
      <c r="CN35" s="8"/>
      <c r="CO35" s="7"/>
      <c r="CP35" s="215"/>
      <c r="CQ35" s="7"/>
      <c r="CR35" s="7"/>
      <c r="CS35" s="7"/>
      <c r="CT35" s="7"/>
      <c r="CU35" s="7"/>
      <c r="CV35" s="7"/>
      <c r="CW35" s="7"/>
      <c r="CX35" s="7"/>
      <c r="CY35" s="7"/>
    </row>
    <row r="36" customFormat="false" ht="12.75" hidden="false" customHeight="false" outlineLevel="0" collapsed="false">
      <c r="P36" s="52"/>
      <c r="AE36" s="224"/>
      <c r="AF36" s="52"/>
      <c r="AG36" s="52" t="s">
        <v>118</v>
      </c>
      <c r="AH36" s="225" t="s">
        <v>119</v>
      </c>
      <c r="AJ36" s="224"/>
      <c r="AK36" s="52"/>
      <c r="AL36" s="52" t="s">
        <v>118</v>
      </c>
      <c r="AM36" s="225" t="s">
        <v>119</v>
      </c>
      <c r="AV36" s="226" t="s">
        <v>120</v>
      </c>
      <c r="AW36" s="226" t="s">
        <v>121</v>
      </c>
      <c r="AX36" s="226" t="s">
        <v>122</v>
      </c>
      <c r="AY36" s="226" t="s">
        <v>123</v>
      </c>
      <c r="AZ36" s="226" t="s">
        <v>124</v>
      </c>
      <c r="BA36" s="226" t="s">
        <v>46</v>
      </c>
      <c r="BF36" s="98"/>
      <c r="BG36" s="52"/>
      <c r="BH36" s="176"/>
      <c r="BJ36" s="98"/>
      <c r="BK36" s="52"/>
      <c r="BL36" s="176"/>
      <c r="BO36" s="98"/>
      <c r="BP36" s="52"/>
      <c r="BQ36" s="176"/>
      <c r="BR36" s="7"/>
      <c r="BS36" s="7"/>
      <c r="BT36" s="7"/>
      <c r="BU36" s="98"/>
      <c r="BV36" s="52"/>
      <c r="BW36" s="176"/>
      <c r="BX36" s="52"/>
      <c r="BY36" s="52"/>
      <c r="BZ36" s="98"/>
      <c r="CA36" s="52"/>
      <c r="CB36" s="176"/>
      <c r="CC36" s="7"/>
      <c r="CD36" s="7"/>
      <c r="CE36" s="8"/>
      <c r="CF36" s="7"/>
      <c r="CG36" s="29"/>
      <c r="CH36" s="7"/>
      <c r="CI36" s="8"/>
      <c r="CJ36" s="7"/>
      <c r="CK36" s="29"/>
      <c r="CL36" s="7"/>
      <c r="CM36" s="7"/>
      <c r="CN36" s="8"/>
      <c r="CO36" s="7"/>
      <c r="CP36" s="29"/>
      <c r="CQ36" s="7"/>
      <c r="CR36" s="7"/>
      <c r="CS36" s="7"/>
      <c r="CT36" s="7"/>
      <c r="CU36" s="7"/>
      <c r="CV36" s="7"/>
      <c r="CW36" s="7"/>
      <c r="CX36" s="7"/>
      <c r="CY36" s="7"/>
    </row>
    <row r="37" customFormat="false" ht="16.5" hidden="false" customHeight="false" outlineLevel="0" collapsed="false">
      <c r="A37" s="7"/>
      <c r="B37" s="7"/>
      <c r="C37" s="7"/>
      <c r="D37" s="7"/>
      <c r="E37" s="7"/>
      <c r="F37" s="7"/>
      <c r="G37" s="7"/>
      <c r="H37" s="227"/>
      <c r="I37" s="227"/>
      <c r="J37" s="227"/>
      <c r="K37" s="227"/>
      <c r="L37" s="7"/>
      <c r="M37" s="7"/>
      <c r="N37" s="7"/>
      <c r="O37" s="7"/>
      <c r="P37" s="100"/>
      <c r="Q37" s="7"/>
      <c r="R37" s="7"/>
      <c r="S37" s="7"/>
      <c r="T37" s="7"/>
      <c r="U37" s="7"/>
      <c r="V37" s="7"/>
      <c r="W37" s="7"/>
      <c r="X37" s="7"/>
      <c r="Y37" s="7"/>
      <c r="AE37" s="224" t="s">
        <v>125</v>
      </c>
      <c r="AF37" s="52"/>
      <c r="AG37" s="52" t="s">
        <v>126</v>
      </c>
      <c r="AH37" s="225" t="s">
        <v>127</v>
      </c>
      <c r="AJ37" s="224" t="s">
        <v>125</v>
      </c>
      <c r="AK37" s="52"/>
      <c r="AL37" s="52" t="s">
        <v>128</v>
      </c>
      <c r="AM37" s="225" t="s">
        <v>129</v>
      </c>
      <c r="AS37" s="226" t="s">
        <v>130</v>
      </c>
      <c r="AT37" s="226" t="s">
        <v>131</v>
      </c>
      <c r="AU37" s="226" t="s">
        <v>132</v>
      </c>
      <c r="AV37" s="226" t="s">
        <v>133</v>
      </c>
      <c r="AW37" s="226" t="s">
        <v>133</v>
      </c>
      <c r="AX37" s="226" t="s">
        <v>134</v>
      </c>
      <c r="AY37" s="226" t="s">
        <v>134</v>
      </c>
      <c r="AZ37" s="226" t="s">
        <v>135</v>
      </c>
      <c r="BA37" s="0" t="s">
        <v>136</v>
      </c>
      <c r="BR37" s="55"/>
      <c r="BS37" s="55"/>
      <c r="BT37" s="55"/>
      <c r="BU37" s="98"/>
      <c r="BV37" s="52"/>
      <c r="BW37" s="176"/>
      <c r="BX37" s="52"/>
      <c r="BY37" s="52"/>
      <c r="BZ37" s="98"/>
      <c r="CA37" s="52"/>
      <c r="CB37" s="176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</row>
    <row r="38" customFormat="false" ht="12.75" hidden="false" customHeight="false" outlineLevel="0" collapsed="false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AE38" s="224" t="s">
        <v>137</v>
      </c>
      <c r="AF38" s="52"/>
      <c r="AG38" s="52" t="s">
        <v>138</v>
      </c>
      <c r="AH38" s="225" t="s">
        <v>138</v>
      </c>
      <c r="AJ38" s="224" t="s">
        <v>137</v>
      </c>
      <c r="AK38" s="52"/>
      <c r="AL38" s="52" t="s">
        <v>83</v>
      </c>
      <c r="AM38" s="225" t="s">
        <v>82</v>
      </c>
      <c r="AS38" s="228"/>
      <c r="AT38" s="229" t="n">
        <f aca="false">AT7</f>
        <v>4</v>
      </c>
      <c r="AU38" s="229" t="n">
        <f aca="false">AS38-AT38</f>
        <v>-4</v>
      </c>
      <c r="AV38" s="230" t="n">
        <f aca="false">IF(AND(AU38&lt;=0,AU38&gt;=-2),AU38,IF(AU38&lt;-2,-2,0))</f>
        <v>-2</v>
      </c>
      <c r="AW38" s="231" t="n">
        <f aca="false">IF(AND(AU38&gt;=0,AU38&lt;=2),AU38,IF(AU38&gt;2,2,0))</f>
        <v>0</v>
      </c>
      <c r="AX38" s="232" t="n">
        <f aca="false">IF(AU38&gt;2,(AU38-2)*13.66,0)</f>
        <v>0</v>
      </c>
      <c r="AY38" s="232" t="n">
        <f aca="false">IF(AU38&lt;-2,(ABS(AU38)-2)*100,0)</f>
        <v>200</v>
      </c>
      <c r="AZ38" s="233" t="n">
        <f aca="false">AV38+AW38</f>
        <v>-2</v>
      </c>
      <c r="BA38" s="234" t="n">
        <f aca="false">AX38+AY38</f>
        <v>200</v>
      </c>
      <c r="BB38" s="142"/>
      <c r="BJ38" s="6" t="s">
        <v>139</v>
      </c>
      <c r="BP38" s="6" t="s">
        <v>140</v>
      </c>
      <c r="BR38" s="235"/>
      <c r="BS38" s="142"/>
      <c r="BT38" s="142"/>
      <c r="BU38" s="98"/>
      <c r="BV38" s="52"/>
      <c r="BW38" s="52"/>
      <c r="BX38" s="52"/>
      <c r="BY38" s="52"/>
      <c r="BZ38" s="98"/>
      <c r="CA38" s="52"/>
      <c r="CB38" s="52"/>
      <c r="CC38" s="7"/>
      <c r="CD38" s="7"/>
      <c r="CE38" s="7"/>
      <c r="CF38" s="7"/>
      <c r="CG38" s="7"/>
      <c r="CH38" s="7"/>
      <c r="CI38" s="7"/>
      <c r="CJ38" s="8"/>
      <c r="CK38" s="7"/>
      <c r="CL38" s="7"/>
      <c r="CM38" s="7"/>
      <c r="CN38" s="7"/>
      <c r="CO38" s="8"/>
      <c r="CP38" s="7"/>
      <c r="CQ38" s="7"/>
      <c r="CR38" s="7"/>
      <c r="CS38" s="7"/>
      <c r="CT38" s="7"/>
      <c r="CU38" s="7"/>
      <c r="CV38" s="7"/>
      <c r="CW38" s="7"/>
      <c r="CX38" s="7"/>
      <c r="CY38" s="7"/>
    </row>
    <row r="39" customFormat="false" ht="13.5" hidden="false" customHeight="false" outlineLevel="0" collapsed="false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AE39" s="236" t="n">
        <f aca="false">AE31</f>
        <v>0</v>
      </c>
      <c r="AF39" s="237" t="n">
        <f aca="false">AG31</f>
        <v>0</v>
      </c>
      <c r="AG39" s="237" t="n">
        <f aca="false">AH31+AK31</f>
        <v>96</v>
      </c>
      <c r="AH39" s="238" t="n">
        <f aca="false">AN31</f>
        <v>0</v>
      </c>
      <c r="AJ39" s="236" t="n">
        <f aca="false">AJ31</f>
        <v>0</v>
      </c>
      <c r="AK39" s="237" t="n">
        <f aca="false">AL31</f>
        <v>0</v>
      </c>
      <c r="AL39" s="239" t="n">
        <f aca="false">AVERAGE(AL7:AL30,AI7:AI30)</f>
        <v>117.083333333333</v>
      </c>
      <c r="AM39" s="240" t="e">
        <f aca="false">AVERAGE(AO7:AO30)</f>
        <v>#DIV/0!</v>
      </c>
      <c r="AS39" s="241"/>
      <c r="AT39" s="242" t="n">
        <f aca="false">AT8</f>
        <v>4</v>
      </c>
      <c r="AU39" s="242" t="n">
        <f aca="false">AS39-AT39</f>
        <v>-4</v>
      </c>
      <c r="AV39" s="243" t="n">
        <f aca="false">IF(AND(AU39&lt;=0,AU39&gt;=-2),AU39,IF(AU39&lt;-2,-2,0))</f>
        <v>-2</v>
      </c>
      <c r="AW39" s="244" t="n">
        <f aca="false">IF(AND(AU39&gt;=0,AU39&lt;=2),AU39,IF(AU39&gt;2,2,0))</f>
        <v>0</v>
      </c>
      <c r="AX39" s="245" t="n">
        <f aca="false">IF(AU39&gt;2,(AU39-2)*13.66,0)</f>
        <v>0</v>
      </c>
      <c r="AY39" s="245" t="n">
        <f aca="false">IF(AU39&lt;-2,(ABS(AU39)-2)*100,0)</f>
        <v>200</v>
      </c>
      <c r="AZ39" s="246" t="n">
        <f aca="false">AV39+AW39</f>
        <v>-2</v>
      </c>
      <c r="BA39" s="247" t="n">
        <f aca="false">AX39+AY39</f>
        <v>200</v>
      </c>
      <c r="BJ39" s="25" t="s">
        <v>141</v>
      </c>
      <c r="BK39" s="26"/>
      <c r="BL39" s="248" t="n">
        <v>0</v>
      </c>
      <c r="BM39" s="249"/>
      <c r="BR39" s="235"/>
      <c r="BS39" s="142"/>
      <c r="BT39" s="142"/>
      <c r="BU39" s="98"/>
      <c r="BV39" s="52"/>
      <c r="BW39" s="214"/>
      <c r="BX39" s="52"/>
      <c r="BY39" s="52"/>
      <c r="BZ39" s="98"/>
      <c r="CA39" s="52"/>
      <c r="CB39" s="250"/>
      <c r="CC39" s="7"/>
      <c r="CD39" s="7"/>
      <c r="CE39" s="7"/>
      <c r="CF39" s="7"/>
      <c r="CG39" s="7"/>
      <c r="CH39" s="7"/>
      <c r="CI39" s="7"/>
      <c r="CJ39" s="8"/>
      <c r="CK39" s="7"/>
      <c r="CL39" s="249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</row>
    <row r="40" customFormat="false" ht="15.75" hidden="false" customHeight="false" outlineLevel="0" collapsed="false">
      <c r="A40" s="7"/>
      <c r="B40" s="7"/>
      <c r="C40" s="7"/>
      <c r="D40" s="7"/>
      <c r="E40" s="227"/>
      <c r="F40" s="227"/>
      <c r="G40" s="227"/>
      <c r="H40" s="227"/>
      <c r="I40" s="227"/>
      <c r="J40" s="227"/>
      <c r="K40" s="227"/>
      <c r="L40" s="227"/>
      <c r="M40" s="227"/>
      <c r="N40" s="227"/>
      <c r="O40" s="227"/>
      <c r="P40" s="7"/>
      <c r="Q40" s="7"/>
      <c r="R40" s="7"/>
      <c r="S40" s="7"/>
      <c r="T40" s="7"/>
      <c r="U40" s="7"/>
      <c r="V40" s="7"/>
      <c r="W40" s="7"/>
      <c r="X40" s="7"/>
      <c r="Y40" s="7"/>
      <c r="AS40" s="241"/>
      <c r="AT40" s="242" t="n">
        <f aca="false">AT9</f>
        <v>4</v>
      </c>
      <c r="AU40" s="242" t="n">
        <f aca="false">AS40-AT40</f>
        <v>-4</v>
      </c>
      <c r="AV40" s="243" t="n">
        <f aca="false">IF(AND(AU40&lt;=0,AU40&gt;=-2),AU40,IF(AU40&lt;-2,-2,0))</f>
        <v>-2</v>
      </c>
      <c r="AW40" s="244" t="n">
        <f aca="false">IF(AND(AU40&gt;=0,AU40&lt;=2),AU40,IF(AU40&gt;2,2,0))</f>
        <v>0</v>
      </c>
      <c r="AX40" s="245" t="n">
        <f aca="false">IF(AU40&gt;2,(AU40-2)*13.66,0)</f>
        <v>0</v>
      </c>
      <c r="AY40" s="245" t="n">
        <f aca="false">IF(AU40&lt;-2,(ABS(AU40)-2)*100,0)</f>
        <v>200</v>
      </c>
      <c r="AZ40" s="246" t="n">
        <f aca="false">AV40+AW40</f>
        <v>-2</v>
      </c>
      <c r="BA40" s="247" t="n">
        <f aca="false">AX40+AY40</f>
        <v>200</v>
      </c>
      <c r="BJ40" s="183"/>
      <c r="BK40" s="52"/>
      <c r="BL40" s="251"/>
      <c r="BM40" s="252"/>
      <c r="BR40" s="235"/>
      <c r="BS40" s="142"/>
      <c r="BT40" s="142"/>
      <c r="BU40" s="98"/>
      <c r="BV40" s="52"/>
      <c r="BW40" s="250"/>
      <c r="BX40" s="52"/>
      <c r="BY40" s="52"/>
      <c r="BZ40" s="98"/>
      <c r="CA40" s="52"/>
      <c r="CB40" s="250"/>
      <c r="CC40" s="7"/>
      <c r="CD40" s="7"/>
      <c r="CE40" s="7"/>
      <c r="CF40" s="7"/>
      <c r="CG40" s="7"/>
      <c r="CH40" s="7"/>
      <c r="CI40" s="7"/>
      <c r="CJ40" s="7"/>
      <c r="CK40" s="7"/>
      <c r="CL40" s="252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</row>
    <row r="41" customFormat="false" ht="15.75" hidden="false" customHeight="false" outlineLevel="0" collapsed="false">
      <c r="A41" s="7"/>
      <c r="B41" s="7"/>
      <c r="C41" s="7"/>
      <c r="D41" s="7"/>
      <c r="E41" s="253"/>
      <c r="F41" s="253"/>
      <c r="G41" s="254"/>
      <c r="H41" s="253"/>
      <c r="I41" s="254"/>
      <c r="J41" s="253"/>
      <c r="K41" s="254"/>
      <c r="L41" s="253"/>
      <c r="M41" s="254"/>
      <c r="N41" s="253"/>
      <c r="O41" s="253"/>
      <c r="P41" s="7"/>
      <c r="Q41" s="7"/>
      <c r="R41" s="7"/>
      <c r="S41" s="7"/>
      <c r="T41" s="7"/>
      <c r="U41" s="7"/>
      <c r="V41" s="7"/>
      <c r="W41" s="7"/>
      <c r="X41" s="7"/>
      <c r="Y41" s="7"/>
      <c r="AS41" s="241"/>
      <c r="AT41" s="242" t="n">
        <f aca="false">AT10</f>
        <v>4</v>
      </c>
      <c r="AU41" s="242" t="n">
        <f aca="false">AS41-AT41</f>
        <v>-4</v>
      </c>
      <c r="AV41" s="243" t="n">
        <f aca="false">IF(AND(AU41&lt;=0,AU41&gt;=-2),AU41,IF(AU41&lt;-2,-2,0))</f>
        <v>-2</v>
      </c>
      <c r="AW41" s="244" t="n">
        <f aca="false">IF(AND(AU41&gt;=0,AU41&lt;=2),AU41,IF(AU41&gt;2,2,0))</f>
        <v>0</v>
      </c>
      <c r="AX41" s="245" t="n">
        <f aca="false">IF(AU41&gt;2,(AU41-2)*13.66,0)</f>
        <v>0</v>
      </c>
      <c r="AY41" s="245" t="n">
        <f aca="false">IF(AU41&lt;-2,(ABS(AU41)-2)*100,0)</f>
        <v>200</v>
      </c>
      <c r="AZ41" s="246" t="n">
        <f aca="false">AV41+AW41</f>
        <v>-2</v>
      </c>
      <c r="BA41" s="247" t="n">
        <f aca="false">AX41+AY41</f>
        <v>200</v>
      </c>
      <c r="BJ41" s="53" t="s">
        <v>142</v>
      </c>
      <c r="BK41" s="98"/>
      <c r="BL41" s="255" t="n">
        <v>0</v>
      </c>
      <c r="BM41" s="249"/>
      <c r="BR41" s="235"/>
      <c r="BS41" s="142"/>
      <c r="BT41" s="142"/>
      <c r="BU41" s="98"/>
      <c r="BV41" s="52"/>
      <c r="BW41" s="52"/>
      <c r="BX41" s="52"/>
      <c r="BY41" s="52"/>
      <c r="BZ41" s="52"/>
      <c r="CA41" s="52"/>
      <c r="CB41" s="98"/>
      <c r="CC41" s="7"/>
      <c r="CD41" s="7"/>
      <c r="CE41" s="7"/>
      <c r="CF41" s="7"/>
      <c r="CG41" s="7"/>
      <c r="CH41" s="7"/>
      <c r="CI41" s="7"/>
      <c r="CJ41" s="8"/>
      <c r="CK41" s="8"/>
      <c r="CL41" s="249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</row>
    <row r="42" customFormat="false" ht="15" hidden="false" customHeight="false" outlineLevel="0" collapsed="false">
      <c r="A42" s="7"/>
      <c r="B42" s="7"/>
      <c r="C42" s="7"/>
      <c r="D42" s="7"/>
      <c r="E42" s="253"/>
      <c r="F42" s="253"/>
      <c r="G42" s="254"/>
      <c r="H42" s="253"/>
      <c r="I42" s="254"/>
      <c r="J42" s="253"/>
      <c r="K42" s="254"/>
      <c r="L42" s="253"/>
      <c r="M42" s="254"/>
      <c r="N42" s="253"/>
      <c r="O42" s="253"/>
      <c r="P42" s="7"/>
      <c r="Q42" s="7"/>
      <c r="R42" s="7"/>
      <c r="S42" s="7"/>
      <c r="T42" s="7"/>
      <c r="U42" s="7"/>
      <c r="V42" s="7"/>
      <c r="W42" s="7"/>
      <c r="X42" s="7"/>
      <c r="Y42" s="7"/>
      <c r="AE42" s="220" t="s">
        <v>143</v>
      </c>
      <c r="AF42" s="221" t="s">
        <v>114</v>
      </c>
      <c r="AG42" s="221"/>
      <c r="AH42" s="222"/>
      <c r="AJ42" s="220" t="s">
        <v>143</v>
      </c>
      <c r="AK42" s="221" t="s">
        <v>115</v>
      </c>
      <c r="AL42" s="221"/>
      <c r="AM42" s="222"/>
      <c r="AS42" s="241"/>
      <c r="AT42" s="242" t="n">
        <f aca="false">AT11</f>
        <v>4</v>
      </c>
      <c r="AU42" s="242" t="n">
        <f aca="false">AS42-AT42</f>
        <v>-4</v>
      </c>
      <c r="AV42" s="243" t="n">
        <f aca="false">IF(AND(AU42&lt;=0,AU42&gt;=-2),AU42,IF(AU42&lt;-2,-2,0))</f>
        <v>-2</v>
      </c>
      <c r="AW42" s="244" t="n">
        <f aca="false">IF(AND(AU42&gt;=0,AU42&lt;=2),AU42,IF(AU42&gt;2,2,0))</f>
        <v>0</v>
      </c>
      <c r="AX42" s="245" t="n">
        <f aca="false">IF(AU42&gt;2,(AU42-2)*13.66,0)</f>
        <v>0</v>
      </c>
      <c r="AY42" s="245" t="n">
        <f aca="false">IF(AU42&lt;-2,(ABS(AU42)-2)*100,0)</f>
        <v>200</v>
      </c>
      <c r="AZ42" s="246" t="n">
        <f aca="false">AV42+AW42</f>
        <v>-2</v>
      </c>
      <c r="BA42" s="247" t="n">
        <f aca="false">AX42+AY42</f>
        <v>200</v>
      </c>
      <c r="BJ42" s="53" t="s">
        <v>144</v>
      </c>
      <c r="BK42" s="256" t="n">
        <f aca="false">A1</f>
        <v>36973</v>
      </c>
      <c r="BL42" s="255" t="n">
        <v>0</v>
      </c>
      <c r="BM42" s="249"/>
      <c r="BR42" s="235"/>
      <c r="BS42" s="142"/>
      <c r="BT42" s="142"/>
      <c r="BU42" s="98"/>
      <c r="BV42" s="52"/>
      <c r="BW42" s="250"/>
      <c r="BX42" s="52"/>
      <c r="BY42" s="52"/>
      <c r="BZ42" s="98"/>
      <c r="CA42" s="52"/>
      <c r="CB42" s="250"/>
      <c r="CC42" s="7"/>
      <c r="CD42" s="7"/>
      <c r="CE42" s="7"/>
      <c r="CF42" s="7"/>
      <c r="CG42" s="7"/>
      <c r="CH42" s="7"/>
      <c r="CI42" s="7"/>
      <c r="CJ42" s="8"/>
      <c r="CK42" s="257"/>
      <c r="CL42" s="249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</row>
    <row r="43" customFormat="false" ht="15" hidden="false" customHeight="false" outlineLevel="0" collapsed="false">
      <c r="A43" s="7"/>
      <c r="B43" s="7"/>
      <c r="C43" s="7"/>
      <c r="D43" s="7"/>
      <c r="E43" s="253"/>
      <c r="F43" s="253"/>
      <c r="G43" s="254"/>
      <c r="H43" s="253"/>
      <c r="I43" s="253"/>
      <c r="J43" s="253"/>
      <c r="K43" s="254"/>
      <c r="L43" s="253"/>
      <c r="M43" s="253"/>
      <c r="N43" s="253"/>
      <c r="O43" s="253"/>
      <c r="P43" s="7"/>
      <c r="Q43" s="7"/>
      <c r="R43" s="7"/>
      <c r="S43" s="7"/>
      <c r="T43" s="7"/>
      <c r="U43" s="7"/>
      <c r="V43" s="7"/>
      <c r="W43" s="7"/>
      <c r="X43" s="7"/>
      <c r="Y43" s="7"/>
      <c r="AE43" s="224"/>
      <c r="AF43" s="52"/>
      <c r="AG43" s="52" t="s">
        <v>118</v>
      </c>
      <c r="AH43" s="225"/>
      <c r="AJ43" s="224"/>
      <c r="AK43" s="52"/>
      <c r="AL43" s="52" t="s">
        <v>118</v>
      </c>
      <c r="AM43" s="225"/>
      <c r="AS43" s="241"/>
      <c r="AT43" s="242" t="n">
        <f aca="false">AT12</f>
        <v>4</v>
      </c>
      <c r="AU43" s="242" t="n">
        <f aca="false">AS43-AT43</f>
        <v>-4</v>
      </c>
      <c r="AV43" s="243" t="n">
        <f aca="false">IF(AND(AU43&lt;=0,AU43&gt;=-2),AU43,IF(AU43&lt;-2,-2,0))</f>
        <v>-2</v>
      </c>
      <c r="AW43" s="244" t="n">
        <f aca="false">IF(AND(AU43&gt;=0,AU43&lt;=2),AU43,IF(AU43&gt;2,2,0))</f>
        <v>0</v>
      </c>
      <c r="AX43" s="245" t="n">
        <f aca="false">IF(AU43&gt;2,(AU43-2)*13.66,0)</f>
        <v>0</v>
      </c>
      <c r="AY43" s="245" t="n">
        <f aca="false">IF(AU43&lt;-2,(ABS(AU43)-2)*100,0)</f>
        <v>200</v>
      </c>
      <c r="AZ43" s="246" t="n">
        <f aca="false">AV43+AW43</f>
        <v>-2</v>
      </c>
      <c r="BA43" s="247" t="n">
        <f aca="false">AX43+AY43</f>
        <v>200</v>
      </c>
      <c r="BJ43" s="53" t="s">
        <v>145</v>
      </c>
      <c r="BK43" s="52"/>
      <c r="BL43" s="255" t="n">
        <f aca="false">SUM(BL39:BL42)</f>
        <v>0</v>
      </c>
      <c r="BM43" s="249"/>
      <c r="BR43" s="235"/>
      <c r="BS43" s="142"/>
      <c r="BT43" s="142"/>
      <c r="BU43" s="98"/>
      <c r="BV43" s="52"/>
      <c r="BW43" s="176"/>
      <c r="BX43" s="52"/>
      <c r="BY43" s="52"/>
      <c r="BZ43" s="98"/>
      <c r="CA43" s="52"/>
      <c r="CB43" s="176"/>
      <c r="CC43" s="7"/>
      <c r="CD43" s="7"/>
      <c r="CE43" s="7"/>
      <c r="CF43" s="7"/>
      <c r="CG43" s="7"/>
      <c r="CH43" s="7"/>
      <c r="CI43" s="7"/>
      <c r="CJ43" s="8"/>
      <c r="CK43" s="7"/>
      <c r="CL43" s="249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</row>
    <row r="44" customFormat="false" ht="15" hidden="false" customHeight="false" outlineLevel="0" collapsed="false">
      <c r="A44" s="7"/>
      <c r="B44" s="7"/>
      <c r="C44" s="7"/>
      <c r="D44" s="7"/>
      <c r="E44" s="253"/>
      <c r="F44" s="253"/>
      <c r="G44" s="254"/>
      <c r="H44" s="253"/>
      <c r="I44" s="254"/>
      <c r="J44" s="253"/>
      <c r="K44" s="254"/>
      <c r="L44" s="253"/>
      <c r="M44" s="254"/>
      <c r="N44" s="254"/>
      <c r="O44" s="254"/>
      <c r="P44" s="7"/>
      <c r="Q44" s="7"/>
      <c r="R44" s="7"/>
      <c r="S44" s="7"/>
      <c r="T44" s="7"/>
      <c r="U44" s="7"/>
      <c r="V44" s="7"/>
      <c r="W44" s="7"/>
      <c r="X44" s="7"/>
      <c r="Y44" s="7"/>
      <c r="AE44" s="224" t="s">
        <v>125</v>
      </c>
      <c r="AF44" s="52" t="s">
        <v>146</v>
      </c>
      <c r="AG44" s="52" t="s">
        <v>126</v>
      </c>
      <c r="AH44" s="225" t="s">
        <v>119</v>
      </c>
      <c r="AJ44" s="224" t="s">
        <v>125</v>
      </c>
      <c r="AK44" s="52" t="s">
        <v>146</v>
      </c>
      <c r="AL44" s="52" t="s">
        <v>126</v>
      </c>
      <c r="AM44" s="225" t="s">
        <v>119</v>
      </c>
      <c r="AS44" s="241"/>
      <c r="AT44" s="242" t="n">
        <f aca="false">AT13</f>
        <v>4</v>
      </c>
      <c r="AU44" s="242" t="n">
        <f aca="false">AS44-AT44</f>
        <v>-4</v>
      </c>
      <c r="AV44" s="243" t="n">
        <f aca="false">IF(AND(AU44&lt;=0,AU44&gt;=-2),AU44,IF(AU44&lt;-2,-2,0))</f>
        <v>-2</v>
      </c>
      <c r="AW44" s="244" t="n">
        <f aca="false">IF(AND(AU44&gt;=0,AU44&lt;=2),AU44,IF(AU44&gt;2,2,0))</f>
        <v>0</v>
      </c>
      <c r="AX44" s="245" t="n">
        <f aca="false">IF(AU44&gt;2,(AU44-2)*13.66,0)</f>
        <v>0</v>
      </c>
      <c r="AY44" s="245" t="n">
        <f aca="false">IF(AU44&lt;-2,(ABS(AU44)-2)*100,0)</f>
        <v>200</v>
      </c>
      <c r="AZ44" s="246" t="n">
        <f aca="false">AV44+AW44</f>
        <v>-2</v>
      </c>
      <c r="BA44" s="247" t="n">
        <f aca="false">AX44+AY44</f>
        <v>200</v>
      </c>
      <c r="BJ44" s="183"/>
      <c r="BK44" s="52"/>
      <c r="BL44" s="251"/>
      <c r="BM44" s="252"/>
      <c r="BR44" s="235"/>
      <c r="BS44" s="142"/>
      <c r="BT44" s="142"/>
      <c r="BU44" s="52"/>
      <c r="BV44" s="52"/>
      <c r="BW44" s="52"/>
      <c r="BX44" s="52"/>
      <c r="BY44" s="52"/>
      <c r="BZ44" s="52"/>
      <c r="CA44" s="52"/>
      <c r="CB44" s="52"/>
      <c r="CC44" s="7"/>
      <c r="CD44" s="7"/>
      <c r="CE44" s="7"/>
      <c r="CF44" s="7"/>
      <c r="CG44" s="7"/>
      <c r="CH44" s="7"/>
      <c r="CI44" s="7"/>
      <c r="CJ44" s="7"/>
      <c r="CK44" s="7"/>
      <c r="CL44" s="252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</row>
    <row r="45" customFormat="false" ht="15.75" hidden="false" customHeight="false" outlineLevel="0" collapsed="false">
      <c r="A45" s="7"/>
      <c r="B45" s="7"/>
      <c r="C45" s="7"/>
      <c r="D45" s="7"/>
      <c r="E45" s="253"/>
      <c r="F45" s="253"/>
      <c r="G45" s="253"/>
      <c r="H45" s="253"/>
      <c r="I45" s="253"/>
      <c r="J45" s="253"/>
      <c r="K45" s="253"/>
      <c r="L45" s="253"/>
      <c r="M45" s="253"/>
      <c r="N45" s="253"/>
      <c r="O45" s="253"/>
      <c r="P45" s="7"/>
      <c r="Q45" s="7"/>
      <c r="R45" s="7"/>
      <c r="S45" s="7"/>
      <c r="T45" s="7"/>
      <c r="U45" s="7"/>
      <c r="V45" s="7"/>
      <c r="W45" s="7"/>
      <c r="X45" s="7"/>
      <c r="Y45" s="7"/>
      <c r="AE45" s="258" t="s">
        <v>137</v>
      </c>
      <c r="AF45" s="259" t="s">
        <v>137</v>
      </c>
      <c r="AG45" s="259" t="s">
        <v>138</v>
      </c>
      <c r="AH45" s="260" t="s">
        <v>138</v>
      </c>
      <c r="AJ45" s="224" t="s">
        <v>137</v>
      </c>
      <c r="AK45" s="52" t="s">
        <v>137</v>
      </c>
      <c r="AL45" s="52" t="s">
        <v>138</v>
      </c>
      <c r="AM45" s="225" t="s">
        <v>138</v>
      </c>
      <c r="AS45" s="241"/>
      <c r="AT45" s="242" t="n">
        <f aca="false">AT14</f>
        <v>4</v>
      </c>
      <c r="AU45" s="242" t="n">
        <f aca="false">AS45-AT45</f>
        <v>-4</v>
      </c>
      <c r="AV45" s="243" t="n">
        <f aca="false">IF(AND(AU45&lt;=0,AU45&gt;=-2),AU45,IF(AU45&lt;-2,-2,0))</f>
        <v>-2</v>
      </c>
      <c r="AW45" s="244" t="n">
        <f aca="false">IF(AND(AU45&gt;=0,AU45&lt;=2),AU45,IF(AU45&gt;2,2,0))</f>
        <v>0</v>
      </c>
      <c r="AX45" s="245" t="n">
        <f aca="false">IF(AU45&gt;2,(AU45-2)*13.66,0)</f>
        <v>0</v>
      </c>
      <c r="AY45" s="245" t="n">
        <f aca="false">IF(AU45&lt;-2,(ABS(AU45)-2)*100,0)</f>
        <v>200</v>
      </c>
      <c r="AZ45" s="246" t="n">
        <f aca="false">AV45+AW45</f>
        <v>-2</v>
      </c>
      <c r="BA45" s="247" t="n">
        <f aca="false">AX45+AY45</f>
        <v>200</v>
      </c>
      <c r="BJ45" s="53" t="s">
        <v>147</v>
      </c>
      <c r="BK45" s="98"/>
      <c r="BL45" s="255" t="n">
        <v>0</v>
      </c>
      <c r="BM45" s="249"/>
      <c r="BR45" s="235"/>
      <c r="BS45" s="142"/>
      <c r="BT45" s="142"/>
      <c r="BU45" s="98"/>
      <c r="BV45" s="52"/>
      <c r="BW45" s="52"/>
      <c r="BX45" s="52"/>
      <c r="BY45" s="52"/>
      <c r="BZ45" s="52"/>
      <c r="CA45" s="98"/>
      <c r="CB45" s="52"/>
      <c r="CC45" s="7"/>
      <c r="CD45" s="7"/>
      <c r="CE45" s="7"/>
      <c r="CF45" s="7"/>
      <c r="CG45" s="7"/>
      <c r="CH45" s="7"/>
      <c r="CI45" s="7"/>
      <c r="CJ45" s="8"/>
      <c r="CK45" s="8"/>
      <c r="CL45" s="249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</row>
    <row r="46" customFormat="false" ht="15.75" hidden="false" customHeight="false" outlineLevel="0" collapsed="false">
      <c r="A46" s="7"/>
      <c r="B46" s="7"/>
      <c r="C46" s="7"/>
      <c r="D46" s="7"/>
      <c r="E46" s="253"/>
      <c r="F46" s="253"/>
      <c r="G46" s="253"/>
      <c r="H46" s="253"/>
      <c r="I46" s="253"/>
      <c r="J46" s="253"/>
      <c r="K46" s="253"/>
      <c r="L46" s="253"/>
      <c r="M46" s="253"/>
      <c r="N46" s="253"/>
      <c r="O46" s="253"/>
      <c r="P46" s="7"/>
      <c r="Q46" s="7"/>
      <c r="R46" s="7"/>
      <c r="S46" s="7"/>
      <c r="T46" s="7"/>
      <c r="U46" s="7"/>
      <c r="V46" s="7"/>
      <c r="W46" s="7"/>
      <c r="X46" s="7"/>
      <c r="Y46" s="7"/>
      <c r="AE46" s="261" t="n">
        <f aca="false">AE39</f>
        <v>0</v>
      </c>
      <c r="AF46" s="262" t="n">
        <f aca="false">AF39</f>
        <v>0</v>
      </c>
      <c r="AG46" s="263" t="e">
        <f aca="true">(INDIRECT(TEXT((DAY($A$1)-1),"0")&amp;"!AG46"))+AG39</f>
        <v>#REF!</v>
      </c>
      <c r="AH46" s="263" t="e">
        <f aca="true">(INDIRECT(TEXT((DAY($A$1)-1),"0")&amp;"!AH46"))+AH39</f>
        <v>#REF!</v>
      </c>
      <c r="AJ46" s="261" t="n">
        <f aca="false">AJ39</f>
        <v>0</v>
      </c>
      <c r="AK46" s="262" t="n">
        <f aca="false">AK39</f>
        <v>0</v>
      </c>
      <c r="AL46" s="264" t="e">
        <f aca="true">(INDIRECT(TEXT((DAY($A$1)-1),"0")&amp;"!AH46"))+AL39</f>
        <v>#REF!</v>
      </c>
      <c r="AM46" s="265" t="e">
        <f aca="true">(INDIRECT(TEXT((DAY($A$1)-1),"0")&amp;"!Am46"))+AM39</f>
        <v>#REF!</v>
      </c>
      <c r="AS46" s="241"/>
      <c r="AT46" s="242" t="n">
        <f aca="false">AT15</f>
        <v>4</v>
      </c>
      <c r="AU46" s="242" t="n">
        <f aca="false">AS46-AT46</f>
        <v>-4</v>
      </c>
      <c r="AV46" s="243" t="n">
        <f aca="false">IF(AND(AU46&lt;=0,AU46&gt;=-2),AU46,IF(AU46&lt;-2,-2,0))</f>
        <v>-2</v>
      </c>
      <c r="AW46" s="244" t="n">
        <f aca="false">IF(AND(AU46&gt;=0,AU46&lt;=2),AU46,IF(AU46&gt;2,2,0))</f>
        <v>0</v>
      </c>
      <c r="AX46" s="245" t="n">
        <f aca="false">IF(AU46&gt;2,(AU46-2)*13.66,0)</f>
        <v>0</v>
      </c>
      <c r="AY46" s="245" t="n">
        <f aca="false">IF(AU46&lt;-2,(ABS(AU46)-2)*100,0)</f>
        <v>200</v>
      </c>
      <c r="AZ46" s="246" t="n">
        <f aca="false">AV46+AW46</f>
        <v>-2</v>
      </c>
      <c r="BA46" s="247" t="n">
        <f aca="false">AX46+AY46</f>
        <v>200</v>
      </c>
      <c r="BJ46" s="53" t="s">
        <v>148</v>
      </c>
      <c r="BK46" s="256" t="n">
        <f aca="false">BK42</f>
        <v>36973</v>
      </c>
      <c r="BL46" s="266" t="n">
        <f aca="false">AT31*J7/1000</f>
        <v>0</v>
      </c>
      <c r="BM46" s="249"/>
      <c r="BR46" s="235"/>
      <c r="BS46" s="142"/>
      <c r="BT46" s="142"/>
      <c r="BU46" s="98"/>
      <c r="BV46" s="52"/>
      <c r="BW46" s="249"/>
      <c r="BX46" s="249"/>
      <c r="BY46" s="52"/>
      <c r="BZ46" s="52"/>
      <c r="CA46" s="52"/>
      <c r="CB46" s="52"/>
      <c r="CC46" s="7"/>
      <c r="CD46" s="7"/>
      <c r="CE46" s="7"/>
      <c r="CF46" s="7"/>
      <c r="CG46" s="7"/>
      <c r="CH46" s="7"/>
      <c r="CI46" s="7"/>
      <c r="CJ46" s="8"/>
      <c r="CK46" s="257"/>
      <c r="CL46" s="249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</row>
    <row r="47" customFormat="false" ht="15" hidden="false" customHeight="false" outlineLevel="0" collapsed="false">
      <c r="A47" s="7"/>
      <c r="B47" s="7"/>
      <c r="C47" s="7"/>
      <c r="D47" s="7"/>
      <c r="E47" s="253"/>
      <c r="F47" s="253"/>
      <c r="G47" s="253"/>
      <c r="H47" s="253"/>
      <c r="I47" s="253"/>
      <c r="J47" s="253"/>
      <c r="K47" s="253"/>
      <c r="L47" s="253"/>
      <c r="M47" s="253"/>
      <c r="N47" s="253"/>
      <c r="O47" s="253"/>
      <c r="P47" s="7"/>
      <c r="Q47" s="7"/>
      <c r="R47" s="7"/>
      <c r="S47" s="7"/>
      <c r="T47" s="7"/>
      <c r="U47" s="7"/>
      <c r="V47" s="7"/>
      <c r="W47" s="7"/>
      <c r="X47" s="7"/>
      <c r="Y47" s="7"/>
      <c r="AS47" s="241"/>
      <c r="AT47" s="242" t="n">
        <f aca="false">AT16</f>
        <v>4</v>
      </c>
      <c r="AU47" s="242" t="n">
        <f aca="false">AS47-AT47</f>
        <v>-4</v>
      </c>
      <c r="AV47" s="243" t="n">
        <f aca="false">IF(AND(AU47&lt;=0,AU47&gt;=-2),AU47,IF(AU47&lt;-2,-2,0))</f>
        <v>-2</v>
      </c>
      <c r="AW47" s="244" t="n">
        <f aca="false">IF(AND(AU47&gt;=0,AU47&lt;=2),AU47,IF(AU47&gt;2,2,0))</f>
        <v>0</v>
      </c>
      <c r="AX47" s="245" t="n">
        <f aca="false">IF(AU47&gt;2,(AU47-2)*13.66,0)</f>
        <v>0</v>
      </c>
      <c r="AY47" s="245" t="n">
        <f aca="false">IF(AU47&lt;-2,(ABS(AU47)-2)*100,0)</f>
        <v>200</v>
      </c>
      <c r="AZ47" s="246" t="n">
        <f aca="false">AV47+AW47</f>
        <v>-2</v>
      </c>
      <c r="BA47" s="247" t="n">
        <f aca="false">AX47+AY47</f>
        <v>200</v>
      </c>
      <c r="BJ47" s="53" t="s">
        <v>149</v>
      </c>
      <c r="BK47" s="98"/>
      <c r="BL47" s="255" t="n">
        <f aca="false">SUM(BL45:BL46)</f>
        <v>0</v>
      </c>
      <c r="BM47" s="249"/>
      <c r="BR47" s="235"/>
      <c r="BS47" s="142"/>
      <c r="BT47" s="142"/>
      <c r="BU47" s="52"/>
      <c r="BV47" s="52"/>
      <c r="BW47" s="252"/>
      <c r="BX47" s="252"/>
      <c r="BY47" s="52"/>
      <c r="BZ47" s="52"/>
      <c r="CA47" s="52"/>
      <c r="CB47" s="52"/>
      <c r="CC47" s="7"/>
      <c r="CD47" s="7"/>
      <c r="CE47" s="7"/>
      <c r="CF47" s="7"/>
      <c r="CG47" s="7"/>
      <c r="CH47" s="7"/>
      <c r="CI47" s="7"/>
      <c r="CJ47" s="8"/>
      <c r="CK47" s="8"/>
      <c r="CL47" s="249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</row>
    <row r="48" customFormat="false" ht="15" hidden="false" customHeight="false" outlineLevel="0" collapsed="false">
      <c r="A48" s="7"/>
      <c r="B48" s="7"/>
      <c r="C48" s="7"/>
      <c r="D48" s="7"/>
      <c r="E48" s="253"/>
      <c r="F48" s="253"/>
      <c r="G48" s="254"/>
      <c r="H48" s="253"/>
      <c r="I48" s="254"/>
      <c r="J48" s="253"/>
      <c r="K48" s="254"/>
      <c r="L48" s="253"/>
      <c r="M48" s="254"/>
      <c r="N48" s="253"/>
      <c r="O48" s="253"/>
      <c r="P48" s="7"/>
      <c r="Q48" s="7"/>
      <c r="R48" s="7"/>
      <c r="S48" s="7"/>
      <c r="T48" s="7"/>
      <c r="U48" s="7"/>
      <c r="V48" s="7"/>
      <c r="W48" s="7"/>
      <c r="X48" s="7"/>
      <c r="Y48" s="7"/>
      <c r="AS48" s="241"/>
      <c r="AT48" s="242" t="n">
        <f aca="false">AT17</f>
        <v>4</v>
      </c>
      <c r="AU48" s="242" t="n">
        <f aca="false">AS48-AT48</f>
        <v>-4</v>
      </c>
      <c r="AV48" s="243" t="n">
        <f aca="false">IF(AND(AU48&lt;=0,AU48&gt;=-2),AU48,IF(AU48&lt;-2,-2,0))</f>
        <v>-2</v>
      </c>
      <c r="AW48" s="244" t="n">
        <f aca="false">IF(AND(AU48&gt;=0,AU48&lt;=2),AU48,IF(AU48&gt;2,2,0))</f>
        <v>0</v>
      </c>
      <c r="AX48" s="245" t="n">
        <f aca="false">IF(AU48&gt;2,(AU48-2)*13.66,0)</f>
        <v>0</v>
      </c>
      <c r="AY48" s="245" t="n">
        <f aca="false">IF(AU48&lt;-2,(ABS(AU48)-2)*100,0)</f>
        <v>200</v>
      </c>
      <c r="AZ48" s="246" t="n">
        <f aca="false">AV48+AW48</f>
        <v>-2</v>
      </c>
      <c r="BA48" s="247" t="n">
        <f aca="false">AX48+AY48</f>
        <v>200</v>
      </c>
      <c r="BJ48" s="183"/>
      <c r="BK48" s="52"/>
      <c r="BL48" s="251"/>
      <c r="BM48" s="252"/>
      <c r="BR48" s="235"/>
      <c r="BS48" s="142"/>
      <c r="BT48" s="142"/>
      <c r="BU48" s="98"/>
      <c r="BV48" s="98"/>
      <c r="BW48" s="249"/>
      <c r="BX48" s="249"/>
      <c r="BY48" s="52"/>
      <c r="BZ48" s="52"/>
      <c r="CA48" s="52"/>
      <c r="CB48" s="52"/>
      <c r="CC48" s="7"/>
      <c r="CD48" s="7"/>
      <c r="CE48" s="7"/>
      <c r="CF48" s="7"/>
      <c r="CG48" s="7"/>
      <c r="CH48" s="7"/>
      <c r="CI48" s="7"/>
      <c r="CJ48" s="7"/>
      <c r="CK48" s="7"/>
      <c r="CL48" s="252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</row>
    <row r="49" customFormat="false" ht="15" hidden="false" customHeight="false" outlineLevel="0" collapsed="false">
      <c r="A49" s="7"/>
      <c r="B49" s="7"/>
      <c r="C49" s="7"/>
      <c r="D49" s="7"/>
      <c r="E49" s="253"/>
      <c r="F49" s="253"/>
      <c r="G49" s="254"/>
      <c r="H49" s="253"/>
      <c r="I49" s="254"/>
      <c r="J49" s="253"/>
      <c r="K49" s="254"/>
      <c r="L49" s="253"/>
      <c r="M49" s="254"/>
      <c r="N49" s="253"/>
      <c r="O49" s="253"/>
      <c r="P49" s="7"/>
      <c r="Q49" s="7"/>
      <c r="R49" s="7"/>
      <c r="S49" s="7"/>
      <c r="T49" s="7"/>
      <c r="U49" s="7"/>
      <c r="V49" s="7"/>
      <c r="W49" s="7"/>
      <c r="X49" s="7"/>
      <c r="Y49" s="7"/>
      <c r="AS49" s="241"/>
      <c r="AT49" s="242" t="n">
        <f aca="false">AT18</f>
        <v>4</v>
      </c>
      <c r="AU49" s="242" t="n">
        <f aca="false">AS49-AT49</f>
        <v>-4</v>
      </c>
      <c r="AV49" s="243" t="n">
        <f aca="false">IF(AND(AU49&lt;=0,AU49&gt;=-2),AU49,IF(AU49&lt;-2,-2,0))</f>
        <v>-2</v>
      </c>
      <c r="AW49" s="244" t="n">
        <f aca="false">IF(AND(AU49&gt;=0,AU49&lt;=2),AU49,IF(AU49&gt;2,2,0))</f>
        <v>0</v>
      </c>
      <c r="AX49" s="245" t="n">
        <f aca="false">IF(AU49&gt;2,(AU49-2)*13.66,0)</f>
        <v>0</v>
      </c>
      <c r="AY49" s="245" t="n">
        <f aca="false">IF(AU49&lt;-2,(ABS(AU49)-2)*100,0)</f>
        <v>200</v>
      </c>
      <c r="AZ49" s="246" t="n">
        <f aca="false">AV49+AW49</f>
        <v>-2</v>
      </c>
      <c r="BA49" s="247" t="n">
        <f aca="false">AX49+AY49</f>
        <v>200</v>
      </c>
      <c r="BJ49" s="140" t="s">
        <v>150</v>
      </c>
      <c r="BK49" s="141"/>
      <c r="BL49" s="267" t="n">
        <f aca="false">BL43-BL47</f>
        <v>0</v>
      </c>
      <c r="BM49" s="249"/>
      <c r="BR49" s="235"/>
      <c r="BS49" s="142"/>
      <c r="BT49" s="142"/>
      <c r="BU49" s="98"/>
      <c r="BV49" s="256"/>
      <c r="BW49" s="249"/>
      <c r="BX49" s="249"/>
      <c r="BY49" s="52"/>
      <c r="BZ49" s="52"/>
      <c r="CA49" s="52"/>
      <c r="CB49" s="52"/>
      <c r="CC49" s="7"/>
      <c r="CD49" s="7"/>
      <c r="CE49" s="7"/>
      <c r="CF49" s="7"/>
      <c r="CG49" s="7"/>
      <c r="CH49" s="7"/>
      <c r="CI49" s="7"/>
      <c r="CJ49" s="8"/>
      <c r="CK49" s="7"/>
      <c r="CL49" s="249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</row>
    <row r="50" customFormat="false" ht="15" hidden="false" customHeight="false" outlineLevel="0" collapsed="false">
      <c r="A50" s="7"/>
      <c r="B50" s="7"/>
      <c r="C50" s="7"/>
      <c r="D50" s="7"/>
      <c r="E50" s="253"/>
      <c r="F50" s="253"/>
      <c r="G50" s="253"/>
      <c r="H50" s="253"/>
      <c r="I50" s="253"/>
      <c r="J50" s="253"/>
      <c r="K50" s="254"/>
      <c r="L50" s="253"/>
      <c r="M50" s="253"/>
      <c r="N50" s="253"/>
      <c r="O50" s="253"/>
      <c r="P50" s="7"/>
      <c r="Q50" s="7"/>
      <c r="R50" s="7"/>
      <c r="S50" s="7"/>
      <c r="T50" s="7"/>
      <c r="U50" s="7"/>
      <c r="V50" s="7"/>
      <c r="W50" s="7"/>
      <c r="X50" s="7"/>
      <c r="Y50" s="7"/>
      <c r="AS50" s="241"/>
      <c r="AT50" s="242" t="n">
        <f aca="false">AT19</f>
        <v>4</v>
      </c>
      <c r="AU50" s="242" t="n">
        <f aca="false">AS50-AT50</f>
        <v>-4</v>
      </c>
      <c r="AV50" s="243" t="n">
        <f aca="false">IF(AND(AU50&lt;=0,AU50&gt;=-2),AU50,IF(AU50&lt;-2,-2,0))</f>
        <v>-2</v>
      </c>
      <c r="AW50" s="244" t="n">
        <f aca="false">IF(AND(AU50&gt;=0,AU50&lt;=2),AU50,IF(AU50&gt;2,2,0))</f>
        <v>0</v>
      </c>
      <c r="AX50" s="245" t="n">
        <f aca="false">IF(AU50&gt;2,(AU50-2)*13.66,0)</f>
        <v>0</v>
      </c>
      <c r="AY50" s="245" t="n">
        <f aca="false">IF(AU50&lt;-2,(ABS(AU50)-2)*100,0)</f>
        <v>200</v>
      </c>
      <c r="AZ50" s="246" t="n">
        <f aca="false">AV50+AW50</f>
        <v>-2</v>
      </c>
      <c r="BA50" s="247" t="n">
        <f aca="false">AX50+AY50</f>
        <v>200</v>
      </c>
      <c r="BJ50" s="140"/>
      <c r="BK50" s="141"/>
      <c r="BL50" s="267"/>
      <c r="BM50" s="249"/>
      <c r="BR50" s="235"/>
      <c r="BS50" s="142"/>
      <c r="BT50" s="142"/>
      <c r="BU50" s="98"/>
      <c r="BV50" s="52"/>
      <c r="BW50" s="249"/>
      <c r="BX50" s="249"/>
      <c r="BY50" s="52"/>
      <c r="BZ50" s="52"/>
      <c r="CA50" s="52"/>
      <c r="CB50" s="52"/>
      <c r="CC50" s="7"/>
      <c r="CD50" s="7"/>
      <c r="CE50" s="7"/>
      <c r="CF50" s="7"/>
      <c r="CG50" s="7"/>
      <c r="CH50" s="7"/>
      <c r="CI50" s="7"/>
      <c r="CJ50" s="8"/>
      <c r="CK50" s="7"/>
      <c r="CL50" s="249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</row>
    <row r="51" customFormat="false" ht="15" hidden="false" customHeight="false" outlineLevel="0" collapsed="false">
      <c r="A51" s="7"/>
      <c r="B51" s="7"/>
      <c r="C51" s="7"/>
      <c r="D51" s="7"/>
      <c r="E51" s="253"/>
      <c r="F51" s="253"/>
      <c r="G51" s="253"/>
      <c r="H51" s="253"/>
      <c r="I51" s="254"/>
      <c r="J51" s="253"/>
      <c r="K51" s="254"/>
      <c r="L51" s="253"/>
      <c r="M51" s="254"/>
      <c r="N51" s="254"/>
      <c r="O51" s="254"/>
      <c r="P51" s="7"/>
      <c r="Q51" s="7"/>
      <c r="R51" s="7"/>
      <c r="S51" s="7"/>
      <c r="T51" s="7"/>
      <c r="U51" s="7"/>
      <c r="V51" s="7"/>
      <c r="W51" s="7"/>
      <c r="X51" s="7"/>
      <c r="Y51" s="7"/>
      <c r="AS51" s="241"/>
      <c r="AT51" s="242" t="n">
        <f aca="false">AT20</f>
        <v>4</v>
      </c>
      <c r="AU51" s="242" t="n">
        <f aca="false">AS51-AT51</f>
        <v>-4</v>
      </c>
      <c r="AV51" s="243" t="n">
        <f aca="false">IF(AND(AU51&lt;=0,AU51&gt;=-2),AU51,IF(AU51&lt;-2,-2,0))</f>
        <v>-2</v>
      </c>
      <c r="AW51" s="244" t="n">
        <f aca="false">IF(AND(AU51&gt;=0,AU51&lt;=2),AU51,IF(AU51&gt;2,2,0))</f>
        <v>0</v>
      </c>
      <c r="AX51" s="245" t="n">
        <f aca="false">IF(AU51&gt;2,(AU51-2)*13.66,0)</f>
        <v>0</v>
      </c>
      <c r="AY51" s="245" t="n">
        <f aca="false">IF(AU51&lt;-2,(ABS(AU51)-2)*100,0)</f>
        <v>200</v>
      </c>
      <c r="AZ51" s="246" t="n">
        <f aca="false">AV51+AW51</f>
        <v>-2</v>
      </c>
      <c r="BA51" s="247" t="n">
        <f aca="false">AX51+AY51</f>
        <v>200</v>
      </c>
      <c r="BR51" s="235"/>
      <c r="BS51" s="142"/>
      <c r="BT51" s="142"/>
      <c r="BU51" s="52"/>
      <c r="BV51" s="52"/>
      <c r="BW51" s="252"/>
      <c r="BX51" s="252"/>
      <c r="BY51" s="52"/>
      <c r="BZ51" s="52"/>
      <c r="CA51" s="52"/>
      <c r="CB51" s="52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</row>
    <row r="52" customFormat="false" ht="12.75" hidden="false" customHeight="false" outlineLevel="0" collapsed="false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AS52" s="241"/>
      <c r="AT52" s="242" t="n">
        <f aca="false">AT21</f>
        <v>4</v>
      </c>
      <c r="AU52" s="242" t="n">
        <f aca="false">AS52-AT52</f>
        <v>-4</v>
      </c>
      <c r="AV52" s="243" t="n">
        <f aca="false">IF(AND(AU52&lt;=0,AU52&gt;=-2),AU52,IF(AU52&lt;-2,-2,0))</f>
        <v>-2</v>
      </c>
      <c r="AW52" s="244" t="n">
        <f aca="false">IF(AND(AU52&gt;=0,AU52&lt;=2),AU52,IF(AU52&gt;2,2,0))</f>
        <v>0</v>
      </c>
      <c r="AX52" s="245" t="n">
        <f aca="false">IF(AU52&gt;2,(AU52-2)*13.66,0)</f>
        <v>0</v>
      </c>
      <c r="AY52" s="245" t="n">
        <f aca="false">IF(AU52&lt;-2,(ABS(AU52)-2)*100,0)</f>
        <v>200</v>
      </c>
      <c r="AZ52" s="246" t="n">
        <f aca="false">AV52+AW52</f>
        <v>-2</v>
      </c>
      <c r="BA52" s="247" t="n">
        <f aca="false">AX52+AY52</f>
        <v>200</v>
      </c>
      <c r="BR52" s="235"/>
      <c r="BS52" s="142"/>
      <c r="BT52" s="142"/>
      <c r="BU52" s="98"/>
      <c r="BV52" s="98"/>
      <c r="BW52" s="249"/>
      <c r="BX52" s="249"/>
      <c r="BY52" s="52"/>
      <c r="BZ52" s="52"/>
      <c r="CA52" s="52"/>
      <c r="CB52" s="52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</row>
    <row r="53" customFormat="false" ht="15.75" hidden="false" customHeight="false" outlineLevel="0" collapsed="false">
      <c r="A53" s="7"/>
      <c r="B53" s="7"/>
      <c r="C53" s="7"/>
      <c r="D53" s="7"/>
      <c r="E53" s="7"/>
      <c r="F53" s="7"/>
      <c r="G53" s="7"/>
      <c r="H53" s="22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AS53" s="241"/>
      <c r="AT53" s="242" t="n">
        <f aca="false">AT22</f>
        <v>4</v>
      </c>
      <c r="AU53" s="242" t="n">
        <f aca="false">AS53-AT53</f>
        <v>-4</v>
      </c>
      <c r="AV53" s="243" t="n">
        <f aca="false">IF(AND(AU53&lt;=0,AU53&gt;=-2),AU53,IF(AU53&lt;-2,-2,0))</f>
        <v>-2</v>
      </c>
      <c r="AW53" s="244" t="n">
        <f aca="false">IF(AND(AU53&gt;=0,AU53&lt;=2),AU53,IF(AU53&gt;2,2,0))</f>
        <v>0</v>
      </c>
      <c r="AX53" s="245" t="n">
        <f aca="false">IF(AU53&gt;2,(AU53-2)*13.66,0)</f>
        <v>0</v>
      </c>
      <c r="AY53" s="245" t="n">
        <f aca="false">IF(AU53&lt;-2,(ABS(AU53)-2)*100,0)</f>
        <v>200</v>
      </c>
      <c r="AZ53" s="246" t="n">
        <f aca="false">AV53+AW53</f>
        <v>-2</v>
      </c>
      <c r="BA53" s="247" t="n">
        <f aca="false">AX53+AY53</f>
        <v>200</v>
      </c>
      <c r="BR53" s="235"/>
      <c r="BS53" s="142"/>
      <c r="BT53" s="142"/>
      <c r="BU53" s="98"/>
      <c r="BV53" s="256"/>
      <c r="BW53" s="268"/>
      <c r="BX53" s="249"/>
      <c r="BY53" s="52"/>
      <c r="BZ53" s="52"/>
      <c r="CA53" s="52"/>
      <c r="CB53" s="52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</row>
    <row r="54" customFormat="false" ht="15.75" hidden="false" customHeight="false" outlineLevel="0" collapsed="false">
      <c r="A54" s="7"/>
      <c r="B54" s="7"/>
      <c r="C54" s="7"/>
      <c r="D54" s="7"/>
      <c r="E54" s="7"/>
      <c r="F54" s="7"/>
      <c r="G54" s="7"/>
      <c r="H54" s="227"/>
      <c r="I54" s="227"/>
      <c r="J54" s="227"/>
      <c r="K54" s="22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AS54" s="241"/>
      <c r="AT54" s="242" t="n">
        <f aca="false">AT23</f>
        <v>4</v>
      </c>
      <c r="AU54" s="242" t="n">
        <f aca="false">AS54-AT54</f>
        <v>-4</v>
      </c>
      <c r="AV54" s="243" t="n">
        <f aca="false">IF(AND(AU54&lt;=0,AU54&gt;=-2),AU54,IF(AU54&lt;-2,-2,0))</f>
        <v>-2</v>
      </c>
      <c r="AW54" s="244" t="n">
        <f aca="false">IF(AND(AU54&gt;=0,AU54&lt;=2),AU54,IF(AU54&gt;2,2,0))</f>
        <v>0</v>
      </c>
      <c r="AX54" s="245" t="n">
        <f aca="false">IF(AU54&gt;2,(AU54-2)*13.66,0)</f>
        <v>0</v>
      </c>
      <c r="AY54" s="245" t="n">
        <f aca="false">IF(AU54&lt;-2,(ABS(AU54)-2)*100,0)</f>
        <v>200</v>
      </c>
      <c r="AZ54" s="246" t="n">
        <f aca="false">AV54+AW54</f>
        <v>-2</v>
      </c>
      <c r="BA54" s="247" t="n">
        <f aca="false">AX54+AY54</f>
        <v>200</v>
      </c>
      <c r="BR54" s="235"/>
      <c r="BS54" s="142"/>
      <c r="BT54" s="142"/>
      <c r="BU54" s="98"/>
      <c r="BV54" s="98"/>
      <c r="BW54" s="249"/>
      <c r="BX54" s="249"/>
      <c r="BY54" s="52"/>
      <c r="BZ54" s="52"/>
      <c r="CA54" s="52"/>
      <c r="CB54" s="52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</row>
    <row r="55" customFormat="false" ht="15.75" hidden="false" customHeight="false" outlineLevel="0" collapsed="false">
      <c r="A55" s="7"/>
      <c r="B55" s="7"/>
      <c r="C55" s="7"/>
      <c r="D55" s="7"/>
      <c r="E55" s="227"/>
      <c r="F55" s="227"/>
      <c r="G55" s="7"/>
      <c r="H55" s="227"/>
      <c r="I55" s="227"/>
      <c r="J55" s="7"/>
      <c r="K55" s="227"/>
      <c r="L55" s="7"/>
      <c r="M55" s="7"/>
      <c r="N55" s="22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AS55" s="241"/>
      <c r="AT55" s="242" t="n">
        <f aca="false">AT24</f>
        <v>4</v>
      </c>
      <c r="AU55" s="242" t="n">
        <f aca="false">AS55-AT55</f>
        <v>-4</v>
      </c>
      <c r="AV55" s="243" t="n">
        <f aca="false">IF(AND(AU55&lt;=0,AU55&gt;=-2),AU55,IF(AU55&lt;-2,-2,0))</f>
        <v>-2</v>
      </c>
      <c r="AW55" s="244" t="n">
        <f aca="false">IF(AND(AU55&gt;=0,AU55&lt;=2),AU55,IF(AU55&gt;2,2,0))</f>
        <v>0</v>
      </c>
      <c r="AX55" s="245" t="n">
        <f aca="false">IF(AU55&gt;2,(AU55-2)*13.66,0)</f>
        <v>0</v>
      </c>
      <c r="AY55" s="245" t="n">
        <f aca="false">IF(AU55&lt;-2,(ABS(AU55)-2)*100,0)</f>
        <v>200</v>
      </c>
      <c r="AZ55" s="246" t="n">
        <f aca="false">AV55+AW55</f>
        <v>-2</v>
      </c>
      <c r="BA55" s="247" t="n">
        <f aca="false">AX55+AY55</f>
        <v>200</v>
      </c>
      <c r="BR55" s="235"/>
      <c r="BS55" s="142"/>
      <c r="BT55" s="142"/>
      <c r="BU55" s="52"/>
      <c r="BV55" s="52"/>
      <c r="BW55" s="252"/>
      <c r="BX55" s="252"/>
      <c r="BY55" s="52"/>
      <c r="BZ55" s="52"/>
      <c r="CA55" s="52"/>
      <c r="CB55" s="52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</row>
    <row r="56" customFormat="false" ht="15.75" hidden="false" customHeight="false" outlineLevel="0" collapsed="false">
      <c r="A56" s="7"/>
      <c r="B56" s="7"/>
      <c r="C56" s="7"/>
      <c r="D56" s="7"/>
      <c r="E56" s="227"/>
      <c r="F56" s="7"/>
      <c r="G56" s="7"/>
      <c r="H56" s="7"/>
      <c r="I56" s="7"/>
      <c r="J56" s="7"/>
      <c r="K56" s="269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AS56" s="241"/>
      <c r="AT56" s="242" t="n">
        <f aca="false">AT25</f>
        <v>4</v>
      </c>
      <c r="AU56" s="242" t="n">
        <f aca="false">AS56-AT56</f>
        <v>-4</v>
      </c>
      <c r="AV56" s="243" t="n">
        <f aca="false">IF(AND(AU56&lt;=0,AU56&gt;=-2),AU56,IF(AU56&lt;-2,-2,0))</f>
        <v>-2</v>
      </c>
      <c r="AW56" s="244" t="n">
        <f aca="false">IF(AND(AU56&gt;=0,AU56&lt;=2),AU56,IF(AU56&gt;2,2,0))</f>
        <v>0</v>
      </c>
      <c r="AX56" s="245" t="n">
        <f aca="false">IF(AU56&gt;2,(AU56-2)*13.66,0)</f>
        <v>0</v>
      </c>
      <c r="AY56" s="245" t="n">
        <f aca="false">IF(AU56&lt;-2,(ABS(AU56)-2)*100,0)</f>
        <v>200</v>
      </c>
      <c r="AZ56" s="246" t="n">
        <f aca="false">AV56+AW56</f>
        <v>-2</v>
      </c>
      <c r="BA56" s="247" t="n">
        <f aca="false">AX56+AY56</f>
        <v>200</v>
      </c>
      <c r="BR56" s="235"/>
      <c r="BS56" s="142"/>
      <c r="BT56" s="142"/>
      <c r="BU56" s="98"/>
      <c r="BV56" s="52"/>
      <c r="BW56" s="249"/>
      <c r="BX56" s="249"/>
      <c r="BY56" s="52"/>
      <c r="BZ56" s="52"/>
      <c r="CA56" s="52"/>
      <c r="CB56" s="52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</row>
    <row r="57" customFormat="false" ht="15" hidden="false" customHeight="false" outlineLevel="0" collapsed="false">
      <c r="A57" s="7"/>
      <c r="B57" s="7"/>
      <c r="C57" s="7"/>
      <c r="D57" s="7"/>
      <c r="E57" s="253"/>
      <c r="F57" s="253"/>
      <c r="G57" s="7"/>
      <c r="H57" s="254"/>
      <c r="I57" s="7"/>
      <c r="J57" s="253"/>
      <c r="K57" s="270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AS57" s="241"/>
      <c r="AT57" s="242" t="n">
        <f aca="false">AT26</f>
        <v>4</v>
      </c>
      <c r="AU57" s="242" t="n">
        <f aca="false">AS57-AT57</f>
        <v>-4</v>
      </c>
      <c r="AV57" s="243" t="n">
        <f aca="false">IF(AND(AU57&lt;=0,AU57&gt;=-2),AU57,IF(AU57&lt;-2,-2,0))</f>
        <v>-2</v>
      </c>
      <c r="AW57" s="244" t="n">
        <f aca="false">IF(AND(AU57&gt;=0,AU57&lt;=2),AU57,IF(AU57&gt;2,2,0))</f>
        <v>0</v>
      </c>
      <c r="AX57" s="245" t="n">
        <f aca="false">IF(AU57&gt;2,(AU57-2)*13.66,0)</f>
        <v>0</v>
      </c>
      <c r="AY57" s="245" t="n">
        <f aca="false">IF(AU57&lt;-2,(ABS(AU57)-2)*100,0)</f>
        <v>200</v>
      </c>
      <c r="AZ57" s="246" t="n">
        <f aca="false">AV57+AW57</f>
        <v>-2</v>
      </c>
      <c r="BA57" s="247" t="n">
        <f aca="false">AX57+AY57</f>
        <v>200</v>
      </c>
      <c r="BR57" s="235"/>
      <c r="BS57" s="142"/>
      <c r="BT57" s="142"/>
      <c r="BU57" s="98"/>
      <c r="BV57" s="52"/>
      <c r="BW57" s="249"/>
      <c r="BX57" s="249"/>
      <c r="BY57" s="52"/>
      <c r="BZ57" s="52"/>
      <c r="CA57" s="52"/>
      <c r="CB57" s="52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</row>
    <row r="58" customFormat="false" ht="15.75" hidden="false" customHeight="false" outlineLevel="0" collapsed="false">
      <c r="A58" s="7"/>
      <c r="B58" s="7"/>
      <c r="C58" s="7"/>
      <c r="D58" s="7"/>
      <c r="E58" s="253"/>
      <c r="F58" s="253"/>
      <c r="G58" s="7"/>
      <c r="H58" s="254"/>
      <c r="I58" s="7"/>
      <c r="J58" s="7"/>
      <c r="K58" s="269"/>
      <c r="L58" s="7"/>
      <c r="M58" s="7"/>
      <c r="N58" s="271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AS58" s="241"/>
      <c r="AT58" s="242" t="n">
        <f aca="false">AT27</f>
        <v>4</v>
      </c>
      <c r="AU58" s="242" t="n">
        <f aca="false">AS58-AT58</f>
        <v>-4</v>
      </c>
      <c r="AV58" s="243" t="n">
        <f aca="false">IF(AND(AU58&lt;=0,AU58&gt;=-2),AU58,IF(AU58&lt;-2,-2,0))</f>
        <v>-2</v>
      </c>
      <c r="AW58" s="244" t="n">
        <f aca="false">IF(AND(AU58&gt;=0,AU58&lt;=2),AU58,IF(AU58&gt;2,2,0))</f>
        <v>0</v>
      </c>
      <c r="AX58" s="245" t="n">
        <f aca="false">IF(AU58&gt;2,(AU58-2)*13.66,0)</f>
        <v>0</v>
      </c>
      <c r="AY58" s="245" t="n">
        <f aca="false">IF(AU58&lt;-2,(ABS(AU58)-2)*100,0)</f>
        <v>200</v>
      </c>
      <c r="AZ58" s="246" t="n">
        <f aca="false">AV58+AW58</f>
        <v>-2</v>
      </c>
      <c r="BA58" s="247" t="n">
        <f aca="false">AX58+AY58</f>
        <v>200</v>
      </c>
      <c r="BR58" s="235"/>
      <c r="BS58" s="142"/>
      <c r="BT58" s="142"/>
      <c r="BU58" s="272"/>
      <c r="BV58" s="272"/>
      <c r="BW58" s="270"/>
      <c r="BX58" s="270"/>
      <c r="BY58" s="273"/>
      <c r="BZ58" s="269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</row>
    <row r="59" customFormat="false" ht="15" hidden="false" customHeight="false" outlineLevel="0" collapsed="false">
      <c r="A59" s="7"/>
      <c r="B59" s="7"/>
      <c r="C59" s="7"/>
      <c r="D59" s="7"/>
      <c r="E59" s="253"/>
      <c r="F59" s="7"/>
      <c r="G59" s="7"/>
      <c r="H59" s="254"/>
      <c r="I59" s="7"/>
      <c r="J59" s="7"/>
      <c r="K59" s="274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AS59" s="241"/>
      <c r="AT59" s="242" t="n">
        <f aca="false">AT28</f>
        <v>4</v>
      </c>
      <c r="AU59" s="242" t="n">
        <f aca="false">AS59-AT59</f>
        <v>-4</v>
      </c>
      <c r="AV59" s="243" t="n">
        <f aca="false">IF(AND(AU59&lt;=0,AU59&gt;=-2),AU59,IF(AU59&lt;-2,-2,0))</f>
        <v>-2</v>
      </c>
      <c r="AW59" s="244" t="n">
        <f aca="false">IF(AND(AU59&gt;=0,AU59&lt;=2),AU59,IF(AU59&gt;2,2,0))</f>
        <v>0</v>
      </c>
      <c r="AX59" s="245" t="n">
        <f aca="false">IF(AU59&gt;2,(AU59-2)*13.66,0)</f>
        <v>0</v>
      </c>
      <c r="AY59" s="245" t="n">
        <f aca="false">IF(AU59&lt;-2,(ABS(AU59)-2)*100,0)</f>
        <v>200</v>
      </c>
      <c r="AZ59" s="246" t="n">
        <f aca="false">AV59+AW59</f>
        <v>-2</v>
      </c>
      <c r="BA59" s="247" t="n">
        <f aca="false">AX59+AY59</f>
        <v>200</v>
      </c>
      <c r="BR59" s="235"/>
      <c r="BS59" s="142"/>
      <c r="BT59" s="142"/>
      <c r="BU59" s="272"/>
      <c r="BV59" s="272"/>
      <c r="BW59" s="270"/>
      <c r="BX59" s="270"/>
      <c r="BY59" s="273"/>
      <c r="BZ59" s="269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</row>
    <row r="60" customFormat="false" ht="15" hidden="false" customHeight="false" outlineLevel="0" collapsed="false">
      <c r="A60" s="7"/>
      <c r="B60" s="7"/>
      <c r="C60" s="7"/>
      <c r="D60" s="7"/>
      <c r="E60" s="253"/>
      <c r="F60" s="7"/>
      <c r="G60" s="7"/>
      <c r="H60" s="274"/>
      <c r="I60" s="7"/>
      <c r="J60" s="7"/>
      <c r="K60" s="269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AS60" s="241"/>
      <c r="AT60" s="242" t="n">
        <f aca="false">AT29</f>
        <v>4</v>
      </c>
      <c r="AU60" s="242" t="n">
        <f aca="false">AS60-AT60</f>
        <v>-4</v>
      </c>
      <c r="AV60" s="243" t="n">
        <f aca="false">IF(AND(AU60&lt;=0,AU60&gt;=-2),AU60,IF(AU60&lt;-2,-2,0))</f>
        <v>-2</v>
      </c>
      <c r="AW60" s="244" t="n">
        <f aca="false">IF(AND(AU60&gt;=0,AU60&lt;=2),AU60,IF(AU60&gt;2,2,0))</f>
        <v>0</v>
      </c>
      <c r="AX60" s="245" t="n">
        <f aca="false">IF(AU60&gt;2,(AU60-2)*13.66,0)</f>
        <v>0</v>
      </c>
      <c r="AY60" s="245" t="n">
        <f aca="false">IF(AU60&lt;-2,(ABS(AU60)-2)*100,0)</f>
        <v>200</v>
      </c>
      <c r="AZ60" s="246" t="n">
        <f aca="false">AV60+AW60</f>
        <v>-2</v>
      </c>
      <c r="BA60" s="247" t="n">
        <f aca="false">AX60+AY60</f>
        <v>200</v>
      </c>
      <c r="BR60" s="235"/>
      <c r="BS60" s="142"/>
      <c r="BT60" s="142"/>
      <c r="BU60" s="272"/>
      <c r="BV60" s="272"/>
      <c r="BW60" s="270"/>
      <c r="BX60" s="270"/>
      <c r="BY60" s="273"/>
      <c r="BZ60" s="269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</row>
    <row r="61" customFormat="false" ht="15.75" hidden="false" customHeight="false" outlineLevel="0" collapsed="false">
      <c r="A61" s="7"/>
      <c r="B61" s="7"/>
      <c r="C61" s="7"/>
      <c r="D61" s="7"/>
      <c r="E61" s="254"/>
      <c r="F61" s="7"/>
      <c r="G61" s="7"/>
      <c r="H61" s="274"/>
      <c r="I61" s="7"/>
      <c r="J61" s="7"/>
      <c r="K61" s="274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AS61" s="275"/>
      <c r="AT61" s="276" t="n">
        <f aca="false">AT30</f>
        <v>4</v>
      </c>
      <c r="AU61" s="276" t="n">
        <f aca="false">AS61-AT61</f>
        <v>-4</v>
      </c>
      <c r="AV61" s="277" t="n">
        <f aca="false">IF(AND(AU61&lt;=0,AU61&gt;=-2),AU61,IF(AU61&lt;-2,-2,0))</f>
        <v>-2</v>
      </c>
      <c r="AW61" s="278" t="n">
        <f aca="false">IF(AND(AU61&gt;=0,AU61&lt;=2),AU61,IF(AU61&gt;2,2,0))</f>
        <v>0</v>
      </c>
      <c r="AX61" s="279" t="n">
        <f aca="false">IF(AU61&gt;2,(AU61-2)*13.66,0)</f>
        <v>0</v>
      </c>
      <c r="AY61" s="279" t="n">
        <f aca="false">IF(AU61&lt;-2,(ABS(AU61)-2)*100,0)</f>
        <v>200</v>
      </c>
      <c r="AZ61" s="280" t="n">
        <f aca="false">AV61+AW61</f>
        <v>-2</v>
      </c>
      <c r="BA61" s="281" t="n">
        <f aca="false">AX61+AY61</f>
        <v>200</v>
      </c>
      <c r="BR61" s="235"/>
      <c r="BS61" s="142"/>
      <c r="BT61" s="142"/>
      <c r="BU61" s="272"/>
      <c r="BV61" s="272"/>
      <c r="BW61" s="270"/>
      <c r="BX61" s="270"/>
      <c r="BY61" s="273"/>
      <c r="BZ61" s="269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</row>
    <row r="62" customFormat="false" ht="15.75" hidden="false" customHeight="false" outlineLevel="0" collapsed="false">
      <c r="A62" s="7"/>
      <c r="B62" s="7"/>
      <c r="C62" s="7"/>
      <c r="D62" s="7"/>
      <c r="E62" s="254"/>
      <c r="F62" s="7"/>
      <c r="G62" s="7"/>
      <c r="H62" s="282"/>
      <c r="I62" s="7"/>
      <c r="J62" s="7"/>
      <c r="K62" s="269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AT62" s="283" t="n">
        <f aca="false">AT31</f>
        <v>96</v>
      </c>
      <c r="BR62" s="7"/>
      <c r="BS62" s="142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</row>
    <row r="63" customFormat="false" ht="15.75" hidden="false" customHeight="false" outlineLevel="0" collapsed="false">
      <c r="A63" s="7"/>
      <c r="B63" s="7"/>
      <c r="C63" s="7"/>
      <c r="D63" s="7"/>
      <c r="E63" s="254"/>
      <c r="F63" s="7"/>
      <c r="G63" s="7"/>
      <c r="H63" s="7"/>
      <c r="I63" s="7"/>
      <c r="J63" s="7"/>
      <c r="K63" s="274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AX63" s="0" t="s">
        <v>151</v>
      </c>
      <c r="AZ63" s="284" t="n">
        <f aca="false">SUM(AZ38:AZ62)</f>
        <v>-48</v>
      </c>
      <c r="BA63" s="285" t="n">
        <f aca="false">SUM(BA38:BA62)</f>
        <v>4800</v>
      </c>
      <c r="BR63" s="7"/>
      <c r="BS63" s="7"/>
      <c r="BT63" s="7"/>
      <c r="BU63" s="7"/>
      <c r="BV63" s="7"/>
      <c r="BW63" s="7"/>
      <c r="BX63" s="7"/>
      <c r="BY63" s="273"/>
      <c r="BZ63" s="269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</row>
    <row r="64" customFormat="false" ht="12.75" hidden="false" customHeight="false" outlineLevel="0" collapsed="false">
      <c r="A64" s="7"/>
      <c r="B64" s="7"/>
      <c r="C64" s="7"/>
      <c r="D64" s="7"/>
      <c r="E64" s="7"/>
      <c r="F64" s="7"/>
      <c r="G64" s="7"/>
      <c r="H64" s="7"/>
      <c r="I64" s="7"/>
      <c r="J64" s="7"/>
      <c r="K64" s="269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</row>
    <row r="65" customFormat="false" ht="12.75" hidden="false" customHeight="false" outlineLevel="0" collapsed="false">
      <c r="A65" s="7"/>
      <c r="B65" s="7"/>
      <c r="C65" s="7"/>
      <c r="D65" s="7"/>
      <c r="E65" s="7"/>
      <c r="F65" s="7"/>
      <c r="G65" s="7"/>
      <c r="H65" s="7"/>
      <c r="I65" s="7"/>
      <c r="J65" s="7"/>
      <c r="K65" s="274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</row>
    <row r="66" customFormat="false" ht="12.75" hidden="false" customHeight="false" outlineLevel="0" collapsed="false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</row>
    <row r="67" customFormat="false" ht="12.75" hidden="false" customHeight="false" outlineLevel="0" collapsed="false">
      <c r="A67" s="286"/>
      <c r="B67" s="287"/>
      <c r="C67" s="287"/>
      <c r="D67" s="287"/>
      <c r="E67" s="287"/>
      <c r="F67" s="287"/>
      <c r="G67" s="287"/>
      <c r="H67" s="287"/>
      <c r="I67" s="287"/>
      <c r="J67" s="287"/>
      <c r="K67" s="287"/>
      <c r="L67" s="287"/>
      <c r="M67" s="287"/>
      <c r="N67" s="287"/>
      <c r="O67" s="287"/>
      <c r="P67" s="287"/>
      <c r="Q67" s="287"/>
      <c r="R67" s="287"/>
      <c r="S67" s="287"/>
      <c r="T67" s="287"/>
      <c r="U67" s="287"/>
      <c r="V67" s="7"/>
      <c r="W67" s="7"/>
      <c r="X67" s="7"/>
      <c r="Y67" s="7"/>
    </row>
    <row r="68" customFormat="false" ht="12.75" hidden="false" customHeight="false" outlineLevel="0" collapsed="false">
      <c r="A68" s="288"/>
      <c r="B68" s="9"/>
      <c r="C68" s="10"/>
      <c r="D68" s="10"/>
      <c r="E68" s="10"/>
      <c r="F68" s="288"/>
      <c r="G68" s="288"/>
      <c r="H68" s="12"/>
      <c r="I68" s="12"/>
      <c r="J68" s="288"/>
      <c r="K68" s="288"/>
      <c r="L68" s="288"/>
      <c r="M68" s="289"/>
      <c r="N68" s="288"/>
      <c r="O68" s="289"/>
      <c r="P68" s="287"/>
      <c r="Q68" s="289"/>
      <c r="R68" s="289"/>
      <c r="S68" s="289"/>
      <c r="T68" s="289"/>
      <c r="U68" s="287"/>
      <c r="V68" s="7"/>
      <c r="W68" s="7"/>
      <c r="X68" s="7"/>
      <c r="Y68" s="7"/>
    </row>
    <row r="69" customFormat="false" ht="12.75" hidden="false" customHeight="false" outlineLevel="0" collapsed="false">
      <c r="A69" s="287"/>
      <c r="B69" s="9"/>
      <c r="C69" s="290"/>
      <c r="D69" s="291"/>
      <c r="E69" s="290"/>
      <c r="F69" s="289"/>
      <c r="G69" s="289"/>
      <c r="H69" s="289"/>
      <c r="I69" s="289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7"/>
      <c r="W69" s="7"/>
      <c r="X69" s="7"/>
      <c r="Y69" s="7"/>
    </row>
    <row r="70" customFormat="false" ht="12.75" hidden="false" customHeight="false" outlineLevel="0" collapsed="false">
      <c r="A70" s="293"/>
      <c r="B70" s="9"/>
      <c r="C70" s="291"/>
      <c r="D70" s="291"/>
      <c r="E70" s="290"/>
      <c r="F70" s="289"/>
      <c r="G70" s="289"/>
      <c r="H70" s="289"/>
      <c r="I70" s="289"/>
      <c r="J70" s="289"/>
      <c r="K70" s="289"/>
      <c r="L70" s="289"/>
      <c r="M70" s="289"/>
      <c r="N70" s="289"/>
      <c r="O70" s="289"/>
      <c r="P70" s="289"/>
      <c r="Q70" s="289"/>
      <c r="R70" s="289"/>
      <c r="S70" s="289"/>
      <c r="T70" s="289"/>
      <c r="U70" s="289"/>
      <c r="V70" s="7"/>
      <c r="W70" s="7"/>
      <c r="X70" s="7"/>
      <c r="Y70" s="7"/>
    </row>
    <row r="71" customFormat="false" ht="12.75" hidden="false" customHeight="false" outlineLevel="0" collapsed="false">
      <c r="A71" s="287"/>
      <c r="B71" s="9"/>
      <c r="C71" s="291"/>
      <c r="D71" s="291"/>
      <c r="E71" s="10"/>
      <c r="F71" s="206"/>
      <c r="G71" s="294"/>
      <c r="H71" s="294"/>
      <c r="I71" s="289"/>
      <c r="J71" s="289"/>
      <c r="K71" s="294"/>
      <c r="L71" s="294"/>
      <c r="M71" s="294"/>
      <c r="N71" s="295"/>
      <c r="O71" s="294"/>
      <c r="P71" s="296"/>
      <c r="Q71" s="294"/>
      <c r="R71" s="294"/>
      <c r="S71" s="294"/>
      <c r="T71" s="294"/>
      <c r="U71" s="289"/>
      <c r="V71" s="7"/>
      <c r="W71" s="7"/>
      <c r="X71" s="7"/>
      <c r="Y71" s="7"/>
    </row>
    <row r="72" customFormat="false" ht="12.75" hidden="false" customHeight="false" outlineLevel="0" collapsed="false">
      <c r="A72" s="287"/>
      <c r="B72" s="297"/>
      <c r="C72" s="298"/>
      <c r="D72" s="298"/>
      <c r="E72" s="298"/>
      <c r="F72" s="299"/>
      <c r="G72" s="299"/>
      <c r="H72" s="299"/>
      <c r="I72" s="299"/>
      <c r="J72" s="298"/>
      <c r="K72" s="299"/>
      <c r="L72" s="299"/>
      <c r="M72" s="299"/>
      <c r="N72" s="300"/>
      <c r="O72" s="299"/>
      <c r="P72" s="300"/>
      <c r="Q72" s="299"/>
      <c r="R72" s="300"/>
      <c r="S72" s="301"/>
      <c r="T72" s="299"/>
      <c r="U72" s="299"/>
      <c r="V72" s="7"/>
      <c r="W72" s="7"/>
      <c r="X72" s="7"/>
      <c r="Y72" s="7"/>
    </row>
    <row r="73" customFormat="false" ht="12.75" hidden="false" customHeight="false" outlineLevel="0" collapsed="false">
      <c r="A73" s="287"/>
      <c r="B73" s="9"/>
      <c r="C73" s="290"/>
      <c r="D73" s="290"/>
      <c r="E73" s="290"/>
      <c r="F73" s="302"/>
      <c r="G73" s="302"/>
      <c r="H73" s="302"/>
      <c r="I73" s="302"/>
      <c r="J73" s="290"/>
      <c r="K73" s="303"/>
      <c r="L73" s="303"/>
      <c r="M73" s="303"/>
      <c r="N73" s="303"/>
      <c r="O73" s="303"/>
      <c r="P73" s="303"/>
      <c r="Q73" s="303"/>
      <c r="R73" s="303"/>
      <c r="S73" s="303"/>
      <c r="T73" s="303"/>
      <c r="U73" s="304"/>
      <c r="V73" s="7"/>
      <c r="W73" s="7"/>
      <c r="X73" s="7"/>
      <c r="Y73" s="7"/>
    </row>
    <row r="74" customFormat="false" ht="12.75" hidden="false" customHeight="false" outlineLevel="0" collapsed="false">
      <c r="A74" s="287"/>
      <c r="B74" s="9"/>
      <c r="C74" s="290"/>
      <c r="D74" s="290"/>
      <c r="E74" s="290"/>
      <c r="F74" s="302"/>
      <c r="G74" s="302"/>
      <c r="H74" s="302"/>
      <c r="I74" s="302"/>
      <c r="J74" s="290"/>
      <c r="K74" s="303"/>
      <c r="L74" s="303"/>
      <c r="M74" s="303"/>
      <c r="N74" s="303"/>
      <c r="O74" s="303"/>
      <c r="P74" s="303"/>
      <c r="Q74" s="303"/>
      <c r="R74" s="303"/>
      <c r="S74" s="303"/>
      <c r="T74" s="303"/>
      <c r="U74" s="304"/>
      <c r="V74" s="7"/>
      <c r="W74" s="7"/>
      <c r="X74" s="7"/>
      <c r="Y74" s="7"/>
    </row>
    <row r="75" customFormat="false" ht="12.75" hidden="false" customHeight="false" outlineLevel="0" collapsed="false">
      <c r="A75" s="305"/>
      <c r="B75" s="9"/>
      <c r="C75" s="290"/>
      <c r="D75" s="290"/>
      <c r="E75" s="290"/>
      <c r="F75" s="302"/>
      <c r="G75" s="302"/>
      <c r="H75" s="302"/>
      <c r="I75" s="302"/>
      <c r="J75" s="290"/>
      <c r="K75" s="303"/>
      <c r="L75" s="303"/>
      <c r="M75" s="303"/>
      <c r="N75" s="303"/>
      <c r="O75" s="303"/>
      <c r="P75" s="303"/>
      <c r="Q75" s="303"/>
      <c r="R75" s="303"/>
      <c r="S75" s="303"/>
      <c r="T75" s="303"/>
      <c r="U75" s="304"/>
      <c r="V75" s="7"/>
      <c r="W75" s="7"/>
      <c r="X75" s="7"/>
      <c r="Y75" s="7"/>
    </row>
    <row r="76" customFormat="false" ht="12.75" hidden="false" customHeight="false" outlineLevel="0" collapsed="false">
      <c r="A76" s="287"/>
      <c r="B76" s="9"/>
      <c r="C76" s="290"/>
      <c r="D76" s="290"/>
      <c r="E76" s="290"/>
      <c r="F76" s="302"/>
      <c r="G76" s="302"/>
      <c r="H76" s="302"/>
      <c r="I76" s="302"/>
      <c r="J76" s="290"/>
      <c r="K76" s="303"/>
      <c r="L76" s="303"/>
      <c r="M76" s="303"/>
      <c r="N76" s="303"/>
      <c r="O76" s="303"/>
      <c r="P76" s="303"/>
      <c r="Q76" s="303"/>
      <c r="R76" s="303"/>
      <c r="S76" s="303"/>
      <c r="T76" s="303"/>
      <c r="U76" s="304"/>
      <c r="V76" s="7"/>
      <c r="W76" s="7"/>
      <c r="X76" s="7"/>
      <c r="Y76" s="7"/>
    </row>
    <row r="77" customFormat="false" ht="12.75" hidden="false" customHeight="false" outlineLevel="0" collapsed="false">
      <c r="A77" s="287"/>
      <c r="B77" s="9"/>
      <c r="C77" s="290"/>
      <c r="D77" s="290"/>
      <c r="E77" s="290"/>
      <c r="F77" s="302"/>
      <c r="G77" s="302"/>
      <c r="H77" s="302"/>
      <c r="I77" s="302"/>
      <c r="J77" s="290"/>
      <c r="K77" s="303"/>
      <c r="L77" s="303"/>
      <c r="M77" s="303"/>
      <c r="N77" s="303"/>
      <c r="O77" s="303"/>
      <c r="P77" s="303"/>
      <c r="Q77" s="303"/>
      <c r="R77" s="303"/>
      <c r="S77" s="303"/>
      <c r="T77" s="303"/>
      <c r="U77" s="304"/>
      <c r="V77" s="7"/>
      <c r="W77" s="7"/>
      <c r="X77" s="7"/>
      <c r="Y77" s="7"/>
    </row>
    <row r="78" customFormat="false" ht="12.75" hidden="false" customHeight="false" outlineLevel="0" collapsed="false">
      <c r="A78" s="287"/>
      <c r="B78" s="9"/>
      <c r="C78" s="290"/>
      <c r="D78" s="290"/>
      <c r="E78" s="290"/>
      <c r="F78" s="302"/>
      <c r="G78" s="302"/>
      <c r="H78" s="302"/>
      <c r="I78" s="302"/>
      <c r="J78" s="290"/>
      <c r="K78" s="303"/>
      <c r="L78" s="303"/>
      <c r="M78" s="303"/>
      <c r="N78" s="303"/>
      <c r="O78" s="303"/>
      <c r="P78" s="303"/>
      <c r="Q78" s="303"/>
      <c r="R78" s="303"/>
      <c r="S78" s="303"/>
      <c r="T78" s="303"/>
      <c r="U78" s="304"/>
      <c r="V78" s="7"/>
      <c r="W78" s="7"/>
      <c r="X78" s="7"/>
      <c r="Y78" s="7"/>
    </row>
    <row r="79" customFormat="false" ht="12.75" hidden="false" customHeight="false" outlineLevel="0" collapsed="false">
      <c r="A79" s="287"/>
      <c r="B79" s="9"/>
      <c r="C79" s="290"/>
      <c r="D79" s="290"/>
      <c r="E79" s="290"/>
      <c r="F79" s="302"/>
      <c r="G79" s="302"/>
      <c r="H79" s="302"/>
      <c r="I79" s="302"/>
      <c r="J79" s="290"/>
      <c r="K79" s="303"/>
      <c r="L79" s="303"/>
      <c r="M79" s="303"/>
      <c r="N79" s="303"/>
      <c r="O79" s="303"/>
      <c r="P79" s="303"/>
      <c r="Q79" s="303"/>
      <c r="R79" s="303"/>
      <c r="S79" s="303"/>
      <c r="T79" s="303"/>
      <c r="U79" s="304"/>
      <c r="V79" s="7"/>
      <c r="W79" s="7"/>
      <c r="X79" s="7"/>
      <c r="Y79" s="7"/>
    </row>
    <row r="80" customFormat="false" ht="12.75" hidden="false" customHeight="false" outlineLevel="0" collapsed="false">
      <c r="A80" s="287"/>
      <c r="B80" s="9"/>
      <c r="C80" s="290"/>
      <c r="D80" s="290"/>
      <c r="E80" s="290"/>
      <c r="F80" s="302"/>
      <c r="G80" s="302"/>
      <c r="H80" s="302"/>
      <c r="I80" s="302"/>
      <c r="J80" s="290"/>
      <c r="K80" s="303"/>
      <c r="L80" s="303"/>
      <c r="M80" s="303"/>
      <c r="N80" s="303"/>
      <c r="O80" s="303"/>
      <c r="P80" s="303"/>
      <c r="Q80" s="303"/>
      <c r="R80" s="303"/>
      <c r="S80" s="303"/>
      <c r="T80" s="303"/>
      <c r="U80" s="304"/>
      <c r="V80" s="7"/>
      <c r="W80" s="7"/>
      <c r="X80" s="7"/>
      <c r="Y80" s="7"/>
    </row>
    <row r="81" customFormat="false" ht="12.75" hidden="false" customHeight="false" outlineLevel="0" collapsed="false">
      <c r="A81" s="287"/>
      <c r="B81" s="9"/>
      <c r="C81" s="290"/>
      <c r="D81" s="290"/>
      <c r="E81" s="290"/>
      <c r="F81" s="302"/>
      <c r="G81" s="302"/>
      <c r="H81" s="302"/>
      <c r="I81" s="302"/>
      <c r="J81" s="290"/>
      <c r="K81" s="303"/>
      <c r="L81" s="303"/>
      <c r="M81" s="303"/>
      <c r="N81" s="303"/>
      <c r="O81" s="303"/>
      <c r="P81" s="303"/>
      <c r="Q81" s="303"/>
      <c r="R81" s="303"/>
      <c r="S81" s="303"/>
      <c r="T81" s="303"/>
      <c r="U81" s="304"/>
      <c r="V81" s="7"/>
      <c r="W81" s="7"/>
      <c r="X81" s="7"/>
      <c r="Y81" s="7"/>
    </row>
    <row r="82" customFormat="false" ht="12.75" hidden="false" customHeight="false" outlineLevel="0" collapsed="false">
      <c r="A82" s="287"/>
      <c r="B82" s="9"/>
      <c r="C82" s="290"/>
      <c r="D82" s="290"/>
      <c r="E82" s="290"/>
      <c r="F82" s="302"/>
      <c r="G82" s="302"/>
      <c r="H82" s="302"/>
      <c r="I82" s="302"/>
      <c r="J82" s="290"/>
      <c r="K82" s="303"/>
      <c r="L82" s="303"/>
      <c r="M82" s="303"/>
      <c r="N82" s="303"/>
      <c r="O82" s="303"/>
      <c r="P82" s="303"/>
      <c r="Q82" s="303"/>
      <c r="R82" s="303"/>
      <c r="S82" s="303"/>
      <c r="T82" s="303"/>
      <c r="U82" s="304"/>
      <c r="V82" s="7"/>
      <c r="W82" s="8"/>
      <c r="X82" s="7"/>
      <c r="Y82" s="8"/>
    </row>
    <row r="83" customFormat="false" ht="12.75" hidden="false" customHeight="false" outlineLevel="0" collapsed="false">
      <c r="A83" s="287"/>
      <c r="B83" s="9"/>
      <c r="C83" s="290"/>
      <c r="D83" s="290"/>
      <c r="E83" s="290"/>
      <c r="F83" s="302"/>
      <c r="G83" s="302"/>
      <c r="H83" s="302"/>
      <c r="I83" s="302"/>
      <c r="J83" s="290"/>
      <c r="K83" s="303"/>
      <c r="L83" s="303"/>
      <c r="M83" s="303"/>
      <c r="N83" s="303"/>
      <c r="O83" s="303"/>
      <c r="P83" s="303"/>
      <c r="Q83" s="303"/>
      <c r="R83" s="303"/>
      <c r="S83" s="303"/>
      <c r="T83" s="303"/>
      <c r="U83" s="304"/>
      <c r="V83" s="7"/>
      <c r="W83" s="7"/>
      <c r="X83" s="7"/>
      <c r="Y83" s="7"/>
    </row>
    <row r="84" customFormat="false" ht="12.75" hidden="false" customHeight="false" outlineLevel="0" collapsed="false">
      <c r="A84" s="287"/>
      <c r="B84" s="9"/>
      <c r="C84" s="290"/>
      <c r="D84" s="290"/>
      <c r="E84" s="290"/>
      <c r="F84" s="302"/>
      <c r="G84" s="302"/>
      <c r="H84" s="302"/>
      <c r="I84" s="302"/>
      <c r="J84" s="290"/>
      <c r="K84" s="303"/>
      <c r="L84" s="303"/>
      <c r="M84" s="303"/>
      <c r="N84" s="303"/>
      <c r="O84" s="303"/>
      <c r="P84" s="303"/>
      <c r="Q84" s="303"/>
      <c r="R84" s="303"/>
      <c r="S84" s="303"/>
      <c r="T84" s="303"/>
      <c r="U84" s="304"/>
      <c r="V84" s="7"/>
      <c r="W84" s="7"/>
      <c r="X84" s="7"/>
      <c r="Y84" s="7"/>
    </row>
    <row r="85" customFormat="false" ht="12.75" hidden="false" customHeight="false" outlineLevel="0" collapsed="false">
      <c r="A85" s="287"/>
      <c r="B85" s="9"/>
      <c r="C85" s="290"/>
      <c r="D85" s="290"/>
      <c r="E85" s="290"/>
      <c r="F85" s="302"/>
      <c r="G85" s="302"/>
      <c r="H85" s="302"/>
      <c r="I85" s="302"/>
      <c r="J85" s="290"/>
      <c r="K85" s="303"/>
      <c r="L85" s="303"/>
      <c r="M85" s="303"/>
      <c r="N85" s="303"/>
      <c r="O85" s="303"/>
      <c r="P85" s="303"/>
      <c r="Q85" s="303"/>
      <c r="R85" s="303"/>
      <c r="S85" s="303"/>
      <c r="T85" s="303"/>
      <c r="U85" s="304"/>
      <c r="V85" s="7"/>
      <c r="W85" s="7"/>
      <c r="X85" s="7"/>
      <c r="Y85" s="7"/>
    </row>
    <row r="86" customFormat="false" ht="12.75" hidden="false" customHeight="false" outlineLevel="0" collapsed="false">
      <c r="A86" s="287"/>
      <c r="B86" s="9"/>
      <c r="C86" s="290"/>
      <c r="D86" s="290"/>
      <c r="E86" s="290"/>
      <c r="F86" s="302"/>
      <c r="G86" s="302"/>
      <c r="H86" s="302"/>
      <c r="I86" s="302"/>
      <c r="J86" s="290"/>
      <c r="K86" s="303"/>
      <c r="L86" s="303"/>
      <c r="M86" s="303"/>
      <c r="N86" s="303"/>
      <c r="O86" s="303"/>
      <c r="P86" s="303"/>
      <c r="Q86" s="303"/>
      <c r="R86" s="303"/>
      <c r="S86" s="303"/>
      <c r="T86" s="303"/>
      <c r="U86" s="304"/>
      <c r="V86" s="7"/>
      <c r="W86" s="7"/>
      <c r="X86" s="7"/>
      <c r="Y86" s="7"/>
    </row>
    <row r="87" customFormat="false" ht="12.75" hidden="false" customHeight="false" outlineLevel="0" collapsed="false">
      <c r="A87" s="287"/>
      <c r="B87" s="9"/>
      <c r="C87" s="290"/>
      <c r="D87" s="290"/>
      <c r="E87" s="290"/>
      <c r="F87" s="302"/>
      <c r="G87" s="302"/>
      <c r="H87" s="302"/>
      <c r="I87" s="302"/>
      <c r="J87" s="290"/>
      <c r="K87" s="303"/>
      <c r="L87" s="303"/>
      <c r="M87" s="303"/>
      <c r="N87" s="303"/>
      <c r="O87" s="303"/>
      <c r="P87" s="303"/>
      <c r="Q87" s="303"/>
      <c r="R87" s="303"/>
      <c r="S87" s="303"/>
      <c r="T87" s="303"/>
      <c r="U87" s="304"/>
      <c r="V87" s="7"/>
      <c r="W87" s="7"/>
      <c r="X87" s="7"/>
      <c r="Y87" s="7"/>
      <c r="AH87" s="6"/>
    </row>
    <row r="88" customFormat="false" ht="12.75" hidden="false" customHeight="false" outlineLevel="0" collapsed="false">
      <c r="A88" s="287"/>
      <c r="B88" s="9"/>
      <c r="C88" s="290"/>
      <c r="D88" s="290"/>
      <c r="E88" s="290"/>
      <c r="F88" s="302"/>
      <c r="G88" s="302"/>
      <c r="H88" s="302"/>
      <c r="I88" s="302"/>
      <c r="J88" s="290"/>
      <c r="K88" s="303"/>
      <c r="L88" s="303"/>
      <c r="M88" s="303"/>
      <c r="N88" s="303"/>
      <c r="O88" s="303"/>
      <c r="P88" s="303"/>
      <c r="Q88" s="303"/>
      <c r="R88" s="303"/>
      <c r="S88" s="303"/>
      <c r="T88" s="303"/>
      <c r="U88" s="304"/>
      <c r="V88" s="7"/>
      <c r="W88" s="7"/>
      <c r="X88" s="7"/>
      <c r="Y88" s="7"/>
    </row>
    <row r="89" customFormat="false" ht="12.75" hidden="false" customHeight="false" outlineLevel="0" collapsed="false">
      <c r="A89" s="287"/>
      <c r="B89" s="9"/>
      <c r="C89" s="290"/>
      <c r="D89" s="290"/>
      <c r="E89" s="290"/>
      <c r="F89" s="302"/>
      <c r="G89" s="302"/>
      <c r="H89" s="302"/>
      <c r="I89" s="302"/>
      <c r="J89" s="290"/>
      <c r="K89" s="303"/>
      <c r="L89" s="303"/>
      <c r="M89" s="303"/>
      <c r="N89" s="303"/>
      <c r="O89" s="303"/>
      <c r="P89" s="303"/>
      <c r="Q89" s="303"/>
      <c r="R89" s="303"/>
      <c r="S89" s="303"/>
      <c r="T89" s="303"/>
      <c r="U89" s="304"/>
      <c r="V89" s="7"/>
      <c r="W89" s="7"/>
      <c r="X89" s="7"/>
      <c r="Y89" s="7"/>
    </row>
    <row r="90" customFormat="false" ht="12.75" hidden="false" customHeight="false" outlineLevel="0" collapsed="false">
      <c r="A90" s="287"/>
      <c r="B90" s="9"/>
      <c r="C90" s="290"/>
      <c r="D90" s="290"/>
      <c r="E90" s="290"/>
      <c r="F90" s="302"/>
      <c r="G90" s="302"/>
      <c r="H90" s="302"/>
      <c r="I90" s="302"/>
      <c r="J90" s="290"/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4"/>
      <c r="V90" s="7"/>
      <c r="W90" s="7"/>
      <c r="X90" s="7"/>
      <c r="Y90" s="7"/>
    </row>
    <row r="91" customFormat="false" ht="12.75" hidden="false" customHeight="false" outlineLevel="0" collapsed="false">
      <c r="A91" s="287"/>
      <c r="B91" s="9"/>
      <c r="C91" s="290"/>
      <c r="D91" s="290"/>
      <c r="E91" s="290"/>
      <c r="F91" s="302"/>
      <c r="G91" s="302"/>
      <c r="H91" s="302"/>
      <c r="I91" s="302"/>
      <c r="J91" s="290"/>
      <c r="K91" s="303"/>
      <c r="L91" s="303"/>
      <c r="M91" s="303"/>
      <c r="N91" s="303"/>
      <c r="O91" s="303"/>
      <c r="P91" s="303"/>
      <c r="Q91" s="303"/>
      <c r="R91" s="303"/>
      <c r="S91" s="303"/>
      <c r="T91" s="303"/>
      <c r="U91" s="304"/>
      <c r="V91" s="7"/>
      <c r="W91" s="7"/>
      <c r="X91" s="7"/>
      <c r="Y91" s="7"/>
    </row>
    <row r="92" customFormat="false" ht="12.75" hidden="false" customHeight="false" outlineLevel="0" collapsed="false">
      <c r="A92" s="287"/>
      <c r="B92" s="9"/>
      <c r="C92" s="290"/>
      <c r="D92" s="290"/>
      <c r="E92" s="290"/>
      <c r="F92" s="302"/>
      <c r="G92" s="302"/>
      <c r="H92" s="302"/>
      <c r="I92" s="302"/>
      <c r="J92" s="290"/>
      <c r="K92" s="303"/>
      <c r="L92" s="303"/>
      <c r="M92" s="303"/>
      <c r="N92" s="303"/>
      <c r="O92" s="303"/>
      <c r="P92" s="303"/>
      <c r="Q92" s="303"/>
      <c r="R92" s="303"/>
      <c r="S92" s="303"/>
      <c r="T92" s="303"/>
      <c r="U92" s="304"/>
      <c r="V92" s="7"/>
      <c r="W92" s="7"/>
      <c r="X92" s="7"/>
      <c r="Y92" s="7"/>
    </row>
    <row r="93" customFormat="false" ht="12.75" hidden="false" customHeight="false" outlineLevel="0" collapsed="false">
      <c r="A93" s="287"/>
      <c r="B93" s="9"/>
      <c r="C93" s="290"/>
      <c r="D93" s="290"/>
      <c r="E93" s="290"/>
      <c r="F93" s="302"/>
      <c r="G93" s="302"/>
      <c r="H93" s="302"/>
      <c r="I93" s="302"/>
      <c r="J93" s="290"/>
      <c r="K93" s="303"/>
      <c r="L93" s="303"/>
      <c r="M93" s="303"/>
      <c r="N93" s="303"/>
      <c r="O93" s="303"/>
      <c r="P93" s="303"/>
      <c r="Q93" s="303"/>
      <c r="R93" s="303"/>
      <c r="S93" s="303"/>
      <c r="T93" s="303"/>
      <c r="U93" s="304"/>
      <c r="V93" s="7"/>
      <c r="W93" s="7"/>
      <c r="X93" s="7"/>
      <c r="Y93" s="7"/>
    </row>
    <row r="94" customFormat="false" ht="12.75" hidden="false" customHeight="false" outlineLevel="0" collapsed="false">
      <c r="A94" s="287"/>
      <c r="B94" s="9"/>
      <c r="C94" s="290"/>
      <c r="D94" s="290"/>
      <c r="E94" s="290"/>
      <c r="F94" s="302"/>
      <c r="G94" s="302"/>
      <c r="H94" s="302"/>
      <c r="I94" s="302"/>
      <c r="J94" s="290"/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304"/>
      <c r="V94" s="7"/>
      <c r="W94" s="7"/>
      <c r="X94" s="7"/>
      <c r="Y94" s="7"/>
    </row>
    <row r="95" customFormat="false" ht="12.75" hidden="false" customHeight="false" outlineLevel="0" collapsed="false">
      <c r="A95" s="287"/>
      <c r="B95" s="9"/>
      <c r="C95" s="290"/>
      <c r="D95" s="290"/>
      <c r="E95" s="290"/>
      <c r="F95" s="302"/>
      <c r="G95" s="302"/>
      <c r="H95" s="302"/>
      <c r="I95" s="302"/>
      <c r="J95" s="290"/>
      <c r="K95" s="303"/>
      <c r="L95" s="303"/>
      <c r="M95" s="303"/>
      <c r="N95" s="303"/>
      <c r="O95" s="303"/>
      <c r="P95" s="303"/>
      <c r="Q95" s="303"/>
      <c r="R95" s="303"/>
      <c r="S95" s="303"/>
      <c r="T95" s="303"/>
      <c r="U95" s="304"/>
      <c r="V95" s="7"/>
      <c r="W95" s="7"/>
      <c r="X95" s="7"/>
      <c r="Y95" s="7"/>
    </row>
    <row r="96" customFormat="false" ht="12.75" hidden="false" customHeight="false" outlineLevel="0" collapsed="false">
      <c r="A96" s="287"/>
      <c r="B96" s="9"/>
      <c r="C96" s="290"/>
      <c r="D96" s="290"/>
      <c r="E96" s="290"/>
      <c r="F96" s="302"/>
      <c r="G96" s="302"/>
      <c r="H96" s="302"/>
      <c r="I96" s="302"/>
      <c r="J96" s="290"/>
      <c r="K96" s="303"/>
      <c r="L96" s="303"/>
      <c r="M96" s="303"/>
      <c r="N96" s="303"/>
      <c r="O96" s="303"/>
      <c r="P96" s="303"/>
      <c r="Q96" s="303"/>
      <c r="R96" s="303"/>
      <c r="S96" s="303"/>
      <c r="T96" s="303"/>
      <c r="U96" s="304"/>
      <c r="V96" s="7"/>
      <c r="W96" s="7"/>
      <c r="X96" s="7"/>
      <c r="Y96" s="7"/>
    </row>
    <row r="97" customFormat="false" ht="12.75" hidden="false" customHeight="false" outlineLevel="0" collapsed="false">
      <c r="A97" s="287"/>
      <c r="B97" s="9"/>
      <c r="C97" s="290"/>
      <c r="D97" s="290"/>
      <c r="E97" s="291"/>
      <c r="F97" s="287"/>
      <c r="G97" s="287"/>
      <c r="H97" s="287"/>
      <c r="I97" s="287"/>
      <c r="J97" s="287"/>
      <c r="K97" s="287"/>
      <c r="L97" s="287"/>
      <c r="M97" s="287"/>
      <c r="N97" s="287"/>
      <c r="O97" s="287"/>
      <c r="P97" s="287"/>
      <c r="Q97" s="287"/>
      <c r="R97" s="287"/>
      <c r="S97" s="287"/>
      <c r="T97" s="287"/>
      <c r="U97" s="287"/>
      <c r="V97" s="7"/>
      <c r="W97" s="7"/>
      <c r="X97" s="7"/>
      <c r="Y97" s="7"/>
    </row>
    <row r="98" customFormat="false" ht="12.75" hidden="false" customHeight="false" outlineLevel="0" collapsed="false">
      <c r="A98" s="287"/>
      <c r="B98" s="287"/>
      <c r="C98" s="287"/>
      <c r="D98" s="287"/>
      <c r="E98" s="287"/>
      <c r="F98" s="287"/>
      <c r="G98" s="287"/>
      <c r="H98" s="287"/>
      <c r="I98" s="287"/>
      <c r="J98" s="287"/>
      <c r="K98" s="287"/>
      <c r="L98" s="287"/>
      <c r="M98" s="287"/>
      <c r="N98" s="287"/>
      <c r="O98" s="287"/>
      <c r="P98" s="287"/>
      <c r="Q98" s="287"/>
      <c r="R98" s="287"/>
      <c r="S98" s="287"/>
      <c r="T98" s="287"/>
      <c r="U98" s="287"/>
      <c r="V98" s="7"/>
      <c r="W98" s="7"/>
      <c r="X98" s="7"/>
      <c r="Y98" s="7"/>
    </row>
    <row r="99" customFormat="false" ht="12.75" hidden="false" customHeight="false" outlineLevel="0" collapsed="false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customFormat="false" ht="12.75" hidden="false" customHeight="false" outlineLevel="0" collapsed="false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customFormat="false" ht="12.75" hidden="false" customHeight="false" outlineLevel="0" collapsed="false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customFormat="false" ht="12.75" hidden="false" customHeight="false" outlineLevel="0" collapsed="false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customFormat="false" ht="12.75" hidden="false" customHeight="false" outlineLevel="0" collapsed="false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customFormat="false" ht="12.75" hidden="false" customHeight="false" outlineLevel="0" collapsed="false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customFormat="false" ht="12.75" hidden="false" customHeight="false" outlineLevel="0" collapsed="false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customFormat="false" ht="12.75" hidden="false" customHeight="false" outlineLevel="0" collapsed="false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customFormat="false" ht="12.75" hidden="false" customHeight="false" outlineLevel="0" collapsed="false">
      <c r="A107" s="7"/>
      <c r="B107" s="7"/>
      <c r="C107" s="7"/>
      <c r="D107" s="7"/>
      <c r="E107" s="287"/>
      <c r="F107" s="287"/>
      <c r="G107" s="287"/>
      <c r="H107" s="287"/>
      <c r="I107" s="287"/>
      <c r="J107" s="287"/>
      <c r="K107" s="287"/>
      <c r="L107" s="287"/>
      <c r="M107" s="287"/>
      <c r="N107" s="287"/>
      <c r="O107" s="287"/>
      <c r="P107" s="287"/>
      <c r="Q107" s="287"/>
      <c r="R107" s="287"/>
      <c r="S107" s="287"/>
      <c r="T107" s="287"/>
      <c r="U107" s="287"/>
      <c r="V107" s="287"/>
      <c r="W107" s="287"/>
      <c r="X107" s="287"/>
      <c r="Y107" s="7"/>
    </row>
    <row r="108" customFormat="false" ht="12.75" hidden="false" customHeight="false" outlineLevel="0" collapsed="false">
      <c r="A108" s="7"/>
      <c r="B108" s="7"/>
      <c r="C108" s="7"/>
      <c r="D108" s="7"/>
      <c r="E108" s="9"/>
      <c r="F108" s="10"/>
      <c r="G108" s="10"/>
      <c r="H108" s="10"/>
      <c r="I108" s="288"/>
      <c r="J108" s="288"/>
      <c r="K108" s="12"/>
      <c r="L108" s="12"/>
      <c r="M108" s="288"/>
      <c r="N108" s="288"/>
      <c r="O108" s="288"/>
      <c r="P108" s="289"/>
      <c r="Q108" s="288"/>
      <c r="R108" s="289"/>
      <c r="S108" s="287"/>
      <c r="T108" s="289"/>
      <c r="U108" s="289"/>
      <c r="V108" s="289"/>
      <c r="W108" s="289"/>
      <c r="X108" s="287"/>
      <c r="Y108" s="7"/>
    </row>
    <row r="109" customFormat="false" ht="12.75" hidden="false" customHeight="false" outlineLevel="0" collapsed="false">
      <c r="A109" s="7"/>
      <c r="B109" s="7"/>
      <c r="C109" s="7"/>
      <c r="D109" s="7"/>
      <c r="E109" s="9"/>
      <c r="F109" s="290"/>
      <c r="G109" s="291"/>
      <c r="H109" s="290"/>
      <c r="I109" s="289"/>
      <c r="J109" s="289"/>
      <c r="K109" s="289"/>
      <c r="L109" s="289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7"/>
    </row>
    <row r="110" customFormat="false" ht="12.75" hidden="false" customHeight="false" outlineLevel="0" collapsed="false">
      <c r="A110" s="7"/>
      <c r="B110" s="7"/>
      <c r="C110" s="7"/>
      <c r="D110" s="7"/>
      <c r="E110" s="9"/>
      <c r="F110" s="291"/>
      <c r="G110" s="291"/>
      <c r="H110" s="290"/>
      <c r="I110" s="289"/>
      <c r="J110" s="289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89"/>
      <c r="Y110" s="7"/>
    </row>
    <row r="111" customFormat="false" ht="12.75" hidden="false" customHeight="false" outlineLevel="0" collapsed="false">
      <c r="A111" s="7"/>
      <c r="B111" s="7"/>
      <c r="C111" s="7"/>
      <c r="D111" s="7"/>
      <c r="E111" s="9"/>
      <c r="F111" s="291"/>
      <c r="G111" s="291"/>
      <c r="H111" s="10"/>
      <c r="I111" s="206"/>
      <c r="J111" s="294"/>
      <c r="K111" s="294"/>
      <c r="L111" s="289"/>
      <c r="M111" s="289"/>
      <c r="N111" s="294"/>
      <c r="O111" s="294"/>
      <c r="P111" s="294"/>
      <c r="Q111" s="295"/>
      <c r="R111" s="294"/>
      <c r="S111" s="296"/>
      <c r="T111" s="294"/>
      <c r="U111" s="294"/>
      <c r="V111" s="294"/>
      <c r="W111" s="294"/>
      <c r="X111" s="289"/>
      <c r="Y111" s="7"/>
    </row>
    <row r="112" customFormat="false" ht="12.75" hidden="false" customHeight="false" outlineLevel="0" collapsed="false">
      <c r="A112" s="7"/>
      <c r="B112" s="7"/>
      <c r="C112" s="7"/>
      <c r="D112" s="7"/>
      <c r="E112" s="297"/>
      <c r="F112" s="298"/>
      <c r="G112" s="298"/>
      <c r="H112" s="298"/>
      <c r="I112" s="299"/>
      <c r="J112" s="299"/>
      <c r="K112" s="299"/>
      <c r="L112" s="299"/>
      <c r="M112" s="298"/>
      <c r="N112" s="299"/>
      <c r="O112" s="299"/>
      <c r="P112" s="299"/>
      <c r="Q112" s="300"/>
      <c r="R112" s="299"/>
      <c r="S112" s="300"/>
      <c r="T112" s="299"/>
      <c r="U112" s="300"/>
      <c r="V112" s="301"/>
      <c r="W112" s="299"/>
      <c r="X112" s="299"/>
      <c r="Y112" s="7"/>
    </row>
    <row r="113" customFormat="false" ht="12.75" hidden="false" customHeight="false" outlineLevel="0" collapsed="false">
      <c r="A113" s="7"/>
      <c r="B113" s="7"/>
      <c r="C113" s="7"/>
      <c r="D113" s="7"/>
      <c r="E113" s="9"/>
      <c r="F113" s="290"/>
      <c r="G113" s="290"/>
      <c r="H113" s="290"/>
      <c r="I113" s="302"/>
      <c r="J113" s="302"/>
      <c r="K113" s="302"/>
      <c r="L113" s="302"/>
      <c r="M113" s="290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  <c r="X113" s="304"/>
      <c r="Y113" s="7"/>
    </row>
    <row r="114" customFormat="false" ht="12.75" hidden="false" customHeight="false" outlineLevel="0" collapsed="false">
      <c r="A114" s="7"/>
      <c r="B114" s="7"/>
      <c r="C114" s="7"/>
      <c r="D114" s="7"/>
      <c r="E114" s="9"/>
      <c r="F114" s="290"/>
      <c r="G114" s="290"/>
      <c r="H114" s="290"/>
      <c r="I114" s="302"/>
      <c r="J114" s="302"/>
      <c r="K114" s="302"/>
      <c r="L114" s="302"/>
      <c r="M114" s="290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  <c r="X114" s="304"/>
      <c r="Y114" s="7"/>
    </row>
    <row r="115" customFormat="false" ht="12.75" hidden="false" customHeight="false" outlineLevel="0" collapsed="false">
      <c r="A115" s="7"/>
      <c r="B115" s="7"/>
      <c r="C115" s="7"/>
      <c r="D115" s="7"/>
      <c r="E115" s="9"/>
      <c r="F115" s="290"/>
      <c r="G115" s="290"/>
      <c r="H115" s="290"/>
      <c r="I115" s="302"/>
      <c r="J115" s="302"/>
      <c r="K115" s="302"/>
      <c r="L115" s="302"/>
      <c r="M115" s="290"/>
      <c r="N115" s="303"/>
      <c r="O115" s="303"/>
      <c r="P115" s="303"/>
      <c r="Q115" s="303"/>
      <c r="R115" s="303"/>
      <c r="S115" s="303"/>
      <c r="T115" s="303"/>
      <c r="U115" s="303"/>
      <c r="V115" s="303"/>
      <c r="W115" s="303"/>
      <c r="X115" s="304"/>
      <c r="Y115" s="7"/>
    </row>
    <row r="116" customFormat="false" ht="12.75" hidden="false" customHeight="false" outlineLevel="0" collapsed="false">
      <c r="A116" s="7"/>
      <c r="B116" s="7"/>
      <c r="C116" s="7"/>
      <c r="D116" s="7"/>
      <c r="E116" s="9"/>
      <c r="F116" s="290"/>
      <c r="G116" s="290"/>
      <c r="H116" s="290"/>
      <c r="I116" s="302"/>
      <c r="J116" s="302"/>
      <c r="K116" s="302"/>
      <c r="L116" s="302"/>
      <c r="M116" s="290"/>
      <c r="N116" s="303"/>
      <c r="O116" s="303"/>
      <c r="P116" s="303"/>
      <c r="Q116" s="303"/>
      <c r="R116" s="303"/>
      <c r="S116" s="303"/>
      <c r="T116" s="303"/>
      <c r="U116" s="303"/>
      <c r="V116" s="303"/>
      <c r="W116" s="303"/>
      <c r="X116" s="304"/>
      <c r="Y116" s="7"/>
    </row>
    <row r="117" customFormat="false" ht="12.75" hidden="false" customHeight="false" outlineLevel="0" collapsed="false">
      <c r="A117" s="7"/>
      <c r="B117" s="7"/>
      <c r="C117" s="7"/>
      <c r="D117" s="7"/>
      <c r="E117" s="9"/>
      <c r="F117" s="290"/>
      <c r="G117" s="290"/>
      <c r="H117" s="290"/>
      <c r="I117" s="302"/>
      <c r="J117" s="302"/>
      <c r="K117" s="302"/>
      <c r="L117" s="302"/>
      <c r="M117" s="290"/>
      <c r="N117" s="303"/>
      <c r="O117" s="303"/>
      <c r="P117" s="303"/>
      <c r="Q117" s="303"/>
      <c r="R117" s="303"/>
      <c r="S117" s="303"/>
      <c r="T117" s="303"/>
      <c r="U117" s="303"/>
      <c r="V117" s="303"/>
      <c r="W117" s="303"/>
      <c r="X117" s="304"/>
      <c r="Y117" s="7"/>
    </row>
    <row r="118" customFormat="false" ht="12.75" hidden="false" customHeight="false" outlineLevel="0" collapsed="false">
      <c r="A118" s="7"/>
      <c r="B118" s="7"/>
      <c r="C118" s="7"/>
      <c r="D118" s="7"/>
      <c r="E118" s="9"/>
      <c r="F118" s="290"/>
      <c r="G118" s="290"/>
      <c r="H118" s="290"/>
      <c r="I118" s="302"/>
      <c r="J118" s="302"/>
      <c r="K118" s="302"/>
      <c r="L118" s="302"/>
      <c r="M118" s="290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  <c r="X118" s="304"/>
      <c r="Y118" s="7"/>
    </row>
    <row r="119" customFormat="false" ht="12.75" hidden="false" customHeight="false" outlineLevel="0" collapsed="false">
      <c r="A119" s="7"/>
      <c r="B119" s="7"/>
      <c r="C119" s="7"/>
      <c r="D119" s="7"/>
      <c r="E119" s="9"/>
      <c r="F119" s="290"/>
      <c r="G119" s="290"/>
      <c r="H119" s="290"/>
      <c r="I119" s="302"/>
      <c r="J119" s="302"/>
      <c r="K119" s="302"/>
      <c r="L119" s="302"/>
      <c r="M119" s="290"/>
      <c r="N119" s="303"/>
      <c r="O119" s="303"/>
      <c r="P119" s="303"/>
      <c r="Q119" s="303"/>
      <c r="R119" s="303"/>
      <c r="S119" s="303"/>
      <c r="T119" s="303"/>
      <c r="U119" s="303"/>
      <c r="V119" s="303"/>
      <c r="W119" s="303"/>
      <c r="X119" s="304"/>
      <c r="Y119" s="7"/>
    </row>
    <row r="120" customFormat="false" ht="12.75" hidden="false" customHeight="false" outlineLevel="0" collapsed="false">
      <c r="A120" s="7"/>
      <c r="B120" s="7"/>
      <c r="C120" s="7"/>
      <c r="D120" s="7"/>
      <c r="E120" s="9"/>
      <c r="F120" s="290"/>
      <c r="G120" s="290"/>
      <c r="H120" s="290"/>
      <c r="I120" s="302"/>
      <c r="J120" s="302"/>
      <c r="K120" s="302"/>
      <c r="L120" s="302"/>
      <c r="M120" s="290"/>
      <c r="N120" s="303"/>
      <c r="O120" s="303"/>
      <c r="P120" s="303"/>
      <c r="Q120" s="303"/>
      <c r="R120" s="303"/>
      <c r="S120" s="303"/>
      <c r="T120" s="303"/>
      <c r="U120" s="303"/>
      <c r="V120" s="303"/>
      <c r="W120" s="303"/>
      <c r="X120" s="304"/>
      <c r="Y120" s="7"/>
    </row>
    <row r="121" customFormat="false" ht="12.75" hidden="false" customHeight="false" outlineLevel="0" collapsed="false">
      <c r="A121" s="7"/>
      <c r="B121" s="7"/>
      <c r="C121" s="7"/>
      <c r="D121" s="7"/>
      <c r="E121" s="9"/>
      <c r="F121" s="290"/>
      <c r="G121" s="290"/>
      <c r="H121" s="290"/>
      <c r="I121" s="302"/>
      <c r="J121" s="302"/>
      <c r="K121" s="302"/>
      <c r="L121" s="302"/>
      <c r="M121" s="290"/>
      <c r="N121" s="303"/>
      <c r="O121" s="303"/>
      <c r="P121" s="303"/>
      <c r="Q121" s="303"/>
      <c r="R121" s="303"/>
      <c r="S121" s="303"/>
      <c r="T121" s="303"/>
      <c r="U121" s="303"/>
      <c r="V121" s="303"/>
      <c r="W121" s="303"/>
      <c r="X121" s="304"/>
      <c r="Y121" s="7"/>
    </row>
    <row r="122" customFormat="false" ht="12.75" hidden="false" customHeight="false" outlineLevel="0" collapsed="false">
      <c r="A122" s="7"/>
      <c r="B122" s="7"/>
      <c r="C122" s="7"/>
      <c r="D122" s="7"/>
      <c r="E122" s="9"/>
      <c r="F122" s="290"/>
      <c r="G122" s="290"/>
      <c r="H122" s="290"/>
      <c r="I122" s="302"/>
      <c r="J122" s="302"/>
      <c r="K122" s="302"/>
      <c r="L122" s="302"/>
      <c r="M122" s="290"/>
      <c r="N122" s="303"/>
      <c r="O122" s="303"/>
      <c r="P122" s="303"/>
      <c r="Q122" s="303"/>
      <c r="R122" s="303"/>
      <c r="S122" s="303"/>
      <c r="T122" s="303"/>
      <c r="U122" s="303"/>
      <c r="V122" s="303"/>
      <c r="W122" s="303"/>
      <c r="X122" s="304"/>
      <c r="Y122" s="7"/>
    </row>
    <row r="123" customFormat="false" ht="12.75" hidden="false" customHeight="false" outlineLevel="0" collapsed="false">
      <c r="A123" s="7"/>
      <c r="B123" s="7"/>
      <c r="C123" s="7"/>
      <c r="D123" s="7"/>
      <c r="E123" s="9"/>
      <c r="F123" s="290"/>
      <c r="G123" s="290"/>
      <c r="H123" s="290"/>
      <c r="I123" s="302"/>
      <c r="J123" s="302"/>
      <c r="K123" s="302"/>
      <c r="L123" s="302"/>
      <c r="M123" s="290"/>
      <c r="N123" s="303"/>
      <c r="O123" s="303"/>
      <c r="P123" s="303"/>
      <c r="Q123" s="303"/>
      <c r="R123" s="303"/>
      <c r="S123" s="303"/>
      <c r="T123" s="303"/>
      <c r="U123" s="303"/>
      <c r="V123" s="303"/>
      <c r="W123" s="303"/>
      <c r="X123" s="304"/>
      <c r="Y123" s="7"/>
    </row>
    <row r="124" customFormat="false" ht="12.75" hidden="false" customHeight="false" outlineLevel="0" collapsed="false">
      <c r="A124" s="7"/>
      <c r="B124" s="7"/>
      <c r="C124" s="7"/>
      <c r="D124" s="7"/>
      <c r="E124" s="9"/>
      <c r="F124" s="290"/>
      <c r="G124" s="290"/>
      <c r="H124" s="290"/>
      <c r="I124" s="302"/>
      <c r="J124" s="302"/>
      <c r="K124" s="302"/>
      <c r="L124" s="302"/>
      <c r="M124" s="290"/>
      <c r="N124" s="303"/>
      <c r="O124" s="303"/>
      <c r="P124" s="303"/>
      <c r="Q124" s="303"/>
      <c r="R124" s="303"/>
      <c r="S124" s="303"/>
      <c r="T124" s="303"/>
      <c r="U124" s="303"/>
      <c r="V124" s="303"/>
      <c r="W124" s="303"/>
      <c r="X124" s="304"/>
      <c r="Y124" s="7"/>
    </row>
    <row r="125" customFormat="false" ht="12.75" hidden="false" customHeight="false" outlineLevel="0" collapsed="false">
      <c r="A125" s="7"/>
      <c r="B125" s="7"/>
      <c r="C125" s="7"/>
      <c r="D125" s="7"/>
      <c r="E125" s="9"/>
      <c r="F125" s="290"/>
      <c r="G125" s="290"/>
      <c r="H125" s="290"/>
      <c r="I125" s="302"/>
      <c r="J125" s="302"/>
      <c r="K125" s="302"/>
      <c r="L125" s="302"/>
      <c r="M125" s="290"/>
      <c r="N125" s="303"/>
      <c r="O125" s="303"/>
      <c r="P125" s="303"/>
      <c r="Q125" s="303"/>
      <c r="R125" s="303"/>
      <c r="S125" s="303"/>
      <c r="T125" s="303"/>
      <c r="U125" s="303"/>
      <c r="V125" s="303"/>
      <c r="W125" s="303"/>
      <c r="X125" s="304"/>
      <c r="Y125" s="7"/>
    </row>
    <row r="126" customFormat="false" ht="12.75" hidden="false" customHeight="false" outlineLevel="0" collapsed="false">
      <c r="A126" s="7"/>
      <c r="B126" s="7"/>
      <c r="C126" s="7"/>
      <c r="D126" s="7"/>
      <c r="E126" s="9"/>
      <c r="F126" s="290"/>
      <c r="G126" s="290"/>
      <c r="H126" s="290"/>
      <c r="I126" s="302"/>
      <c r="J126" s="302"/>
      <c r="K126" s="302"/>
      <c r="L126" s="302"/>
      <c r="M126" s="290"/>
      <c r="N126" s="303"/>
      <c r="O126" s="303"/>
      <c r="P126" s="303"/>
      <c r="Q126" s="303"/>
      <c r="R126" s="303"/>
      <c r="S126" s="303"/>
      <c r="T126" s="303"/>
      <c r="U126" s="303"/>
      <c r="V126" s="303"/>
      <c r="W126" s="303"/>
      <c r="X126" s="304"/>
      <c r="Y126" s="7"/>
    </row>
    <row r="127" customFormat="false" ht="12.75" hidden="false" customHeight="false" outlineLevel="0" collapsed="false">
      <c r="A127" s="7"/>
      <c r="B127" s="7"/>
      <c r="C127" s="7"/>
      <c r="D127" s="7"/>
      <c r="E127" s="9"/>
      <c r="F127" s="290"/>
      <c r="G127" s="290"/>
      <c r="H127" s="290"/>
      <c r="I127" s="302"/>
      <c r="J127" s="302"/>
      <c r="K127" s="302"/>
      <c r="L127" s="302"/>
      <c r="M127" s="290"/>
      <c r="N127" s="303"/>
      <c r="O127" s="303"/>
      <c r="P127" s="303"/>
      <c r="Q127" s="303"/>
      <c r="R127" s="303"/>
      <c r="S127" s="303"/>
      <c r="T127" s="303"/>
      <c r="U127" s="303"/>
      <c r="V127" s="303"/>
      <c r="W127" s="303"/>
      <c r="X127" s="304"/>
      <c r="Y127" s="7"/>
    </row>
    <row r="128" customFormat="false" ht="12.75" hidden="false" customHeight="false" outlineLevel="0" collapsed="false">
      <c r="A128" s="7"/>
      <c r="B128" s="7"/>
      <c r="C128" s="7"/>
      <c r="D128" s="7"/>
      <c r="E128" s="9"/>
      <c r="F128" s="290"/>
      <c r="G128" s="290"/>
      <c r="H128" s="290"/>
      <c r="I128" s="302"/>
      <c r="J128" s="302"/>
      <c r="K128" s="302"/>
      <c r="L128" s="302"/>
      <c r="M128" s="290"/>
      <c r="N128" s="303"/>
      <c r="O128" s="303"/>
      <c r="P128" s="303"/>
      <c r="Q128" s="303"/>
      <c r="R128" s="303"/>
      <c r="S128" s="303"/>
      <c r="T128" s="303"/>
      <c r="U128" s="303"/>
      <c r="V128" s="303"/>
      <c r="W128" s="303"/>
      <c r="X128" s="304"/>
      <c r="Y128" s="7"/>
    </row>
    <row r="129" customFormat="false" ht="12.75" hidden="false" customHeight="false" outlineLevel="0" collapsed="false">
      <c r="A129" s="7"/>
      <c r="B129" s="7"/>
      <c r="C129" s="7"/>
      <c r="D129" s="7"/>
      <c r="E129" s="9"/>
      <c r="F129" s="290"/>
      <c r="G129" s="290"/>
      <c r="H129" s="290"/>
      <c r="I129" s="302"/>
      <c r="J129" s="302"/>
      <c r="K129" s="302"/>
      <c r="L129" s="302"/>
      <c r="M129" s="290"/>
      <c r="N129" s="303"/>
      <c r="O129" s="303"/>
      <c r="P129" s="303"/>
      <c r="Q129" s="303"/>
      <c r="R129" s="303"/>
      <c r="S129" s="303"/>
      <c r="T129" s="303"/>
      <c r="U129" s="303"/>
      <c r="V129" s="303"/>
      <c r="W129" s="303"/>
      <c r="X129" s="304"/>
      <c r="Y129" s="7"/>
    </row>
    <row r="130" customFormat="false" ht="12.75" hidden="false" customHeight="false" outlineLevel="0" collapsed="false">
      <c r="A130" s="7"/>
      <c r="B130" s="7"/>
      <c r="C130" s="7"/>
      <c r="D130" s="7"/>
      <c r="E130" s="9"/>
      <c r="F130" s="290"/>
      <c r="G130" s="290"/>
      <c r="H130" s="290"/>
      <c r="I130" s="302"/>
      <c r="J130" s="302"/>
      <c r="K130" s="302"/>
      <c r="L130" s="302"/>
      <c r="M130" s="290"/>
      <c r="N130" s="303"/>
      <c r="O130" s="303"/>
      <c r="P130" s="303"/>
      <c r="Q130" s="303"/>
      <c r="R130" s="303"/>
      <c r="S130" s="303"/>
      <c r="T130" s="303"/>
      <c r="U130" s="303"/>
      <c r="V130" s="303"/>
      <c r="W130" s="303"/>
      <c r="X130" s="304"/>
      <c r="Y130" s="7"/>
    </row>
    <row r="131" customFormat="false" ht="12.75" hidden="false" customHeight="false" outlineLevel="0" collapsed="false">
      <c r="A131" s="7"/>
      <c r="B131" s="7"/>
      <c r="C131" s="7"/>
      <c r="D131" s="7"/>
      <c r="E131" s="9"/>
      <c r="F131" s="290"/>
      <c r="G131" s="290"/>
      <c r="H131" s="290"/>
      <c r="I131" s="302"/>
      <c r="J131" s="302"/>
      <c r="K131" s="302"/>
      <c r="L131" s="302"/>
      <c r="M131" s="290"/>
      <c r="N131" s="303"/>
      <c r="O131" s="303"/>
      <c r="P131" s="303"/>
      <c r="Q131" s="303"/>
      <c r="R131" s="303"/>
      <c r="S131" s="303"/>
      <c r="T131" s="303"/>
      <c r="U131" s="303"/>
      <c r="V131" s="303"/>
      <c r="W131" s="303"/>
      <c r="X131" s="304"/>
      <c r="Y131" s="7"/>
    </row>
    <row r="132" customFormat="false" ht="12.75" hidden="false" customHeight="false" outlineLevel="0" collapsed="false">
      <c r="A132" s="7"/>
      <c r="B132" s="7"/>
      <c r="C132" s="7"/>
      <c r="D132" s="7"/>
      <c r="E132" s="9"/>
      <c r="F132" s="290"/>
      <c r="G132" s="290"/>
      <c r="H132" s="290"/>
      <c r="I132" s="302"/>
      <c r="J132" s="302"/>
      <c r="K132" s="302"/>
      <c r="L132" s="302"/>
      <c r="M132" s="290"/>
      <c r="N132" s="303"/>
      <c r="O132" s="303"/>
      <c r="P132" s="303"/>
      <c r="Q132" s="303"/>
      <c r="R132" s="303"/>
      <c r="S132" s="303"/>
      <c r="T132" s="303"/>
      <c r="U132" s="303"/>
      <c r="V132" s="303"/>
      <c r="W132" s="303"/>
      <c r="X132" s="304"/>
      <c r="Y132" s="7"/>
    </row>
    <row r="133" customFormat="false" ht="12.75" hidden="false" customHeight="false" outlineLevel="0" collapsed="false">
      <c r="A133" s="7"/>
      <c r="B133" s="7"/>
      <c r="C133" s="7"/>
      <c r="D133" s="7"/>
      <c r="E133" s="9"/>
      <c r="F133" s="290"/>
      <c r="G133" s="290"/>
      <c r="H133" s="290"/>
      <c r="I133" s="302"/>
      <c r="J133" s="302"/>
      <c r="K133" s="302"/>
      <c r="L133" s="302"/>
      <c r="M133" s="290"/>
      <c r="N133" s="303"/>
      <c r="O133" s="303"/>
      <c r="P133" s="303"/>
      <c r="Q133" s="303"/>
      <c r="R133" s="303"/>
      <c r="S133" s="303"/>
      <c r="T133" s="303"/>
      <c r="U133" s="303"/>
      <c r="V133" s="303"/>
      <c r="W133" s="303"/>
      <c r="X133" s="304"/>
      <c r="Y133" s="7"/>
    </row>
    <row r="134" customFormat="false" ht="12.75" hidden="false" customHeight="false" outlineLevel="0" collapsed="false">
      <c r="A134" s="7"/>
      <c r="B134" s="7"/>
      <c r="C134" s="7"/>
      <c r="D134" s="7"/>
      <c r="E134" s="9"/>
      <c r="F134" s="290"/>
      <c r="G134" s="290"/>
      <c r="H134" s="290"/>
      <c r="I134" s="302"/>
      <c r="J134" s="302"/>
      <c r="K134" s="302"/>
      <c r="L134" s="302"/>
      <c r="M134" s="290"/>
      <c r="N134" s="303"/>
      <c r="O134" s="303"/>
      <c r="P134" s="303"/>
      <c r="Q134" s="303"/>
      <c r="R134" s="303"/>
      <c r="S134" s="303"/>
      <c r="T134" s="303"/>
      <c r="U134" s="303"/>
      <c r="V134" s="303"/>
      <c r="W134" s="303"/>
      <c r="X134" s="304"/>
      <c r="Y134" s="7"/>
    </row>
    <row r="135" customFormat="false" ht="12.75" hidden="false" customHeight="false" outlineLevel="0" collapsed="false">
      <c r="A135" s="7"/>
      <c r="B135" s="7"/>
      <c r="C135" s="7"/>
      <c r="D135" s="7"/>
      <c r="E135" s="9"/>
      <c r="F135" s="290"/>
      <c r="G135" s="290"/>
      <c r="H135" s="290"/>
      <c r="I135" s="302"/>
      <c r="J135" s="302"/>
      <c r="K135" s="302"/>
      <c r="L135" s="302"/>
      <c r="M135" s="290"/>
      <c r="N135" s="303"/>
      <c r="O135" s="303"/>
      <c r="P135" s="303"/>
      <c r="Q135" s="303"/>
      <c r="R135" s="303"/>
      <c r="S135" s="303"/>
      <c r="T135" s="303"/>
      <c r="U135" s="303"/>
      <c r="V135" s="303"/>
      <c r="W135" s="303"/>
      <c r="X135" s="304"/>
      <c r="Y135" s="7"/>
    </row>
    <row r="136" customFormat="false" ht="12.75" hidden="false" customHeight="false" outlineLevel="0" collapsed="false">
      <c r="A136" s="7"/>
      <c r="B136" s="7"/>
      <c r="C136" s="7"/>
      <c r="D136" s="7"/>
      <c r="E136" s="9"/>
      <c r="F136" s="290"/>
      <c r="G136" s="290"/>
      <c r="H136" s="290"/>
      <c r="I136" s="302"/>
      <c r="J136" s="302"/>
      <c r="K136" s="302"/>
      <c r="L136" s="302"/>
      <c r="M136" s="290"/>
      <c r="N136" s="303"/>
      <c r="O136" s="303"/>
      <c r="P136" s="303"/>
      <c r="Q136" s="303"/>
      <c r="R136" s="303"/>
      <c r="S136" s="303"/>
      <c r="T136" s="303"/>
      <c r="U136" s="303"/>
      <c r="V136" s="303"/>
      <c r="W136" s="303"/>
      <c r="X136" s="304"/>
      <c r="Y136" s="7"/>
    </row>
    <row r="137" customFormat="false" ht="12.75" hidden="false" customHeight="false" outlineLevel="0" collapsed="false">
      <c r="A137" s="7"/>
      <c r="B137" s="7"/>
      <c r="C137" s="7"/>
      <c r="D137" s="7"/>
      <c r="E137" s="9"/>
      <c r="F137" s="290"/>
      <c r="G137" s="290"/>
      <c r="H137" s="291"/>
      <c r="I137" s="287"/>
      <c r="J137" s="287"/>
      <c r="K137" s="287"/>
      <c r="L137" s="287"/>
      <c r="M137" s="287"/>
      <c r="N137" s="287"/>
      <c r="O137" s="287"/>
      <c r="P137" s="287"/>
      <c r="Q137" s="287"/>
      <c r="R137" s="287"/>
      <c r="S137" s="287"/>
      <c r="T137" s="287"/>
      <c r="U137" s="287"/>
      <c r="V137" s="287"/>
      <c r="W137" s="287"/>
      <c r="X137" s="287"/>
      <c r="Y137" s="7"/>
    </row>
    <row r="138" customFormat="false" ht="12.75" hidden="false" customHeight="false" outlineLevel="0" collapsed="false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customFormat="false" ht="12.75" hidden="false" customHeight="false" outlineLevel="0" collapsed="false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customFormat="false" ht="12.75" hidden="false" customHeight="false" outlineLevel="0" collapsed="false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customFormat="false" ht="12.75" hidden="false" customHeight="false" outlineLevel="0" collapsed="false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customFormat="false" ht="12.75" hidden="false" customHeight="false" outlineLevel="0" collapsed="false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customFormat="false" ht="12.75" hidden="false" customHeight="false" outlineLevel="0" collapsed="false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customFormat="false" ht="12.75" hidden="false" customHeight="false" outlineLevel="0" collapsed="false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customFormat="false" ht="12.75" hidden="false" customHeight="false" outlineLevel="0" collapsed="false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</sheetData>
  <mergeCells count="13">
    <mergeCell ref="AQ1:AR1"/>
    <mergeCell ref="BC1:BD1"/>
    <mergeCell ref="W3:AB3"/>
    <mergeCell ref="AD3:AL3"/>
    <mergeCell ref="BF3:BH3"/>
    <mergeCell ref="CE3:CG3"/>
    <mergeCell ref="F4:I4"/>
    <mergeCell ref="AK4:AM4"/>
    <mergeCell ref="AN4:AP4"/>
    <mergeCell ref="AK5:AM5"/>
    <mergeCell ref="AN5:AP5"/>
    <mergeCell ref="F69:I69"/>
    <mergeCell ref="I109:L109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Y145"/>
  <sheetViews>
    <sheetView showFormulas="false" showGridLines="true" showRowColHeaders="true" showZeros="true" rightToLeft="false" tabSelected="false" showOutlineSymbols="true" defaultGridColor="true" view="normal" topLeftCell="AD1" colorId="64" zoomScale="75" zoomScaleNormal="75" zoomScalePageLayoutView="100" workbookViewId="0">
      <selection pane="topLeft" activeCell="AO34" activeCellId="0" sqref="AO3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9.99"/>
    <col collapsed="false" customWidth="true" hidden="false" outlineLevel="0" max="4" min="4" style="0" width="10.56"/>
    <col collapsed="false" customWidth="true" hidden="false" outlineLevel="0" max="5" min="5" style="0" width="13.85"/>
    <col collapsed="false" customWidth="true" hidden="false" outlineLevel="0" max="6" min="6" style="0" width="13.41"/>
    <col collapsed="false" customWidth="true" hidden="false" outlineLevel="0" max="7" min="7" style="0" width="11.99"/>
    <col collapsed="false" customWidth="true" hidden="false" outlineLevel="0" max="8" min="8" style="0" width="14.28"/>
    <col collapsed="false" customWidth="true" hidden="false" outlineLevel="0" max="9" min="9" style="0" width="15.85"/>
    <col collapsed="false" customWidth="true" hidden="false" outlineLevel="0" max="10" min="10" style="0" width="11.56"/>
    <col collapsed="false" customWidth="true" hidden="false" outlineLevel="0" max="11" min="11" style="0" width="19.56"/>
    <col collapsed="false" customWidth="true" hidden="false" outlineLevel="0" max="12" min="12" style="0" width="16.56"/>
    <col collapsed="false" customWidth="true" hidden="false" outlineLevel="0" max="13" min="13" style="0" width="18.41"/>
    <col collapsed="false" customWidth="true" hidden="false" outlineLevel="0" max="14" min="14" style="0" width="19.99"/>
    <col collapsed="false" customWidth="true" hidden="false" outlineLevel="0" max="15" min="15" style="0" width="14.56"/>
    <col collapsed="false" customWidth="true" hidden="false" outlineLevel="0" max="16" min="16" style="0" width="11.56"/>
    <col collapsed="false" customWidth="true" hidden="false" outlineLevel="0" max="17" min="17" style="0" width="12.14"/>
    <col collapsed="false" customWidth="true" hidden="false" outlineLevel="0" max="19" min="18" style="0" width="12.85"/>
    <col collapsed="false" customWidth="true" hidden="false" outlineLevel="0" max="20" min="20" style="0" width="13.56"/>
    <col collapsed="false" customWidth="true" hidden="false" outlineLevel="0" max="21" min="21" style="0" width="15.13"/>
    <col collapsed="false" customWidth="true" hidden="false" outlineLevel="0" max="22" min="22" style="0" width="13.14"/>
    <col collapsed="false" customWidth="true" hidden="false" outlineLevel="0" max="23" min="23" style="0" width="12.56"/>
    <col collapsed="false" customWidth="true" hidden="false" outlineLevel="0" max="24" min="24" style="0" width="12.28"/>
    <col collapsed="false" customWidth="true" hidden="false" outlineLevel="0" max="25" min="25" style="0" width="13.85"/>
    <col collapsed="false" customWidth="true" hidden="false" outlineLevel="0" max="26" min="26" style="0" width="12.56"/>
    <col collapsed="false" customWidth="true" hidden="false" outlineLevel="0" max="27" min="27" style="0" width="13.99"/>
    <col collapsed="false" customWidth="true" hidden="false" outlineLevel="0" max="28" min="28" style="0" width="14.14"/>
    <col collapsed="false" customWidth="true" hidden="false" outlineLevel="0" max="29" min="29" style="0" width="14.28"/>
    <col collapsed="false" customWidth="true" hidden="false" outlineLevel="0" max="30" min="30" style="0" width="15.13"/>
    <col collapsed="false" customWidth="true" hidden="false" outlineLevel="0" max="31" min="31" style="0" width="13.14"/>
    <col collapsed="false" customWidth="true" hidden="false" outlineLevel="0" max="32" min="32" style="0" width="12.56"/>
    <col collapsed="false" customWidth="true" hidden="false" outlineLevel="0" max="33" min="33" style="0" width="12.28"/>
    <col collapsed="false" customWidth="true" hidden="false" outlineLevel="0" max="34" min="34" style="0" width="12.7"/>
    <col collapsed="false" customWidth="true" hidden="false" outlineLevel="0" max="35" min="35" style="0" width="10.99"/>
    <col collapsed="false" customWidth="true" hidden="false" outlineLevel="0" max="36" min="36" style="0" width="15.41"/>
    <col collapsed="false" customWidth="true" hidden="false" outlineLevel="0" max="37" min="37" style="0" width="13.14"/>
    <col collapsed="false" customWidth="true" hidden="false" outlineLevel="0" max="38" min="38" style="0" width="14.56"/>
    <col collapsed="false" customWidth="true" hidden="false" outlineLevel="0" max="39" min="39" style="0" width="14.85"/>
    <col collapsed="false" customWidth="true" hidden="false" outlineLevel="0" max="40" min="40" style="0" width="11.13"/>
    <col collapsed="false" customWidth="true" hidden="false" outlineLevel="0" max="41" min="41" style="0" width="14.28"/>
    <col collapsed="false" customWidth="true" hidden="false" outlineLevel="0" max="42" min="42" style="0" width="14.41"/>
    <col collapsed="false" customWidth="true" hidden="false" outlineLevel="0" max="43" min="43" style="0" width="13.99"/>
    <col collapsed="false" customWidth="true" hidden="false" outlineLevel="0" max="44" min="44" style="0" width="14.28"/>
    <col collapsed="false" customWidth="true" hidden="false" outlineLevel="0" max="45" min="45" style="0" width="16.84"/>
    <col collapsed="false" customWidth="true" hidden="false" outlineLevel="0" max="46" min="46" style="0" width="17.28"/>
    <col collapsed="false" customWidth="true" hidden="false" outlineLevel="0" max="47" min="47" style="0" width="16.56"/>
    <col collapsed="false" customWidth="true" hidden="false" outlineLevel="0" max="48" min="48" style="0" width="17.14"/>
    <col collapsed="false" customWidth="true" hidden="false" outlineLevel="0" max="49" min="49" style="0" width="14.28"/>
    <col collapsed="false" customWidth="true" hidden="false" outlineLevel="0" max="50" min="50" style="0" width="14.85"/>
    <col collapsed="false" customWidth="true" hidden="false" outlineLevel="0" max="51" min="51" style="0" width="17.7"/>
    <col collapsed="false" customWidth="true" hidden="false" outlineLevel="0" max="52" min="52" style="0" width="13.99"/>
    <col collapsed="false" customWidth="true" hidden="false" outlineLevel="0" max="53" min="53" style="0" width="15.13"/>
    <col collapsed="false" customWidth="true" hidden="false" outlineLevel="0" max="54" min="54" style="0" width="14.99"/>
    <col collapsed="false" customWidth="true" hidden="false" outlineLevel="0" max="55" min="55" style="0" width="15.7"/>
    <col collapsed="false" customWidth="true" hidden="false" outlineLevel="0" max="56" min="56" style="0" width="15.85"/>
    <col collapsed="false" customWidth="true" hidden="false" outlineLevel="0" max="58" min="57" style="0" width="14.99"/>
    <col collapsed="false" customWidth="true" hidden="false" outlineLevel="0" max="59" min="59" style="0" width="13.56"/>
    <col collapsed="false" customWidth="true" hidden="false" outlineLevel="0" max="60" min="60" style="0" width="14.99"/>
    <col collapsed="false" customWidth="true" hidden="false" outlineLevel="0" max="61" min="61" style="0" width="16.84"/>
    <col collapsed="false" customWidth="true" hidden="false" outlineLevel="0" max="62" min="62" style="0" width="16.42"/>
    <col collapsed="false" customWidth="true" hidden="false" outlineLevel="0" max="63" min="63" style="0" width="16.7"/>
    <col collapsed="false" customWidth="true" hidden="false" outlineLevel="0" max="64" min="64" style="0" width="13.28"/>
    <col collapsed="false" customWidth="true" hidden="false" outlineLevel="0" max="66" min="66" style="0" width="10.99"/>
    <col collapsed="false" customWidth="true" hidden="false" outlineLevel="0" max="67" min="67" style="0" width="16.99"/>
    <col collapsed="false" customWidth="true" hidden="false" outlineLevel="0" max="69" min="69" style="0" width="16.42"/>
  </cols>
  <sheetData>
    <row r="1" customFormat="false" ht="20.25" hidden="false" customHeight="false" outlineLevel="0" collapsed="false">
      <c r="A1" s="1" t="n">
        <f aca="true">DATE(YEAR($A$4),MONTH($A$4),DAY(RIGHT(CELL("filename",A2),2)))</f>
        <v>36972</v>
      </c>
      <c r="K1" s="2" t="s">
        <v>0</v>
      </c>
      <c r="L1" s="2"/>
      <c r="N1" s="2"/>
      <c r="AQ1" s="3" t="n">
        <f aca="false">A1</f>
        <v>36972</v>
      </c>
      <c r="AR1" s="3"/>
      <c r="BC1" s="3" t="n">
        <f aca="false">A1</f>
        <v>36972</v>
      </c>
      <c r="BD1" s="3"/>
    </row>
    <row r="2" customFormat="false" ht="13.5" hidden="false" customHeight="false" outlineLevel="0" collapsed="false"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 t="s">
        <v>1</v>
      </c>
      <c r="N2" s="4"/>
      <c r="O2" s="4" t="s">
        <v>1</v>
      </c>
      <c r="P2" s="4"/>
      <c r="Q2" s="4" t="s">
        <v>1</v>
      </c>
      <c r="R2" s="4" t="s">
        <v>1</v>
      </c>
      <c r="S2" s="4" t="s">
        <v>1</v>
      </c>
      <c r="T2" s="4" t="s">
        <v>1</v>
      </c>
      <c r="U2" s="4"/>
      <c r="AB2" s="5"/>
      <c r="BH2" s="6"/>
      <c r="BJ2" s="6" t="s">
        <v>2</v>
      </c>
      <c r="BO2" s="6" t="s">
        <v>3</v>
      </c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8"/>
      <c r="CJ2" s="7"/>
      <c r="CK2" s="7"/>
      <c r="CL2" s="7"/>
      <c r="CM2" s="7"/>
      <c r="CN2" s="8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</row>
    <row r="3" customFormat="false" ht="13.5" hidden="false" customHeight="false" outlineLevel="0" collapsed="false">
      <c r="B3" s="9" t="s">
        <v>4</v>
      </c>
      <c r="C3" s="10"/>
      <c r="D3" s="10"/>
      <c r="E3" s="10"/>
      <c r="F3" s="11"/>
      <c r="G3" s="11"/>
      <c r="H3" s="12"/>
      <c r="I3" s="12"/>
      <c r="J3" s="11"/>
      <c r="K3" s="11"/>
      <c r="L3" s="11"/>
      <c r="M3" s="13" t="n">
        <v>2.52</v>
      </c>
      <c r="N3" s="11"/>
      <c r="O3" s="13" t="n">
        <v>0</v>
      </c>
      <c r="P3" s="14" t="n">
        <v>22.8</v>
      </c>
      <c r="Q3" s="13" t="n">
        <v>0</v>
      </c>
      <c r="R3" s="13" t="n">
        <v>0</v>
      </c>
      <c r="S3" s="13" t="n">
        <v>0</v>
      </c>
      <c r="T3" s="13" t="n">
        <v>0</v>
      </c>
      <c r="U3" s="4"/>
      <c r="W3" s="15" t="s">
        <v>5</v>
      </c>
      <c r="X3" s="15"/>
      <c r="Y3" s="15"/>
      <c r="Z3" s="15"/>
      <c r="AA3" s="15"/>
      <c r="AB3" s="15"/>
      <c r="AD3" s="16" t="s">
        <v>6</v>
      </c>
      <c r="AE3" s="16"/>
      <c r="AF3" s="16"/>
      <c r="AG3" s="16"/>
      <c r="AH3" s="16"/>
      <c r="AI3" s="16"/>
      <c r="AJ3" s="16"/>
      <c r="AK3" s="16"/>
      <c r="AL3" s="16"/>
      <c r="AM3" s="17"/>
      <c r="AN3" s="17"/>
      <c r="AO3" s="17"/>
      <c r="AP3" s="18"/>
      <c r="AQ3" s="19"/>
      <c r="AR3" s="20"/>
      <c r="AS3" s="21" t="s">
        <v>7</v>
      </c>
      <c r="AT3" s="22"/>
      <c r="AU3" s="22"/>
      <c r="AV3" s="22"/>
      <c r="AW3" s="22"/>
      <c r="AX3" s="22"/>
      <c r="AY3" s="22"/>
      <c r="AZ3" s="22"/>
      <c r="BA3" s="22"/>
      <c r="BB3" s="22"/>
      <c r="BC3" s="23"/>
      <c r="BF3" s="24" t="s">
        <v>8</v>
      </c>
      <c r="BG3" s="24"/>
      <c r="BH3" s="24"/>
      <c r="BJ3" s="25" t="s">
        <v>9</v>
      </c>
      <c r="BK3" s="26"/>
      <c r="BL3" s="27" t="n">
        <f aca="false">BD31</f>
        <v>28336.4928</v>
      </c>
      <c r="BM3" s="6"/>
      <c r="BO3" s="25" t="s">
        <v>9</v>
      </c>
      <c r="BP3" s="26"/>
      <c r="BQ3" s="27" t="e">
        <f aca="true">(INDIRECT(TEXT((DAY($A$1)-1),"0")&amp;"!Bq3"))+BL3</f>
        <v>#REF!</v>
      </c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7"/>
      <c r="CD3" s="7"/>
      <c r="CE3" s="28"/>
      <c r="CF3" s="28"/>
      <c r="CG3" s="28"/>
      <c r="CH3" s="7"/>
      <c r="CI3" s="8"/>
      <c r="CJ3" s="7"/>
      <c r="CK3" s="29"/>
      <c r="CL3" s="8"/>
      <c r="CM3" s="7"/>
      <c r="CN3" s="8"/>
      <c r="CO3" s="7"/>
      <c r="CP3" s="29"/>
      <c r="CQ3" s="7"/>
      <c r="CR3" s="7"/>
      <c r="CS3" s="7"/>
      <c r="CT3" s="7"/>
      <c r="CU3" s="7"/>
      <c r="CV3" s="7"/>
      <c r="CW3" s="7"/>
      <c r="CX3" s="7"/>
      <c r="CY3" s="7"/>
    </row>
    <row r="4" customFormat="false" ht="13.5" hidden="false" customHeight="false" outlineLevel="0" collapsed="false">
      <c r="A4" s="30" t="n">
        <f aca="false">'1'!A4</f>
        <v>36951</v>
      </c>
      <c r="B4" s="31"/>
      <c r="C4" s="32"/>
      <c r="D4" s="33" t="s">
        <v>10</v>
      </c>
      <c r="E4" s="34"/>
      <c r="F4" s="35" t="s">
        <v>11</v>
      </c>
      <c r="G4" s="35"/>
      <c r="H4" s="35"/>
      <c r="I4" s="35"/>
      <c r="J4" s="36" t="s">
        <v>12</v>
      </c>
      <c r="K4" s="37"/>
      <c r="L4" s="38"/>
      <c r="M4" s="36" t="s">
        <v>13</v>
      </c>
      <c r="N4" s="37"/>
      <c r="O4" s="37"/>
      <c r="P4" s="39"/>
      <c r="Q4" s="37"/>
      <c r="R4" s="37"/>
      <c r="S4" s="38"/>
      <c r="T4" s="36"/>
      <c r="U4" s="38"/>
      <c r="W4" s="40" t="s">
        <v>14</v>
      </c>
      <c r="X4" s="40"/>
      <c r="Y4" s="40" t="s">
        <v>14</v>
      </c>
      <c r="Z4" s="41"/>
      <c r="AA4" s="42" t="s">
        <v>15</v>
      </c>
      <c r="AB4" s="40"/>
      <c r="AC4" s="43" t="s">
        <v>16</v>
      </c>
      <c r="AE4" s="44" t="s">
        <v>17</v>
      </c>
      <c r="AF4" s="44" t="s">
        <v>17</v>
      </c>
      <c r="AG4" s="44"/>
      <c r="AH4" s="45"/>
      <c r="AI4" s="26" t="s">
        <v>18</v>
      </c>
      <c r="AJ4" s="46"/>
      <c r="AK4" s="47" t="s">
        <v>18</v>
      </c>
      <c r="AL4" s="47"/>
      <c r="AM4" s="47"/>
      <c r="AN4" s="47" t="s">
        <v>19</v>
      </c>
      <c r="AO4" s="47"/>
      <c r="AP4" s="47"/>
      <c r="AQ4" s="48" t="s">
        <v>20</v>
      </c>
      <c r="AR4" s="48" t="s">
        <v>21</v>
      </c>
      <c r="AS4" s="49"/>
      <c r="AT4" s="50" t="s">
        <v>21</v>
      </c>
      <c r="AU4" s="50" t="s">
        <v>22</v>
      </c>
      <c r="AV4" s="50" t="s">
        <v>21</v>
      </c>
      <c r="AW4" s="50" t="s">
        <v>11</v>
      </c>
      <c r="AX4" s="50" t="s">
        <v>23</v>
      </c>
      <c r="AY4" s="50" t="s">
        <v>24</v>
      </c>
      <c r="AZ4" s="50" t="s">
        <v>25</v>
      </c>
      <c r="BA4" s="50" t="s">
        <v>16</v>
      </c>
      <c r="BB4" s="50" t="s">
        <v>26</v>
      </c>
      <c r="BC4" s="50" t="s">
        <v>27</v>
      </c>
      <c r="BD4" s="50" t="s">
        <v>28</v>
      </c>
      <c r="BE4" s="51"/>
      <c r="BF4" s="40" t="s">
        <v>29</v>
      </c>
      <c r="BG4" s="40" t="s">
        <v>30</v>
      </c>
      <c r="BH4" s="40" t="s">
        <v>31</v>
      </c>
      <c r="BI4" s="52"/>
      <c r="BJ4" s="53" t="s">
        <v>32</v>
      </c>
      <c r="BK4" s="52"/>
      <c r="BL4" s="54"/>
      <c r="BO4" s="53" t="s">
        <v>32</v>
      </c>
      <c r="BP4" s="52"/>
      <c r="BQ4" s="54" t="e">
        <f aca="true">(INDIRECT(TEXT((DAY($A$1)-1),"0")&amp;"!BK4"))+BL4</f>
        <v>#REF!</v>
      </c>
      <c r="BR4" s="55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55"/>
      <c r="CE4" s="28"/>
      <c r="CF4" s="28"/>
      <c r="CG4" s="28"/>
      <c r="CH4" s="7"/>
      <c r="CI4" s="8"/>
      <c r="CJ4" s="7"/>
      <c r="CK4" s="29"/>
      <c r="CL4" s="7"/>
      <c r="CM4" s="7"/>
      <c r="CN4" s="8"/>
      <c r="CO4" s="7"/>
      <c r="CP4" s="29"/>
      <c r="CQ4" s="7"/>
      <c r="CR4" s="7"/>
      <c r="CS4" s="7"/>
      <c r="CT4" s="7"/>
      <c r="CU4" s="7"/>
      <c r="CV4" s="7"/>
      <c r="CW4" s="7"/>
      <c r="CX4" s="7"/>
      <c r="CY4" s="7"/>
    </row>
    <row r="5" customFormat="false" ht="12.75" hidden="false" customHeight="false" outlineLevel="0" collapsed="false">
      <c r="B5" s="56"/>
      <c r="C5" s="57" t="s">
        <v>33</v>
      </c>
      <c r="D5" s="57" t="s">
        <v>34</v>
      </c>
      <c r="E5" s="58"/>
      <c r="F5" s="59" t="s">
        <v>35</v>
      </c>
      <c r="G5" s="60" t="s">
        <v>36</v>
      </c>
      <c r="H5" s="60" t="s">
        <v>37</v>
      </c>
      <c r="I5" s="61" t="s">
        <v>38</v>
      </c>
      <c r="J5" s="59" t="s">
        <v>39</v>
      </c>
      <c r="K5" s="60" t="s">
        <v>23</v>
      </c>
      <c r="L5" s="61" t="s">
        <v>40</v>
      </c>
      <c r="M5" s="59" t="s">
        <v>25</v>
      </c>
      <c r="N5" s="60" t="s">
        <v>25</v>
      </c>
      <c r="O5" s="60" t="s">
        <v>41</v>
      </c>
      <c r="P5" s="60" t="s">
        <v>42</v>
      </c>
      <c r="Q5" s="60" t="s">
        <v>43</v>
      </c>
      <c r="R5" s="60" t="s">
        <v>43</v>
      </c>
      <c r="S5" s="61" t="s">
        <v>44</v>
      </c>
      <c r="T5" s="59" t="s">
        <v>45</v>
      </c>
      <c r="U5" s="62" t="s">
        <v>46</v>
      </c>
      <c r="W5" s="50" t="s">
        <v>24</v>
      </c>
      <c r="X5" s="50"/>
      <c r="Y5" s="50" t="s">
        <v>24</v>
      </c>
      <c r="Z5" s="63"/>
      <c r="AA5" s="64" t="s">
        <v>24</v>
      </c>
      <c r="AB5" s="65"/>
      <c r="AC5" s="66" t="s">
        <v>47</v>
      </c>
      <c r="AE5" s="67" t="s">
        <v>48</v>
      </c>
      <c r="AF5" s="67" t="s">
        <v>48</v>
      </c>
      <c r="AG5" s="67"/>
      <c r="AH5" s="68"/>
      <c r="AI5" s="52" t="s">
        <v>49</v>
      </c>
      <c r="AJ5" s="69"/>
      <c r="AK5" s="70" t="s">
        <v>49</v>
      </c>
      <c r="AL5" s="70"/>
      <c r="AM5" s="70"/>
      <c r="AN5" s="70" t="s">
        <v>49</v>
      </c>
      <c r="AO5" s="70"/>
      <c r="AP5" s="70"/>
      <c r="AQ5" s="71" t="s">
        <v>50</v>
      </c>
      <c r="AR5" s="71" t="s">
        <v>51</v>
      </c>
      <c r="AS5" s="49"/>
      <c r="AT5" s="50" t="s">
        <v>52</v>
      </c>
      <c r="AU5" s="50" t="s">
        <v>53</v>
      </c>
      <c r="AV5" s="50" t="s">
        <v>54</v>
      </c>
      <c r="AW5" s="50" t="s">
        <v>55</v>
      </c>
      <c r="AX5" s="50"/>
      <c r="AY5" s="50" t="s">
        <v>56</v>
      </c>
      <c r="AZ5" s="50" t="s">
        <v>57</v>
      </c>
      <c r="BA5" s="50" t="s">
        <v>47</v>
      </c>
      <c r="BB5" s="50" t="s">
        <v>58</v>
      </c>
      <c r="BC5" s="50"/>
      <c r="BD5" s="50" t="s">
        <v>59</v>
      </c>
      <c r="BE5" s="51"/>
      <c r="BF5" s="72" t="s">
        <v>60</v>
      </c>
      <c r="BG5" s="72" t="n">
        <v>0.8</v>
      </c>
      <c r="BH5" s="72" t="n">
        <v>0.2</v>
      </c>
      <c r="BI5" s="52"/>
      <c r="BJ5" s="53" t="s">
        <v>61</v>
      </c>
      <c r="BK5" s="52"/>
      <c r="BL5" s="73" t="n">
        <f aca="false">BL3-BL4</f>
        <v>28336.4928</v>
      </c>
      <c r="BO5" s="53" t="s">
        <v>61</v>
      </c>
      <c r="BP5" s="52"/>
      <c r="BQ5" s="73" t="e">
        <f aca="false">BQ3-BQ4</f>
        <v>#REF!</v>
      </c>
      <c r="BR5" s="55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55"/>
      <c r="CE5" s="74"/>
      <c r="CF5" s="74"/>
      <c r="CG5" s="74"/>
      <c r="CH5" s="7"/>
      <c r="CI5" s="8"/>
      <c r="CJ5" s="7"/>
      <c r="CK5" s="29"/>
      <c r="CL5" s="7"/>
      <c r="CM5" s="7"/>
      <c r="CN5" s="8"/>
      <c r="CO5" s="7"/>
      <c r="CP5" s="29"/>
      <c r="CQ5" s="7"/>
      <c r="CR5" s="7"/>
      <c r="CS5" s="7"/>
      <c r="CT5" s="7"/>
      <c r="CU5" s="7"/>
      <c r="CV5" s="7"/>
      <c r="CW5" s="7"/>
      <c r="CX5" s="7"/>
      <c r="CY5" s="7"/>
    </row>
    <row r="6" customFormat="false" ht="17.25" hidden="false" customHeight="true" outlineLevel="0" collapsed="false">
      <c r="B6" s="75"/>
      <c r="C6" s="76" t="s">
        <v>62</v>
      </c>
      <c r="D6" s="76" t="s">
        <v>63</v>
      </c>
      <c r="E6" s="77" t="s">
        <v>64</v>
      </c>
      <c r="F6" s="78" t="n">
        <f aca="false">Variables!C2</f>
        <v>0</v>
      </c>
      <c r="G6" s="79" t="n">
        <v>0</v>
      </c>
      <c r="H6" s="79" t="n">
        <v>0</v>
      </c>
      <c r="I6" s="80" t="s">
        <v>65</v>
      </c>
      <c r="J6" s="81" t="s">
        <v>66</v>
      </c>
      <c r="K6" s="79" t="n">
        <v>0</v>
      </c>
      <c r="L6" s="82" t="s">
        <v>65</v>
      </c>
      <c r="M6" s="83" t="n">
        <v>0</v>
      </c>
      <c r="N6" s="84" t="s">
        <v>67</v>
      </c>
      <c r="O6" s="85" t="n">
        <v>0</v>
      </c>
      <c r="P6" s="84" t="n">
        <v>0.019</v>
      </c>
      <c r="Q6" s="85" t="n">
        <v>0</v>
      </c>
      <c r="R6" s="85" t="s">
        <v>67</v>
      </c>
      <c r="S6" s="82" t="s">
        <v>68</v>
      </c>
      <c r="T6" s="86" t="n">
        <v>0</v>
      </c>
      <c r="U6" s="87" t="s">
        <v>69</v>
      </c>
      <c r="W6" s="88" t="s">
        <v>62</v>
      </c>
      <c r="X6" s="89"/>
      <c r="Y6" s="88" t="s">
        <v>62</v>
      </c>
      <c r="Z6" s="90"/>
      <c r="AA6" s="91" t="s">
        <v>62</v>
      </c>
      <c r="AB6" s="92"/>
      <c r="AC6" s="93" t="s">
        <v>70</v>
      </c>
      <c r="AD6" s="94" t="s">
        <v>71</v>
      </c>
      <c r="AE6" s="67" t="s">
        <v>72</v>
      </c>
      <c r="AF6" s="67" t="s">
        <v>73</v>
      </c>
      <c r="AG6" s="67"/>
      <c r="AH6" s="95" t="s">
        <v>72</v>
      </c>
      <c r="AI6" s="51" t="s">
        <v>50</v>
      </c>
      <c r="AJ6" s="49" t="s">
        <v>74</v>
      </c>
      <c r="AK6" s="67" t="s">
        <v>72</v>
      </c>
      <c r="AL6" s="51" t="s">
        <v>50</v>
      </c>
      <c r="AM6" s="49" t="s">
        <v>74</v>
      </c>
      <c r="AN6" s="67" t="s">
        <v>72</v>
      </c>
      <c r="AO6" s="51" t="s">
        <v>50</v>
      </c>
      <c r="AP6" s="49" t="s">
        <v>74</v>
      </c>
      <c r="AQ6" s="96" t="s">
        <v>75</v>
      </c>
      <c r="AR6" s="96" t="s">
        <v>76</v>
      </c>
      <c r="AS6" s="49"/>
      <c r="AT6" s="97" t="s">
        <v>76</v>
      </c>
      <c r="AU6" s="97" t="s">
        <v>77</v>
      </c>
      <c r="AV6" s="97" t="s">
        <v>70</v>
      </c>
      <c r="AW6" s="97" t="s">
        <v>78</v>
      </c>
      <c r="AX6" s="97" t="s">
        <v>70</v>
      </c>
      <c r="AY6" s="97" t="s">
        <v>70</v>
      </c>
      <c r="AZ6" s="97" t="s">
        <v>70</v>
      </c>
      <c r="BA6" s="97" t="s">
        <v>70</v>
      </c>
      <c r="BB6" s="97" t="s">
        <v>70</v>
      </c>
      <c r="BC6" s="97" t="s">
        <v>70</v>
      </c>
      <c r="BD6" s="97" t="s">
        <v>79</v>
      </c>
      <c r="BE6" s="52"/>
      <c r="BF6" s="92" t="s">
        <v>70</v>
      </c>
      <c r="BG6" s="92" t="s">
        <v>80</v>
      </c>
      <c r="BH6" s="92" t="s">
        <v>80</v>
      </c>
      <c r="BI6" s="98"/>
      <c r="BJ6" s="53" t="s">
        <v>32</v>
      </c>
      <c r="BK6" s="52"/>
      <c r="BL6" s="99"/>
      <c r="BM6" s="6"/>
      <c r="BN6" s="6"/>
      <c r="BO6" s="53" t="s">
        <v>32</v>
      </c>
      <c r="BP6" s="52"/>
      <c r="BQ6" s="99" t="e">
        <f aca="true">-ABS(INDIRECT(TEXT((DAY($A$1)-1),"0")&amp;"!BK6"))+BL6</f>
        <v>#REF!</v>
      </c>
      <c r="BR6" s="55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7"/>
      <c r="CE6" s="100"/>
      <c r="CF6" s="100"/>
      <c r="CG6" s="100"/>
      <c r="CH6" s="8"/>
      <c r="CI6" s="8"/>
      <c r="CJ6" s="7"/>
      <c r="CK6" s="101"/>
      <c r="CL6" s="8"/>
      <c r="CM6" s="8"/>
      <c r="CN6" s="8"/>
      <c r="CO6" s="7"/>
      <c r="CP6" s="101"/>
      <c r="CQ6" s="7"/>
      <c r="CR6" s="7"/>
      <c r="CS6" s="7"/>
      <c r="CT6" s="7"/>
      <c r="CU6" s="7"/>
      <c r="CV6" s="7"/>
      <c r="CW6" s="7"/>
      <c r="CX6" s="7"/>
      <c r="CY6" s="7"/>
    </row>
    <row r="7" customFormat="false" ht="13.5" hidden="false" customHeight="false" outlineLevel="0" collapsed="false">
      <c r="B7" s="102" t="s">
        <v>71</v>
      </c>
      <c r="C7" s="103" t="n">
        <v>4</v>
      </c>
      <c r="D7" s="104" t="n">
        <v>0</v>
      </c>
      <c r="E7" s="105" t="s">
        <v>62</v>
      </c>
      <c r="F7" s="106" t="s">
        <v>81</v>
      </c>
      <c r="G7" s="107" t="s">
        <v>81</v>
      </c>
      <c r="H7" s="107" t="s">
        <v>81</v>
      </c>
      <c r="I7" s="108" t="s">
        <v>81</v>
      </c>
      <c r="J7" s="109" t="n">
        <v>0</v>
      </c>
      <c r="K7" s="110" t="s">
        <v>82</v>
      </c>
      <c r="L7" s="111" t="s">
        <v>83</v>
      </c>
      <c r="M7" s="112" t="s">
        <v>82</v>
      </c>
      <c r="N7" s="113" t="n">
        <v>0.03</v>
      </c>
      <c r="O7" s="114" t="s">
        <v>83</v>
      </c>
      <c r="P7" s="113" t="s">
        <v>83</v>
      </c>
      <c r="Q7" s="114" t="s">
        <v>83</v>
      </c>
      <c r="R7" s="113" t="n">
        <v>0</v>
      </c>
      <c r="S7" s="115" t="n">
        <v>0</v>
      </c>
      <c r="T7" s="106" t="s">
        <v>82</v>
      </c>
      <c r="U7" s="111" t="s">
        <v>82</v>
      </c>
      <c r="W7" s="116" t="n">
        <v>4</v>
      </c>
      <c r="X7" s="117" t="n">
        <v>2.52</v>
      </c>
      <c r="Y7" s="118"/>
      <c r="Z7" s="41"/>
      <c r="AA7" s="119"/>
      <c r="AB7" s="120"/>
      <c r="AC7" s="121" t="n">
        <f aca="false">(W7*X7)+(Y7*Z7)+(AA7*AB7)</f>
        <v>10.08</v>
      </c>
      <c r="AD7" s="122" t="n">
        <v>100</v>
      </c>
      <c r="AE7" s="123" t="n">
        <v>0</v>
      </c>
      <c r="AF7" s="124" t="n">
        <v>0</v>
      </c>
      <c r="AG7" s="125"/>
      <c r="AH7" s="126"/>
      <c r="AI7" s="127"/>
      <c r="AJ7" s="128"/>
      <c r="AK7" s="129" t="n">
        <v>4</v>
      </c>
      <c r="AL7" s="41" t="n">
        <v>175</v>
      </c>
      <c r="AM7" s="46"/>
      <c r="AN7" s="306"/>
      <c r="AO7" s="131"/>
      <c r="AP7" s="132"/>
      <c r="AQ7" s="132" t="e">
        <f aca="false" t="array" ref="AQ7:AQ7">SUM(IF(AND(AJ7&lt;&gt;"pac",AJ7&lt;&gt;""),AI7),IF(AND(AM7&lt;&gt;"pac",AM7&lt;&gt;""),AL7),IF(AND(AN7&lt;&gt;"pac",AN7&lt;&gt;""),AO7))/SUM(IF(AND(AJ7&lt;&gt;"pac",AJ7&lt;&gt;""),1),IF(AND(AM7&lt;&gt;"pac",AM7&lt;&gt;""),1),IF(AND(AN7&lt;&gt;"pac",AN7&lt;&gt;""),1))</f>
        <v>#DIV/0!</v>
      </c>
      <c r="AR7" s="132" t="n">
        <f aca="false" t="array" ref="AR7:AR7">SUM(IF(AND(AJ7&lt;&gt;"pac",AJ7&lt;&gt;""),AH7),IF(AND(AM7&lt;&gt;"pac",AM7&lt;&gt;""),AK7),IF(AND(AP7&lt;&gt;"pac",AP7&lt;&gt;""),AN7))</f>
        <v>0</v>
      </c>
      <c r="AS7" s="133"/>
      <c r="AT7" s="134" t="n">
        <f aca="false">SUM(AE7,AG7,AH7,AN7,AK7)</f>
        <v>4</v>
      </c>
      <c r="AU7" s="135" t="n">
        <f aca="false">AV7/AT7</f>
        <v>175</v>
      </c>
      <c r="AV7" s="136" t="n">
        <f aca="false">SUM(AE7*AF7)+(AH7*AI7)+(AN7*AO7)+(AK7*AL7)</f>
        <v>700</v>
      </c>
      <c r="AW7" s="137" t="n">
        <f aca="false">AT7*(F8+G8+H8)*J8/1000</f>
        <v>0</v>
      </c>
      <c r="AX7" s="137" t="n">
        <f aca="false">K8*AT7</f>
        <v>0</v>
      </c>
      <c r="AY7" s="137" t="n">
        <f aca="false">L8*(AE8+AG8)</f>
        <v>0</v>
      </c>
      <c r="AZ7" s="136" t="n">
        <f aca="false">P8</f>
        <v>1.7328</v>
      </c>
      <c r="BA7" s="137" t="n">
        <f aca="false">AC7</f>
        <v>10.08</v>
      </c>
      <c r="BB7" s="137" t="n">
        <f aca="false">T8*AT8</f>
        <v>0</v>
      </c>
      <c r="BC7" s="137"/>
      <c r="BD7" s="137" t="n">
        <f aca="false">AV7-SUM(AW7:BC7)</f>
        <v>688.1872</v>
      </c>
      <c r="BE7" s="138"/>
      <c r="BF7" s="139" t="n">
        <f aca="false">BD7</f>
        <v>688.1872</v>
      </c>
      <c r="BG7" s="139" t="n">
        <f aca="false">BF7*$BG$5</f>
        <v>550.54976</v>
      </c>
      <c r="BH7" s="139" t="n">
        <f aca="false">BF7*$BH$5</f>
        <v>137.63744</v>
      </c>
      <c r="BI7" s="52"/>
      <c r="BJ7" s="140" t="s">
        <v>84</v>
      </c>
      <c r="BK7" s="141"/>
      <c r="BL7" s="54" t="n">
        <f aca="false">BL5+BL6</f>
        <v>28336.4928</v>
      </c>
      <c r="BO7" s="140" t="s">
        <v>84</v>
      </c>
      <c r="BP7" s="141"/>
      <c r="BQ7" s="54" t="e">
        <f aca="false">BQ5+BQ6</f>
        <v>#REF!</v>
      </c>
      <c r="BR7" s="55"/>
      <c r="BS7" s="142"/>
      <c r="BT7" s="143"/>
      <c r="BU7" s="144"/>
      <c r="BV7" s="138"/>
      <c r="BW7" s="138"/>
      <c r="BX7" s="138"/>
      <c r="BY7" s="144"/>
      <c r="BZ7" s="138"/>
      <c r="CA7" s="138"/>
      <c r="CB7" s="138"/>
      <c r="CC7" s="138"/>
      <c r="CD7" s="138"/>
      <c r="CE7" s="145"/>
      <c r="CF7" s="145"/>
      <c r="CG7" s="145"/>
      <c r="CH7" s="7"/>
      <c r="CI7" s="8"/>
      <c r="CJ7" s="7"/>
      <c r="CK7" s="29"/>
      <c r="CL7" s="7"/>
      <c r="CM7" s="7"/>
      <c r="CN7" s="8"/>
      <c r="CO7" s="7"/>
      <c r="CP7" s="29"/>
      <c r="CQ7" s="7"/>
      <c r="CR7" s="7"/>
      <c r="CS7" s="7"/>
      <c r="CT7" s="7"/>
      <c r="CU7" s="7"/>
      <c r="CV7" s="7"/>
      <c r="CW7" s="7"/>
      <c r="CX7" s="7"/>
      <c r="CY7" s="7"/>
    </row>
    <row r="8" customFormat="false" ht="12.75" hidden="false" customHeight="false" outlineLevel="0" collapsed="false">
      <c r="B8" s="75" t="n">
        <v>100</v>
      </c>
      <c r="C8" s="146" t="n">
        <f aca="false">C7</f>
        <v>4</v>
      </c>
      <c r="D8" s="147" t="n">
        <f aca="false">D7</f>
        <v>0</v>
      </c>
      <c r="E8" s="148" t="n">
        <f aca="false">C8-D7</f>
        <v>4</v>
      </c>
      <c r="F8" s="149" t="n">
        <f aca="false">$F$6</f>
        <v>0</v>
      </c>
      <c r="G8" s="150" t="n">
        <f aca="false">$G$6</f>
        <v>0</v>
      </c>
      <c r="H8" s="151" t="n">
        <f aca="false">$H$6</f>
        <v>0</v>
      </c>
      <c r="I8" s="152" t="n">
        <f aca="false">F8+G8+H8</f>
        <v>0</v>
      </c>
      <c r="J8" s="153" t="n">
        <f aca="false">$J$7</f>
        <v>0</v>
      </c>
      <c r="K8" s="154" t="n">
        <f aca="false">$K$6</f>
        <v>0</v>
      </c>
      <c r="L8" s="155" t="n">
        <f aca="false">((I8*J8/1000)+K8)</f>
        <v>0</v>
      </c>
      <c r="M8" s="156" t="n">
        <f aca="false">$M$68</f>
        <v>0</v>
      </c>
      <c r="N8" s="157" t="e">
        <f aca="false">$N$7*AQ7*AR7</f>
        <v>#DIV/0!</v>
      </c>
      <c r="O8" s="156" t="n">
        <f aca="false">$O$68</f>
        <v>0</v>
      </c>
      <c r="P8" s="158" t="n">
        <f aca="false">(AT7*$P$6)*$P$3</f>
        <v>1.7328</v>
      </c>
      <c r="Q8" s="154" t="n">
        <f aca="false">$Q$68</f>
        <v>0</v>
      </c>
      <c r="R8" s="154" t="n">
        <v>0</v>
      </c>
      <c r="S8" s="155" t="n">
        <v>0</v>
      </c>
      <c r="T8" s="156" t="n">
        <f aca="false">$T$6</f>
        <v>0</v>
      </c>
      <c r="U8" s="159" t="e">
        <f aca="false">(N8/E8)+SUM(L8:M8)</f>
        <v>#DIV/0!</v>
      </c>
      <c r="W8" s="116" t="n">
        <v>4</v>
      </c>
      <c r="X8" s="117" t="n">
        <v>2.52</v>
      </c>
      <c r="Y8" s="160"/>
      <c r="Z8" s="63"/>
      <c r="AA8" s="161"/>
      <c r="AB8" s="120"/>
      <c r="AC8" s="162" t="n">
        <f aca="false">(W8*X8)+(Y8*Z8)+(AA8*AB8)</f>
        <v>10.08</v>
      </c>
      <c r="AD8" s="163" t="n">
        <v>200</v>
      </c>
      <c r="AE8" s="164" t="n">
        <v>0</v>
      </c>
      <c r="AF8" s="165" t="n">
        <v>0</v>
      </c>
      <c r="AG8" s="166"/>
      <c r="AH8" s="167"/>
      <c r="AI8" s="168"/>
      <c r="AJ8" s="169"/>
      <c r="AK8" s="170" t="n">
        <v>4</v>
      </c>
      <c r="AL8" s="63" t="n">
        <v>175</v>
      </c>
      <c r="AM8" s="171"/>
      <c r="AN8" s="116"/>
      <c r="AO8" s="173"/>
      <c r="AP8" s="133"/>
      <c r="AQ8" s="133" t="e">
        <f aca="false" t="array" ref="AQ8:AQ8">SUM(IF(AND(AJ8&lt;&gt;"pac",AJ8&lt;&gt;""),AI8),IF(AND(AM8&lt;&gt;"pac",AM8&lt;&gt;""),AL8),IF(AND(AN8&lt;&gt;"pac",AN8&lt;&gt;""),AO8))/SUM(IF(AND(AJ8&lt;&gt;"pac",AJ8&lt;&gt;""),1),IF(AND(AM8&lt;&gt;"pac",AM8&lt;&gt;""),1),IF(AND(AN8&lt;&gt;"pac",AN8&lt;&gt;""),1))</f>
        <v>#DIV/0!</v>
      </c>
      <c r="AR8" s="133" t="n">
        <f aca="false" t="array" ref="AR8:AR8">SUM(IF(AND(AJ8&lt;&gt;"pac",AJ8&lt;&gt;""),AH8),IF(AND(AM8&lt;&gt;"pac",AM8&lt;&gt;""),AK8),IF(AND(AP8&lt;&gt;"pac",AP8&lt;&gt;""),AN8))</f>
        <v>0</v>
      </c>
      <c r="AS8" s="133"/>
      <c r="AT8" s="134" t="n">
        <f aca="false">SUM(AE8,AG8,AH8,AN8,AK8)</f>
        <v>4</v>
      </c>
      <c r="AU8" s="135" t="n">
        <f aca="false">AV8/AT8</f>
        <v>175</v>
      </c>
      <c r="AV8" s="136" t="n">
        <f aca="false">SUM(AE8*AF8)+(AH8*AI8)+(AN8*AO8)+(AK8*AL8)</f>
        <v>700</v>
      </c>
      <c r="AW8" s="137" t="n">
        <f aca="false">AT8*(F9+G9+H9)*J9/1000</f>
        <v>0</v>
      </c>
      <c r="AX8" s="137" t="n">
        <f aca="false">K9*AT8</f>
        <v>0</v>
      </c>
      <c r="AY8" s="137" t="n">
        <f aca="false">L9*(AE9+AG9)</f>
        <v>0</v>
      </c>
      <c r="AZ8" s="136" t="n">
        <f aca="false">P9</f>
        <v>1.7328</v>
      </c>
      <c r="BA8" s="137" t="n">
        <f aca="false">AC8</f>
        <v>10.08</v>
      </c>
      <c r="BB8" s="137" t="n">
        <f aca="false">T9*AT9</f>
        <v>0</v>
      </c>
      <c r="BC8" s="137"/>
      <c r="BD8" s="137" t="n">
        <f aca="false">AV8-SUM(AW8:BC8)</f>
        <v>688.1872</v>
      </c>
      <c r="BE8" s="138"/>
      <c r="BF8" s="139" t="n">
        <f aca="false">BD8</f>
        <v>688.1872</v>
      </c>
      <c r="BG8" s="139" t="n">
        <f aca="false">BF8*$BG$5</f>
        <v>550.54976</v>
      </c>
      <c r="BH8" s="139" t="n">
        <f aca="false">BF8*$BH$5</f>
        <v>137.63744</v>
      </c>
      <c r="BI8" s="52"/>
      <c r="BR8" s="55"/>
      <c r="BS8" s="142"/>
      <c r="BT8" s="143"/>
      <c r="BU8" s="144"/>
      <c r="BV8" s="138"/>
      <c r="BW8" s="138"/>
      <c r="BX8" s="138"/>
      <c r="BY8" s="144"/>
      <c r="BZ8" s="138"/>
      <c r="CA8" s="138"/>
      <c r="CB8" s="138"/>
      <c r="CC8" s="138"/>
      <c r="CD8" s="138"/>
      <c r="CE8" s="145"/>
      <c r="CF8" s="145"/>
      <c r="CG8" s="145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</row>
    <row r="9" customFormat="false" ht="12.75" hidden="false" customHeight="false" outlineLevel="0" collapsed="false">
      <c r="B9" s="75" t="n">
        <v>200</v>
      </c>
      <c r="C9" s="146" t="n">
        <f aca="false">C8</f>
        <v>4</v>
      </c>
      <c r="D9" s="147" t="n">
        <f aca="false">D8</f>
        <v>0</v>
      </c>
      <c r="E9" s="174" t="n">
        <f aca="false">C9-D8</f>
        <v>4</v>
      </c>
      <c r="F9" s="149" t="n">
        <f aca="false">$F$6</f>
        <v>0</v>
      </c>
      <c r="G9" s="175" t="n">
        <f aca="false">$G$6</f>
        <v>0</v>
      </c>
      <c r="H9" s="151" t="n">
        <f aca="false">$H$6</f>
        <v>0</v>
      </c>
      <c r="I9" s="152" t="n">
        <f aca="false">F9+G9+H9</f>
        <v>0</v>
      </c>
      <c r="J9" s="153" t="n">
        <f aca="false">$J$7</f>
        <v>0</v>
      </c>
      <c r="K9" s="154" t="n">
        <f aca="false">$K$6</f>
        <v>0</v>
      </c>
      <c r="L9" s="155" t="n">
        <f aca="false">((I9*J9/1000)+K9)</f>
        <v>0</v>
      </c>
      <c r="M9" s="156" t="n">
        <f aca="false">$M$68</f>
        <v>0</v>
      </c>
      <c r="N9" s="157" t="e">
        <f aca="false">$N$7*AQ8*AR8</f>
        <v>#DIV/0!</v>
      </c>
      <c r="O9" s="156" t="n">
        <f aca="false">$O$68</f>
        <v>0</v>
      </c>
      <c r="P9" s="158" t="n">
        <f aca="false">(AT8*$P$6)*$P$3</f>
        <v>1.7328</v>
      </c>
      <c r="Q9" s="154" t="n">
        <f aca="false">$Q$68</f>
        <v>0</v>
      </c>
      <c r="R9" s="154" t="n">
        <v>0</v>
      </c>
      <c r="S9" s="155" t="n">
        <v>0</v>
      </c>
      <c r="T9" s="156" t="n">
        <f aca="false">$T$6</f>
        <v>0</v>
      </c>
      <c r="U9" s="159" t="e">
        <f aca="false">(N9/E9)+SUM(L9:M9)</f>
        <v>#DIV/0!</v>
      </c>
      <c r="W9" s="116" t="n">
        <v>4</v>
      </c>
      <c r="X9" s="117" t="n">
        <v>2.52</v>
      </c>
      <c r="Y9" s="160"/>
      <c r="Z9" s="63"/>
      <c r="AA9" s="161"/>
      <c r="AB9" s="120"/>
      <c r="AC9" s="162" t="n">
        <f aca="false">(W9*X9)+(Y9*Z9)+(AA9*AB9)</f>
        <v>10.08</v>
      </c>
      <c r="AD9" s="163" t="n">
        <v>300</v>
      </c>
      <c r="AE9" s="164" t="n">
        <v>0</v>
      </c>
      <c r="AF9" s="165" t="n">
        <v>0</v>
      </c>
      <c r="AG9" s="166"/>
      <c r="AH9" s="167"/>
      <c r="AI9" s="168"/>
      <c r="AJ9" s="169"/>
      <c r="AK9" s="170" t="n">
        <v>4</v>
      </c>
      <c r="AL9" s="63" t="n">
        <v>175</v>
      </c>
      <c r="AM9" s="171"/>
      <c r="AN9" s="116"/>
      <c r="AO9" s="173"/>
      <c r="AP9" s="133"/>
      <c r="AQ9" s="133" t="e">
        <f aca="false" t="array" ref="AQ9:AQ9">SUM(IF(AND(AJ9&lt;&gt;"pac",AJ9&lt;&gt;""),AI9),IF(AND(AM9&lt;&gt;"pac",AM9&lt;&gt;""),AL9),IF(AND(AN9&lt;&gt;"pac",AN9&lt;&gt;""),AO9))/SUM(IF(AND(AJ9&lt;&gt;"pac",AJ9&lt;&gt;""),1),IF(AND(AM9&lt;&gt;"pac",AM9&lt;&gt;""),1),IF(AND(AN9&lt;&gt;"pac",AN9&lt;&gt;""),1))</f>
        <v>#DIV/0!</v>
      </c>
      <c r="AR9" s="133" t="n">
        <f aca="false" t="array" ref="AR9:AR9">SUM(IF(AND(AJ9&lt;&gt;"pac",AJ9&lt;&gt;""),AH9),IF(AND(AM9&lt;&gt;"pac",AM9&lt;&gt;""),AK9),IF(AND(AP9&lt;&gt;"pac",AP9&lt;&gt;""),AN9))</f>
        <v>0</v>
      </c>
      <c r="AS9" s="133"/>
      <c r="AT9" s="134" t="n">
        <f aca="false">SUM(AE9,AG9,AH9,AN9,AK9)</f>
        <v>4</v>
      </c>
      <c r="AU9" s="135" t="n">
        <f aca="false">AV9/AT9</f>
        <v>175</v>
      </c>
      <c r="AV9" s="136" t="n">
        <f aca="false">SUM(AE9*AF9)+(AH9*AI9)+(AN9*AO9)+(AK9*AL9)</f>
        <v>700</v>
      </c>
      <c r="AW9" s="137" t="n">
        <f aca="false">AT9*(F10+G10+H10)*J10/1000</f>
        <v>0</v>
      </c>
      <c r="AX9" s="137" t="n">
        <f aca="false">K10*AT9</f>
        <v>0</v>
      </c>
      <c r="AY9" s="137" t="n">
        <f aca="false">L10*(AE10+AG10)</f>
        <v>0</v>
      </c>
      <c r="AZ9" s="136" t="n">
        <f aca="false">P10</f>
        <v>1.7328</v>
      </c>
      <c r="BA9" s="137" t="n">
        <f aca="false">AC9</f>
        <v>10.08</v>
      </c>
      <c r="BB9" s="137" t="n">
        <f aca="false">T10*AT10</f>
        <v>0</v>
      </c>
      <c r="BC9" s="137"/>
      <c r="BD9" s="137" t="n">
        <f aca="false">AV9-SUM(AW9:BC9)</f>
        <v>688.1872</v>
      </c>
      <c r="BE9" s="138"/>
      <c r="BF9" s="139" t="n">
        <f aca="false">BD9</f>
        <v>688.1872</v>
      </c>
      <c r="BG9" s="139" t="n">
        <f aca="false">BF9*$BG$5</f>
        <v>550.54976</v>
      </c>
      <c r="BH9" s="139" t="n">
        <f aca="false">BF9*$BH$5</f>
        <v>137.63744</v>
      </c>
      <c r="BI9" s="52"/>
      <c r="BR9" s="55"/>
      <c r="BS9" s="142"/>
      <c r="BT9" s="143"/>
      <c r="BU9" s="98"/>
      <c r="BV9" s="52"/>
      <c r="BW9" s="52"/>
      <c r="BX9" s="52"/>
      <c r="BY9" s="52"/>
      <c r="BZ9" s="98"/>
      <c r="CA9" s="52"/>
      <c r="CB9" s="52"/>
      <c r="CC9" s="138"/>
      <c r="CD9" s="138"/>
      <c r="CE9" s="145"/>
      <c r="CF9" s="145"/>
      <c r="CG9" s="145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</row>
    <row r="10" customFormat="false" ht="12.75" hidden="false" customHeight="false" outlineLevel="0" collapsed="false">
      <c r="B10" s="75" t="n">
        <v>300</v>
      </c>
      <c r="C10" s="146" t="n">
        <f aca="false">C9</f>
        <v>4</v>
      </c>
      <c r="D10" s="147" t="n">
        <f aca="false">D9</f>
        <v>0</v>
      </c>
      <c r="E10" s="174" t="n">
        <f aca="false">C10-D9</f>
        <v>4</v>
      </c>
      <c r="F10" s="149" t="n">
        <f aca="false">$F$6</f>
        <v>0</v>
      </c>
      <c r="G10" s="175" t="n">
        <f aca="false">$G$6</f>
        <v>0</v>
      </c>
      <c r="H10" s="151" t="n">
        <f aca="false">$H$6</f>
        <v>0</v>
      </c>
      <c r="I10" s="152" t="n">
        <f aca="false">F10+G10+H10</f>
        <v>0</v>
      </c>
      <c r="J10" s="153" t="n">
        <f aca="false">$J$7</f>
        <v>0</v>
      </c>
      <c r="K10" s="154" t="n">
        <f aca="false">$K$6</f>
        <v>0</v>
      </c>
      <c r="L10" s="155" t="n">
        <f aca="false">((I10*J10/1000)+K10)</f>
        <v>0</v>
      </c>
      <c r="M10" s="156" t="n">
        <f aca="false">$M$68</f>
        <v>0</v>
      </c>
      <c r="N10" s="157" t="e">
        <f aca="false">$N$7*AQ9*AR9</f>
        <v>#DIV/0!</v>
      </c>
      <c r="O10" s="156" t="n">
        <f aca="false">$O$68</f>
        <v>0</v>
      </c>
      <c r="P10" s="158" t="n">
        <f aca="false">(AT9*$P$6)*$P$3</f>
        <v>1.7328</v>
      </c>
      <c r="Q10" s="154" t="n">
        <f aca="false">$Q$68</f>
        <v>0</v>
      </c>
      <c r="R10" s="154" t="n">
        <v>0</v>
      </c>
      <c r="S10" s="155" t="n">
        <v>0</v>
      </c>
      <c r="T10" s="156" t="n">
        <f aca="false">$T$6</f>
        <v>0</v>
      </c>
      <c r="U10" s="159" t="e">
        <f aca="false">(N10/E10)+SUM(L10:M10)</f>
        <v>#DIV/0!</v>
      </c>
      <c r="W10" s="116" t="n">
        <v>4</v>
      </c>
      <c r="X10" s="117" t="n">
        <v>2.52</v>
      </c>
      <c r="Y10" s="160"/>
      <c r="Z10" s="63"/>
      <c r="AA10" s="161"/>
      <c r="AB10" s="120"/>
      <c r="AC10" s="162" t="n">
        <f aca="false">(W10*X10)+(Y10*Z10)+(AA10*AB10)</f>
        <v>10.08</v>
      </c>
      <c r="AD10" s="163" t="n">
        <v>400</v>
      </c>
      <c r="AE10" s="164" t="n">
        <v>0</v>
      </c>
      <c r="AF10" s="165" t="n">
        <v>0</v>
      </c>
      <c r="AG10" s="166"/>
      <c r="AH10" s="167"/>
      <c r="AI10" s="168"/>
      <c r="AJ10" s="169"/>
      <c r="AK10" s="170" t="n">
        <v>4</v>
      </c>
      <c r="AL10" s="63" t="n">
        <v>175</v>
      </c>
      <c r="AM10" s="171"/>
      <c r="AN10" s="116"/>
      <c r="AO10" s="173"/>
      <c r="AP10" s="133"/>
      <c r="AQ10" s="133" t="e">
        <f aca="false" t="array" ref="AQ10:AQ10">SUM(IF(AND(AJ10&lt;&gt;"pac",AJ10&lt;&gt;""),AI10),IF(AND(AM10&lt;&gt;"pac",AM10&lt;&gt;""),AL10),IF(AND(AN10&lt;&gt;"pac",AN10&lt;&gt;""),AO10))/SUM(IF(AND(AJ10&lt;&gt;"pac",AJ10&lt;&gt;""),1),IF(AND(AM10&lt;&gt;"pac",AM10&lt;&gt;""),1),IF(AND(AN10&lt;&gt;"pac",AN10&lt;&gt;""),1))</f>
        <v>#DIV/0!</v>
      </c>
      <c r="AR10" s="133" t="n">
        <f aca="false" t="array" ref="AR10:AR10">SUM(IF(AND(AJ10&lt;&gt;"pac",AJ10&lt;&gt;""),AH10),IF(AND(AM10&lt;&gt;"pac",AM10&lt;&gt;""),AK10),IF(AND(AP10&lt;&gt;"pac",AP10&lt;&gt;""),AN10))</f>
        <v>0</v>
      </c>
      <c r="AS10" s="133"/>
      <c r="AT10" s="134" t="n">
        <f aca="false">SUM(AE10,AG10,AH10,AN10,AK10)</f>
        <v>4</v>
      </c>
      <c r="AU10" s="135" t="n">
        <f aca="false">AV10/AT10</f>
        <v>175</v>
      </c>
      <c r="AV10" s="136" t="n">
        <f aca="false">SUM(AE10*AF10)+(AH10*AI10)+(AN10*AO10)+(AK10*AL10)</f>
        <v>700</v>
      </c>
      <c r="AW10" s="137" t="n">
        <f aca="false">AT10*(F11+G11+H11)*J11/1000</f>
        <v>0</v>
      </c>
      <c r="AX10" s="137" t="n">
        <f aca="false">K11*AT10</f>
        <v>0</v>
      </c>
      <c r="AY10" s="137" t="n">
        <f aca="false">L11*(AE11+AG11)</f>
        <v>0</v>
      </c>
      <c r="AZ10" s="136" t="n">
        <f aca="false">P11</f>
        <v>1.7328</v>
      </c>
      <c r="BA10" s="137" t="n">
        <f aca="false">AC10</f>
        <v>10.08</v>
      </c>
      <c r="BB10" s="137" t="n">
        <f aca="false">T11*AT11</f>
        <v>0</v>
      </c>
      <c r="BC10" s="137"/>
      <c r="BD10" s="137" t="n">
        <f aca="false">AV10-SUM(AW10:BC10)</f>
        <v>688.1872</v>
      </c>
      <c r="BE10" s="138"/>
      <c r="BF10" s="139" t="n">
        <f aca="false">BD10</f>
        <v>688.1872</v>
      </c>
      <c r="BG10" s="139" t="n">
        <f aca="false">BF10*$BG$5</f>
        <v>550.54976</v>
      </c>
      <c r="BH10" s="139" t="n">
        <f aca="false">BF10*$BH$5</f>
        <v>137.63744</v>
      </c>
      <c r="BI10" s="52"/>
      <c r="BJ10" s="6" t="s">
        <v>86</v>
      </c>
      <c r="BO10" s="6" t="s">
        <v>87</v>
      </c>
      <c r="BR10" s="55"/>
      <c r="BS10" s="142"/>
      <c r="BT10" s="143"/>
      <c r="BU10" s="98"/>
      <c r="BV10" s="52"/>
      <c r="BW10" s="176"/>
      <c r="BX10" s="98"/>
      <c r="BY10" s="52"/>
      <c r="BZ10" s="98"/>
      <c r="CA10" s="52"/>
      <c r="CB10" s="176"/>
      <c r="CC10" s="138"/>
      <c r="CD10" s="138"/>
      <c r="CE10" s="145"/>
      <c r="CF10" s="145"/>
      <c r="CG10" s="145"/>
      <c r="CH10" s="7"/>
      <c r="CI10" s="8"/>
      <c r="CJ10" s="7"/>
      <c r="CK10" s="7"/>
      <c r="CL10" s="7"/>
      <c r="CM10" s="7"/>
      <c r="CN10" s="8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</row>
    <row r="11" customFormat="false" ht="12.75" hidden="false" customHeight="false" outlineLevel="0" collapsed="false">
      <c r="B11" s="75" t="n">
        <v>400</v>
      </c>
      <c r="C11" s="146" t="n">
        <f aca="false">C10</f>
        <v>4</v>
      </c>
      <c r="D11" s="147" t="n">
        <f aca="false">D10</f>
        <v>0</v>
      </c>
      <c r="E11" s="174" t="n">
        <f aca="false">C11-D10</f>
        <v>4</v>
      </c>
      <c r="F11" s="149" t="n">
        <f aca="false">$F$6</f>
        <v>0</v>
      </c>
      <c r="G11" s="175" t="n">
        <f aca="false">$G$6</f>
        <v>0</v>
      </c>
      <c r="H11" s="151" t="n">
        <f aca="false">$H$6</f>
        <v>0</v>
      </c>
      <c r="I11" s="152" t="n">
        <f aca="false">F11+G11+H11</f>
        <v>0</v>
      </c>
      <c r="J11" s="153" t="n">
        <f aca="false">$J$7</f>
        <v>0</v>
      </c>
      <c r="K11" s="154" t="n">
        <f aca="false">$K$6</f>
        <v>0</v>
      </c>
      <c r="L11" s="155" t="n">
        <f aca="false">((I11*J11/1000)+K11)</f>
        <v>0</v>
      </c>
      <c r="M11" s="156" t="n">
        <f aca="false">$M$68</f>
        <v>0</v>
      </c>
      <c r="N11" s="157" t="e">
        <f aca="false">$N$7*AQ10*AR10</f>
        <v>#DIV/0!</v>
      </c>
      <c r="O11" s="156" t="n">
        <f aca="false">$O$68</f>
        <v>0</v>
      </c>
      <c r="P11" s="158" t="n">
        <f aca="false">(AT10*$P$6)*$P$3</f>
        <v>1.7328</v>
      </c>
      <c r="Q11" s="154" t="n">
        <f aca="false">$Q$68</f>
        <v>0</v>
      </c>
      <c r="R11" s="154" t="n">
        <v>0</v>
      </c>
      <c r="S11" s="155" t="n">
        <v>0</v>
      </c>
      <c r="T11" s="156" t="n">
        <f aca="false">$T$6</f>
        <v>0</v>
      </c>
      <c r="U11" s="159" t="e">
        <f aca="false">(N11/E11)+SUM(L11:M11)</f>
        <v>#DIV/0!</v>
      </c>
      <c r="W11" s="116" t="n">
        <v>4</v>
      </c>
      <c r="X11" s="117" t="n">
        <v>2.52</v>
      </c>
      <c r="Y11" s="160"/>
      <c r="Z11" s="63"/>
      <c r="AA11" s="161"/>
      <c r="AB11" s="120"/>
      <c r="AC11" s="162" t="n">
        <f aca="false">(W11*X11)+(Y11*Z11)+(AA11*AB11)</f>
        <v>10.08</v>
      </c>
      <c r="AD11" s="163" t="n">
        <v>500</v>
      </c>
      <c r="AE11" s="164" t="n">
        <v>0</v>
      </c>
      <c r="AF11" s="165" t="n">
        <v>0</v>
      </c>
      <c r="AG11" s="166"/>
      <c r="AH11" s="167"/>
      <c r="AI11" s="168"/>
      <c r="AJ11" s="169"/>
      <c r="AK11" s="170" t="n">
        <v>4</v>
      </c>
      <c r="AL11" s="63" t="n">
        <v>175</v>
      </c>
      <c r="AM11" s="171"/>
      <c r="AN11" s="116"/>
      <c r="AO11" s="173"/>
      <c r="AP11" s="133"/>
      <c r="AQ11" s="133" t="e">
        <f aca="false" t="array" ref="AQ11:AQ11">SUM(IF(AND(AJ11&lt;&gt;"pac",AJ11&lt;&gt;""),AI11),IF(AND(AM11&lt;&gt;"pac",AM11&lt;&gt;""),AL11),IF(AND(AN11&lt;&gt;"pac",AN11&lt;&gt;""),AO11))/SUM(IF(AND(AJ11&lt;&gt;"pac",AJ11&lt;&gt;""),1),IF(AND(AM11&lt;&gt;"pac",AM11&lt;&gt;""),1),IF(AND(AN11&lt;&gt;"pac",AN11&lt;&gt;""),1))</f>
        <v>#DIV/0!</v>
      </c>
      <c r="AR11" s="133" t="n">
        <f aca="false" t="array" ref="AR11:AR11">SUM(IF(AND(AJ11&lt;&gt;"pac",AJ11&lt;&gt;""),AH11),IF(AND(AM11&lt;&gt;"pac",AM11&lt;&gt;""),AK11),IF(AND(AP11&lt;&gt;"pac",AP11&lt;&gt;""),AN11))</f>
        <v>0</v>
      </c>
      <c r="AS11" s="133"/>
      <c r="AT11" s="134" t="n">
        <f aca="false">SUM(AE11,AG11,AH11,AN11,AK11)</f>
        <v>4</v>
      </c>
      <c r="AU11" s="135" t="n">
        <f aca="false">AV11/AT11</f>
        <v>175</v>
      </c>
      <c r="AV11" s="136" t="n">
        <f aca="false">SUM(AE11*AF11)+(AH11*AI11)+(AN11*AO11)+(AK11*AL11)</f>
        <v>700</v>
      </c>
      <c r="AW11" s="137" t="n">
        <f aca="false">AT11*(F12+G12+H12)*J12/1000</f>
        <v>0</v>
      </c>
      <c r="AX11" s="137" t="n">
        <f aca="false">K12*AT11</f>
        <v>0</v>
      </c>
      <c r="AY11" s="137" t="n">
        <f aca="false">L12*(AE12+AG12)</f>
        <v>0</v>
      </c>
      <c r="AZ11" s="136" t="n">
        <f aca="false">P12</f>
        <v>1.7328</v>
      </c>
      <c r="BA11" s="137" t="n">
        <f aca="false">AC11</f>
        <v>10.08</v>
      </c>
      <c r="BB11" s="137" t="n">
        <f aca="false">T12*AT12</f>
        <v>0</v>
      </c>
      <c r="BC11" s="137"/>
      <c r="BD11" s="137" t="n">
        <f aca="false">AV11-SUM(AW11:BC11)</f>
        <v>688.1872</v>
      </c>
      <c r="BE11" s="138"/>
      <c r="BF11" s="139" t="n">
        <f aca="false">BD11</f>
        <v>688.1872</v>
      </c>
      <c r="BG11" s="139" t="n">
        <f aca="false">BF11*$BG$5</f>
        <v>550.54976</v>
      </c>
      <c r="BH11" s="139" t="n">
        <f aca="false">BF11*$BH$5</f>
        <v>137.63744</v>
      </c>
      <c r="BI11" s="52"/>
      <c r="BJ11" s="25" t="s">
        <v>88</v>
      </c>
      <c r="BK11" s="26"/>
      <c r="BL11" s="27" t="n">
        <f aca="false">AV31</f>
        <v>28620</v>
      </c>
      <c r="BO11" s="25" t="s">
        <v>88</v>
      </c>
      <c r="BP11" s="26"/>
      <c r="BQ11" s="27" t="e">
        <f aca="true">(INDIRECT(TEXT((DAY($A$1)-1),"0")&amp;"!Bq11"))+BL11</f>
        <v>#REF!</v>
      </c>
      <c r="BR11" s="55"/>
      <c r="BS11" s="142"/>
      <c r="BT11" s="143"/>
      <c r="BU11" s="98"/>
      <c r="BV11" s="52"/>
      <c r="BW11" s="176"/>
      <c r="BX11" s="52"/>
      <c r="BY11" s="52"/>
      <c r="BZ11" s="98"/>
      <c r="CA11" s="52"/>
      <c r="CB11" s="176"/>
      <c r="CC11" s="138"/>
      <c r="CD11" s="138"/>
      <c r="CE11" s="145"/>
      <c r="CF11" s="145"/>
      <c r="CG11" s="145"/>
      <c r="CH11" s="7"/>
      <c r="CI11" s="8"/>
      <c r="CJ11" s="7"/>
      <c r="CK11" s="29"/>
      <c r="CL11" s="7"/>
      <c r="CM11" s="7"/>
      <c r="CN11" s="8"/>
      <c r="CO11" s="7"/>
      <c r="CP11" s="29"/>
      <c r="CQ11" s="7"/>
      <c r="CR11" s="7"/>
      <c r="CS11" s="7"/>
      <c r="CT11" s="7"/>
      <c r="CU11" s="7"/>
      <c r="CV11" s="7"/>
      <c r="CW11" s="7"/>
      <c r="CX11" s="7"/>
      <c r="CY11" s="7"/>
    </row>
    <row r="12" customFormat="false" ht="12.75" hidden="false" customHeight="false" outlineLevel="0" collapsed="false">
      <c r="B12" s="75" t="n">
        <v>500</v>
      </c>
      <c r="C12" s="146" t="n">
        <f aca="false">C11</f>
        <v>4</v>
      </c>
      <c r="D12" s="147" t="n">
        <f aca="false">D11</f>
        <v>0</v>
      </c>
      <c r="E12" s="174" t="n">
        <f aca="false">C12-D11</f>
        <v>4</v>
      </c>
      <c r="F12" s="149" t="n">
        <f aca="false">$F$6</f>
        <v>0</v>
      </c>
      <c r="G12" s="175" t="n">
        <f aca="false">$G$6</f>
        <v>0</v>
      </c>
      <c r="H12" s="151" t="n">
        <f aca="false">$H$6</f>
        <v>0</v>
      </c>
      <c r="I12" s="152" t="n">
        <f aca="false">F12+G12+H12</f>
        <v>0</v>
      </c>
      <c r="J12" s="153" t="n">
        <f aca="false">$J$7</f>
        <v>0</v>
      </c>
      <c r="K12" s="154" t="n">
        <f aca="false">$K$6</f>
        <v>0</v>
      </c>
      <c r="L12" s="155" t="n">
        <f aca="false">((I12*J12/1000)+K12)</f>
        <v>0</v>
      </c>
      <c r="M12" s="156" t="n">
        <f aca="false">$M$68</f>
        <v>0</v>
      </c>
      <c r="N12" s="157" t="e">
        <f aca="false">$N$7*AQ11*AR11</f>
        <v>#DIV/0!</v>
      </c>
      <c r="O12" s="156" t="n">
        <f aca="false">$O$68</f>
        <v>0</v>
      </c>
      <c r="P12" s="158" t="n">
        <f aca="false">(AT11*$P$6)*$P$3</f>
        <v>1.7328</v>
      </c>
      <c r="Q12" s="154" t="n">
        <f aca="false">$Q$68</f>
        <v>0</v>
      </c>
      <c r="R12" s="154" t="n">
        <v>0</v>
      </c>
      <c r="S12" s="155" t="n">
        <v>0</v>
      </c>
      <c r="T12" s="156" t="n">
        <f aca="false">$T$6</f>
        <v>0</v>
      </c>
      <c r="U12" s="159" t="e">
        <f aca="false">(N12/E12)+SUM(L12:M12)</f>
        <v>#DIV/0!</v>
      </c>
      <c r="W12" s="116" t="n">
        <v>4</v>
      </c>
      <c r="X12" s="117" t="n">
        <v>2.52</v>
      </c>
      <c r="Y12" s="160"/>
      <c r="Z12" s="63"/>
      <c r="AA12" s="161"/>
      <c r="AB12" s="120"/>
      <c r="AC12" s="162" t="n">
        <f aca="false">(W12*X12)+(Y12*Z12)+(AA12*AB12)</f>
        <v>10.08</v>
      </c>
      <c r="AD12" s="163" t="n">
        <v>600</v>
      </c>
      <c r="AE12" s="164" t="n">
        <v>0</v>
      </c>
      <c r="AF12" s="165" t="n">
        <v>0</v>
      </c>
      <c r="AG12" s="166"/>
      <c r="AH12" s="167"/>
      <c r="AI12" s="168"/>
      <c r="AJ12" s="169"/>
      <c r="AK12" s="170" t="n">
        <v>4</v>
      </c>
      <c r="AL12" s="63" t="n">
        <v>175</v>
      </c>
      <c r="AM12" s="171"/>
      <c r="AN12" s="116"/>
      <c r="AO12" s="173"/>
      <c r="AP12" s="133"/>
      <c r="AQ12" s="133" t="e">
        <f aca="false" t="array" ref="AQ12:AQ12">SUM(IF(AND(AJ12&lt;&gt;"pac",AJ12&lt;&gt;""),AI12),IF(AND(AM12&lt;&gt;"pac",AM12&lt;&gt;""),AL12),IF(AND(AN12&lt;&gt;"pac",AN12&lt;&gt;""),AO12))/SUM(IF(AND(AJ12&lt;&gt;"pac",AJ12&lt;&gt;""),1),IF(AND(AM12&lt;&gt;"pac",AM12&lt;&gt;""),1),IF(AND(AN12&lt;&gt;"pac",AN12&lt;&gt;""),1))</f>
        <v>#DIV/0!</v>
      </c>
      <c r="AR12" s="133" t="n">
        <f aca="false" t="array" ref="AR12:AR12">SUM(IF(AND(AJ12&lt;&gt;"pac",AJ12&lt;&gt;""),AH12),IF(AND(AM12&lt;&gt;"pac",AM12&lt;&gt;""),AK12),IF(AND(AP12&lt;&gt;"pac",AP12&lt;&gt;""),AN12))</f>
        <v>0</v>
      </c>
      <c r="AS12" s="133"/>
      <c r="AT12" s="134" t="n">
        <f aca="false">SUM(AE12,AG12,AH12,AN12,AK12)</f>
        <v>4</v>
      </c>
      <c r="AU12" s="135" t="n">
        <f aca="false">AV12/AT12</f>
        <v>175</v>
      </c>
      <c r="AV12" s="136" t="n">
        <f aca="false">SUM(AE12*AF12)+(AH12*AI12)+(AN12*AO12)+(AK12*AL12)</f>
        <v>700</v>
      </c>
      <c r="AW12" s="137" t="n">
        <f aca="false">AT12*(F13+G13+H13)*J13/1000</f>
        <v>0</v>
      </c>
      <c r="AX12" s="137" t="n">
        <f aca="false">K13*AT12</f>
        <v>0</v>
      </c>
      <c r="AY12" s="137" t="n">
        <f aca="false">L13*(AE13+AG13)</f>
        <v>0</v>
      </c>
      <c r="AZ12" s="136" t="n">
        <f aca="false">P13</f>
        <v>1.7328</v>
      </c>
      <c r="BA12" s="137" t="n">
        <f aca="false">AC12</f>
        <v>10.08</v>
      </c>
      <c r="BB12" s="137" t="n">
        <f aca="false">T13*AT13</f>
        <v>0</v>
      </c>
      <c r="BC12" s="137"/>
      <c r="BD12" s="137" t="n">
        <f aca="false">AV12-SUM(AW12:BC12)</f>
        <v>688.1872</v>
      </c>
      <c r="BE12" s="138"/>
      <c r="BF12" s="139" t="n">
        <f aca="false">BD12</f>
        <v>688.1872</v>
      </c>
      <c r="BG12" s="139" t="n">
        <f aca="false">BF12*$BG$5</f>
        <v>550.54976</v>
      </c>
      <c r="BH12" s="139" t="n">
        <f aca="false">BF12*$BH$5</f>
        <v>137.63744</v>
      </c>
      <c r="BI12" s="52"/>
      <c r="BJ12" s="53" t="s">
        <v>92</v>
      </c>
      <c r="BK12" s="52"/>
      <c r="BL12" s="73"/>
      <c r="BO12" s="53" t="s">
        <v>92</v>
      </c>
      <c r="BP12" s="52"/>
      <c r="BQ12" s="73"/>
      <c r="BR12" s="55"/>
      <c r="BS12" s="142"/>
      <c r="BT12" s="143"/>
      <c r="BU12" s="98"/>
      <c r="BV12" s="52"/>
      <c r="BW12" s="176"/>
      <c r="BX12" s="52"/>
      <c r="BY12" s="52"/>
      <c r="BZ12" s="98"/>
      <c r="CA12" s="52"/>
      <c r="CB12" s="176"/>
      <c r="CC12" s="138"/>
      <c r="CD12" s="138"/>
      <c r="CE12" s="145"/>
      <c r="CF12" s="145"/>
      <c r="CG12" s="145"/>
      <c r="CH12" s="7"/>
      <c r="CI12" s="8"/>
      <c r="CJ12" s="7"/>
      <c r="CK12" s="29"/>
      <c r="CL12" s="7"/>
      <c r="CM12" s="7"/>
      <c r="CN12" s="8"/>
      <c r="CO12" s="7"/>
      <c r="CP12" s="29"/>
      <c r="CQ12" s="7"/>
      <c r="CR12" s="7"/>
      <c r="CS12" s="7"/>
      <c r="CT12" s="7"/>
      <c r="CU12" s="7"/>
      <c r="CV12" s="7"/>
      <c r="CW12" s="7"/>
      <c r="CX12" s="7"/>
      <c r="CY12" s="7"/>
    </row>
    <row r="13" customFormat="false" ht="12.75" hidden="false" customHeight="false" outlineLevel="0" collapsed="false">
      <c r="B13" s="75" t="n">
        <v>600</v>
      </c>
      <c r="C13" s="146" t="n">
        <f aca="false">C12</f>
        <v>4</v>
      </c>
      <c r="D13" s="147" t="n">
        <f aca="false">D12</f>
        <v>0</v>
      </c>
      <c r="E13" s="174" t="n">
        <f aca="false">C13-D12</f>
        <v>4</v>
      </c>
      <c r="F13" s="149" t="n">
        <f aca="false">$F$6</f>
        <v>0</v>
      </c>
      <c r="G13" s="175" t="n">
        <f aca="false">$G$6</f>
        <v>0</v>
      </c>
      <c r="H13" s="151" t="n">
        <f aca="false">$H$6</f>
        <v>0</v>
      </c>
      <c r="I13" s="152" t="n">
        <f aca="false">F13+G13+H13</f>
        <v>0</v>
      </c>
      <c r="J13" s="153" t="n">
        <f aca="false">$J$7</f>
        <v>0</v>
      </c>
      <c r="K13" s="154" t="n">
        <f aca="false">$K$6</f>
        <v>0</v>
      </c>
      <c r="L13" s="155" t="n">
        <f aca="false">((I13*J13/1000)+K13)</f>
        <v>0</v>
      </c>
      <c r="M13" s="156" t="n">
        <f aca="false">$M$68</f>
        <v>0</v>
      </c>
      <c r="N13" s="157" t="e">
        <f aca="false">$N$7*AQ12*AR12</f>
        <v>#DIV/0!</v>
      </c>
      <c r="O13" s="156" t="n">
        <f aca="false">$O$68</f>
        <v>0</v>
      </c>
      <c r="P13" s="158" t="n">
        <f aca="false">(AT12*$P$6)*$P$3</f>
        <v>1.7328</v>
      </c>
      <c r="Q13" s="154" t="n">
        <f aca="false">$Q$68</f>
        <v>0</v>
      </c>
      <c r="R13" s="154" t="n">
        <v>0</v>
      </c>
      <c r="S13" s="155" t="n">
        <v>0</v>
      </c>
      <c r="T13" s="156" t="n">
        <f aca="false">$T$6</f>
        <v>0</v>
      </c>
      <c r="U13" s="159" t="e">
        <f aca="false">(N13/E13)+SUM(L13:M13)</f>
        <v>#DIV/0!</v>
      </c>
      <c r="W13" s="116" t="n">
        <v>4</v>
      </c>
      <c r="X13" s="117" t="n">
        <v>2.52</v>
      </c>
      <c r="Y13" s="160"/>
      <c r="Z13" s="63"/>
      <c r="AA13" s="161"/>
      <c r="AB13" s="120"/>
      <c r="AC13" s="162" t="n">
        <f aca="false">(W13*X13)+(Y13*Z13)+(AA13*AB13)</f>
        <v>10.08</v>
      </c>
      <c r="AD13" s="163" t="n">
        <v>700</v>
      </c>
      <c r="AE13" s="164" t="n">
        <v>0</v>
      </c>
      <c r="AF13" s="165" t="n">
        <v>0</v>
      </c>
      <c r="AG13" s="166"/>
      <c r="AH13" s="167"/>
      <c r="AI13" s="168"/>
      <c r="AJ13" s="169"/>
      <c r="AK13" s="170" t="n">
        <v>4</v>
      </c>
      <c r="AL13" s="63" t="n">
        <v>200</v>
      </c>
      <c r="AM13" s="171"/>
      <c r="AN13" s="116"/>
      <c r="AO13" s="173"/>
      <c r="AP13" s="133"/>
      <c r="AQ13" s="133" t="e">
        <f aca="false" t="array" ref="AQ13:AQ13">SUM(IF(AND(AJ13&lt;&gt;"pac",AJ13&lt;&gt;""),AI13),IF(AND(AM13&lt;&gt;"pac",AM13&lt;&gt;""),AL13),IF(AND(AN13&lt;&gt;"pac",AN13&lt;&gt;""),AO13))/SUM(IF(AND(AJ13&lt;&gt;"pac",AJ13&lt;&gt;""),1),IF(AND(AM13&lt;&gt;"pac",AM13&lt;&gt;""),1),IF(AND(AN13&lt;&gt;"pac",AN13&lt;&gt;""),1))</f>
        <v>#DIV/0!</v>
      </c>
      <c r="AR13" s="133" t="n">
        <f aca="false" t="array" ref="AR13:AR13">SUM(IF(AND(AJ13&lt;&gt;"pac",AJ13&lt;&gt;""),AH13),IF(AND(AM13&lt;&gt;"pac",AM13&lt;&gt;""),AK13),IF(AND(AP13&lt;&gt;"pac",AP13&lt;&gt;""),AN13))</f>
        <v>0</v>
      </c>
      <c r="AS13" s="133"/>
      <c r="AT13" s="134" t="n">
        <f aca="false">SUM(AE13,AG13,AH13,AN13,AK13)</f>
        <v>4</v>
      </c>
      <c r="AU13" s="135" t="n">
        <f aca="false">AV13/AT13</f>
        <v>200</v>
      </c>
      <c r="AV13" s="136" t="n">
        <f aca="false">SUM(AE13*AF13)+(AH13*AI13)+(AN13*AO13)+(AK13*AL13)</f>
        <v>800</v>
      </c>
      <c r="AW13" s="137" t="n">
        <f aca="false">AT13*(F14+G14+H14)*J14/1000</f>
        <v>0</v>
      </c>
      <c r="AX13" s="137" t="n">
        <f aca="false">K14*AT13</f>
        <v>0</v>
      </c>
      <c r="AY13" s="137" t="n">
        <f aca="false">L14*(AE14+AG14)</f>
        <v>0</v>
      </c>
      <c r="AZ13" s="136" t="n">
        <f aca="false">P14</f>
        <v>1.7328</v>
      </c>
      <c r="BA13" s="137" t="n">
        <f aca="false">AC13</f>
        <v>10.08</v>
      </c>
      <c r="BB13" s="137" t="n">
        <f aca="false">T14*AT14</f>
        <v>0</v>
      </c>
      <c r="BC13" s="137"/>
      <c r="BD13" s="137" t="n">
        <f aca="false">AV13-SUM(AW13:BC13)</f>
        <v>788.1872</v>
      </c>
      <c r="BE13" s="138"/>
      <c r="BF13" s="139" t="n">
        <f aca="false">BD13</f>
        <v>788.1872</v>
      </c>
      <c r="BG13" s="139" t="n">
        <f aca="false">BF13*$BG$5</f>
        <v>630.54976</v>
      </c>
      <c r="BH13" s="139" t="n">
        <f aca="false">BF13*$BH$5</f>
        <v>157.63744</v>
      </c>
      <c r="BI13" s="52"/>
      <c r="BJ13" s="53" t="s">
        <v>93</v>
      </c>
      <c r="BK13" s="52"/>
      <c r="BL13" s="73" t="n">
        <f aca="false">AY31+BA31</f>
        <v>241.92</v>
      </c>
      <c r="BO13" s="53" t="s">
        <v>93</v>
      </c>
      <c r="BP13" s="52"/>
      <c r="BQ13" s="73" t="e">
        <f aca="true">(INDIRECT(TEXT((DAY($A$1)-1),"0")&amp;"!Bq13"))+BL13</f>
        <v>#REF!</v>
      </c>
      <c r="BR13" s="55"/>
      <c r="BS13" s="142"/>
      <c r="BT13" s="143"/>
      <c r="BU13" s="98"/>
      <c r="BV13" s="52"/>
      <c r="BW13" s="101"/>
      <c r="BX13" s="98"/>
      <c r="BY13" s="98"/>
      <c r="BZ13" s="98"/>
      <c r="CA13" s="52"/>
      <c r="CB13" s="101"/>
      <c r="CC13" s="138"/>
      <c r="CD13" s="138"/>
      <c r="CE13" s="145"/>
      <c r="CF13" s="145"/>
      <c r="CG13" s="145"/>
      <c r="CH13" s="7"/>
      <c r="CI13" s="8"/>
      <c r="CJ13" s="7"/>
      <c r="CK13" s="29"/>
      <c r="CL13" s="7"/>
      <c r="CM13" s="7"/>
      <c r="CN13" s="8"/>
      <c r="CO13" s="7"/>
      <c r="CP13" s="29"/>
      <c r="CQ13" s="7"/>
      <c r="CR13" s="7"/>
      <c r="CS13" s="7"/>
      <c r="CT13" s="7"/>
      <c r="CU13" s="7"/>
      <c r="CV13" s="7"/>
      <c r="CW13" s="7"/>
      <c r="CX13" s="7"/>
      <c r="CY13" s="7"/>
    </row>
    <row r="14" customFormat="false" ht="12.75" hidden="false" customHeight="false" outlineLevel="0" collapsed="false">
      <c r="B14" s="75" t="n">
        <v>700</v>
      </c>
      <c r="C14" s="146" t="n">
        <f aca="false">C13</f>
        <v>4</v>
      </c>
      <c r="D14" s="147" t="n">
        <f aca="false">D13</f>
        <v>0</v>
      </c>
      <c r="E14" s="174" t="n">
        <f aca="false">C14-D13</f>
        <v>4</v>
      </c>
      <c r="F14" s="149" t="n">
        <f aca="false">$F$6</f>
        <v>0</v>
      </c>
      <c r="G14" s="175" t="n">
        <f aca="false">$G$6</f>
        <v>0</v>
      </c>
      <c r="H14" s="151" t="n">
        <f aca="false">$H$6</f>
        <v>0</v>
      </c>
      <c r="I14" s="152" t="n">
        <f aca="false">F14+G14+H14</f>
        <v>0</v>
      </c>
      <c r="J14" s="153" t="n">
        <f aca="false">$J$7</f>
        <v>0</v>
      </c>
      <c r="K14" s="154" t="n">
        <f aca="false">$K$6</f>
        <v>0</v>
      </c>
      <c r="L14" s="155" t="n">
        <f aca="false">((I14*J14/1000)+K14)</f>
        <v>0</v>
      </c>
      <c r="M14" s="156" t="n">
        <f aca="false">$M$68</f>
        <v>0</v>
      </c>
      <c r="N14" s="157" t="e">
        <f aca="false">$N$7*AQ13*AR13</f>
        <v>#DIV/0!</v>
      </c>
      <c r="O14" s="156" t="n">
        <f aca="false">$O$68</f>
        <v>0</v>
      </c>
      <c r="P14" s="158" t="n">
        <f aca="false">(AT13*$P$6)*$P$3</f>
        <v>1.7328</v>
      </c>
      <c r="Q14" s="154" t="n">
        <f aca="false">$Q$68</f>
        <v>0</v>
      </c>
      <c r="R14" s="154" t="n">
        <v>0</v>
      </c>
      <c r="S14" s="155" t="n">
        <v>0</v>
      </c>
      <c r="T14" s="156" t="n">
        <f aca="false">$T$6</f>
        <v>0</v>
      </c>
      <c r="U14" s="159" t="e">
        <f aca="false">(N14/E14)+SUM(L14:M14)</f>
        <v>#DIV/0!</v>
      </c>
      <c r="W14" s="116" t="n">
        <v>4</v>
      </c>
      <c r="X14" s="117" t="n">
        <v>2.52</v>
      </c>
      <c r="Y14" s="160"/>
      <c r="Z14" s="63"/>
      <c r="AA14" s="161"/>
      <c r="AB14" s="120"/>
      <c r="AC14" s="162" t="n">
        <f aca="false">(W14*X14)+(Y14*Z14)+(AA14*AB14)</f>
        <v>10.08</v>
      </c>
      <c r="AD14" s="163" t="n">
        <v>800</v>
      </c>
      <c r="AE14" s="164" t="n">
        <v>0</v>
      </c>
      <c r="AF14" s="165" t="n">
        <v>0</v>
      </c>
      <c r="AG14" s="166"/>
      <c r="AH14" s="167"/>
      <c r="AI14" s="168"/>
      <c r="AJ14" s="169"/>
      <c r="AK14" s="170" t="n">
        <v>4</v>
      </c>
      <c r="AL14" s="63" t="n">
        <v>200</v>
      </c>
      <c r="AM14" s="171"/>
      <c r="AN14" s="116"/>
      <c r="AO14" s="173"/>
      <c r="AP14" s="133"/>
      <c r="AQ14" s="133" t="e">
        <f aca="false" t="array" ref="AQ14:AQ14">SUM(IF(AND(AJ14&lt;&gt;"pac",AJ14&lt;&gt;""),AI14),IF(AND(AM14&lt;&gt;"pac",AM14&lt;&gt;""),AL14),IF(AND(AN14&lt;&gt;"pac",AN14&lt;&gt;""),AO14))/SUM(IF(AND(AJ14&lt;&gt;"pac",AJ14&lt;&gt;""),1),IF(AND(AM14&lt;&gt;"pac",AM14&lt;&gt;""),1),IF(AND(AN14&lt;&gt;"pac",AN14&lt;&gt;""),1))</f>
        <v>#DIV/0!</v>
      </c>
      <c r="AR14" s="133" t="n">
        <f aca="false" t="array" ref="AR14:AR14">SUM(IF(AND(AJ14&lt;&gt;"pac",AJ14&lt;&gt;""),AH14),IF(AND(AM14&lt;&gt;"pac",AM14&lt;&gt;""),AK14),IF(AND(AP14&lt;&gt;"pac",AP14&lt;&gt;""),AN14))</f>
        <v>0</v>
      </c>
      <c r="AS14" s="133"/>
      <c r="AT14" s="134" t="n">
        <f aca="false">SUM(AE14,AG14,AH14,AN14,AK14)</f>
        <v>4</v>
      </c>
      <c r="AU14" s="135" t="n">
        <f aca="false">AV14/AT14</f>
        <v>200</v>
      </c>
      <c r="AV14" s="136" t="n">
        <f aca="false">SUM(AE14*AF14)+(AH14*AI14)+(AN14*AO14)+(AK14*AL14)</f>
        <v>800</v>
      </c>
      <c r="AW14" s="137" t="n">
        <f aca="false">AT14*(F15+G15+H15)*J15/1000</f>
        <v>0</v>
      </c>
      <c r="AX14" s="137" t="n">
        <f aca="false">K15*AT14</f>
        <v>0</v>
      </c>
      <c r="AY14" s="137" t="n">
        <f aca="false">L15*(AE15+AG15)</f>
        <v>0</v>
      </c>
      <c r="AZ14" s="136" t="n">
        <f aca="false">P15</f>
        <v>1.7328</v>
      </c>
      <c r="BA14" s="137" t="n">
        <f aca="false">AC14</f>
        <v>10.08</v>
      </c>
      <c r="BB14" s="137" t="n">
        <f aca="false">T15*AT15</f>
        <v>0</v>
      </c>
      <c r="BC14" s="137"/>
      <c r="BD14" s="137" t="n">
        <f aca="false">AV14-SUM(AW14:BC14)</f>
        <v>788.1872</v>
      </c>
      <c r="BE14" s="138"/>
      <c r="BF14" s="139" t="n">
        <f aca="false">BD14</f>
        <v>788.1872</v>
      </c>
      <c r="BG14" s="139" t="n">
        <f aca="false">BF14*$BG$5</f>
        <v>630.54976</v>
      </c>
      <c r="BH14" s="139" t="n">
        <f aca="false">BF14*$BH$5</f>
        <v>157.63744</v>
      </c>
      <c r="BI14" s="52"/>
      <c r="BJ14" s="53" t="s">
        <v>67</v>
      </c>
      <c r="BK14" s="52"/>
      <c r="BL14" s="73" t="n">
        <f aca="false">AZ31</f>
        <v>41.5872</v>
      </c>
      <c r="BO14" s="53" t="s">
        <v>67</v>
      </c>
      <c r="BP14" s="52"/>
      <c r="BQ14" s="73" t="e">
        <f aca="true">(INDIRECT(TEXT((DAY($A$1)-1),"0")&amp;"!BQ14"))+BL14</f>
        <v>#REF!</v>
      </c>
      <c r="BR14" s="55"/>
      <c r="BS14" s="142"/>
      <c r="BT14" s="143"/>
      <c r="BU14" s="98"/>
      <c r="BV14" s="52"/>
      <c r="BW14" s="176"/>
      <c r="BX14" s="52"/>
      <c r="BY14" s="52"/>
      <c r="BZ14" s="98"/>
      <c r="CA14" s="52"/>
      <c r="CB14" s="176"/>
      <c r="CC14" s="138"/>
      <c r="CD14" s="138"/>
      <c r="CE14" s="145"/>
      <c r="CF14" s="145"/>
      <c r="CG14" s="145"/>
      <c r="CH14" s="7"/>
      <c r="CI14" s="8"/>
      <c r="CJ14" s="7"/>
      <c r="CK14" s="29"/>
      <c r="CL14" s="7"/>
      <c r="CM14" s="7"/>
      <c r="CN14" s="8"/>
      <c r="CO14" s="7"/>
      <c r="CP14" s="29"/>
      <c r="CQ14" s="7"/>
      <c r="CR14" s="7"/>
      <c r="CS14" s="7"/>
      <c r="CT14" s="7"/>
      <c r="CU14" s="7"/>
      <c r="CV14" s="7"/>
      <c r="CW14" s="7"/>
      <c r="CX14" s="7"/>
      <c r="CY14" s="7"/>
    </row>
    <row r="15" customFormat="false" ht="15" hidden="false" customHeight="false" outlineLevel="0" collapsed="false">
      <c r="B15" s="75" t="n">
        <v>800</v>
      </c>
      <c r="C15" s="146" t="n">
        <f aca="false">C14</f>
        <v>4</v>
      </c>
      <c r="D15" s="147" t="n">
        <f aca="false">D14</f>
        <v>0</v>
      </c>
      <c r="E15" s="174" t="n">
        <f aca="false">C15-D14</f>
        <v>4</v>
      </c>
      <c r="F15" s="149" t="n">
        <f aca="false">$F$6</f>
        <v>0</v>
      </c>
      <c r="G15" s="175" t="n">
        <f aca="false">$G$6</f>
        <v>0</v>
      </c>
      <c r="H15" s="151" t="n">
        <f aca="false">$H$6</f>
        <v>0</v>
      </c>
      <c r="I15" s="152" t="n">
        <f aca="false">F15+G15+H15</f>
        <v>0</v>
      </c>
      <c r="J15" s="153" t="n">
        <f aca="false">$J$7</f>
        <v>0</v>
      </c>
      <c r="K15" s="154" t="n">
        <f aca="false">$K$6</f>
        <v>0</v>
      </c>
      <c r="L15" s="155" t="n">
        <f aca="false">((I15*J15/1000)+K15)</f>
        <v>0</v>
      </c>
      <c r="M15" s="156" t="n">
        <f aca="false">$M$68</f>
        <v>0</v>
      </c>
      <c r="N15" s="157" t="e">
        <f aca="false">$N$7*AQ14*AR14</f>
        <v>#DIV/0!</v>
      </c>
      <c r="O15" s="156" t="n">
        <f aca="false">$O$68</f>
        <v>0</v>
      </c>
      <c r="P15" s="158" t="n">
        <f aca="false">(AT14*$P$6)*$P$3</f>
        <v>1.7328</v>
      </c>
      <c r="Q15" s="154" t="n">
        <f aca="false">$Q$68</f>
        <v>0</v>
      </c>
      <c r="R15" s="154" t="n">
        <v>0</v>
      </c>
      <c r="S15" s="155" t="n">
        <v>0</v>
      </c>
      <c r="T15" s="156" t="n">
        <f aca="false">$T$6</f>
        <v>0</v>
      </c>
      <c r="U15" s="159" t="e">
        <f aca="false">(N15/E15)+SUM(L15:M15)</f>
        <v>#DIV/0!</v>
      </c>
      <c r="W15" s="116" t="n">
        <v>4</v>
      </c>
      <c r="X15" s="117" t="n">
        <v>2.52</v>
      </c>
      <c r="Y15" s="160"/>
      <c r="Z15" s="63"/>
      <c r="AA15" s="161"/>
      <c r="AB15" s="120"/>
      <c r="AC15" s="162" t="n">
        <f aca="false">(W15*X15)+(Y15*Z15)+(AA15*AB15)</f>
        <v>10.08</v>
      </c>
      <c r="AD15" s="163" t="n">
        <v>900</v>
      </c>
      <c r="AE15" s="164" t="n">
        <v>0</v>
      </c>
      <c r="AF15" s="165" t="n">
        <v>0</v>
      </c>
      <c r="AG15" s="166"/>
      <c r="AH15" s="167"/>
      <c r="AI15" s="168"/>
      <c r="AJ15" s="169"/>
      <c r="AK15" s="170" t="n">
        <v>4</v>
      </c>
      <c r="AL15" s="63" t="n">
        <v>275</v>
      </c>
      <c r="AM15" s="171"/>
      <c r="AN15" s="116"/>
      <c r="AO15" s="173"/>
      <c r="AP15" s="133"/>
      <c r="AQ15" s="133" t="e">
        <f aca="false" t="array" ref="AQ15:AQ15">SUM(IF(AND(AJ15&lt;&gt;"pac",AJ15&lt;&gt;""),AI15),IF(AND(AM15&lt;&gt;"pac",AM15&lt;&gt;""),AL15),IF(AND(AN15&lt;&gt;"pac",AN15&lt;&gt;""),AO15))/SUM(IF(AND(AJ15&lt;&gt;"pac",AJ15&lt;&gt;""),1),IF(AND(AM15&lt;&gt;"pac",AM15&lt;&gt;""),1),IF(AND(AN15&lt;&gt;"pac",AN15&lt;&gt;""),1))</f>
        <v>#DIV/0!</v>
      </c>
      <c r="AR15" s="133" t="n">
        <f aca="false" t="array" ref="AR15:AR15">SUM(IF(AND(AJ15&lt;&gt;"pac",AJ15&lt;&gt;""),AH15),IF(AND(AM15&lt;&gt;"pac",AM15&lt;&gt;""),AK15),IF(AND(AP15&lt;&gt;"pac",AP15&lt;&gt;""),AN15))</f>
        <v>0</v>
      </c>
      <c r="AS15" s="133"/>
      <c r="AT15" s="134" t="n">
        <f aca="false">SUM(AE15,AG15,AH15,AN15,AK15)</f>
        <v>4</v>
      </c>
      <c r="AU15" s="135" t="n">
        <f aca="false">AV15/AT15</f>
        <v>275</v>
      </c>
      <c r="AV15" s="136" t="n">
        <f aca="false">SUM(AE15*AF15)+(AH15*AI15)+(AN15*AO15)+(AK15*AL15)</f>
        <v>1100</v>
      </c>
      <c r="AW15" s="137" t="n">
        <f aca="false">AT15*(F16+G16+H16)*J16/1000</f>
        <v>0</v>
      </c>
      <c r="AX15" s="137" t="n">
        <f aca="false">K16*AT15</f>
        <v>0</v>
      </c>
      <c r="AY15" s="137" t="n">
        <f aca="false">L16*(AE16+AG16)</f>
        <v>0</v>
      </c>
      <c r="AZ15" s="136" t="n">
        <f aca="false">P16</f>
        <v>1.7328</v>
      </c>
      <c r="BA15" s="137" t="n">
        <f aca="false">AC15</f>
        <v>10.08</v>
      </c>
      <c r="BB15" s="137" t="n">
        <f aca="false">T16*AT16</f>
        <v>0</v>
      </c>
      <c r="BC15" s="137"/>
      <c r="BD15" s="137" t="n">
        <f aca="false">AV15-SUM(AW15:BC15)</f>
        <v>1088.1872</v>
      </c>
      <c r="BE15" s="138"/>
      <c r="BF15" s="139" t="n">
        <f aca="false">BD15</f>
        <v>1088.1872</v>
      </c>
      <c r="BG15" s="139" t="n">
        <f aca="false">BF15*$BG$5</f>
        <v>870.54976</v>
      </c>
      <c r="BH15" s="139" t="n">
        <f aca="false">BF15*$BH$5</f>
        <v>217.63744</v>
      </c>
      <c r="BI15" s="52"/>
      <c r="BJ15" s="53" t="s">
        <v>96</v>
      </c>
      <c r="BK15" s="52"/>
      <c r="BL15" s="181" t="n">
        <f aca="false">BC31</f>
        <v>0</v>
      </c>
      <c r="BO15" s="53" t="s">
        <v>96</v>
      </c>
      <c r="BP15" s="52"/>
      <c r="BQ15" s="181" t="e">
        <f aca="true">(INDIRECT(TEXT((DAY($A$1)-1),"0")&amp;"!BK15"))+BL15</f>
        <v>#REF!</v>
      </c>
      <c r="BR15" s="55"/>
      <c r="BS15" s="142"/>
      <c r="BT15" s="143"/>
      <c r="BU15" s="52"/>
      <c r="BV15" s="52"/>
      <c r="BW15" s="52"/>
      <c r="BX15" s="52"/>
      <c r="BY15" s="52"/>
      <c r="BZ15" s="52"/>
      <c r="CA15" s="52"/>
      <c r="CB15" s="52"/>
      <c r="CC15" s="138"/>
      <c r="CD15" s="138"/>
      <c r="CE15" s="145"/>
      <c r="CF15" s="145"/>
      <c r="CG15" s="145"/>
      <c r="CH15" s="7"/>
      <c r="CI15" s="8"/>
      <c r="CJ15" s="7"/>
      <c r="CK15" s="182"/>
      <c r="CL15" s="7"/>
      <c r="CM15" s="7"/>
      <c r="CN15" s="8"/>
      <c r="CO15" s="7"/>
      <c r="CP15" s="182"/>
      <c r="CQ15" s="7"/>
      <c r="CR15" s="7"/>
      <c r="CS15" s="7"/>
      <c r="CT15" s="7"/>
      <c r="CU15" s="7"/>
      <c r="CV15" s="7"/>
      <c r="CW15" s="7"/>
      <c r="CX15" s="7"/>
      <c r="CY15" s="7"/>
    </row>
    <row r="16" customFormat="false" ht="12.75" hidden="false" customHeight="false" outlineLevel="0" collapsed="false">
      <c r="B16" s="75" t="n">
        <v>900</v>
      </c>
      <c r="C16" s="146" t="n">
        <f aca="false">C15</f>
        <v>4</v>
      </c>
      <c r="D16" s="147" t="n">
        <f aca="false">D15</f>
        <v>0</v>
      </c>
      <c r="E16" s="174" t="n">
        <f aca="false">C16-D15</f>
        <v>4</v>
      </c>
      <c r="F16" s="149" t="n">
        <f aca="false">$F$6</f>
        <v>0</v>
      </c>
      <c r="G16" s="175" t="n">
        <f aca="false">$G$6</f>
        <v>0</v>
      </c>
      <c r="H16" s="151" t="n">
        <f aca="false">$H$6</f>
        <v>0</v>
      </c>
      <c r="I16" s="152" t="n">
        <f aca="false">F16+G16+H16</f>
        <v>0</v>
      </c>
      <c r="J16" s="153" t="n">
        <f aca="false">$J$7</f>
        <v>0</v>
      </c>
      <c r="K16" s="154" t="n">
        <f aca="false">$K$6</f>
        <v>0</v>
      </c>
      <c r="L16" s="155" t="n">
        <f aca="false">((I16*J16/1000)+K16)</f>
        <v>0</v>
      </c>
      <c r="M16" s="156" t="n">
        <f aca="false">$M$68</f>
        <v>0</v>
      </c>
      <c r="N16" s="157" t="e">
        <f aca="false">$N$7*AQ15*AR15</f>
        <v>#DIV/0!</v>
      </c>
      <c r="O16" s="156" t="n">
        <f aca="false">$O$68</f>
        <v>0</v>
      </c>
      <c r="P16" s="158" t="n">
        <f aca="false">(AT15*$P$6)*$P$3</f>
        <v>1.7328</v>
      </c>
      <c r="Q16" s="154" t="n">
        <f aca="false">$Q$68</f>
        <v>0</v>
      </c>
      <c r="R16" s="154" t="n">
        <v>0</v>
      </c>
      <c r="S16" s="155" t="n">
        <v>0</v>
      </c>
      <c r="T16" s="156" t="n">
        <f aca="false">$T$6</f>
        <v>0</v>
      </c>
      <c r="U16" s="159" t="e">
        <f aca="false">(N16/E16)+SUM(L16:M16)</f>
        <v>#DIV/0!</v>
      </c>
      <c r="W16" s="116" t="n">
        <v>4</v>
      </c>
      <c r="X16" s="117" t="n">
        <v>2.52</v>
      </c>
      <c r="Y16" s="160"/>
      <c r="Z16" s="63"/>
      <c r="AA16" s="161"/>
      <c r="AB16" s="120"/>
      <c r="AC16" s="162" t="n">
        <f aca="false">(W16*X16)+(Y16*Z16)+(AA16*AB16)</f>
        <v>10.08</v>
      </c>
      <c r="AD16" s="163" t="n">
        <v>1000</v>
      </c>
      <c r="AE16" s="164" t="n">
        <v>0</v>
      </c>
      <c r="AF16" s="165" t="n">
        <v>0</v>
      </c>
      <c r="AG16" s="166"/>
      <c r="AH16" s="167"/>
      <c r="AI16" s="168"/>
      <c r="AJ16" s="169"/>
      <c r="AK16" s="170" t="n">
        <v>4</v>
      </c>
      <c r="AL16" s="63" t="n">
        <v>275</v>
      </c>
      <c r="AM16" s="171"/>
      <c r="AN16" s="116"/>
      <c r="AO16" s="173"/>
      <c r="AP16" s="133"/>
      <c r="AQ16" s="133" t="e">
        <f aca="false" t="array" ref="AQ16:AQ16">SUM(IF(AND(AJ16&lt;&gt;"pac",AJ16&lt;&gt;""),AI16),IF(AND(AM16&lt;&gt;"pac",AM16&lt;&gt;""),AL16),IF(AND(AN16&lt;&gt;"pac",AN16&lt;&gt;""),AO16))/SUM(IF(AND(AJ16&lt;&gt;"pac",AJ16&lt;&gt;""),1),IF(AND(AM16&lt;&gt;"pac",AM16&lt;&gt;""),1),IF(AND(AN16&lt;&gt;"pac",AN16&lt;&gt;""),1))</f>
        <v>#DIV/0!</v>
      </c>
      <c r="AR16" s="133" t="n">
        <f aca="false" t="array" ref="AR16:AR16">SUM(IF(AND(AJ16&lt;&gt;"pac",AJ16&lt;&gt;""),AH16),IF(AND(AM16&lt;&gt;"pac",AM16&lt;&gt;""),AK16),IF(AND(AP16&lt;&gt;"pac",AP16&lt;&gt;""),AN16))</f>
        <v>0</v>
      </c>
      <c r="AS16" s="133"/>
      <c r="AT16" s="134" t="n">
        <f aca="false">SUM(AE16,AG16,AH16,AN16,AK16)</f>
        <v>4</v>
      </c>
      <c r="AU16" s="135" t="n">
        <f aca="false">AV16/AT16</f>
        <v>275</v>
      </c>
      <c r="AV16" s="136" t="n">
        <f aca="false">SUM(AE16*AF16)+(AH16*AI16)+(AN16*AO16)+(AK16*AL16)</f>
        <v>1100</v>
      </c>
      <c r="AW16" s="137" t="n">
        <f aca="false">AT16*(F17+G17+H17)*J17/1000</f>
        <v>0</v>
      </c>
      <c r="AX16" s="137" t="n">
        <f aca="false">K17*AT16</f>
        <v>0</v>
      </c>
      <c r="AY16" s="137" t="n">
        <f aca="false">L17*(AE17+AG17)</f>
        <v>0</v>
      </c>
      <c r="AZ16" s="136" t="n">
        <f aca="false">P17</f>
        <v>1.7328</v>
      </c>
      <c r="BA16" s="137" t="n">
        <f aca="false">AC16</f>
        <v>10.08</v>
      </c>
      <c r="BB16" s="137" t="n">
        <f aca="false">T17*AT17</f>
        <v>0</v>
      </c>
      <c r="BC16" s="137"/>
      <c r="BD16" s="137" t="n">
        <f aca="false">AV16-SUM(AW16:BC16)</f>
        <v>1088.1872</v>
      </c>
      <c r="BE16" s="138"/>
      <c r="BF16" s="139" t="n">
        <f aca="false">BD16</f>
        <v>1088.1872</v>
      </c>
      <c r="BG16" s="139" t="n">
        <f aca="false">BF16*$BG$5</f>
        <v>870.54976</v>
      </c>
      <c r="BH16" s="139" t="n">
        <f aca="false">BF16*$BH$5</f>
        <v>217.63744</v>
      </c>
      <c r="BI16" s="52"/>
      <c r="BJ16" s="53" t="s">
        <v>98</v>
      </c>
      <c r="BK16" s="52"/>
      <c r="BL16" s="73" t="n">
        <f aca="false">SUM(BL13:BL15)</f>
        <v>283.5072</v>
      </c>
      <c r="BO16" s="53" t="s">
        <v>98</v>
      </c>
      <c r="BP16" s="52"/>
      <c r="BQ16" s="73" t="e">
        <f aca="true">(INDIRECT(TEXT((DAY($A$1)-1),"0")&amp;"!Bq16"))+BL16</f>
        <v>#REF!</v>
      </c>
      <c r="BR16" s="55"/>
      <c r="BS16" s="142"/>
      <c r="BT16" s="143"/>
      <c r="BU16" s="52"/>
      <c r="BV16" s="52"/>
      <c r="BW16" s="52"/>
      <c r="BX16" s="52"/>
      <c r="BY16" s="52"/>
      <c r="BZ16" s="52"/>
      <c r="CA16" s="52"/>
      <c r="CB16" s="52"/>
      <c r="CC16" s="138"/>
      <c r="CD16" s="138"/>
      <c r="CE16" s="145"/>
      <c r="CF16" s="145"/>
      <c r="CG16" s="145"/>
      <c r="CH16" s="7"/>
      <c r="CI16" s="8"/>
      <c r="CJ16" s="7"/>
      <c r="CK16" s="29"/>
      <c r="CL16" s="7"/>
      <c r="CM16" s="7"/>
      <c r="CN16" s="8"/>
      <c r="CO16" s="7"/>
      <c r="CP16" s="29"/>
      <c r="CQ16" s="7"/>
      <c r="CR16" s="7"/>
      <c r="CS16" s="7"/>
      <c r="CT16" s="7"/>
      <c r="CU16" s="7"/>
      <c r="CV16" s="7"/>
      <c r="CW16" s="7"/>
      <c r="CX16" s="7"/>
      <c r="CY16" s="7"/>
    </row>
    <row r="17" customFormat="false" ht="12.75" hidden="false" customHeight="false" outlineLevel="0" collapsed="false">
      <c r="B17" s="75" t="n">
        <v>1000</v>
      </c>
      <c r="C17" s="146" t="n">
        <f aca="false">C16</f>
        <v>4</v>
      </c>
      <c r="D17" s="147" t="n">
        <f aca="false">D16</f>
        <v>0</v>
      </c>
      <c r="E17" s="174" t="n">
        <f aca="false">C17-D16</f>
        <v>4</v>
      </c>
      <c r="F17" s="149" t="n">
        <f aca="false">$F$6</f>
        <v>0</v>
      </c>
      <c r="G17" s="175" t="n">
        <f aca="false">$G$6</f>
        <v>0</v>
      </c>
      <c r="H17" s="151" t="n">
        <f aca="false">$H$6</f>
        <v>0</v>
      </c>
      <c r="I17" s="152" t="n">
        <f aca="false">F17+G17+H17</f>
        <v>0</v>
      </c>
      <c r="J17" s="153" t="n">
        <f aca="false">$J$7</f>
        <v>0</v>
      </c>
      <c r="K17" s="154" t="n">
        <f aca="false">$K$6</f>
        <v>0</v>
      </c>
      <c r="L17" s="155" t="n">
        <f aca="false">((I17*J17/1000)+K17)</f>
        <v>0</v>
      </c>
      <c r="M17" s="156" t="n">
        <f aca="false">$M$68</f>
        <v>0</v>
      </c>
      <c r="N17" s="157" t="e">
        <f aca="false">$N$7*AQ16*AR16</f>
        <v>#DIV/0!</v>
      </c>
      <c r="O17" s="156" t="n">
        <f aca="false">$O$68</f>
        <v>0</v>
      </c>
      <c r="P17" s="158" t="n">
        <f aca="false">(AT16*$P$6)*$P$3</f>
        <v>1.7328</v>
      </c>
      <c r="Q17" s="154" t="n">
        <f aca="false">$Q$68</f>
        <v>0</v>
      </c>
      <c r="R17" s="154" t="n">
        <v>0</v>
      </c>
      <c r="S17" s="155" t="n">
        <v>0</v>
      </c>
      <c r="T17" s="156" t="n">
        <f aca="false">$T$6</f>
        <v>0</v>
      </c>
      <c r="U17" s="159" t="e">
        <f aca="false">(N17/E17)+SUM(L17:M17)</f>
        <v>#DIV/0!</v>
      </c>
      <c r="W17" s="116" t="n">
        <v>4</v>
      </c>
      <c r="X17" s="117" t="n">
        <v>2.52</v>
      </c>
      <c r="Y17" s="160"/>
      <c r="Z17" s="63"/>
      <c r="AA17" s="161"/>
      <c r="AB17" s="120"/>
      <c r="AC17" s="162" t="n">
        <f aca="false">(W17*X17)+(Y17*Z17)+(AA17*AB17)</f>
        <v>10.08</v>
      </c>
      <c r="AD17" s="163" t="n">
        <v>1100</v>
      </c>
      <c r="AE17" s="164" t="n">
        <v>0</v>
      </c>
      <c r="AF17" s="165" t="n">
        <v>0</v>
      </c>
      <c r="AG17" s="166"/>
      <c r="AH17" s="167"/>
      <c r="AI17" s="168"/>
      <c r="AJ17" s="169"/>
      <c r="AK17" s="170" t="n">
        <v>4</v>
      </c>
      <c r="AL17" s="63" t="n">
        <v>385</v>
      </c>
      <c r="AM17" s="171"/>
      <c r="AN17" s="116"/>
      <c r="AO17" s="173"/>
      <c r="AP17" s="133"/>
      <c r="AQ17" s="133" t="e">
        <f aca="false" t="array" ref="AQ17:AQ17">SUM(IF(AND(AJ17&lt;&gt;"pac",AJ17&lt;&gt;""),AI17),IF(AND(AM17&lt;&gt;"pac",AM17&lt;&gt;""),AL17),IF(AND(AN17&lt;&gt;"pac",AN17&lt;&gt;""),AO17))/SUM(IF(AND(AJ17&lt;&gt;"pac",AJ17&lt;&gt;""),1),IF(AND(AM17&lt;&gt;"pac",AM17&lt;&gt;""),1),IF(AND(AN17&lt;&gt;"pac",AN17&lt;&gt;""),1))</f>
        <v>#DIV/0!</v>
      </c>
      <c r="AR17" s="133" t="n">
        <f aca="false" t="array" ref="AR17:AR17">SUM(IF(AND(AJ17&lt;&gt;"pac",AJ17&lt;&gt;""),AH17),IF(AND(AM17&lt;&gt;"pac",AM17&lt;&gt;""),AK17),IF(AND(AP17&lt;&gt;"pac",AP17&lt;&gt;""),AN17))</f>
        <v>0</v>
      </c>
      <c r="AS17" s="133"/>
      <c r="AT17" s="134" t="n">
        <f aca="false">SUM(AE17,AG17,AH17,AN17,AK17)</f>
        <v>4</v>
      </c>
      <c r="AU17" s="135" t="n">
        <f aca="false">AV17/AT17</f>
        <v>385</v>
      </c>
      <c r="AV17" s="136" t="n">
        <f aca="false">SUM(AE17*AF17)+(AH17*AI17)+(AN17*AO17)+(AK17*AL17)</f>
        <v>1540</v>
      </c>
      <c r="AW17" s="137" t="n">
        <f aca="false">AT17*(F18+G18+H18)*J18/1000</f>
        <v>0</v>
      </c>
      <c r="AX17" s="137" t="n">
        <f aca="false">K18*AT17</f>
        <v>0</v>
      </c>
      <c r="AY17" s="137" t="n">
        <f aca="false">L18*(AE18+AG18)</f>
        <v>0</v>
      </c>
      <c r="AZ17" s="136" t="n">
        <f aca="false">P18</f>
        <v>1.7328</v>
      </c>
      <c r="BA17" s="137" t="n">
        <f aca="false">AC17</f>
        <v>10.08</v>
      </c>
      <c r="BB17" s="137" t="n">
        <f aca="false">T18*AT18</f>
        <v>0</v>
      </c>
      <c r="BC17" s="137"/>
      <c r="BD17" s="137" t="n">
        <f aca="false">AV17-SUM(AW17:BC17)</f>
        <v>1528.1872</v>
      </c>
      <c r="BE17" s="138"/>
      <c r="BF17" s="139" t="n">
        <f aca="false">BD17</f>
        <v>1528.1872</v>
      </c>
      <c r="BG17" s="139" t="n">
        <f aca="false">BF17*$BG$5</f>
        <v>1222.54976</v>
      </c>
      <c r="BH17" s="139" t="n">
        <f aca="false">BF17*$BH$5</f>
        <v>305.63744</v>
      </c>
      <c r="BI17" s="52"/>
      <c r="BJ17" s="183"/>
      <c r="BK17" s="52"/>
      <c r="BL17" s="171"/>
      <c r="BO17" s="183"/>
      <c r="BP17" s="52"/>
      <c r="BQ17" s="171"/>
      <c r="BR17" s="55"/>
      <c r="BS17" s="142"/>
      <c r="BT17" s="143"/>
      <c r="BU17" s="98"/>
      <c r="BV17" s="52"/>
      <c r="BW17" s="52"/>
      <c r="BX17" s="52"/>
      <c r="BY17" s="52"/>
      <c r="BZ17" s="98"/>
      <c r="CA17" s="52"/>
      <c r="CB17" s="52"/>
      <c r="CC17" s="138"/>
      <c r="CD17" s="138"/>
      <c r="CE17" s="145"/>
      <c r="CF17" s="145"/>
      <c r="CG17" s="145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</row>
    <row r="18" customFormat="false" ht="12.75" hidden="false" customHeight="false" outlineLevel="0" collapsed="false">
      <c r="B18" s="75" t="n">
        <v>1100</v>
      </c>
      <c r="C18" s="146" t="n">
        <f aca="false">C17</f>
        <v>4</v>
      </c>
      <c r="D18" s="147" t="n">
        <f aca="false">D17</f>
        <v>0</v>
      </c>
      <c r="E18" s="174" t="n">
        <f aca="false">C18-D17</f>
        <v>4</v>
      </c>
      <c r="F18" s="149" t="n">
        <f aca="false">$F$6</f>
        <v>0</v>
      </c>
      <c r="G18" s="175" t="n">
        <f aca="false">$G$6</f>
        <v>0</v>
      </c>
      <c r="H18" s="151" t="n">
        <f aca="false">$H$6</f>
        <v>0</v>
      </c>
      <c r="I18" s="152" t="n">
        <f aca="false">F18+G18+H18</f>
        <v>0</v>
      </c>
      <c r="J18" s="153" t="n">
        <f aca="false">$J$7</f>
        <v>0</v>
      </c>
      <c r="K18" s="154" t="n">
        <f aca="false">$K$6</f>
        <v>0</v>
      </c>
      <c r="L18" s="155" t="n">
        <f aca="false">((I18*J18/1000)+K18)</f>
        <v>0</v>
      </c>
      <c r="M18" s="156" t="n">
        <f aca="false">$M$68</f>
        <v>0</v>
      </c>
      <c r="N18" s="157" t="e">
        <f aca="false">$N$7*AQ17*AR17</f>
        <v>#DIV/0!</v>
      </c>
      <c r="O18" s="156" t="n">
        <f aca="false">$O$68</f>
        <v>0</v>
      </c>
      <c r="P18" s="158" t="n">
        <f aca="false">(AT17*$P$6)*$P$3</f>
        <v>1.7328</v>
      </c>
      <c r="Q18" s="154" t="n">
        <f aca="false">$Q$68</f>
        <v>0</v>
      </c>
      <c r="R18" s="154" t="n">
        <v>0</v>
      </c>
      <c r="S18" s="155" t="n">
        <v>0</v>
      </c>
      <c r="T18" s="156" t="n">
        <f aca="false">$T$6</f>
        <v>0</v>
      </c>
      <c r="U18" s="159" t="e">
        <f aca="false">(N18/E18)+SUM(L18:M18)</f>
        <v>#DIV/0!</v>
      </c>
      <c r="W18" s="116" t="n">
        <v>4</v>
      </c>
      <c r="X18" s="117" t="n">
        <v>2.52</v>
      </c>
      <c r="Y18" s="160"/>
      <c r="Z18" s="63"/>
      <c r="AA18" s="161"/>
      <c r="AB18" s="120"/>
      <c r="AC18" s="162" t="n">
        <f aca="false">(W18*X18)+(Y18*Z18)+(AA18*AB18)</f>
        <v>10.08</v>
      </c>
      <c r="AD18" s="163" t="n">
        <v>1200</v>
      </c>
      <c r="AE18" s="164" t="n">
        <v>0</v>
      </c>
      <c r="AF18" s="165" t="n">
        <v>0</v>
      </c>
      <c r="AG18" s="166"/>
      <c r="AH18" s="167"/>
      <c r="AI18" s="168"/>
      <c r="AJ18" s="169"/>
      <c r="AK18" s="170" t="n">
        <v>4</v>
      </c>
      <c r="AL18" s="63" t="n">
        <v>390</v>
      </c>
      <c r="AM18" s="171"/>
      <c r="AN18" s="116"/>
      <c r="AO18" s="173"/>
      <c r="AP18" s="133"/>
      <c r="AQ18" s="133" t="e">
        <f aca="false" t="array" ref="AQ18:AQ18">SUM(IF(AND(AJ18&lt;&gt;"pac",AJ18&lt;&gt;""),AI18),IF(AND(AM18&lt;&gt;"pac",AM18&lt;&gt;""),AL18),IF(AND(AN18&lt;&gt;"pac",AN18&lt;&gt;""),AO18))/SUM(IF(AND(AJ18&lt;&gt;"pac",AJ18&lt;&gt;""),1),IF(AND(AM18&lt;&gt;"pac",AM18&lt;&gt;""),1),IF(AND(AN18&lt;&gt;"pac",AN18&lt;&gt;""),1))</f>
        <v>#DIV/0!</v>
      </c>
      <c r="AR18" s="133" t="n">
        <f aca="false" t="array" ref="AR18:AR18">SUM(IF(AND(AJ18&lt;&gt;"pac",AJ18&lt;&gt;""),AH18),IF(AND(AM18&lt;&gt;"pac",AM18&lt;&gt;""),AK18),IF(AND(AP18&lt;&gt;"pac",AP18&lt;&gt;""),AN18))</f>
        <v>0</v>
      </c>
      <c r="AS18" s="133"/>
      <c r="AT18" s="134" t="n">
        <f aca="false">SUM(AE18,AG18,AH18,AN18,AK18)</f>
        <v>4</v>
      </c>
      <c r="AU18" s="135" t="n">
        <f aca="false">AV18/AT18</f>
        <v>390</v>
      </c>
      <c r="AV18" s="136" t="n">
        <f aca="false">SUM(AE18*AF18)+(AH18*AI18)+(AN18*AO18)+(AK18*AL18)</f>
        <v>1560</v>
      </c>
      <c r="AW18" s="137" t="n">
        <f aca="false">AT18*(F19+G19+H19)*J19/1000</f>
        <v>0</v>
      </c>
      <c r="AX18" s="137" t="n">
        <f aca="false">K19*AT18</f>
        <v>0</v>
      </c>
      <c r="AY18" s="137" t="n">
        <f aca="false">L19*(AE19+AG19)</f>
        <v>0</v>
      </c>
      <c r="AZ18" s="136" t="n">
        <f aca="false">P19</f>
        <v>1.7328</v>
      </c>
      <c r="BA18" s="137" t="n">
        <f aca="false">AC18</f>
        <v>10.08</v>
      </c>
      <c r="BB18" s="137" t="n">
        <f aca="false">T19*AT19</f>
        <v>0</v>
      </c>
      <c r="BC18" s="137"/>
      <c r="BD18" s="137" t="n">
        <f aca="false">AV18-SUM(AW18:BC18)</f>
        <v>1548.1872</v>
      </c>
      <c r="BE18" s="138"/>
      <c r="BF18" s="139" t="n">
        <f aca="false">BD18</f>
        <v>1548.1872</v>
      </c>
      <c r="BG18" s="139" t="n">
        <f aca="false">BF18*$BG$5</f>
        <v>1238.54976</v>
      </c>
      <c r="BH18" s="139" t="n">
        <f aca="false">BF18*$BH$5</f>
        <v>309.63744</v>
      </c>
      <c r="BI18" s="52"/>
      <c r="BJ18" s="53" t="s">
        <v>99</v>
      </c>
      <c r="BK18" s="52"/>
      <c r="BL18" s="73" t="n">
        <f aca="false">BH31</f>
        <v>5667.29856</v>
      </c>
      <c r="BO18" s="53" t="s">
        <v>99</v>
      </c>
      <c r="BP18" s="52"/>
      <c r="BQ18" s="73" t="e">
        <f aca="false">BQ7*$BH$5</f>
        <v>#REF!</v>
      </c>
      <c r="BR18" s="55"/>
      <c r="BS18" s="142"/>
      <c r="BT18" s="143"/>
      <c r="BU18" s="98"/>
      <c r="BV18" s="52"/>
      <c r="BW18" s="176"/>
      <c r="BX18" s="52"/>
      <c r="BY18" s="52"/>
      <c r="BZ18" s="98"/>
      <c r="CA18" s="52"/>
      <c r="CB18" s="176"/>
      <c r="CC18" s="138"/>
      <c r="CD18" s="138"/>
      <c r="CE18" s="145"/>
      <c r="CF18" s="145"/>
      <c r="CG18" s="145"/>
      <c r="CH18" s="7"/>
      <c r="CI18" s="8"/>
      <c r="CJ18" s="7"/>
      <c r="CK18" s="29"/>
      <c r="CL18" s="7"/>
      <c r="CM18" s="7"/>
      <c r="CN18" s="8"/>
      <c r="CO18" s="7"/>
      <c r="CP18" s="29"/>
      <c r="CQ18" s="7"/>
      <c r="CR18" s="7"/>
      <c r="CS18" s="7"/>
      <c r="CT18" s="7"/>
      <c r="CU18" s="7"/>
      <c r="CV18" s="7"/>
      <c r="CW18" s="7"/>
      <c r="CX18" s="7"/>
      <c r="CY18" s="7"/>
    </row>
    <row r="19" customFormat="false" ht="12.75" hidden="false" customHeight="false" outlineLevel="0" collapsed="false">
      <c r="B19" s="75" t="n">
        <v>1200</v>
      </c>
      <c r="C19" s="146" t="n">
        <f aca="false">C18</f>
        <v>4</v>
      </c>
      <c r="D19" s="147" t="n">
        <f aca="false">D18</f>
        <v>0</v>
      </c>
      <c r="E19" s="174" t="n">
        <f aca="false">C19-D18</f>
        <v>4</v>
      </c>
      <c r="F19" s="149" t="n">
        <f aca="false">$F$6</f>
        <v>0</v>
      </c>
      <c r="G19" s="175" t="n">
        <f aca="false">$G$6</f>
        <v>0</v>
      </c>
      <c r="H19" s="151" t="n">
        <f aca="false">$H$6</f>
        <v>0</v>
      </c>
      <c r="I19" s="152" t="n">
        <f aca="false">F19+G19+H19</f>
        <v>0</v>
      </c>
      <c r="J19" s="153" t="n">
        <f aca="false">$J$7</f>
        <v>0</v>
      </c>
      <c r="K19" s="154" t="n">
        <f aca="false">$K$6</f>
        <v>0</v>
      </c>
      <c r="L19" s="155" t="n">
        <f aca="false">((I19*J19/1000)+K19)</f>
        <v>0</v>
      </c>
      <c r="M19" s="156" t="n">
        <f aca="false">$M$68</f>
        <v>0</v>
      </c>
      <c r="N19" s="157" t="e">
        <f aca="false">$N$7*AQ18*AR18</f>
        <v>#DIV/0!</v>
      </c>
      <c r="O19" s="156" t="n">
        <f aca="false">$O$68</f>
        <v>0</v>
      </c>
      <c r="P19" s="158" t="n">
        <f aca="false">(AT18*$P$6)*$P$3</f>
        <v>1.7328</v>
      </c>
      <c r="Q19" s="154" t="n">
        <f aca="false">$Q$68</f>
        <v>0</v>
      </c>
      <c r="R19" s="154" t="n">
        <v>0</v>
      </c>
      <c r="S19" s="155" t="n">
        <v>0</v>
      </c>
      <c r="T19" s="156" t="n">
        <f aca="false">$T$6</f>
        <v>0</v>
      </c>
      <c r="U19" s="159" t="e">
        <f aca="false">(N19/E19)+SUM(L19:M19)</f>
        <v>#DIV/0!</v>
      </c>
      <c r="W19" s="116" t="n">
        <v>4</v>
      </c>
      <c r="X19" s="117" t="n">
        <v>2.52</v>
      </c>
      <c r="Y19" s="160"/>
      <c r="Z19" s="63"/>
      <c r="AA19" s="161"/>
      <c r="AB19" s="120"/>
      <c r="AC19" s="162" t="n">
        <f aca="false">(W19*X19)+(Y19*Z19)+(AA19*AB19)</f>
        <v>10.08</v>
      </c>
      <c r="AD19" s="163" t="n">
        <v>1300</v>
      </c>
      <c r="AE19" s="164" t="n">
        <v>0</v>
      </c>
      <c r="AF19" s="165" t="n">
        <v>0</v>
      </c>
      <c r="AG19" s="166"/>
      <c r="AH19" s="167"/>
      <c r="AI19" s="168"/>
      <c r="AJ19" s="169"/>
      <c r="AK19" s="170" t="n">
        <v>4</v>
      </c>
      <c r="AL19" s="63" t="n">
        <v>390</v>
      </c>
      <c r="AM19" s="171"/>
      <c r="AN19" s="116"/>
      <c r="AO19" s="173"/>
      <c r="AP19" s="133"/>
      <c r="AQ19" s="133" t="e">
        <f aca="false" t="array" ref="AQ19:AQ19">SUM(IF(AND(AJ19&lt;&gt;"pac",AJ19&lt;&gt;""),AI19),IF(AND(AM19&lt;&gt;"pac",AM19&lt;&gt;""),AL19),IF(AND(AN19&lt;&gt;"pac",AN19&lt;&gt;""),AO19))/SUM(IF(AND(AJ19&lt;&gt;"pac",AJ19&lt;&gt;""),1),IF(AND(AM19&lt;&gt;"pac",AM19&lt;&gt;""),1),IF(AND(AN19&lt;&gt;"pac",AN19&lt;&gt;""),1))</f>
        <v>#DIV/0!</v>
      </c>
      <c r="AR19" s="133" t="n">
        <f aca="false" t="array" ref="AR19:AR19">SUM(IF(AND(AJ19&lt;&gt;"pac",AJ19&lt;&gt;""),AH19),IF(AND(AM19&lt;&gt;"pac",AM19&lt;&gt;""),AK19),IF(AND(AP19&lt;&gt;"pac",AP19&lt;&gt;""),AN19))</f>
        <v>0</v>
      </c>
      <c r="AS19" s="133"/>
      <c r="AT19" s="134" t="n">
        <f aca="false">SUM(AE19,AG19,AH19,AN19,AK19)</f>
        <v>4</v>
      </c>
      <c r="AU19" s="135" t="n">
        <f aca="false">AV19/AT19</f>
        <v>390</v>
      </c>
      <c r="AV19" s="136" t="n">
        <f aca="false">SUM(AE19*AF19)+(AH19*AI19)+(AN19*AO19)+(AK19*AL19)</f>
        <v>1560</v>
      </c>
      <c r="AW19" s="137" t="n">
        <f aca="false">AT19*(F20+G20+H20)*J20/1000</f>
        <v>0</v>
      </c>
      <c r="AX19" s="137" t="n">
        <f aca="false">K20*AT19</f>
        <v>0</v>
      </c>
      <c r="AY19" s="137" t="n">
        <f aca="false">L20*(AE20+AG20)</f>
        <v>0</v>
      </c>
      <c r="AZ19" s="136" t="n">
        <f aca="false">P20</f>
        <v>1.7328</v>
      </c>
      <c r="BA19" s="137" t="n">
        <f aca="false">AC19</f>
        <v>10.08</v>
      </c>
      <c r="BB19" s="137" t="n">
        <f aca="false">T20*AT20</f>
        <v>0</v>
      </c>
      <c r="BC19" s="137"/>
      <c r="BD19" s="137" t="n">
        <f aca="false">AV19-SUM(AW19:BC19)</f>
        <v>1548.1872</v>
      </c>
      <c r="BE19" s="138"/>
      <c r="BF19" s="139" t="n">
        <f aca="false">BD19</f>
        <v>1548.1872</v>
      </c>
      <c r="BG19" s="139" t="n">
        <f aca="false">BF19*$BG$5</f>
        <v>1238.54976</v>
      </c>
      <c r="BH19" s="139" t="n">
        <f aca="false">BF19*$BH$5</f>
        <v>309.63744</v>
      </c>
      <c r="BI19" s="52"/>
      <c r="BJ19" s="53" t="s">
        <v>101</v>
      </c>
      <c r="BK19" s="52"/>
      <c r="BL19" s="73" t="n">
        <f aca="false">BB31</f>
        <v>0</v>
      </c>
      <c r="BO19" s="53" t="s">
        <v>101</v>
      </c>
      <c r="BP19" s="52"/>
      <c r="BQ19" s="73" t="e">
        <f aca="true">(INDIRECT(TEXT((DAY($A$1)-1),"0")&amp;"!BK19"))+BL19</f>
        <v>#REF!</v>
      </c>
      <c r="BR19" s="55"/>
      <c r="BS19" s="142"/>
      <c r="BT19" s="143"/>
      <c r="BU19" s="98"/>
      <c r="BV19" s="52"/>
      <c r="BW19" s="176"/>
      <c r="BX19" s="52"/>
      <c r="BY19" s="52"/>
      <c r="BZ19" s="98"/>
      <c r="CA19" s="52"/>
      <c r="CB19" s="176"/>
      <c r="CC19" s="138"/>
      <c r="CD19" s="138"/>
      <c r="CE19" s="145"/>
      <c r="CF19" s="145"/>
      <c r="CG19" s="145"/>
      <c r="CH19" s="7"/>
      <c r="CI19" s="8"/>
      <c r="CJ19" s="7"/>
      <c r="CK19" s="29"/>
      <c r="CL19" s="7"/>
      <c r="CM19" s="7"/>
      <c r="CN19" s="8"/>
      <c r="CO19" s="7"/>
      <c r="CP19" s="29"/>
      <c r="CQ19" s="7"/>
      <c r="CR19" s="7"/>
      <c r="CS19" s="7"/>
      <c r="CT19" s="7"/>
      <c r="CU19" s="7"/>
      <c r="CV19" s="7"/>
      <c r="CW19" s="7"/>
      <c r="CX19" s="7"/>
      <c r="CY19" s="7"/>
    </row>
    <row r="20" customFormat="false" ht="12.75" hidden="false" customHeight="false" outlineLevel="0" collapsed="false">
      <c r="B20" s="75" t="n">
        <v>1300</v>
      </c>
      <c r="C20" s="146" t="n">
        <f aca="false">C19</f>
        <v>4</v>
      </c>
      <c r="D20" s="147" t="n">
        <f aca="false">D19</f>
        <v>0</v>
      </c>
      <c r="E20" s="174" t="n">
        <f aca="false">C20-D19</f>
        <v>4</v>
      </c>
      <c r="F20" s="149" t="n">
        <f aca="false">$F$6</f>
        <v>0</v>
      </c>
      <c r="G20" s="175" t="n">
        <f aca="false">$G$6</f>
        <v>0</v>
      </c>
      <c r="H20" s="151" t="n">
        <f aca="false">$H$6</f>
        <v>0</v>
      </c>
      <c r="I20" s="152" t="n">
        <f aca="false">F20+G20+H20</f>
        <v>0</v>
      </c>
      <c r="J20" s="153" t="n">
        <f aca="false">$J$7</f>
        <v>0</v>
      </c>
      <c r="K20" s="154" t="n">
        <f aca="false">$K$6</f>
        <v>0</v>
      </c>
      <c r="L20" s="155" t="n">
        <f aca="false">((I20*J20/1000)+K20)</f>
        <v>0</v>
      </c>
      <c r="M20" s="156" t="n">
        <f aca="false">$M$68</f>
        <v>0</v>
      </c>
      <c r="N20" s="157" t="e">
        <f aca="false">$N$7*AQ19*AR19</f>
        <v>#DIV/0!</v>
      </c>
      <c r="O20" s="156" t="n">
        <f aca="false">$O$68</f>
        <v>0</v>
      </c>
      <c r="P20" s="158" t="n">
        <f aca="false">(AT19*$P$6)*$P$3</f>
        <v>1.7328</v>
      </c>
      <c r="Q20" s="154" t="n">
        <f aca="false">$Q$68</f>
        <v>0</v>
      </c>
      <c r="R20" s="154" t="n">
        <v>0</v>
      </c>
      <c r="S20" s="155" t="n">
        <v>0</v>
      </c>
      <c r="T20" s="156" t="n">
        <f aca="false">$T$6</f>
        <v>0</v>
      </c>
      <c r="U20" s="159" t="e">
        <f aca="false">(N20/E20)+SUM(L20:M20)</f>
        <v>#DIV/0!</v>
      </c>
      <c r="W20" s="116" t="n">
        <v>4</v>
      </c>
      <c r="X20" s="117" t="n">
        <v>2.52</v>
      </c>
      <c r="Y20" s="160"/>
      <c r="Z20" s="63"/>
      <c r="AA20" s="161"/>
      <c r="AB20" s="120"/>
      <c r="AC20" s="162" t="n">
        <f aca="false">(W20*X20)+(Y20*Z20)+(AA20*AB20)</f>
        <v>10.08</v>
      </c>
      <c r="AD20" s="163" t="n">
        <v>1400</v>
      </c>
      <c r="AE20" s="164" t="n">
        <v>0</v>
      </c>
      <c r="AF20" s="165" t="n">
        <v>0</v>
      </c>
      <c r="AG20" s="166"/>
      <c r="AH20" s="167"/>
      <c r="AI20" s="168"/>
      <c r="AJ20" s="169"/>
      <c r="AK20" s="170" t="n">
        <v>4</v>
      </c>
      <c r="AL20" s="63" t="n">
        <v>390</v>
      </c>
      <c r="AM20" s="171"/>
      <c r="AN20" s="116"/>
      <c r="AO20" s="173"/>
      <c r="AP20" s="133"/>
      <c r="AQ20" s="133" t="e">
        <f aca="false" t="array" ref="AQ20:AQ20">SUM(IF(AND(AJ20&lt;&gt;"pac",AJ20&lt;&gt;""),AI20),IF(AND(AM20&lt;&gt;"pac",AM20&lt;&gt;""),AL20),IF(AND(AN20&lt;&gt;"pac",AN20&lt;&gt;""),AO20))/SUM(IF(AND(AJ20&lt;&gt;"pac",AJ20&lt;&gt;""),1),IF(AND(AM20&lt;&gt;"pac",AM20&lt;&gt;""),1),IF(AND(AN20&lt;&gt;"pac",AN20&lt;&gt;""),1))</f>
        <v>#DIV/0!</v>
      </c>
      <c r="AR20" s="133" t="n">
        <f aca="false" t="array" ref="AR20:AR20">SUM(IF(AND(AJ20&lt;&gt;"pac",AJ20&lt;&gt;""),AH20),IF(AND(AM20&lt;&gt;"pac",AM20&lt;&gt;""),AK20),IF(AND(AP20&lt;&gt;"pac",AP20&lt;&gt;""),AN20))</f>
        <v>0</v>
      </c>
      <c r="AS20" s="133"/>
      <c r="AT20" s="134" t="n">
        <f aca="false">SUM(AE20,AG20,AH20,AN20,AK20)</f>
        <v>4</v>
      </c>
      <c r="AU20" s="135" t="n">
        <f aca="false">AV20/AT20</f>
        <v>390</v>
      </c>
      <c r="AV20" s="136" t="n">
        <f aca="false">SUM(AE20*AF20)+(AH20*AI20)+(AN20*AO20)+(AK20*AL20)</f>
        <v>1560</v>
      </c>
      <c r="AW20" s="137" t="n">
        <f aca="false">AT20*(F21+G21+H21)*J21/1000</f>
        <v>0</v>
      </c>
      <c r="AX20" s="137" t="n">
        <f aca="false">K21*AT20</f>
        <v>0</v>
      </c>
      <c r="AY20" s="137" t="n">
        <f aca="false">L21*(AE21+AG21)</f>
        <v>0</v>
      </c>
      <c r="AZ20" s="136" t="n">
        <f aca="false">P21</f>
        <v>1.7328</v>
      </c>
      <c r="BA20" s="137" t="n">
        <f aca="false">AC20</f>
        <v>10.08</v>
      </c>
      <c r="BB20" s="137" t="n">
        <f aca="false">T21*AT21</f>
        <v>0</v>
      </c>
      <c r="BC20" s="137"/>
      <c r="BD20" s="137" t="n">
        <f aca="false">AV20-SUM(AW20:BC20)</f>
        <v>1548.1872</v>
      </c>
      <c r="BE20" s="138"/>
      <c r="BF20" s="139" t="n">
        <f aca="false">BD20</f>
        <v>1548.1872</v>
      </c>
      <c r="BG20" s="139" t="n">
        <f aca="false">BF20*$BG$5</f>
        <v>1238.54976</v>
      </c>
      <c r="BH20" s="139" t="n">
        <f aca="false">BF20*$BH$5</f>
        <v>309.63744</v>
      </c>
      <c r="BI20" s="52"/>
      <c r="BJ20" s="53" t="s">
        <v>32</v>
      </c>
      <c r="BK20" s="52"/>
      <c r="BL20" s="73" t="n">
        <f aca="false">BL6</f>
        <v>0</v>
      </c>
      <c r="BO20" s="183"/>
      <c r="BP20" s="52"/>
      <c r="BQ20" s="171"/>
      <c r="BR20" s="55"/>
      <c r="BS20" s="142"/>
      <c r="BT20" s="143"/>
      <c r="BU20" s="98"/>
      <c r="BV20" s="52"/>
      <c r="BW20" s="176"/>
      <c r="BX20" s="52"/>
      <c r="BY20" s="52"/>
      <c r="BZ20" s="98"/>
      <c r="CA20" s="52"/>
      <c r="CB20" s="176"/>
      <c r="CC20" s="138"/>
      <c r="CD20" s="138"/>
      <c r="CE20" s="145"/>
      <c r="CF20" s="145"/>
      <c r="CG20" s="145"/>
      <c r="CH20" s="7"/>
      <c r="CI20" s="8"/>
      <c r="CJ20" s="7"/>
      <c r="CK20" s="29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</row>
    <row r="21" customFormat="false" ht="12.75" hidden="false" customHeight="false" outlineLevel="0" collapsed="false">
      <c r="B21" s="75" t="n">
        <v>1400</v>
      </c>
      <c r="C21" s="146" t="n">
        <f aca="false">C20</f>
        <v>4</v>
      </c>
      <c r="D21" s="147" t="n">
        <f aca="false">D20</f>
        <v>0</v>
      </c>
      <c r="E21" s="174" t="n">
        <f aca="false">C21-D20</f>
        <v>4</v>
      </c>
      <c r="F21" s="149" t="n">
        <f aca="false">$F$6</f>
        <v>0</v>
      </c>
      <c r="G21" s="175" t="n">
        <f aca="false">$G$6</f>
        <v>0</v>
      </c>
      <c r="H21" s="151" t="n">
        <f aca="false">$H$6</f>
        <v>0</v>
      </c>
      <c r="I21" s="152" t="n">
        <f aca="false">F21+G21+H21</f>
        <v>0</v>
      </c>
      <c r="J21" s="153" t="n">
        <f aca="false">$J$7</f>
        <v>0</v>
      </c>
      <c r="K21" s="154" t="n">
        <f aca="false">$K$6</f>
        <v>0</v>
      </c>
      <c r="L21" s="155" t="n">
        <f aca="false">((I21*J21/1000)+K21)</f>
        <v>0</v>
      </c>
      <c r="M21" s="156" t="n">
        <f aca="false">$M$68</f>
        <v>0</v>
      </c>
      <c r="N21" s="157" t="e">
        <f aca="false">$N$7*AQ20*AR20</f>
        <v>#DIV/0!</v>
      </c>
      <c r="O21" s="156" t="n">
        <f aca="false">$O$68</f>
        <v>0</v>
      </c>
      <c r="P21" s="158" t="n">
        <f aca="false">(AT20*$P$6)*$P$3</f>
        <v>1.7328</v>
      </c>
      <c r="Q21" s="154" t="n">
        <f aca="false">$Q$68</f>
        <v>0</v>
      </c>
      <c r="R21" s="154" t="n">
        <v>0</v>
      </c>
      <c r="S21" s="155" t="n">
        <v>0</v>
      </c>
      <c r="T21" s="156" t="n">
        <f aca="false">$T$6</f>
        <v>0</v>
      </c>
      <c r="U21" s="159" t="e">
        <f aca="false">(N21/E21)+SUM(L21:M21)</f>
        <v>#DIV/0!</v>
      </c>
      <c r="W21" s="116" t="n">
        <v>4</v>
      </c>
      <c r="X21" s="117" t="n">
        <v>2.52</v>
      </c>
      <c r="Y21" s="160"/>
      <c r="Z21" s="63"/>
      <c r="AA21" s="161"/>
      <c r="AB21" s="120"/>
      <c r="AC21" s="162" t="n">
        <f aca="false">(W21*X21)+(Y21*Z21)+(AA21*AB21)</f>
        <v>10.08</v>
      </c>
      <c r="AD21" s="163" t="n">
        <v>1500</v>
      </c>
      <c r="AE21" s="164" t="n">
        <v>0</v>
      </c>
      <c r="AF21" s="165" t="n">
        <v>0</v>
      </c>
      <c r="AG21" s="166"/>
      <c r="AH21" s="167"/>
      <c r="AI21" s="168"/>
      <c r="AJ21" s="169"/>
      <c r="AK21" s="170" t="n">
        <v>4</v>
      </c>
      <c r="AL21" s="63" t="n">
        <v>390</v>
      </c>
      <c r="AM21" s="171"/>
      <c r="AN21" s="116"/>
      <c r="AO21" s="173"/>
      <c r="AP21" s="133"/>
      <c r="AQ21" s="133" t="e">
        <f aca="false" t="array" ref="AQ21:AQ21">SUM(IF(AND(AJ21&lt;&gt;"pac",AJ21&lt;&gt;""),AI21),IF(AND(AM21&lt;&gt;"pac",AM21&lt;&gt;""),AL21),IF(AND(AN21&lt;&gt;"pac",AN21&lt;&gt;""),AO21))/SUM(IF(AND(AJ21&lt;&gt;"pac",AJ21&lt;&gt;""),1),IF(AND(AM21&lt;&gt;"pac",AM21&lt;&gt;""),1),IF(AND(AN21&lt;&gt;"pac",AN21&lt;&gt;""),1))</f>
        <v>#DIV/0!</v>
      </c>
      <c r="AR21" s="133" t="n">
        <f aca="false" t="array" ref="AR21:AR21">SUM(IF(AND(AJ21&lt;&gt;"pac",AJ21&lt;&gt;""),AH21),IF(AND(AM21&lt;&gt;"pac",AM21&lt;&gt;""),AK21),IF(AND(AP21&lt;&gt;"pac",AP21&lt;&gt;""),AN21))</f>
        <v>0</v>
      </c>
      <c r="AS21" s="133"/>
      <c r="AT21" s="134" t="n">
        <f aca="false">SUM(AE21,AG21,AH21,AN21,AK21)</f>
        <v>4</v>
      </c>
      <c r="AU21" s="135" t="n">
        <f aca="false">AV21/AT21</f>
        <v>390</v>
      </c>
      <c r="AV21" s="136" t="n">
        <f aca="false">SUM(AE21*AF21)+(AH21*AI21)+(AN21*AO21)+(AK21*AL21)</f>
        <v>1560</v>
      </c>
      <c r="AW21" s="137" t="n">
        <f aca="false">AT21*(F22+G22+H22)*J22/1000</f>
        <v>0</v>
      </c>
      <c r="AX21" s="137" t="n">
        <f aca="false">K22*AT21</f>
        <v>0</v>
      </c>
      <c r="AY21" s="137" t="n">
        <f aca="false">L22*(AE22+AG22)</f>
        <v>0</v>
      </c>
      <c r="AZ21" s="136" t="n">
        <f aca="false">P22</f>
        <v>1.7328</v>
      </c>
      <c r="BA21" s="137" t="n">
        <f aca="false">AC21</f>
        <v>10.08</v>
      </c>
      <c r="BB21" s="137" t="n">
        <f aca="false">T22*AT22</f>
        <v>0</v>
      </c>
      <c r="BC21" s="137"/>
      <c r="BD21" s="137" t="n">
        <f aca="false">AV21-SUM(AW21:BC21)</f>
        <v>1548.1872</v>
      </c>
      <c r="BE21" s="138"/>
      <c r="BF21" s="139" t="n">
        <f aca="false">BD21</f>
        <v>1548.1872</v>
      </c>
      <c r="BG21" s="139" t="n">
        <f aca="false">BF21*$BG$5</f>
        <v>1238.54976</v>
      </c>
      <c r="BH21" s="139" t="n">
        <f aca="false">BF21*$BH$5</f>
        <v>309.63744</v>
      </c>
      <c r="BI21" s="52"/>
      <c r="BJ21" s="140" t="s">
        <v>103</v>
      </c>
      <c r="BK21" s="141"/>
      <c r="BL21" s="54" t="n">
        <f aca="false">BL11-BL16-BL18-BL19+BL20</f>
        <v>22669.19424</v>
      </c>
      <c r="BO21" s="140" t="s">
        <v>104</v>
      </c>
      <c r="BP21" s="141"/>
      <c r="BQ21" s="54" t="e">
        <f aca="false">BQ11-BQ16-BQ18-BQ19</f>
        <v>#REF!</v>
      </c>
      <c r="BR21" s="55"/>
      <c r="BS21" s="142"/>
      <c r="BT21" s="143"/>
      <c r="BU21" s="98"/>
      <c r="BV21" s="52"/>
      <c r="BW21" s="176"/>
      <c r="BX21" s="52"/>
      <c r="BY21" s="52"/>
      <c r="BZ21" s="98"/>
      <c r="CA21" s="52"/>
      <c r="CB21" s="176"/>
      <c r="CC21" s="138"/>
      <c r="CD21" s="138"/>
      <c r="CE21" s="145"/>
      <c r="CF21" s="145"/>
      <c r="CG21" s="145"/>
      <c r="CH21" s="7"/>
      <c r="CI21" s="8"/>
      <c r="CJ21" s="7"/>
      <c r="CK21" s="29"/>
      <c r="CL21" s="7"/>
      <c r="CM21" s="7"/>
      <c r="CN21" s="8"/>
      <c r="CO21" s="7"/>
      <c r="CP21" s="29"/>
      <c r="CQ21" s="7"/>
      <c r="CR21" s="7"/>
      <c r="CS21" s="7"/>
      <c r="CT21" s="7"/>
      <c r="CU21" s="7"/>
      <c r="CV21" s="7"/>
      <c r="CW21" s="7"/>
      <c r="CX21" s="7"/>
      <c r="CY21" s="7"/>
    </row>
    <row r="22" customFormat="false" ht="15" hidden="false" customHeight="false" outlineLevel="0" collapsed="false">
      <c r="B22" s="75" t="n">
        <v>1500</v>
      </c>
      <c r="C22" s="146" t="n">
        <f aca="false">C21</f>
        <v>4</v>
      </c>
      <c r="D22" s="147" t="n">
        <f aca="false">D21</f>
        <v>0</v>
      </c>
      <c r="E22" s="174" t="n">
        <f aca="false">C22-D21</f>
        <v>4</v>
      </c>
      <c r="F22" s="149" t="n">
        <f aca="false">$F$6</f>
        <v>0</v>
      </c>
      <c r="G22" s="175" t="n">
        <f aca="false">$G$6</f>
        <v>0</v>
      </c>
      <c r="H22" s="151" t="n">
        <f aca="false">$H$6</f>
        <v>0</v>
      </c>
      <c r="I22" s="152" t="n">
        <f aca="false">F22+G22+H22</f>
        <v>0</v>
      </c>
      <c r="J22" s="153" t="n">
        <f aca="false">$J$7</f>
        <v>0</v>
      </c>
      <c r="K22" s="154" t="n">
        <f aca="false">$K$6</f>
        <v>0</v>
      </c>
      <c r="L22" s="155" t="n">
        <f aca="false">((I22*J22/1000)+K22)</f>
        <v>0</v>
      </c>
      <c r="M22" s="156" t="n">
        <f aca="false">$M$68</f>
        <v>0</v>
      </c>
      <c r="N22" s="157" t="e">
        <f aca="false">$N$7*AQ21*AR21</f>
        <v>#DIV/0!</v>
      </c>
      <c r="O22" s="156" t="n">
        <f aca="false">$O$68</f>
        <v>0</v>
      </c>
      <c r="P22" s="158" t="n">
        <f aca="false">(AT21*$P$6)*$P$3</f>
        <v>1.7328</v>
      </c>
      <c r="Q22" s="154" t="n">
        <f aca="false">$Q$68</f>
        <v>0</v>
      </c>
      <c r="R22" s="154" t="n">
        <v>0</v>
      </c>
      <c r="S22" s="155" t="n">
        <v>0</v>
      </c>
      <c r="T22" s="156" t="n">
        <f aca="false">$T$6</f>
        <v>0</v>
      </c>
      <c r="U22" s="159" t="e">
        <f aca="false">(N22/E22)+SUM(L22:M22)</f>
        <v>#DIV/0!</v>
      </c>
      <c r="W22" s="116" t="n">
        <v>4</v>
      </c>
      <c r="X22" s="117" t="n">
        <v>2.52</v>
      </c>
      <c r="Y22" s="160"/>
      <c r="Z22" s="63"/>
      <c r="AA22" s="161"/>
      <c r="AB22" s="120"/>
      <c r="AC22" s="162" t="n">
        <f aca="false">(W22*X22)+(Y22*Z22)+(AA22*AB22)</f>
        <v>10.08</v>
      </c>
      <c r="AD22" s="163" t="n">
        <v>1600</v>
      </c>
      <c r="AE22" s="164" t="n">
        <v>0</v>
      </c>
      <c r="AF22" s="165" t="n">
        <v>0</v>
      </c>
      <c r="AG22" s="166"/>
      <c r="AH22" s="167"/>
      <c r="AI22" s="168"/>
      <c r="AJ22" s="169"/>
      <c r="AK22" s="170" t="n">
        <v>4</v>
      </c>
      <c r="AL22" s="63" t="n">
        <v>390</v>
      </c>
      <c r="AM22" s="171"/>
      <c r="AN22" s="116"/>
      <c r="AO22" s="173"/>
      <c r="AP22" s="133"/>
      <c r="AQ22" s="133" t="e">
        <f aca="false" t="array" ref="AQ22:AQ22">SUM(IF(AND(AJ22&lt;&gt;"pac",AJ22&lt;&gt;""),AI22),IF(AND(AM22&lt;&gt;"pac",AM22&lt;&gt;""),AL22),IF(AND(AN22&lt;&gt;"pac",AN22&lt;&gt;""),AO22))/SUM(IF(AND(AJ22&lt;&gt;"pac",AJ22&lt;&gt;""),1),IF(AND(AM22&lt;&gt;"pac",AM22&lt;&gt;""),1),IF(AND(AN22&lt;&gt;"pac",AN22&lt;&gt;""),1))</f>
        <v>#DIV/0!</v>
      </c>
      <c r="AR22" s="133" t="n">
        <f aca="false" t="array" ref="AR22:AR22">SUM(IF(AND(AJ22&lt;&gt;"pac",AJ22&lt;&gt;""),AH22),IF(AND(AM22&lt;&gt;"pac",AM22&lt;&gt;""),AK22),IF(AND(AP22&lt;&gt;"pac",AP22&lt;&gt;""),AN22))</f>
        <v>0</v>
      </c>
      <c r="AS22" s="133"/>
      <c r="AT22" s="134" t="n">
        <f aca="false">SUM(AE22,AG22,AH22,AN22,AK22)</f>
        <v>4</v>
      </c>
      <c r="AU22" s="135" t="n">
        <f aca="false">AV22/AT22</f>
        <v>390</v>
      </c>
      <c r="AV22" s="136" t="n">
        <f aca="false">SUM(AE22*AF22)+(AH22*AI22)+(AN22*AO22)+(AK22*AL22)</f>
        <v>1560</v>
      </c>
      <c r="AW22" s="137" t="n">
        <f aca="false">AT22*(F23+G23+H23)*J23/1000</f>
        <v>0</v>
      </c>
      <c r="AX22" s="137" t="n">
        <f aca="false">K23*AT22</f>
        <v>0</v>
      </c>
      <c r="AY22" s="137" t="n">
        <f aca="false">L23*(AE23+AG23)</f>
        <v>0</v>
      </c>
      <c r="AZ22" s="136" t="n">
        <f aca="false">P23</f>
        <v>1.7328</v>
      </c>
      <c r="BA22" s="137" t="n">
        <f aca="false">AC22</f>
        <v>10.08</v>
      </c>
      <c r="BB22" s="137" t="n">
        <f aca="false">T23*AT23</f>
        <v>0</v>
      </c>
      <c r="BC22" s="137"/>
      <c r="BD22" s="137" t="n">
        <f aca="false">AV22-SUM(AW22:BC22)</f>
        <v>1548.1872</v>
      </c>
      <c r="BE22" s="138"/>
      <c r="BF22" s="139" t="n">
        <f aca="false">BD22</f>
        <v>1548.1872</v>
      </c>
      <c r="BG22" s="139" t="n">
        <f aca="false">BF22*$BG$5</f>
        <v>1238.54976</v>
      </c>
      <c r="BH22" s="139" t="n">
        <f aca="false">BF22*$BH$5</f>
        <v>309.63744</v>
      </c>
      <c r="BI22" s="52"/>
      <c r="BR22" s="55"/>
      <c r="BS22" s="142"/>
      <c r="BT22" s="143"/>
      <c r="BU22" s="98"/>
      <c r="BV22" s="52"/>
      <c r="BW22" s="185"/>
      <c r="BX22" s="52"/>
      <c r="BY22" s="52"/>
      <c r="BZ22" s="98"/>
      <c r="CA22" s="52"/>
      <c r="CB22" s="185"/>
      <c r="CC22" s="138"/>
      <c r="CD22" s="138"/>
      <c r="CE22" s="145"/>
      <c r="CF22" s="145"/>
      <c r="CG22" s="145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</row>
    <row r="23" customFormat="false" ht="12.75" hidden="false" customHeight="false" outlineLevel="0" collapsed="false">
      <c r="B23" s="75" t="n">
        <v>1600</v>
      </c>
      <c r="C23" s="146" t="n">
        <f aca="false">C22</f>
        <v>4</v>
      </c>
      <c r="D23" s="147" t="n">
        <f aca="false">D22</f>
        <v>0</v>
      </c>
      <c r="E23" s="174" t="n">
        <f aca="false">C23-D22</f>
        <v>4</v>
      </c>
      <c r="F23" s="149" t="n">
        <f aca="false">$F$6</f>
        <v>0</v>
      </c>
      <c r="G23" s="175" t="n">
        <f aca="false">$G$6</f>
        <v>0</v>
      </c>
      <c r="H23" s="151" t="n">
        <f aca="false">$H$6</f>
        <v>0</v>
      </c>
      <c r="I23" s="152" t="n">
        <f aca="false">F23+G23+H23</f>
        <v>0</v>
      </c>
      <c r="J23" s="153" t="n">
        <f aca="false">$J$7</f>
        <v>0</v>
      </c>
      <c r="K23" s="154" t="n">
        <f aca="false">$K$6</f>
        <v>0</v>
      </c>
      <c r="L23" s="155" t="n">
        <f aca="false">((I23*J23/1000)+K23)</f>
        <v>0</v>
      </c>
      <c r="M23" s="156" t="n">
        <f aca="false">$M$68</f>
        <v>0</v>
      </c>
      <c r="N23" s="157" t="e">
        <f aca="false">$N$7*AQ22*AR22</f>
        <v>#DIV/0!</v>
      </c>
      <c r="O23" s="156" t="n">
        <f aca="false">$O$68</f>
        <v>0</v>
      </c>
      <c r="P23" s="158" t="n">
        <f aca="false">(AT22*$P$6)*$P$3</f>
        <v>1.7328</v>
      </c>
      <c r="Q23" s="154" t="n">
        <f aca="false">$Q$68</f>
        <v>0</v>
      </c>
      <c r="R23" s="154" t="n">
        <v>0</v>
      </c>
      <c r="S23" s="155" t="n">
        <v>0</v>
      </c>
      <c r="T23" s="156" t="n">
        <f aca="false">$T$6</f>
        <v>0</v>
      </c>
      <c r="U23" s="159" t="e">
        <f aca="false">(N23/E23)+SUM(L23:M23)</f>
        <v>#DIV/0!</v>
      </c>
      <c r="W23" s="116" t="n">
        <v>4</v>
      </c>
      <c r="X23" s="117" t="n">
        <v>2.52</v>
      </c>
      <c r="Y23" s="160"/>
      <c r="Z23" s="63"/>
      <c r="AA23" s="161"/>
      <c r="AB23" s="120"/>
      <c r="AC23" s="162" t="n">
        <f aca="false">(W23*X23)+(Y23*Z23)+(AA23*AB23)</f>
        <v>10.08</v>
      </c>
      <c r="AD23" s="163" t="n">
        <v>1700</v>
      </c>
      <c r="AE23" s="164" t="n">
        <v>0</v>
      </c>
      <c r="AF23" s="165" t="n">
        <v>0</v>
      </c>
      <c r="AG23" s="166"/>
      <c r="AH23" s="167"/>
      <c r="AI23" s="168"/>
      <c r="AJ23" s="169"/>
      <c r="AK23" s="170" t="n">
        <v>4</v>
      </c>
      <c r="AL23" s="63" t="n">
        <v>390</v>
      </c>
      <c r="AM23" s="171"/>
      <c r="AN23" s="116"/>
      <c r="AO23" s="173"/>
      <c r="AP23" s="133"/>
      <c r="AQ23" s="133" t="e">
        <f aca="false" t="array" ref="AQ23:AQ23">SUM(IF(AND(AJ23&lt;&gt;"pac",AJ23&lt;&gt;""),AI23),IF(AND(AM23&lt;&gt;"pac",AM23&lt;&gt;""),AL23),IF(AND(AN23&lt;&gt;"pac",AN23&lt;&gt;""),AO23))/SUM(IF(AND(AJ23&lt;&gt;"pac",AJ23&lt;&gt;""),1),IF(AND(AM23&lt;&gt;"pac",AM23&lt;&gt;""),1),IF(AND(AN23&lt;&gt;"pac",AN23&lt;&gt;""),1))</f>
        <v>#DIV/0!</v>
      </c>
      <c r="AR23" s="133" t="n">
        <f aca="false" t="array" ref="AR23:AR23">SUM(IF(AND(AJ23&lt;&gt;"pac",AJ23&lt;&gt;""),AH23),IF(AND(AM23&lt;&gt;"pac",AM23&lt;&gt;""),AK23),IF(AND(AP23&lt;&gt;"pac",AP23&lt;&gt;""),AN23))</f>
        <v>0</v>
      </c>
      <c r="AS23" s="133"/>
      <c r="AT23" s="134" t="n">
        <f aca="false">SUM(AE23,AG23,AH23,AN23,AK23)</f>
        <v>4</v>
      </c>
      <c r="AU23" s="135" t="n">
        <f aca="false">AV23/AT23</f>
        <v>390</v>
      </c>
      <c r="AV23" s="136" t="n">
        <f aca="false">SUM(AE23*AF23)+(AH23*AI23)+(AN23*AO23)+(AK23*AL23)</f>
        <v>1560</v>
      </c>
      <c r="AW23" s="137" t="n">
        <f aca="false">AT23*(F24+G24+H24)*J24/1000</f>
        <v>0</v>
      </c>
      <c r="AX23" s="137" t="n">
        <f aca="false">K24*AT23</f>
        <v>0</v>
      </c>
      <c r="AY23" s="137" t="n">
        <f aca="false">L24*(AE24+AG24)</f>
        <v>0</v>
      </c>
      <c r="AZ23" s="136" t="n">
        <f aca="false">P24</f>
        <v>1.7328</v>
      </c>
      <c r="BA23" s="137" t="n">
        <f aca="false">AC23</f>
        <v>10.08</v>
      </c>
      <c r="BB23" s="137" t="n">
        <f aca="false">T24*AT24</f>
        <v>0</v>
      </c>
      <c r="BC23" s="137"/>
      <c r="BD23" s="137" t="n">
        <f aca="false">AV23-SUM(AW23:BC23)</f>
        <v>1548.1872</v>
      </c>
      <c r="BE23" s="138"/>
      <c r="BF23" s="139" t="n">
        <f aca="false">BD23</f>
        <v>1548.1872</v>
      </c>
      <c r="BG23" s="139" t="n">
        <f aca="false">BF23*$BG$5</f>
        <v>1238.54976</v>
      </c>
      <c r="BH23" s="139" t="n">
        <f aca="false">BF23*$BH$5</f>
        <v>309.63744</v>
      </c>
      <c r="BI23" s="52"/>
      <c r="BR23" s="55"/>
      <c r="BS23" s="142"/>
      <c r="BT23" s="143"/>
      <c r="BU23" s="98"/>
      <c r="BV23" s="52"/>
      <c r="BW23" s="176"/>
      <c r="BX23" s="52"/>
      <c r="BY23" s="52"/>
      <c r="BZ23" s="98"/>
      <c r="CA23" s="52"/>
      <c r="CB23" s="176"/>
      <c r="CC23" s="138"/>
      <c r="CD23" s="138"/>
      <c r="CE23" s="145"/>
      <c r="CF23" s="145"/>
      <c r="CG23" s="145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</row>
    <row r="24" customFormat="false" ht="12.75" hidden="false" customHeight="false" outlineLevel="0" collapsed="false">
      <c r="B24" s="75" t="n">
        <v>1700</v>
      </c>
      <c r="C24" s="146" t="n">
        <f aca="false">C23</f>
        <v>4</v>
      </c>
      <c r="D24" s="147" t="n">
        <f aca="false">D23</f>
        <v>0</v>
      </c>
      <c r="E24" s="174" t="n">
        <f aca="false">C24-D23</f>
        <v>4</v>
      </c>
      <c r="F24" s="149" t="n">
        <f aca="false">$F$6</f>
        <v>0</v>
      </c>
      <c r="G24" s="175" t="n">
        <f aca="false">$G$6</f>
        <v>0</v>
      </c>
      <c r="H24" s="151" t="n">
        <f aca="false">$H$6</f>
        <v>0</v>
      </c>
      <c r="I24" s="152" t="n">
        <f aca="false">F24+G24+H24</f>
        <v>0</v>
      </c>
      <c r="J24" s="153" t="n">
        <f aca="false">$J$7</f>
        <v>0</v>
      </c>
      <c r="K24" s="154" t="n">
        <f aca="false">$K$6</f>
        <v>0</v>
      </c>
      <c r="L24" s="155" t="n">
        <f aca="false">((I24*J24/1000)+K24)</f>
        <v>0</v>
      </c>
      <c r="M24" s="156" t="n">
        <f aca="false">$M$68</f>
        <v>0</v>
      </c>
      <c r="N24" s="157" t="e">
        <f aca="false">$N$7*AQ23*AR23</f>
        <v>#DIV/0!</v>
      </c>
      <c r="O24" s="156" t="n">
        <f aca="false">$O$68</f>
        <v>0</v>
      </c>
      <c r="P24" s="158" t="n">
        <f aca="false">(AT23*$P$6)*$P$3</f>
        <v>1.7328</v>
      </c>
      <c r="Q24" s="154" t="n">
        <f aca="false">$Q$68</f>
        <v>0</v>
      </c>
      <c r="R24" s="154" t="n">
        <v>0</v>
      </c>
      <c r="S24" s="155" t="n">
        <v>0</v>
      </c>
      <c r="T24" s="156" t="n">
        <f aca="false">$T$6</f>
        <v>0</v>
      </c>
      <c r="U24" s="159" t="e">
        <f aca="false">(N24/E24)+SUM(L24:M24)</f>
        <v>#DIV/0!</v>
      </c>
      <c r="W24" s="116" t="n">
        <v>4</v>
      </c>
      <c r="X24" s="117" t="n">
        <v>2.52</v>
      </c>
      <c r="Y24" s="160"/>
      <c r="Z24" s="63"/>
      <c r="AA24" s="161"/>
      <c r="AB24" s="120"/>
      <c r="AC24" s="162" t="n">
        <f aca="false">(W24*X24)+(Y24*Z24)+(AA24*AB24)</f>
        <v>10.08</v>
      </c>
      <c r="AD24" s="163" t="n">
        <v>1800</v>
      </c>
      <c r="AE24" s="164" t="n">
        <v>0</v>
      </c>
      <c r="AF24" s="165" t="n">
        <v>0</v>
      </c>
      <c r="AG24" s="166"/>
      <c r="AH24" s="167"/>
      <c r="AI24" s="168"/>
      <c r="AJ24" s="169"/>
      <c r="AK24" s="170" t="n">
        <v>4</v>
      </c>
      <c r="AL24" s="63" t="n">
        <v>390</v>
      </c>
      <c r="AM24" s="171"/>
      <c r="AN24" s="116"/>
      <c r="AO24" s="173"/>
      <c r="AP24" s="133"/>
      <c r="AQ24" s="133" t="e">
        <f aca="false" t="array" ref="AQ24:AQ24">SUM(IF(AND(AJ24&lt;&gt;"pac",AJ24&lt;&gt;""),AI24),IF(AND(AM24&lt;&gt;"pac",AM24&lt;&gt;""),AL24),IF(AND(AN24&lt;&gt;"pac",AN24&lt;&gt;""),AO24))/SUM(IF(AND(AJ24&lt;&gt;"pac",AJ24&lt;&gt;""),1),IF(AND(AM24&lt;&gt;"pac",AM24&lt;&gt;""),1),IF(AND(AN24&lt;&gt;"pac",AN24&lt;&gt;""),1))</f>
        <v>#DIV/0!</v>
      </c>
      <c r="AR24" s="133" t="n">
        <f aca="false" t="array" ref="AR24:AR24">SUM(IF(AND(AJ24&lt;&gt;"pac",AJ24&lt;&gt;""),AH24),IF(AND(AM24&lt;&gt;"pac",AM24&lt;&gt;""),AK24),IF(AND(AP24&lt;&gt;"pac",AP24&lt;&gt;""),AN24))</f>
        <v>0</v>
      </c>
      <c r="AS24" s="133"/>
      <c r="AT24" s="134" t="n">
        <f aca="false">SUM(AE24,AG24,AH24,AN24,AK24)</f>
        <v>4</v>
      </c>
      <c r="AU24" s="135" t="n">
        <f aca="false">AV24/AT24</f>
        <v>390</v>
      </c>
      <c r="AV24" s="136" t="n">
        <f aca="false">SUM(AE24*AF24)+(AH24*AI24)+(AN24*AO24)+(AK24*AL24)</f>
        <v>1560</v>
      </c>
      <c r="AW24" s="137" t="n">
        <f aca="false">AT24*(F25+G25+H25)*J25/1000</f>
        <v>0</v>
      </c>
      <c r="AX24" s="137" t="n">
        <f aca="false">K25*AT24</f>
        <v>0</v>
      </c>
      <c r="AY24" s="137" t="n">
        <f aca="false">L25*(AE25+AG25)</f>
        <v>0</v>
      </c>
      <c r="AZ24" s="136" t="n">
        <f aca="false">P25</f>
        <v>1.7328</v>
      </c>
      <c r="BA24" s="137" t="n">
        <f aca="false">AC24</f>
        <v>10.08</v>
      </c>
      <c r="BB24" s="137" t="n">
        <f aca="false">T25*AT25</f>
        <v>0</v>
      </c>
      <c r="BC24" s="137"/>
      <c r="BD24" s="137" t="n">
        <f aca="false">AV24-SUM(AW24:BC24)</f>
        <v>1548.1872</v>
      </c>
      <c r="BE24" s="138"/>
      <c r="BF24" s="139" t="n">
        <f aca="false">BD24</f>
        <v>1548.1872</v>
      </c>
      <c r="BG24" s="139" t="n">
        <f aca="false">BF24*$BG$5</f>
        <v>1238.54976</v>
      </c>
      <c r="BH24" s="139" t="n">
        <f aca="false">BF24*$BH$5</f>
        <v>309.63744</v>
      </c>
      <c r="BI24" s="52"/>
      <c r="BJ24" s="6" t="s">
        <v>105</v>
      </c>
      <c r="BO24" s="6" t="s">
        <v>106</v>
      </c>
      <c r="BR24" s="55"/>
      <c r="BS24" s="142"/>
      <c r="BT24" s="143"/>
      <c r="BU24" s="52"/>
      <c r="BV24" s="52"/>
      <c r="BW24" s="52"/>
      <c r="BX24" s="52"/>
      <c r="BY24" s="52"/>
      <c r="BZ24" s="52"/>
      <c r="CA24" s="52"/>
      <c r="CB24" s="52"/>
      <c r="CC24" s="138"/>
      <c r="CD24" s="138"/>
      <c r="CE24" s="145"/>
      <c r="CF24" s="145"/>
      <c r="CG24" s="145"/>
      <c r="CH24" s="7"/>
      <c r="CI24" s="8"/>
      <c r="CJ24" s="7"/>
      <c r="CK24" s="7"/>
      <c r="CL24" s="7"/>
      <c r="CM24" s="7"/>
      <c r="CN24" s="8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</row>
    <row r="25" customFormat="false" ht="12.75" hidden="false" customHeight="false" outlineLevel="0" collapsed="false">
      <c r="B25" s="75" t="n">
        <v>1800</v>
      </c>
      <c r="C25" s="146" t="n">
        <f aca="false">C24</f>
        <v>4</v>
      </c>
      <c r="D25" s="147" t="n">
        <f aca="false">D24</f>
        <v>0</v>
      </c>
      <c r="E25" s="174" t="n">
        <f aca="false">C25-D24</f>
        <v>4</v>
      </c>
      <c r="F25" s="149" t="n">
        <f aca="false">$F$6</f>
        <v>0</v>
      </c>
      <c r="G25" s="175" t="n">
        <f aca="false">$G$6</f>
        <v>0</v>
      </c>
      <c r="H25" s="151" t="n">
        <f aca="false">$H$6</f>
        <v>0</v>
      </c>
      <c r="I25" s="152" t="n">
        <f aca="false">F25+G25+H25</f>
        <v>0</v>
      </c>
      <c r="J25" s="153" t="n">
        <f aca="false">$J$7</f>
        <v>0</v>
      </c>
      <c r="K25" s="154" t="n">
        <f aca="false">$K$6</f>
        <v>0</v>
      </c>
      <c r="L25" s="155" t="n">
        <f aca="false">((I25*J25/1000)+K25)</f>
        <v>0</v>
      </c>
      <c r="M25" s="156" t="n">
        <f aca="false">$M$68</f>
        <v>0</v>
      </c>
      <c r="N25" s="157" t="e">
        <f aca="false">$N$7*AQ24*AR24</f>
        <v>#DIV/0!</v>
      </c>
      <c r="O25" s="156" t="n">
        <f aca="false">$O$68</f>
        <v>0</v>
      </c>
      <c r="P25" s="158" t="n">
        <f aca="false">(AT24*$P$6)*$P$3</f>
        <v>1.7328</v>
      </c>
      <c r="Q25" s="154" t="n">
        <f aca="false">$Q$68</f>
        <v>0</v>
      </c>
      <c r="R25" s="154" t="n">
        <v>0</v>
      </c>
      <c r="S25" s="155" t="n">
        <v>0</v>
      </c>
      <c r="T25" s="156" t="n">
        <f aca="false">$T$6</f>
        <v>0</v>
      </c>
      <c r="U25" s="159" t="e">
        <f aca="false">(N25/E25)+SUM(L25:M25)</f>
        <v>#DIV/0!</v>
      </c>
      <c r="W25" s="116" t="n">
        <v>4</v>
      </c>
      <c r="X25" s="117" t="n">
        <v>2.52</v>
      </c>
      <c r="Y25" s="160"/>
      <c r="Z25" s="63"/>
      <c r="AA25" s="161"/>
      <c r="AB25" s="120"/>
      <c r="AC25" s="162" t="n">
        <f aca="false">(W25*X25)+(Y25*Z25)+(AA25*AB25)</f>
        <v>10.08</v>
      </c>
      <c r="AD25" s="163" t="n">
        <v>1900</v>
      </c>
      <c r="AE25" s="164" t="n">
        <v>0</v>
      </c>
      <c r="AF25" s="165" t="n">
        <v>0</v>
      </c>
      <c r="AG25" s="166"/>
      <c r="AH25" s="167"/>
      <c r="AI25" s="168"/>
      <c r="AJ25" s="169"/>
      <c r="AK25" s="170" t="n">
        <v>4</v>
      </c>
      <c r="AL25" s="63" t="n">
        <v>390</v>
      </c>
      <c r="AM25" s="171"/>
      <c r="AN25" s="116"/>
      <c r="AO25" s="173"/>
      <c r="AP25" s="133"/>
      <c r="AQ25" s="133" t="e">
        <f aca="false" t="array" ref="AQ25:AQ25">SUM(IF(AND(AJ25&lt;&gt;"pac",AJ25&lt;&gt;""),AI25),IF(AND(AM25&lt;&gt;"pac",AM25&lt;&gt;""),AL25),IF(AND(AN25&lt;&gt;"pac",AN25&lt;&gt;""),AO25))/SUM(IF(AND(AJ25&lt;&gt;"pac",AJ25&lt;&gt;""),1),IF(AND(AM25&lt;&gt;"pac",AM25&lt;&gt;""),1),IF(AND(AN25&lt;&gt;"pac",AN25&lt;&gt;""),1))</f>
        <v>#DIV/0!</v>
      </c>
      <c r="AR25" s="133" t="n">
        <f aca="false" t="array" ref="AR25:AR25">SUM(IF(AND(AJ25&lt;&gt;"pac",AJ25&lt;&gt;""),AH25),IF(AND(AM25&lt;&gt;"pac",AM25&lt;&gt;""),AK25),IF(AND(AP25&lt;&gt;"pac",AP25&lt;&gt;""),AN25))</f>
        <v>0</v>
      </c>
      <c r="AS25" s="133"/>
      <c r="AT25" s="134" t="n">
        <f aca="false">SUM(AE25,AG25,AH25,AN25,AK25)</f>
        <v>4</v>
      </c>
      <c r="AU25" s="135" t="n">
        <f aca="false">AV25/AT25</f>
        <v>390</v>
      </c>
      <c r="AV25" s="136" t="n">
        <f aca="false">SUM(AE25*AF25)+(AH25*AI25)+(AN25*AO25)+(AK25*AL25)</f>
        <v>1560</v>
      </c>
      <c r="AW25" s="137" t="n">
        <f aca="false">AT25*(F26+G26+H26)*J26/1000</f>
        <v>0</v>
      </c>
      <c r="AX25" s="137" t="n">
        <f aca="false">K26*AT25</f>
        <v>0</v>
      </c>
      <c r="AY25" s="137" t="n">
        <f aca="false">L26*(AE26+AG26)</f>
        <v>0</v>
      </c>
      <c r="AZ25" s="136" t="n">
        <f aca="false">P26</f>
        <v>1.7328</v>
      </c>
      <c r="BA25" s="137" t="n">
        <f aca="false">AC25</f>
        <v>10.08</v>
      </c>
      <c r="BB25" s="137" t="n">
        <f aca="false">T26*AT26</f>
        <v>0</v>
      </c>
      <c r="BC25" s="137"/>
      <c r="BD25" s="137" t="n">
        <f aca="false">AV25-SUM(AW25:BC25)</f>
        <v>1548.1872</v>
      </c>
      <c r="BE25" s="138"/>
      <c r="BF25" s="139" t="n">
        <f aca="false">BD25</f>
        <v>1548.1872</v>
      </c>
      <c r="BG25" s="139" t="n">
        <f aca="false">BF25*$BG$5</f>
        <v>1238.54976</v>
      </c>
      <c r="BH25" s="139" t="n">
        <f aca="false">BF25*$BH$5</f>
        <v>309.63744</v>
      </c>
      <c r="BI25" s="52"/>
      <c r="BJ25" s="25" t="s">
        <v>107</v>
      </c>
      <c r="BK25" s="26"/>
      <c r="BL25" s="27" t="n">
        <f aca="false">BL21</f>
        <v>22669.19424</v>
      </c>
      <c r="BO25" s="25" t="s">
        <v>107</v>
      </c>
      <c r="BP25" s="26"/>
      <c r="BQ25" s="27" t="e">
        <f aca="true">(INDIRECT(TEXT((DAY($A$1)-1),"0")&amp;"!Bq25"))+BL25</f>
        <v>#REF!</v>
      </c>
      <c r="BR25" s="55"/>
      <c r="BS25" s="142"/>
      <c r="BT25" s="143"/>
      <c r="BU25" s="98"/>
      <c r="BV25" s="52"/>
      <c r="BW25" s="176"/>
      <c r="BX25" s="52"/>
      <c r="BY25" s="52"/>
      <c r="BZ25" s="98"/>
      <c r="CA25" s="52"/>
      <c r="CB25" s="176"/>
      <c r="CC25" s="138"/>
      <c r="CD25" s="138"/>
      <c r="CE25" s="145"/>
      <c r="CF25" s="145"/>
      <c r="CG25" s="145"/>
      <c r="CH25" s="7"/>
      <c r="CI25" s="8"/>
      <c r="CJ25" s="7"/>
      <c r="CK25" s="29"/>
      <c r="CL25" s="7"/>
      <c r="CM25" s="7"/>
      <c r="CN25" s="8"/>
      <c r="CO25" s="7"/>
      <c r="CP25" s="29"/>
      <c r="CQ25" s="7"/>
      <c r="CR25" s="7"/>
      <c r="CS25" s="7"/>
      <c r="CT25" s="7"/>
      <c r="CU25" s="7"/>
      <c r="CV25" s="7"/>
      <c r="CW25" s="7"/>
      <c r="CX25" s="7"/>
      <c r="CY25" s="7"/>
    </row>
    <row r="26" customFormat="false" ht="12.75" hidden="false" customHeight="false" outlineLevel="0" collapsed="false">
      <c r="B26" s="75" t="n">
        <v>1900</v>
      </c>
      <c r="C26" s="146" t="n">
        <f aca="false">C25</f>
        <v>4</v>
      </c>
      <c r="D26" s="147" t="n">
        <f aca="false">D25</f>
        <v>0</v>
      </c>
      <c r="E26" s="174" t="n">
        <f aca="false">C26-D25</f>
        <v>4</v>
      </c>
      <c r="F26" s="149" t="n">
        <f aca="false">$F$6</f>
        <v>0</v>
      </c>
      <c r="G26" s="175" t="n">
        <f aca="false">$G$6</f>
        <v>0</v>
      </c>
      <c r="H26" s="151" t="n">
        <f aca="false">$H$6</f>
        <v>0</v>
      </c>
      <c r="I26" s="152" t="n">
        <f aca="false">F26+G26+H26</f>
        <v>0</v>
      </c>
      <c r="J26" s="153" t="n">
        <f aca="false">$J$7</f>
        <v>0</v>
      </c>
      <c r="K26" s="154" t="n">
        <f aca="false">$K$6</f>
        <v>0</v>
      </c>
      <c r="L26" s="155" t="n">
        <f aca="false">((I26*J26/1000)+K26)</f>
        <v>0</v>
      </c>
      <c r="M26" s="156" t="n">
        <f aca="false">$M$68</f>
        <v>0</v>
      </c>
      <c r="N26" s="157" t="e">
        <f aca="false">$N$7*AQ25*AR25</f>
        <v>#DIV/0!</v>
      </c>
      <c r="O26" s="156" t="n">
        <f aca="false">$O$68</f>
        <v>0</v>
      </c>
      <c r="P26" s="158" t="n">
        <f aca="false">(AT25*$P$6)*$P$3</f>
        <v>1.7328</v>
      </c>
      <c r="Q26" s="154" t="n">
        <f aca="false">$Q$68</f>
        <v>0</v>
      </c>
      <c r="R26" s="154" t="n">
        <v>0</v>
      </c>
      <c r="S26" s="155" t="n">
        <v>0</v>
      </c>
      <c r="T26" s="156" t="n">
        <f aca="false">$T$6</f>
        <v>0</v>
      </c>
      <c r="U26" s="159" t="e">
        <f aca="false">(N26/E26)+SUM(L26:M26)</f>
        <v>#DIV/0!</v>
      </c>
      <c r="W26" s="116" t="n">
        <v>4</v>
      </c>
      <c r="X26" s="117" t="n">
        <v>2.52</v>
      </c>
      <c r="Y26" s="160"/>
      <c r="Z26" s="63"/>
      <c r="AA26" s="161"/>
      <c r="AB26" s="120"/>
      <c r="AC26" s="162" t="n">
        <f aca="false">(W26*X26)+(Y26*Z26)+(AA26*AB26)</f>
        <v>10.08</v>
      </c>
      <c r="AD26" s="163" t="n">
        <v>2000</v>
      </c>
      <c r="AE26" s="164" t="n">
        <v>0</v>
      </c>
      <c r="AF26" s="165" t="n">
        <v>0</v>
      </c>
      <c r="AG26" s="166"/>
      <c r="AH26" s="167"/>
      <c r="AI26" s="168"/>
      <c r="AJ26" s="169"/>
      <c r="AK26" s="170" t="n">
        <v>4</v>
      </c>
      <c r="AL26" s="63" t="n">
        <v>390</v>
      </c>
      <c r="AM26" s="171"/>
      <c r="AN26" s="116"/>
      <c r="AO26" s="173"/>
      <c r="AP26" s="133"/>
      <c r="AQ26" s="133" t="e">
        <f aca="false" t="array" ref="AQ26:AQ26">SUM(IF(AND(AJ26&lt;&gt;"pac",AJ26&lt;&gt;""),AI26),IF(AND(AM26&lt;&gt;"pac",AM26&lt;&gt;""),AL26),IF(AND(AN26&lt;&gt;"pac",AN26&lt;&gt;""),AO26))/SUM(IF(AND(AJ26&lt;&gt;"pac",AJ26&lt;&gt;""),1),IF(AND(AM26&lt;&gt;"pac",AM26&lt;&gt;""),1),IF(AND(AN26&lt;&gt;"pac",AN26&lt;&gt;""),1))</f>
        <v>#DIV/0!</v>
      </c>
      <c r="AR26" s="133" t="n">
        <f aca="false" t="array" ref="AR26:AR26">SUM(IF(AND(AJ26&lt;&gt;"pac",AJ26&lt;&gt;""),AH26),IF(AND(AM26&lt;&gt;"pac",AM26&lt;&gt;""),AK26),IF(AND(AP26&lt;&gt;"pac",AP26&lt;&gt;""),AN26))</f>
        <v>0</v>
      </c>
      <c r="AS26" s="133"/>
      <c r="AT26" s="134" t="n">
        <f aca="false">SUM(AE26,AG26,AH26,AN26,AK26)</f>
        <v>4</v>
      </c>
      <c r="AU26" s="135" t="n">
        <f aca="false">AV26/AT26</f>
        <v>390</v>
      </c>
      <c r="AV26" s="136" t="n">
        <f aca="false">SUM(AE26*AF26)+(AH26*AI26)+(AN26*AO26)+(AK26*AL26)</f>
        <v>1560</v>
      </c>
      <c r="AW26" s="137" t="n">
        <f aca="false">AT26*(F27+G27+H27)*J27/1000</f>
        <v>0</v>
      </c>
      <c r="AX26" s="137" t="n">
        <f aca="false">K27*AT26</f>
        <v>0</v>
      </c>
      <c r="AY26" s="137" t="n">
        <f aca="false">L27*(AE27+AG27)</f>
        <v>0</v>
      </c>
      <c r="AZ26" s="136" t="n">
        <f aca="false">P27</f>
        <v>1.7328</v>
      </c>
      <c r="BA26" s="137" t="n">
        <f aca="false">AC26</f>
        <v>10.08</v>
      </c>
      <c r="BB26" s="137" t="n">
        <f aca="false">T27*AT27</f>
        <v>0</v>
      </c>
      <c r="BC26" s="137"/>
      <c r="BD26" s="137" t="n">
        <f aca="false">AV26-SUM(AW26:BC26)</f>
        <v>1548.1872</v>
      </c>
      <c r="BE26" s="138"/>
      <c r="BF26" s="139" t="n">
        <f aca="false">BD26</f>
        <v>1548.1872</v>
      </c>
      <c r="BG26" s="139" t="n">
        <f aca="false">BF26*$BG$5</f>
        <v>1238.54976</v>
      </c>
      <c r="BH26" s="139" t="n">
        <f aca="false">BF26*$BH$5</f>
        <v>309.63744</v>
      </c>
      <c r="BI26" s="52"/>
      <c r="BJ26" s="183"/>
      <c r="BK26" s="52"/>
      <c r="BL26" s="171"/>
      <c r="BO26" s="183"/>
      <c r="BP26" s="52"/>
      <c r="BQ26" s="171"/>
      <c r="BR26" s="55"/>
      <c r="BS26" s="142"/>
      <c r="BT26" s="143"/>
      <c r="BU26" s="98"/>
      <c r="BV26" s="52"/>
      <c r="BW26" s="176"/>
      <c r="BX26" s="52"/>
      <c r="BY26" s="52"/>
      <c r="BZ26" s="98"/>
      <c r="CA26" s="52"/>
      <c r="CB26" s="176"/>
      <c r="CC26" s="138"/>
      <c r="CD26" s="138"/>
      <c r="CE26" s="145"/>
      <c r="CF26" s="145"/>
      <c r="CG26" s="145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</row>
    <row r="27" customFormat="false" ht="12.75" hidden="false" customHeight="false" outlineLevel="0" collapsed="false">
      <c r="B27" s="75" t="n">
        <v>2000</v>
      </c>
      <c r="C27" s="146" t="n">
        <f aca="false">C26</f>
        <v>4</v>
      </c>
      <c r="D27" s="147" t="n">
        <f aca="false">D26</f>
        <v>0</v>
      </c>
      <c r="E27" s="174" t="n">
        <f aca="false">C27-D26</f>
        <v>4</v>
      </c>
      <c r="F27" s="149" t="n">
        <f aca="false">$F$6</f>
        <v>0</v>
      </c>
      <c r="G27" s="175" t="n">
        <f aca="false">$G$6</f>
        <v>0</v>
      </c>
      <c r="H27" s="151" t="n">
        <f aca="false">$H$6</f>
        <v>0</v>
      </c>
      <c r="I27" s="152" t="n">
        <f aca="false">F27+G27+H27</f>
        <v>0</v>
      </c>
      <c r="J27" s="153" t="n">
        <f aca="false">$J$7</f>
        <v>0</v>
      </c>
      <c r="K27" s="154" t="n">
        <f aca="false">$K$6</f>
        <v>0</v>
      </c>
      <c r="L27" s="155" t="n">
        <f aca="false">((I27*J27/1000)+K27)</f>
        <v>0</v>
      </c>
      <c r="M27" s="156" t="n">
        <f aca="false">$M$68</f>
        <v>0</v>
      </c>
      <c r="N27" s="157" t="e">
        <f aca="false">$N$7*AQ26*AR26</f>
        <v>#DIV/0!</v>
      </c>
      <c r="O27" s="156" t="n">
        <f aca="false">$O$68</f>
        <v>0</v>
      </c>
      <c r="P27" s="158" t="n">
        <f aca="false">(AT26*$P$6)*$P$3</f>
        <v>1.7328</v>
      </c>
      <c r="Q27" s="154" t="n">
        <f aca="false">$Q$68</f>
        <v>0</v>
      </c>
      <c r="R27" s="154" t="n">
        <v>0</v>
      </c>
      <c r="S27" s="155" t="n">
        <v>0</v>
      </c>
      <c r="T27" s="156" t="n">
        <f aca="false">$T$6</f>
        <v>0</v>
      </c>
      <c r="U27" s="159" t="e">
        <f aca="false">(N27/E27)+SUM(L27:M27)</f>
        <v>#DIV/0!</v>
      </c>
      <c r="W27" s="116" t="n">
        <v>4</v>
      </c>
      <c r="X27" s="117" t="n">
        <v>2.52</v>
      </c>
      <c r="Y27" s="160"/>
      <c r="Z27" s="63"/>
      <c r="AA27" s="161"/>
      <c r="AB27" s="120"/>
      <c r="AC27" s="162" t="n">
        <f aca="false">(W27*X27)+(Y27*Z27)+(AA27*AB27)</f>
        <v>10.08</v>
      </c>
      <c r="AD27" s="163" t="n">
        <v>2100</v>
      </c>
      <c r="AE27" s="164" t="n">
        <v>0</v>
      </c>
      <c r="AF27" s="165" t="n">
        <v>0</v>
      </c>
      <c r="AG27" s="166"/>
      <c r="AH27" s="167"/>
      <c r="AI27" s="168"/>
      <c r="AJ27" s="169"/>
      <c r="AK27" s="170" t="n">
        <v>4</v>
      </c>
      <c r="AL27" s="63" t="n">
        <v>350</v>
      </c>
      <c r="AM27" s="171"/>
      <c r="AN27" s="116"/>
      <c r="AO27" s="173"/>
      <c r="AP27" s="133"/>
      <c r="AQ27" s="133" t="e">
        <f aca="false" t="array" ref="AQ27:AQ27">SUM(IF(AND(AJ27&lt;&gt;"pac",AJ27&lt;&gt;""),AI27),IF(AND(AM27&lt;&gt;"pac",AM27&lt;&gt;""),AL27),IF(AND(AN27&lt;&gt;"pac",AN27&lt;&gt;""),AO27))/SUM(IF(AND(AJ27&lt;&gt;"pac",AJ27&lt;&gt;""),1),IF(AND(AM27&lt;&gt;"pac",AM27&lt;&gt;""),1),IF(AND(AN27&lt;&gt;"pac",AN27&lt;&gt;""),1))</f>
        <v>#DIV/0!</v>
      </c>
      <c r="AR27" s="133" t="n">
        <f aca="false" t="array" ref="AR27:AR27">SUM(IF(AND(AJ27&lt;&gt;"pac",AJ27&lt;&gt;""),AH27),IF(AND(AM27&lt;&gt;"pac",AM27&lt;&gt;""),AK27),IF(AND(AP27&lt;&gt;"pac",AP27&lt;&gt;""),AN27))</f>
        <v>0</v>
      </c>
      <c r="AS27" s="133"/>
      <c r="AT27" s="134" t="n">
        <f aca="false">SUM(AE27,AG27,AH27,AN27,AK27)</f>
        <v>4</v>
      </c>
      <c r="AU27" s="135" t="n">
        <f aca="false">AV27/AT27</f>
        <v>350</v>
      </c>
      <c r="AV27" s="136" t="n">
        <f aca="false">SUM(AE27*AF27)+(AH27*AI27)+(AN27*AO27)+(AK27*AL27)</f>
        <v>1400</v>
      </c>
      <c r="AW27" s="137" t="n">
        <f aca="false">AT27*(F28+G28+H28)*J28/1000</f>
        <v>0</v>
      </c>
      <c r="AX27" s="137" t="n">
        <f aca="false">K28*AT27</f>
        <v>0</v>
      </c>
      <c r="AY27" s="137" t="n">
        <f aca="false">L28*(AE28+AG28)</f>
        <v>0</v>
      </c>
      <c r="AZ27" s="136" t="n">
        <f aca="false">P28</f>
        <v>1.7328</v>
      </c>
      <c r="BA27" s="137" t="n">
        <f aca="false">AC27</f>
        <v>10.08</v>
      </c>
      <c r="BB27" s="137" t="n">
        <f aca="false">T28*AT28</f>
        <v>0</v>
      </c>
      <c r="BC27" s="137"/>
      <c r="BD27" s="137" t="n">
        <f aca="false">AV27-SUM(AW27:BC27)</f>
        <v>1388.1872</v>
      </c>
      <c r="BE27" s="138"/>
      <c r="BF27" s="139" t="n">
        <f aca="false">BD27</f>
        <v>1388.1872</v>
      </c>
      <c r="BG27" s="139" t="n">
        <f aca="false">BF27*$BG$5</f>
        <v>1110.54976</v>
      </c>
      <c r="BH27" s="139" t="n">
        <f aca="false">BF27*$BH$5</f>
        <v>277.63744</v>
      </c>
      <c r="BI27" s="52"/>
      <c r="BJ27" s="53" t="s">
        <v>32</v>
      </c>
      <c r="BK27" s="52"/>
      <c r="BL27" s="73" t="n">
        <f aca="false">BL4</f>
        <v>0</v>
      </c>
      <c r="BO27" s="53" t="s">
        <v>32</v>
      </c>
      <c r="BP27" s="52"/>
      <c r="BQ27" s="73" t="e">
        <f aca="true">(INDIRECT(TEXT((DAY($A$1)-1),"0")&amp;"!BK27"))+BL27</f>
        <v>#REF!</v>
      </c>
      <c r="BR27" s="55"/>
      <c r="BS27" s="142"/>
      <c r="BT27" s="143"/>
      <c r="BU27" s="98"/>
      <c r="BV27" s="52"/>
      <c r="BW27" s="176"/>
      <c r="BX27" s="52"/>
      <c r="BY27" s="52"/>
      <c r="BZ27" s="52"/>
      <c r="CA27" s="52"/>
      <c r="CB27" s="52"/>
      <c r="CC27" s="138"/>
      <c r="CD27" s="138"/>
      <c r="CE27" s="145"/>
      <c r="CF27" s="145"/>
      <c r="CG27" s="145"/>
      <c r="CH27" s="7"/>
      <c r="CI27" s="8"/>
      <c r="CJ27" s="7"/>
      <c r="CK27" s="29"/>
      <c r="CL27" s="7"/>
      <c r="CM27" s="7"/>
      <c r="CN27" s="8"/>
      <c r="CO27" s="7"/>
      <c r="CP27" s="29"/>
      <c r="CQ27" s="7"/>
      <c r="CR27" s="7"/>
      <c r="CS27" s="7"/>
      <c r="CT27" s="7"/>
      <c r="CU27" s="7"/>
      <c r="CV27" s="7"/>
      <c r="CW27" s="7"/>
      <c r="CX27" s="7"/>
      <c r="CY27" s="7"/>
    </row>
    <row r="28" customFormat="false" ht="12.75" hidden="false" customHeight="false" outlineLevel="0" collapsed="false">
      <c r="B28" s="75" t="n">
        <v>2100</v>
      </c>
      <c r="C28" s="146" t="n">
        <f aca="false">C27</f>
        <v>4</v>
      </c>
      <c r="D28" s="147" t="n">
        <f aca="false">D27</f>
        <v>0</v>
      </c>
      <c r="E28" s="174" t="n">
        <f aca="false">C28-D27</f>
        <v>4</v>
      </c>
      <c r="F28" s="149" t="n">
        <f aca="false">$F$6</f>
        <v>0</v>
      </c>
      <c r="G28" s="175" t="n">
        <f aca="false">$G$6</f>
        <v>0</v>
      </c>
      <c r="H28" s="151" t="n">
        <f aca="false">$H$6</f>
        <v>0</v>
      </c>
      <c r="I28" s="152" t="n">
        <f aca="false">F28+G28+H28</f>
        <v>0</v>
      </c>
      <c r="J28" s="153" t="n">
        <f aca="false">$J$7</f>
        <v>0</v>
      </c>
      <c r="K28" s="154" t="n">
        <f aca="false">$K$6</f>
        <v>0</v>
      </c>
      <c r="L28" s="155" t="n">
        <f aca="false">((I28*J28/1000)+K28)</f>
        <v>0</v>
      </c>
      <c r="M28" s="156" t="n">
        <f aca="false">$M$68</f>
        <v>0</v>
      </c>
      <c r="N28" s="157" t="e">
        <f aca="false">$N$7*AQ27*AR27</f>
        <v>#DIV/0!</v>
      </c>
      <c r="O28" s="156" t="n">
        <f aca="false">$O$68</f>
        <v>0</v>
      </c>
      <c r="P28" s="158" t="n">
        <f aca="false">(AT27*$P$6)*$P$3</f>
        <v>1.7328</v>
      </c>
      <c r="Q28" s="154" t="n">
        <f aca="false">$Q$68</f>
        <v>0</v>
      </c>
      <c r="R28" s="154" t="n">
        <v>0</v>
      </c>
      <c r="S28" s="155" t="n">
        <v>0</v>
      </c>
      <c r="T28" s="156" t="n">
        <v>0</v>
      </c>
      <c r="U28" s="159" t="e">
        <f aca="false">(N28/E28)+SUM(L28:M28)</f>
        <v>#DIV/0!</v>
      </c>
      <c r="W28" s="116" t="n">
        <v>4</v>
      </c>
      <c r="X28" s="117" t="n">
        <v>2.52</v>
      </c>
      <c r="Y28" s="160"/>
      <c r="Z28" s="63"/>
      <c r="AA28" s="161"/>
      <c r="AB28" s="120"/>
      <c r="AC28" s="162" t="n">
        <f aca="false">(W28*X28)+(Y28*Z28)+(AA28*AB28)</f>
        <v>10.08</v>
      </c>
      <c r="AD28" s="163" t="n">
        <v>2200</v>
      </c>
      <c r="AE28" s="164" t="n">
        <v>0</v>
      </c>
      <c r="AF28" s="165" t="n">
        <v>0</v>
      </c>
      <c r="AG28" s="166"/>
      <c r="AH28" s="167"/>
      <c r="AI28" s="168"/>
      <c r="AJ28" s="169"/>
      <c r="AK28" s="170" t="n">
        <v>4</v>
      </c>
      <c r="AL28" s="63" t="n">
        <v>325</v>
      </c>
      <c r="AM28" s="171"/>
      <c r="AN28" s="116"/>
      <c r="AO28" s="173"/>
      <c r="AP28" s="133"/>
      <c r="AQ28" s="133" t="e">
        <f aca="false" t="array" ref="AQ28:AQ28">SUM(IF(AND(AJ28&lt;&gt;"pac",AJ28&lt;&gt;""),AI28),IF(AND(AM28&lt;&gt;"pac",AM28&lt;&gt;""),AL28),IF(AND(AN28&lt;&gt;"pac",AN28&lt;&gt;""),AO28))/SUM(IF(AND(AJ28&lt;&gt;"pac",AJ28&lt;&gt;""),1),IF(AND(AM28&lt;&gt;"pac",AM28&lt;&gt;""),1),IF(AND(AN28&lt;&gt;"pac",AN28&lt;&gt;""),1))</f>
        <v>#DIV/0!</v>
      </c>
      <c r="AR28" s="133" t="n">
        <f aca="false" t="array" ref="AR28:AR28">SUM(IF(AND(AJ28&lt;&gt;"pac",AJ28&lt;&gt;""),AH28),IF(AND(AM28&lt;&gt;"pac",AM28&lt;&gt;""),AK28),IF(AND(AP28&lt;&gt;"pac",AP28&lt;&gt;""),AN28))</f>
        <v>0</v>
      </c>
      <c r="AS28" s="133"/>
      <c r="AT28" s="134" t="n">
        <f aca="false">SUM(AE28,AG28,AH28,AN28,AK28)</f>
        <v>4</v>
      </c>
      <c r="AU28" s="135" t="n">
        <f aca="false">AV28/AT28</f>
        <v>325</v>
      </c>
      <c r="AV28" s="136" t="n">
        <f aca="false">SUM(AE28*AF28)+(AH28*AI28)+(AN28*AO28)+(AK28*AL28)</f>
        <v>1300</v>
      </c>
      <c r="AW28" s="137" t="n">
        <f aca="false">AT28*(F29+G29+H29)*J29/1000</f>
        <v>0</v>
      </c>
      <c r="AX28" s="137" t="n">
        <f aca="false">K29*AT28</f>
        <v>0</v>
      </c>
      <c r="AY28" s="137" t="n">
        <f aca="false">L29*(AE29+AG29)</f>
        <v>0</v>
      </c>
      <c r="AZ28" s="136" t="n">
        <f aca="false">P29</f>
        <v>1.7328</v>
      </c>
      <c r="BA28" s="137" t="n">
        <f aca="false">AC28</f>
        <v>10.08</v>
      </c>
      <c r="BB28" s="137" t="n">
        <f aca="false">T29*AT29</f>
        <v>0</v>
      </c>
      <c r="BC28" s="137"/>
      <c r="BD28" s="137" t="n">
        <f aca="false">AV28-SUM(AW28:BC28)</f>
        <v>1288.1872</v>
      </c>
      <c r="BE28" s="138"/>
      <c r="BF28" s="139" t="n">
        <f aca="false">BD28</f>
        <v>1288.1872</v>
      </c>
      <c r="BG28" s="139" t="n">
        <f aca="false">BF28*$BG$5</f>
        <v>1030.54976</v>
      </c>
      <c r="BH28" s="139" t="n">
        <f aca="false">BF28*$BH$5</f>
        <v>257.63744</v>
      </c>
      <c r="BI28" s="52"/>
      <c r="BJ28" s="53"/>
      <c r="BK28" s="52"/>
      <c r="BL28" s="73"/>
      <c r="BO28" s="53"/>
      <c r="BP28" s="52"/>
      <c r="BQ28" s="73"/>
      <c r="BR28" s="55"/>
      <c r="BS28" s="142"/>
      <c r="BT28" s="143"/>
      <c r="BU28" s="98"/>
      <c r="BV28" s="52"/>
      <c r="BW28" s="176"/>
      <c r="BX28" s="52"/>
      <c r="BY28" s="52"/>
      <c r="BZ28" s="98"/>
      <c r="CA28" s="52"/>
      <c r="CB28" s="176"/>
      <c r="CC28" s="138"/>
      <c r="CD28" s="138"/>
      <c r="CE28" s="145"/>
      <c r="CF28" s="145"/>
      <c r="CG28" s="145"/>
      <c r="CH28" s="7"/>
      <c r="CI28" s="8"/>
      <c r="CJ28" s="7"/>
      <c r="CK28" s="29"/>
      <c r="CL28" s="7"/>
      <c r="CM28" s="7"/>
      <c r="CN28" s="8"/>
      <c r="CO28" s="7"/>
      <c r="CP28" s="29"/>
      <c r="CQ28" s="7"/>
      <c r="CR28" s="7"/>
      <c r="CS28" s="7"/>
      <c r="CT28" s="7"/>
      <c r="CU28" s="7"/>
      <c r="CV28" s="7"/>
      <c r="CW28" s="7"/>
      <c r="CX28" s="7"/>
      <c r="CY28" s="7"/>
    </row>
    <row r="29" customFormat="false" ht="12.75" hidden="false" customHeight="false" outlineLevel="0" collapsed="false">
      <c r="B29" s="75" t="n">
        <v>2200</v>
      </c>
      <c r="C29" s="146" t="n">
        <f aca="false">C28</f>
        <v>4</v>
      </c>
      <c r="D29" s="147" t="n">
        <f aca="false">D28</f>
        <v>0</v>
      </c>
      <c r="E29" s="174" t="n">
        <f aca="false">C29-D28</f>
        <v>4</v>
      </c>
      <c r="F29" s="149" t="n">
        <f aca="false">$F$6</f>
        <v>0</v>
      </c>
      <c r="G29" s="175" t="n">
        <f aca="false">$G$6</f>
        <v>0</v>
      </c>
      <c r="H29" s="151" t="n">
        <f aca="false">$H$6</f>
        <v>0</v>
      </c>
      <c r="I29" s="152" t="n">
        <f aca="false">F29+G29+H29</f>
        <v>0</v>
      </c>
      <c r="J29" s="153" t="n">
        <f aca="false">$J$7</f>
        <v>0</v>
      </c>
      <c r="K29" s="154" t="n">
        <f aca="false">$K$6</f>
        <v>0</v>
      </c>
      <c r="L29" s="155" t="n">
        <f aca="false">((I29*J29/1000)+K29)</f>
        <v>0</v>
      </c>
      <c r="M29" s="156" t="n">
        <f aca="false">$M$68</f>
        <v>0</v>
      </c>
      <c r="N29" s="157" t="e">
        <f aca="false">$N$7*AQ28*AR28</f>
        <v>#DIV/0!</v>
      </c>
      <c r="O29" s="156" t="n">
        <f aca="false">$O$68</f>
        <v>0</v>
      </c>
      <c r="P29" s="158" t="n">
        <f aca="false">(AT28*$P$6)*$P$3</f>
        <v>1.7328</v>
      </c>
      <c r="Q29" s="154" t="n">
        <f aca="false">$Q$68</f>
        <v>0</v>
      </c>
      <c r="R29" s="154" t="n">
        <v>0</v>
      </c>
      <c r="S29" s="155" t="n">
        <v>0</v>
      </c>
      <c r="T29" s="156" t="n">
        <v>0</v>
      </c>
      <c r="U29" s="159" t="e">
        <f aca="false">(N29/E29)+SUM(L29:M29)</f>
        <v>#DIV/0!</v>
      </c>
      <c r="W29" s="116" t="n">
        <v>4</v>
      </c>
      <c r="X29" s="117" t="n">
        <v>2.52</v>
      </c>
      <c r="Y29" s="160"/>
      <c r="Z29" s="63"/>
      <c r="AA29" s="161"/>
      <c r="AB29" s="120"/>
      <c r="AC29" s="162" t="n">
        <f aca="false">(W29*X29)+(Y29*Z29)+(AA29*AB29)</f>
        <v>10.08</v>
      </c>
      <c r="AD29" s="163" t="n">
        <v>2300</v>
      </c>
      <c r="AE29" s="164" t="n">
        <v>0</v>
      </c>
      <c r="AF29" s="165" t="n">
        <v>0</v>
      </c>
      <c r="AG29" s="166"/>
      <c r="AH29" s="167"/>
      <c r="AI29" s="168"/>
      <c r="AJ29" s="169"/>
      <c r="AK29" s="170" t="n">
        <v>4</v>
      </c>
      <c r="AL29" s="63" t="n">
        <v>300</v>
      </c>
      <c r="AM29" s="171"/>
      <c r="AN29" s="116"/>
      <c r="AO29" s="173"/>
      <c r="AP29" s="133"/>
      <c r="AQ29" s="133" t="e">
        <f aca="false" t="array" ref="AQ29:AQ29">SUM(IF(AND(AJ29&lt;&gt;"pac",AJ29&lt;&gt;""),AI29),IF(AND(AM29&lt;&gt;"pac",AM29&lt;&gt;""),AL29),IF(AND(AN29&lt;&gt;"pac",AN29&lt;&gt;""),AO29))/SUM(IF(AND(AJ29&lt;&gt;"pac",AJ29&lt;&gt;""),1),IF(AND(AM29&lt;&gt;"pac",AM29&lt;&gt;""),1),IF(AND(AN29&lt;&gt;"pac",AN29&lt;&gt;""),1))</f>
        <v>#DIV/0!</v>
      </c>
      <c r="AR29" s="133" t="n">
        <f aca="false" t="array" ref="AR29:AR29">SUM(IF(AND(AJ29&lt;&gt;"pac",AJ29&lt;&gt;""),AH29),IF(AND(AM29&lt;&gt;"pac",AM29&lt;&gt;""),AK29),IF(AND(AP29&lt;&gt;"pac",AP29&lt;&gt;""),AN29))</f>
        <v>0</v>
      </c>
      <c r="AS29" s="133"/>
      <c r="AT29" s="134" t="n">
        <f aca="false">SUM(AE29,AG29,AH29,AN29,AK29)</f>
        <v>4</v>
      </c>
      <c r="AU29" s="135" t="n">
        <f aca="false">AV29/AT29</f>
        <v>300</v>
      </c>
      <c r="AV29" s="136" t="n">
        <f aca="false">SUM(AE29*AF29)+(AH29*AI29)+(AN29*AO29)+(AK29*AL29)</f>
        <v>1200</v>
      </c>
      <c r="AW29" s="137" t="n">
        <f aca="false">AT29*(F30+G30+H30)*J30/1000</f>
        <v>0</v>
      </c>
      <c r="AX29" s="137" t="n">
        <f aca="false">K30*AT29</f>
        <v>0</v>
      </c>
      <c r="AY29" s="137" t="n">
        <f aca="false">L30*(AE30+AG30)</f>
        <v>0</v>
      </c>
      <c r="AZ29" s="136" t="n">
        <f aca="false">P30</f>
        <v>1.7328</v>
      </c>
      <c r="BA29" s="137" t="n">
        <f aca="false">AC29</f>
        <v>10.08</v>
      </c>
      <c r="BB29" s="137" t="n">
        <f aca="false">T30*AT30</f>
        <v>0</v>
      </c>
      <c r="BC29" s="137"/>
      <c r="BD29" s="137" t="n">
        <f aca="false">AV29-SUM(AW29:BC29)</f>
        <v>1188.1872</v>
      </c>
      <c r="BE29" s="138"/>
      <c r="BF29" s="139" t="n">
        <f aca="false">BD29</f>
        <v>1188.1872</v>
      </c>
      <c r="BG29" s="139" t="n">
        <f aca="false">BF29*$BG$5</f>
        <v>950.54976</v>
      </c>
      <c r="BH29" s="139" t="n">
        <f aca="false">BF29*$BH$5</f>
        <v>237.63744</v>
      </c>
      <c r="BI29" s="52"/>
      <c r="BJ29" s="53" t="s">
        <v>109</v>
      </c>
      <c r="BK29" s="52"/>
      <c r="BL29" s="73" t="n">
        <f aca="false">BL25-BL27</f>
        <v>22669.19424</v>
      </c>
      <c r="BO29" s="53" t="s">
        <v>109</v>
      </c>
      <c r="BP29" s="52"/>
      <c r="BQ29" s="73" t="e">
        <f aca="false">BQ25-BQ27</f>
        <v>#REF!</v>
      </c>
      <c r="BR29" s="55"/>
      <c r="BS29" s="142"/>
      <c r="BT29" s="143"/>
      <c r="BU29" s="52"/>
      <c r="BV29" s="52"/>
      <c r="BW29" s="52"/>
      <c r="BX29" s="52"/>
      <c r="BY29" s="52"/>
      <c r="BZ29" s="52"/>
      <c r="CA29" s="52"/>
      <c r="CB29" s="52"/>
      <c r="CC29" s="138"/>
      <c r="CD29" s="138"/>
      <c r="CE29" s="145"/>
      <c r="CF29" s="145"/>
      <c r="CG29" s="145"/>
      <c r="CH29" s="7"/>
      <c r="CI29" s="8"/>
      <c r="CJ29" s="7"/>
      <c r="CK29" s="29"/>
      <c r="CL29" s="7"/>
      <c r="CM29" s="7"/>
      <c r="CN29" s="8"/>
      <c r="CO29" s="7"/>
      <c r="CP29" s="29"/>
      <c r="CQ29" s="7"/>
      <c r="CR29" s="7"/>
      <c r="CS29" s="7"/>
      <c r="CT29" s="7"/>
      <c r="CU29" s="7"/>
      <c r="CV29" s="7"/>
      <c r="CW29" s="7"/>
      <c r="CX29" s="7"/>
      <c r="CY29" s="7"/>
    </row>
    <row r="30" customFormat="false" ht="12.75" hidden="false" customHeight="false" outlineLevel="0" collapsed="false">
      <c r="B30" s="75" t="n">
        <v>2300</v>
      </c>
      <c r="C30" s="146" t="n">
        <f aca="false">C29</f>
        <v>4</v>
      </c>
      <c r="D30" s="147" t="n">
        <f aca="false">D29</f>
        <v>0</v>
      </c>
      <c r="E30" s="174" t="n">
        <f aca="false">C30-D29</f>
        <v>4</v>
      </c>
      <c r="F30" s="149" t="n">
        <f aca="false">$F$6</f>
        <v>0</v>
      </c>
      <c r="G30" s="175" t="n">
        <f aca="false">$G$6</f>
        <v>0</v>
      </c>
      <c r="H30" s="151" t="n">
        <f aca="false">$H$6</f>
        <v>0</v>
      </c>
      <c r="I30" s="152" t="n">
        <f aca="false">F30+G30+H30</f>
        <v>0</v>
      </c>
      <c r="J30" s="153" t="n">
        <f aca="false">$J$7</f>
        <v>0</v>
      </c>
      <c r="K30" s="154" t="n">
        <f aca="false">$K$6</f>
        <v>0</v>
      </c>
      <c r="L30" s="155" t="n">
        <f aca="false">((I30*J30/1000)+K30)</f>
        <v>0</v>
      </c>
      <c r="M30" s="156" t="n">
        <f aca="false">$M$68</f>
        <v>0</v>
      </c>
      <c r="N30" s="157" t="e">
        <f aca="false">$N$7*AQ29*AR29</f>
        <v>#DIV/0!</v>
      </c>
      <c r="O30" s="156" t="n">
        <f aca="false">$O$68</f>
        <v>0</v>
      </c>
      <c r="P30" s="158" t="n">
        <f aca="false">(AT29*$P$6)*$P$3</f>
        <v>1.7328</v>
      </c>
      <c r="Q30" s="154" t="n">
        <f aca="false">$Q$68</f>
        <v>0</v>
      </c>
      <c r="R30" s="154" t="n">
        <v>0</v>
      </c>
      <c r="S30" s="155" t="n">
        <v>0</v>
      </c>
      <c r="T30" s="156" t="n">
        <f aca="false">$T$6</f>
        <v>0</v>
      </c>
      <c r="U30" s="159" t="e">
        <f aca="false">(N30/E30)+SUM(L30:M30)</f>
        <v>#DIV/0!</v>
      </c>
      <c r="W30" s="116" t="n">
        <v>4</v>
      </c>
      <c r="X30" s="117" t="n">
        <v>2.52</v>
      </c>
      <c r="Y30" s="160"/>
      <c r="Z30" s="90"/>
      <c r="AA30" s="186"/>
      <c r="AB30" s="187"/>
      <c r="AC30" s="188" t="n">
        <f aca="false">(W30*X30)+(Y30*Z30)+(AA30*AB30)</f>
        <v>10.08</v>
      </c>
      <c r="AD30" s="189" t="n">
        <v>2400</v>
      </c>
      <c r="AE30" s="190" t="n">
        <v>0</v>
      </c>
      <c r="AF30" s="191" t="n">
        <v>0</v>
      </c>
      <c r="AG30" s="192"/>
      <c r="AH30" s="167"/>
      <c r="AI30" s="168"/>
      <c r="AJ30" s="169"/>
      <c r="AK30" s="170" t="n">
        <v>4</v>
      </c>
      <c r="AL30" s="90" t="n">
        <v>285</v>
      </c>
      <c r="AM30" s="194"/>
      <c r="AN30" s="307"/>
      <c r="AO30" s="308"/>
      <c r="AP30" s="195"/>
      <c r="AQ30" s="195" t="e">
        <f aca="false" t="array" ref="AQ30:AQ30">SUM(IF(AND(AJ30&lt;&gt;"pac",AJ30&lt;&gt;""),AI30),IF(AND(AM30&lt;&gt;"pac",AM30&lt;&gt;""),AL30),IF(AND(AN30&lt;&gt;"pac",AN30&lt;&gt;""),AO30))/SUM(IF(AND(AJ30&lt;&gt;"pac",AJ30&lt;&gt;""),1),IF(AND(AM30&lt;&gt;"pac",AM30&lt;&gt;""),1),IF(AND(AN30&lt;&gt;"pac",AN30&lt;&gt;""),1))</f>
        <v>#DIV/0!</v>
      </c>
      <c r="AR30" s="195" t="n">
        <f aca="false" t="array" ref="AR30:AR30">SUM(IF(AND(AJ30&lt;&gt;"pac",AJ30&lt;&gt;""),AH30),IF(AND(AM30&lt;&gt;"pac",AM30&lt;&gt;""),AK30),IF(AND(AP30&lt;&gt;"pac",AP30&lt;&gt;""),AN30))</f>
        <v>0</v>
      </c>
      <c r="AS30" s="55"/>
      <c r="AT30" s="134" t="n">
        <f aca="false">SUM(AE30,AG30,AH30,AN30,AK30)</f>
        <v>4</v>
      </c>
      <c r="AU30" s="135" t="n">
        <f aca="false">AV30/AT30</f>
        <v>285</v>
      </c>
      <c r="AV30" s="136" t="n">
        <f aca="false">SUM(AE30*AF30)+(AH30*AI30)+(AN30*AO30)+(AK30*AL30)</f>
        <v>1140</v>
      </c>
      <c r="AW30" s="137" t="n">
        <f aca="false">AT30*(F31+G31+H31)*J31/1000</f>
        <v>0</v>
      </c>
      <c r="AX30" s="137" t="n">
        <f aca="false">K31*AT30</f>
        <v>0</v>
      </c>
      <c r="AY30" s="137" t="n">
        <f aca="false">L31*(AE31+AG31)</f>
        <v>0</v>
      </c>
      <c r="AZ30" s="136" t="n">
        <f aca="false">P31</f>
        <v>1.7328</v>
      </c>
      <c r="BA30" s="137" t="n">
        <f aca="false">AC30</f>
        <v>10.08</v>
      </c>
      <c r="BB30" s="137" t="n">
        <f aca="false">T31*AT31</f>
        <v>0</v>
      </c>
      <c r="BC30" s="137"/>
      <c r="BD30" s="137" t="n">
        <f aca="false">AV30-SUM(AW30:BC30)</f>
        <v>1128.1872</v>
      </c>
      <c r="BE30" s="138"/>
      <c r="BF30" s="139" t="n">
        <f aca="false">BD30</f>
        <v>1128.1872</v>
      </c>
      <c r="BG30" s="139" t="n">
        <f aca="false">BF30*$BG$5</f>
        <v>902.54976</v>
      </c>
      <c r="BH30" s="139" t="n">
        <f aca="false">BF30*$BH$5</f>
        <v>225.63744</v>
      </c>
      <c r="BI30" s="52"/>
      <c r="BJ30" s="53"/>
      <c r="BK30" s="52"/>
      <c r="BL30" s="73"/>
      <c r="BO30" s="53"/>
      <c r="BP30" s="52"/>
      <c r="BQ30" s="73"/>
      <c r="BR30" s="55"/>
      <c r="BS30" s="142"/>
      <c r="BT30" s="143"/>
      <c r="BU30" s="52"/>
      <c r="BV30" s="52"/>
      <c r="BW30" s="52"/>
      <c r="BX30" s="52"/>
      <c r="BY30" s="52"/>
      <c r="BZ30" s="52"/>
      <c r="CA30" s="52"/>
      <c r="CB30" s="52"/>
      <c r="CC30" s="138"/>
      <c r="CD30" s="138"/>
      <c r="CE30" s="145"/>
      <c r="CF30" s="145"/>
      <c r="CG30" s="145"/>
      <c r="CH30" s="7"/>
      <c r="CI30" s="8"/>
      <c r="CJ30" s="7"/>
      <c r="CK30" s="29"/>
      <c r="CL30" s="7"/>
      <c r="CM30" s="7"/>
      <c r="CN30" s="8"/>
      <c r="CO30" s="7"/>
      <c r="CP30" s="29"/>
      <c r="CQ30" s="7"/>
      <c r="CR30" s="7"/>
      <c r="CS30" s="7"/>
      <c r="CT30" s="7"/>
      <c r="CU30" s="7"/>
      <c r="CV30" s="7"/>
      <c r="CW30" s="7"/>
      <c r="CX30" s="7"/>
      <c r="CY30" s="7"/>
    </row>
    <row r="31" customFormat="false" ht="13.5" hidden="false" customHeight="false" outlineLevel="0" collapsed="false">
      <c r="B31" s="75" t="n">
        <v>2400</v>
      </c>
      <c r="C31" s="146" t="n">
        <f aca="false">C30</f>
        <v>4</v>
      </c>
      <c r="D31" s="147" t="n">
        <f aca="false">D30</f>
        <v>0</v>
      </c>
      <c r="E31" s="174" t="n">
        <f aca="false">C31-D30</f>
        <v>4</v>
      </c>
      <c r="F31" s="149" t="n">
        <f aca="false">$F$6</f>
        <v>0</v>
      </c>
      <c r="G31" s="196" t="n">
        <f aca="false">$G$6</f>
        <v>0</v>
      </c>
      <c r="H31" s="151" t="n">
        <f aca="false">$H$6</f>
        <v>0</v>
      </c>
      <c r="I31" s="152" t="n">
        <f aca="false">F31+G31+H31</f>
        <v>0</v>
      </c>
      <c r="J31" s="153" t="n">
        <f aca="false">$J$7</f>
        <v>0</v>
      </c>
      <c r="K31" s="154" t="n">
        <f aca="false">$K$6</f>
        <v>0</v>
      </c>
      <c r="L31" s="155" t="n">
        <f aca="false">((I31*J31/1000)+K31)</f>
        <v>0</v>
      </c>
      <c r="M31" s="156" t="n">
        <f aca="false">$M$68</f>
        <v>0</v>
      </c>
      <c r="N31" s="157" t="e">
        <f aca="false">$N$7*AQ30*AR30</f>
        <v>#DIV/0!</v>
      </c>
      <c r="O31" s="156" t="n">
        <f aca="false">$O$68</f>
        <v>0</v>
      </c>
      <c r="P31" s="158" t="n">
        <f aca="false">(AT30*$P$6)*$P$3</f>
        <v>1.7328</v>
      </c>
      <c r="Q31" s="154" t="n">
        <f aca="false">$Q$68</f>
        <v>0</v>
      </c>
      <c r="R31" s="154" t="n">
        <v>0</v>
      </c>
      <c r="S31" s="155" t="n">
        <v>0</v>
      </c>
      <c r="T31" s="156" t="n">
        <f aca="false">$T$6</f>
        <v>0</v>
      </c>
      <c r="U31" s="159" t="e">
        <f aca="false">(N31/E31)+SUM(L31:M31)</f>
        <v>#DIV/0!</v>
      </c>
      <c r="W31" s="197" t="n">
        <f aca="false">SUM(W7:W30)</f>
        <v>96</v>
      </c>
      <c r="X31" s="26"/>
      <c r="Y31" s="197" t="n">
        <f aca="false">SUM(Y7:Y30)</f>
        <v>0</v>
      </c>
      <c r="AA31" s="195" t="n">
        <f aca="false">SUM(AA7:AA30)</f>
        <v>0</v>
      </c>
      <c r="AB31" s="176"/>
      <c r="AD31" s="51"/>
      <c r="AE31" s="198" t="n">
        <f aca="false">SUM(AE7:AE30)</f>
        <v>0</v>
      </c>
      <c r="AF31" s="51"/>
      <c r="AG31" s="199"/>
      <c r="AH31" s="200" t="n">
        <f aca="false">SUM(AH7:AH30)</f>
        <v>0</v>
      </c>
      <c r="AI31" s="199"/>
      <c r="AJ31" s="51"/>
      <c r="AK31" s="201" t="n">
        <f aca="false">SUM(AK7:AK30)</f>
        <v>96</v>
      </c>
      <c r="AL31" s="52"/>
      <c r="AM31" s="51"/>
      <c r="AN31" s="201" t="n">
        <f aca="false">SUM(AN7:AN30)</f>
        <v>0</v>
      </c>
      <c r="AO31" s="52"/>
      <c r="AP31" s="52"/>
      <c r="AT31" s="202" t="n">
        <f aca="false">SUM(AT7:AT30)</f>
        <v>96</v>
      </c>
      <c r="AU31" s="203" t="n">
        <f aca="false">AV31/AT31</f>
        <v>298.125</v>
      </c>
      <c r="AV31" s="203" t="n">
        <f aca="false">SUM(AV7:AV30)</f>
        <v>28620</v>
      </c>
      <c r="AW31" s="203" t="n">
        <f aca="false">SUM(AW7:AW30)</f>
        <v>0</v>
      </c>
      <c r="AX31" s="203" t="n">
        <f aca="false">SUM(AX7:AX30)</f>
        <v>0</v>
      </c>
      <c r="AY31" s="203" t="n">
        <f aca="false">SUM(AY7:AY30)</f>
        <v>0</v>
      </c>
      <c r="AZ31" s="203" t="n">
        <f aca="false">SUM(AZ7:AZ30)</f>
        <v>41.5872</v>
      </c>
      <c r="BA31" s="204" t="n">
        <f aca="false">SUM(BA7:BA30)</f>
        <v>241.92</v>
      </c>
      <c r="BB31" s="204" t="n">
        <f aca="false">SUM(BB7:BB30)</f>
        <v>0</v>
      </c>
      <c r="BC31" s="204" t="n">
        <f aca="false">SUM(BC7:BC30)</f>
        <v>0</v>
      </c>
      <c r="BD31" s="204" t="n">
        <f aca="false">SUM(BD7:BD30)</f>
        <v>28336.4928</v>
      </c>
      <c r="BF31" s="205" t="n">
        <f aca="false">SUM(BF7:BF30)</f>
        <v>28336.4928</v>
      </c>
      <c r="BG31" s="205" t="n">
        <f aca="false">SUM(BG7:BG30)</f>
        <v>22669.19424</v>
      </c>
      <c r="BH31" s="205" t="n">
        <f aca="false">SUM(BH7:BH30)</f>
        <v>5667.29856</v>
      </c>
      <c r="BJ31" s="53" t="s">
        <v>110</v>
      </c>
      <c r="BK31" s="52"/>
      <c r="BL31" s="171"/>
      <c r="BO31" s="53" t="s">
        <v>110</v>
      </c>
      <c r="BP31" s="52"/>
      <c r="BQ31" s="171"/>
      <c r="BR31" s="7"/>
      <c r="BS31" s="28"/>
      <c r="BT31" s="206"/>
      <c r="BU31" s="98"/>
      <c r="BV31" s="52"/>
      <c r="BW31" s="52"/>
      <c r="BX31" s="52"/>
      <c r="BY31" s="52"/>
      <c r="BZ31" s="98"/>
      <c r="CA31" s="52"/>
      <c r="CB31" s="52"/>
      <c r="CC31" s="101"/>
      <c r="CD31" s="7"/>
      <c r="CE31" s="29"/>
      <c r="CF31" s="29"/>
      <c r="CG31" s="29"/>
      <c r="CH31" s="7"/>
      <c r="CI31" s="8"/>
      <c r="CJ31" s="7"/>
      <c r="CK31" s="7"/>
      <c r="CL31" s="7"/>
      <c r="CM31" s="7"/>
      <c r="CN31" s="8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</row>
    <row r="32" customFormat="false" ht="13.5" hidden="false" customHeight="false" outlineLevel="0" collapsed="false">
      <c r="B32" s="207"/>
      <c r="C32" s="208"/>
      <c r="D32" s="208"/>
      <c r="E32" s="209" t="n">
        <f aca="false">SUM(E8:E31)</f>
        <v>96</v>
      </c>
      <c r="F32" s="210"/>
      <c r="G32" s="211"/>
      <c r="H32" s="210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BJ32" s="53" t="s">
        <v>111</v>
      </c>
      <c r="BK32" s="52"/>
      <c r="BL32" s="212" t="n">
        <f aca="false">AW31</f>
        <v>0</v>
      </c>
      <c r="BO32" s="53" t="s">
        <v>111</v>
      </c>
      <c r="BP32" s="52"/>
      <c r="BQ32" s="213" t="e">
        <f aca="true">(INDIRECT(TEXT((DAY($A$1)-1),"0")&amp;"!BQ32"))+BL32</f>
        <v>#REF!</v>
      </c>
      <c r="BR32" s="7"/>
      <c r="BS32" s="7"/>
      <c r="BT32" s="7"/>
      <c r="BU32" s="98"/>
      <c r="BV32" s="52"/>
      <c r="BW32" s="176"/>
      <c r="BX32" s="52"/>
      <c r="BY32" s="52"/>
      <c r="BZ32" s="98"/>
      <c r="CA32" s="52"/>
      <c r="CB32" s="176"/>
      <c r="CC32" s="7"/>
      <c r="CD32" s="7"/>
      <c r="CE32" s="7"/>
      <c r="CF32" s="7"/>
      <c r="CG32" s="7"/>
      <c r="CH32" s="7"/>
      <c r="CI32" s="8"/>
      <c r="CJ32" s="7"/>
      <c r="CK32" s="214"/>
      <c r="CL32" s="7"/>
      <c r="CM32" s="7"/>
      <c r="CN32" s="8"/>
      <c r="CO32" s="7"/>
      <c r="CP32" s="215"/>
      <c r="CQ32" s="7"/>
      <c r="CR32" s="7"/>
      <c r="CS32" s="7"/>
      <c r="CT32" s="7"/>
      <c r="CU32" s="7"/>
      <c r="CV32" s="7"/>
      <c r="CW32" s="7"/>
      <c r="CX32" s="7"/>
      <c r="CY32" s="7"/>
    </row>
    <row r="33" customFormat="false" ht="12.75" hidden="false" customHeight="false" outlineLevel="0" collapsed="false">
      <c r="P33" s="52"/>
      <c r="V33" s="52"/>
      <c r="AI33" s="216"/>
      <c r="AJ33" s="216"/>
      <c r="AK33" s="216"/>
      <c r="AL33" s="6"/>
      <c r="BJ33" s="53" t="s">
        <v>112</v>
      </c>
      <c r="BK33" s="52"/>
      <c r="BL33" s="213" t="n">
        <f aca="false">AX31</f>
        <v>0</v>
      </c>
      <c r="BO33" s="53" t="s">
        <v>112</v>
      </c>
      <c r="BP33" s="52"/>
      <c r="BQ33" s="213" t="e">
        <f aca="true">(INDIRECT(TEXT((DAY($A$1)-1),"0")&amp;"!BQ33"))+BL33</f>
        <v>#REF!</v>
      </c>
      <c r="BR33" s="7"/>
      <c r="BS33" s="7"/>
      <c r="BT33" s="7"/>
      <c r="BU33" s="52"/>
      <c r="BV33" s="52"/>
      <c r="BW33" s="52"/>
      <c r="BX33" s="52"/>
      <c r="BY33" s="52"/>
      <c r="BZ33" s="52"/>
      <c r="CA33" s="52"/>
      <c r="CB33" s="52"/>
      <c r="CC33" s="7"/>
      <c r="CD33" s="7"/>
      <c r="CE33" s="7"/>
      <c r="CF33" s="7"/>
      <c r="CG33" s="7"/>
      <c r="CH33" s="7"/>
      <c r="CI33" s="8"/>
      <c r="CJ33" s="7"/>
      <c r="CK33" s="215"/>
      <c r="CL33" s="7"/>
      <c r="CM33" s="7"/>
      <c r="CN33" s="8"/>
      <c r="CO33" s="7"/>
      <c r="CP33" s="215"/>
      <c r="CQ33" s="7"/>
      <c r="CR33" s="7"/>
      <c r="CS33" s="7"/>
      <c r="CT33" s="7"/>
      <c r="CU33" s="7"/>
      <c r="CV33" s="7"/>
      <c r="CW33" s="7"/>
      <c r="CX33" s="7"/>
      <c r="CY33" s="7"/>
    </row>
    <row r="34" customFormat="false" ht="13.5" hidden="false" customHeight="false" outlineLevel="0" collapsed="false">
      <c r="P34" s="52"/>
      <c r="AC34" s="217"/>
      <c r="AI34" s="218"/>
      <c r="AJ34" s="218"/>
      <c r="AK34" s="218"/>
      <c r="BJ34" s="53"/>
      <c r="BK34" s="52"/>
      <c r="BL34" s="171"/>
      <c r="BO34" s="183"/>
      <c r="BP34" s="52"/>
      <c r="BQ34" s="219"/>
      <c r="BR34" s="7"/>
      <c r="BS34" s="7"/>
      <c r="BT34" s="7"/>
      <c r="BU34" s="98"/>
      <c r="BV34" s="52"/>
      <c r="BW34" s="176"/>
      <c r="BX34" s="52"/>
      <c r="BY34" s="52"/>
      <c r="BZ34" s="98"/>
      <c r="CA34" s="52"/>
      <c r="CB34" s="176"/>
      <c r="CC34" s="7"/>
      <c r="CD34" s="7"/>
      <c r="CE34" s="7"/>
      <c r="CF34" s="7"/>
      <c r="CG34" s="7"/>
      <c r="CH34" s="7"/>
      <c r="CI34" s="8"/>
      <c r="CJ34" s="7"/>
      <c r="CK34" s="7"/>
      <c r="CL34" s="7"/>
      <c r="CM34" s="7"/>
      <c r="CN34" s="7"/>
      <c r="CO34" s="7"/>
      <c r="CP34" s="8"/>
      <c r="CQ34" s="7"/>
      <c r="CR34" s="7"/>
      <c r="CS34" s="7"/>
      <c r="CT34" s="7"/>
      <c r="CU34" s="7"/>
      <c r="CV34" s="7"/>
      <c r="CW34" s="7"/>
      <c r="CX34" s="7"/>
      <c r="CY34" s="7"/>
    </row>
    <row r="35" customFormat="false" ht="12.75" hidden="false" customHeight="false" outlineLevel="0" collapsed="false">
      <c r="P35" s="52"/>
      <c r="AE35" s="220" t="s">
        <v>113</v>
      </c>
      <c r="AF35" s="221" t="s">
        <v>114</v>
      </c>
      <c r="AG35" s="221"/>
      <c r="AH35" s="222"/>
      <c r="AJ35" s="220" t="s">
        <v>113</v>
      </c>
      <c r="AK35" s="221" t="s">
        <v>115</v>
      </c>
      <c r="AL35" s="221"/>
      <c r="AM35" s="222"/>
      <c r="BJ35" s="140" t="s">
        <v>116</v>
      </c>
      <c r="BK35" s="141"/>
      <c r="BL35" s="223" t="n">
        <f aca="false">BL25-BL27-BL32-BL33</f>
        <v>22669.19424</v>
      </c>
      <c r="BO35" s="140" t="s">
        <v>117</v>
      </c>
      <c r="BP35" s="141"/>
      <c r="BQ35" s="223" t="e">
        <f aca="false">BQ29-SUM(BQ32:BQ33)</f>
        <v>#REF!</v>
      </c>
      <c r="BR35" s="7"/>
      <c r="BS35" s="7"/>
      <c r="BT35" s="7"/>
      <c r="BU35" s="98"/>
      <c r="BV35" s="52"/>
      <c r="BW35" s="176"/>
      <c r="BX35" s="52"/>
      <c r="BY35" s="52"/>
      <c r="BZ35" s="98"/>
      <c r="CA35" s="52"/>
      <c r="CB35" s="176"/>
      <c r="CC35" s="7"/>
      <c r="CD35" s="7"/>
      <c r="CE35" s="7"/>
      <c r="CF35" s="7"/>
      <c r="CG35" s="7"/>
      <c r="CH35" s="7"/>
      <c r="CI35" s="8"/>
      <c r="CJ35" s="7"/>
      <c r="CK35" s="215"/>
      <c r="CL35" s="7"/>
      <c r="CM35" s="7"/>
      <c r="CN35" s="8"/>
      <c r="CO35" s="7"/>
      <c r="CP35" s="215"/>
      <c r="CQ35" s="7"/>
      <c r="CR35" s="7"/>
      <c r="CS35" s="7"/>
      <c r="CT35" s="7"/>
      <c r="CU35" s="7"/>
      <c r="CV35" s="7"/>
      <c r="CW35" s="7"/>
      <c r="CX35" s="7"/>
      <c r="CY35" s="7"/>
    </row>
    <row r="36" customFormat="false" ht="12.75" hidden="false" customHeight="false" outlineLevel="0" collapsed="false">
      <c r="P36" s="52"/>
      <c r="AE36" s="224"/>
      <c r="AF36" s="52"/>
      <c r="AG36" s="52" t="s">
        <v>118</v>
      </c>
      <c r="AH36" s="225" t="s">
        <v>119</v>
      </c>
      <c r="AJ36" s="224"/>
      <c r="AK36" s="52"/>
      <c r="AL36" s="52" t="s">
        <v>118</v>
      </c>
      <c r="AM36" s="225" t="s">
        <v>119</v>
      </c>
      <c r="AV36" s="226" t="s">
        <v>120</v>
      </c>
      <c r="AW36" s="226" t="s">
        <v>121</v>
      </c>
      <c r="AX36" s="226" t="s">
        <v>122</v>
      </c>
      <c r="AY36" s="226" t="s">
        <v>123</v>
      </c>
      <c r="AZ36" s="226" t="s">
        <v>124</v>
      </c>
      <c r="BA36" s="226" t="s">
        <v>46</v>
      </c>
      <c r="BF36" s="98"/>
      <c r="BG36" s="52"/>
      <c r="BH36" s="176"/>
      <c r="BJ36" s="98"/>
      <c r="BK36" s="52"/>
      <c r="BL36" s="176"/>
      <c r="BO36" s="98"/>
      <c r="BP36" s="52"/>
      <c r="BQ36" s="176"/>
      <c r="BR36" s="7"/>
      <c r="BS36" s="7"/>
      <c r="BT36" s="7"/>
      <c r="BU36" s="98"/>
      <c r="BV36" s="52"/>
      <c r="BW36" s="176"/>
      <c r="BX36" s="52"/>
      <c r="BY36" s="52"/>
      <c r="BZ36" s="98"/>
      <c r="CA36" s="52"/>
      <c r="CB36" s="176"/>
      <c r="CC36" s="7"/>
      <c r="CD36" s="7"/>
      <c r="CE36" s="8"/>
      <c r="CF36" s="7"/>
      <c r="CG36" s="29"/>
      <c r="CH36" s="7"/>
      <c r="CI36" s="8"/>
      <c r="CJ36" s="7"/>
      <c r="CK36" s="29"/>
      <c r="CL36" s="7"/>
      <c r="CM36" s="7"/>
      <c r="CN36" s="8"/>
      <c r="CO36" s="7"/>
      <c r="CP36" s="29"/>
      <c r="CQ36" s="7"/>
      <c r="CR36" s="7"/>
      <c r="CS36" s="7"/>
      <c r="CT36" s="7"/>
      <c r="CU36" s="7"/>
      <c r="CV36" s="7"/>
      <c r="CW36" s="7"/>
      <c r="CX36" s="7"/>
      <c r="CY36" s="7"/>
    </row>
    <row r="37" customFormat="false" ht="16.5" hidden="false" customHeight="false" outlineLevel="0" collapsed="false">
      <c r="A37" s="7"/>
      <c r="B37" s="7"/>
      <c r="C37" s="7"/>
      <c r="D37" s="7"/>
      <c r="E37" s="7"/>
      <c r="F37" s="7"/>
      <c r="G37" s="7"/>
      <c r="H37" s="227"/>
      <c r="I37" s="227"/>
      <c r="J37" s="227"/>
      <c r="K37" s="227"/>
      <c r="L37" s="7"/>
      <c r="M37" s="7"/>
      <c r="N37" s="7"/>
      <c r="O37" s="7"/>
      <c r="P37" s="100"/>
      <c r="Q37" s="7"/>
      <c r="R37" s="7"/>
      <c r="S37" s="7"/>
      <c r="T37" s="7"/>
      <c r="U37" s="7"/>
      <c r="V37" s="7"/>
      <c r="W37" s="7"/>
      <c r="X37" s="7"/>
      <c r="Y37" s="7"/>
      <c r="AE37" s="224" t="s">
        <v>125</v>
      </c>
      <c r="AF37" s="52"/>
      <c r="AG37" s="52" t="s">
        <v>126</v>
      </c>
      <c r="AH37" s="225" t="s">
        <v>127</v>
      </c>
      <c r="AJ37" s="224" t="s">
        <v>125</v>
      </c>
      <c r="AK37" s="52"/>
      <c r="AL37" s="52" t="s">
        <v>128</v>
      </c>
      <c r="AM37" s="225" t="s">
        <v>129</v>
      </c>
      <c r="AS37" s="226" t="s">
        <v>130</v>
      </c>
      <c r="AT37" s="226" t="s">
        <v>131</v>
      </c>
      <c r="AU37" s="226" t="s">
        <v>132</v>
      </c>
      <c r="AV37" s="226" t="s">
        <v>133</v>
      </c>
      <c r="AW37" s="226" t="s">
        <v>133</v>
      </c>
      <c r="AX37" s="226" t="s">
        <v>134</v>
      </c>
      <c r="AY37" s="226" t="s">
        <v>134</v>
      </c>
      <c r="AZ37" s="226" t="s">
        <v>135</v>
      </c>
      <c r="BA37" s="0" t="s">
        <v>136</v>
      </c>
      <c r="BR37" s="55"/>
      <c r="BS37" s="55"/>
      <c r="BT37" s="55"/>
      <c r="BU37" s="98"/>
      <c r="BV37" s="52"/>
      <c r="BW37" s="176"/>
      <c r="BX37" s="52"/>
      <c r="BY37" s="52"/>
      <c r="BZ37" s="98"/>
      <c r="CA37" s="52"/>
      <c r="CB37" s="176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</row>
    <row r="38" customFormat="false" ht="12.75" hidden="false" customHeight="false" outlineLevel="0" collapsed="false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AE38" s="224" t="s">
        <v>137</v>
      </c>
      <c r="AF38" s="52"/>
      <c r="AG38" s="52" t="s">
        <v>138</v>
      </c>
      <c r="AH38" s="225" t="s">
        <v>138</v>
      </c>
      <c r="AJ38" s="224" t="s">
        <v>137</v>
      </c>
      <c r="AK38" s="52"/>
      <c r="AL38" s="52" t="s">
        <v>83</v>
      </c>
      <c r="AM38" s="225" t="s">
        <v>82</v>
      </c>
      <c r="AS38" s="228"/>
      <c r="AT38" s="229" t="n">
        <f aca="false">AT7</f>
        <v>4</v>
      </c>
      <c r="AU38" s="229" t="n">
        <f aca="false">AS38-AT38</f>
        <v>-4</v>
      </c>
      <c r="AV38" s="230" t="n">
        <f aca="false">IF(AND(AU38&lt;=0,AU38&gt;=-2),AU38,IF(AU38&lt;-2,-2,0))</f>
        <v>-2</v>
      </c>
      <c r="AW38" s="231" t="n">
        <f aca="false">IF(AND(AU38&gt;=0,AU38&lt;=2),AU38,IF(AU38&gt;2,2,0))</f>
        <v>0</v>
      </c>
      <c r="AX38" s="232" t="n">
        <f aca="false">IF(AU38&gt;2,(AU38-2)*13.66,0)</f>
        <v>0</v>
      </c>
      <c r="AY38" s="232" t="n">
        <f aca="false">IF(AU38&lt;-2,(ABS(AU38)-2)*100,0)</f>
        <v>200</v>
      </c>
      <c r="AZ38" s="233" t="n">
        <f aca="false">AV38+AW38</f>
        <v>-2</v>
      </c>
      <c r="BA38" s="234" t="n">
        <f aca="false">AX38+AY38</f>
        <v>200</v>
      </c>
      <c r="BB38" s="142"/>
      <c r="BJ38" s="6" t="s">
        <v>139</v>
      </c>
      <c r="BP38" s="6" t="s">
        <v>140</v>
      </c>
      <c r="BR38" s="235"/>
      <c r="BS38" s="142"/>
      <c r="BT38" s="142"/>
      <c r="BU38" s="98"/>
      <c r="BV38" s="52"/>
      <c r="BW38" s="52"/>
      <c r="BX38" s="52"/>
      <c r="BY38" s="52"/>
      <c r="BZ38" s="98"/>
      <c r="CA38" s="52"/>
      <c r="CB38" s="52"/>
      <c r="CC38" s="7"/>
      <c r="CD38" s="7"/>
      <c r="CE38" s="7"/>
      <c r="CF38" s="7"/>
      <c r="CG38" s="7"/>
      <c r="CH38" s="7"/>
      <c r="CI38" s="7"/>
      <c r="CJ38" s="8"/>
      <c r="CK38" s="7"/>
      <c r="CL38" s="7"/>
      <c r="CM38" s="7"/>
      <c r="CN38" s="7"/>
      <c r="CO38" s="8"/>
      <c r="CP38" s="7"/>
      <c r="CQ38" s="7"/>
      <c r="CR38" s="7"/>
      <c r="CS38" s="7"/>
      <c r="CT38" s="7"/>
      <c r="CU38" s="7"/>
      <c r="CV38" s="7"/>
      <c r="CW38" s="7"/>
      <c r="CX38" s="7"/>
      <c r="CY38" s="7"/>
    </row>
    <row r="39" customFormat="false" ht="13.5" hidden="false" customHeight="false" outlineLevel="0" collapsed="false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AE39" s="236" t="n">
        <f aca="false">AE31</f>
        <v>0</v>
      </c>
      <c r="AF39" s="237" t="n">
        <f aca="false">AG31</f>
        <v>0</v>
      </c>
      <c r="AG39" s="237" t="n">
        <f aca="false">AH31+AK31</f>
        <v>96</v>
      </c>
      <c r="AH39" s="238" t="n">
        <f aca="false">AN31</f>
        <v>0</v>
      </c>
      <c r="AJ39" s="236" t="n">
        <f aca="false">AJ31</f>
        <v>0</v>
      </c>
      <c r="AK39" s="237" t="n">
        <f aca="false">AL31</f>
        <v>0</v>
      </c>
      <c r="AL39" s="239" t="n">
        <f aca="false">AVERAGE(AL7:AL30,AI7:AI30)</f>
        <v>298.125</v>
      </c>
      <c r="AM39" s="240" t="e">
        <f aca="false">AVERAGE(AO7:AO30)</f>
        <v>#DIV/0!</v>
      </c>
      <c r="AS39" s="241"/>
      <c r="AT39" s="242" t="n">
        <f aca="false">AT8</f>
        <v>4</v>
      </c>
      <c r="AU39" s="242" t="n">
        <f aca="false">AS39-AT39</f>
        <v>-4</v>
      </c>
      <c r="AV39" s="243" t="n">
        <f aca="false">IF(AND(AU39&lt;=0,AU39&gt;=-2),AU39,IF(AU39&lt;-2,-2,0))</f>
        <v>-2</v>
      </c>
      <c r="AW39" s="244" t="n">
        <f aca="false">IF(AND(AU39&gt;=0,AU39&lt;=2),AU39,IF(AU39&gt;2,2,0))</f>
        <v>0</v>
      </c>
      <c r="AX39" s="245" t="n">
        <f aca="false">IF(AU39&gt;2,(AU39-2)*13.66,0)</f>
        <v>0</v>
      </c>
      <c r="AY39" s="245" t="n">
        <f aca="false">IF(AU39&lt;-2,(ABS(AU39)-2)*100,0)</f>
        <v>200</v>
      </c>
      <c r="AZ39" s="246" t="n">
        <f aca="false">AV39+AW39</f>
        <v>-2</v>
      </c>
      <c r="BA39" s="247" t="n">
        <f aca="false">AX39+AY39</f>
        <v>200</v>
      </c>
      <c r="BJ39" s="25" t="s">
        <v>141</v>
      </c>
      <c r="BK39" s="26"/>
      <c r="BL39" s="248" t="n">
        <v>0</v>
      </c>
      <c r="BM39" s="249"/>
      <c r="BR39" s="235"/>
      <c r="BS39" s="142"/>
      <c r="BT39" s="142"/>
      <c r="BU39" s="98"/>
      <c r="BV39" s="52"/>
      <c r="BW39" s="214"/>
      <c r="BX39" s="52"/>
      <c r="BY39" s="52"/>
      <c r="BZ39" s="98"/>
      <c r="CA39" s="52"/>
      <c r="CB39" s="250"/>
      <c r="CC39" s="7"/>
      <c r="CD39" s="7"/>
      <c r="CE39" s="7"/>
      <c r="CF39" s="7"/>
      <c r="CG39" s="7"/>
      <c r="CH39" s="7"/>
      <c r="CI39" s="7"/>
      <c r="CJ39" s="8"/>
      <c r="CK39" s="7"/>
      <c r="CL39" s="249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</row>
    <row r="40" customFormat="false" ht="15.75" hidden="false" customHeight="false" outlineLevel="0" collapsed="false">
      <c r="A40" s="7"/>
      <c r="B40" s="7"/>
      <c r="C40" s="7"/>
      <c r="D40" s="7"/>
      <c r="E40" s="227"/>
      <c r="F40" s="227"/>
      <c r="G40" s="227"/>
      <c r="H40" s="227"/>
      <c r="I40" s="227"/>
      <c r="J40" s="227"/>
      <c r="K40" s="227"/>
      <c r="L40" s="227"/>
      <c r="M40" s="227"/>
      <c r="N40" s="227"/>
      <c r="O40" s="227"/>
      <c r="P40" s="7"/>
      <c r="Q40" s="7"/>
      <c r="R40" s="7"/>
      <c r="S40" s="7"/>
      <c r="T40" s="7"/>
      <c r="U40" s="7"/>
      <c r="V40" s="7"/>
      <c r="W40" s="7"/>
      <c r="X40" s="7"/>
      <c r="Y40" s="7"/>
      <c r="AS40" s="241"/>
      <c r="AT40" s="242" t="n">
        <f aca="false">AT9</f>
        <v>4</v>
      </c>
      <c r="AU40" s="242" t="n">
        <f aca="false">AS40-AT40</f>
        <v>-4</v>
      </c>
      <c r="AV40" s="243" t="n">
        <f aca="false">IF(AND(AU40&lt;=0,AU40&gt;=-2),AU40,IF(AU40&lt;-2,-2,0))</f>
        <v>-2</v>
      </c>
      <c r="AW40" s="244" t="n">
        <f aca="false">IF(AND(AU40&gt;=0,AU40&lt;=2),AU40,IF(AU40&gt;2,2,0))</f>
        <v>0</v>
      </c>
      <c r="AX40" s="245" t="n">
        <f aca="false">IF(AU40&gt;2,(AU40-2)*13.66,0)</f>
        <v>0</v>
      </c>
      <c r="AY40" s="245" t="n">
        <f aca="false">IF(AU40&lt;-2,(ABS(AU40)-2)*100,0)</f>
        <v>200</v>
      </c>
      <c r="AZ40" s="246" t="n">
        <f aca="false">AV40+AW40</f>
        <v>-2</v>
      </c>
      <c r="BA40" s="247" t="n">
        <f aca="false">AX40+AY40</f>
        <v>200</v>
      </c>
      <c r="BJ40" s="183"/>
      <c r="BK40" s="52"/>
      <c r="BL40" s="251"/>
      <c r="BM40" s="252"/>
      <c r="BR40" s="235"/>
      <c r="BS40" s="142"/>
      <c r="BT40" s="142"/>
      <c r="BU40" s="98"/>
      <c r="BV40" s="52"/>
      <c r="BW40" s="250"/>
      <c r="BX40" s="52"/>
      <c r="BY40" s="52"/>
      <c r="BZ40" s="98"/>
      <c r="CA40" s="52"/>
      <c r="CB40" s="250"/>
      <c r="CC40" s="7"/>
      <c r="CD40" s="7"/>
      <c r="CE40" s="7"/>
      <c r="CF40" s="7"/>
      <c r="CG40" s="7"/>
      <c r="CH40" s="7"/>
      <c r="CI40" s="7"/>
      <c r="CJ40" s="7"/>
      <c r="CK40" s="7"/>
      <c r="CL40" s="252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</row>
    <row r="41" customFormat="false" ht="15.75" hidden="false" customHeight="false" outlineLevel="0" collapsed="false">
      <c r="A41" s="7"/>
      <c r="B41" s="7"/>
      <c r="C41" s="7"/>
      <c r="D41" s="7"/>
      <c r="E41" s="253"/>
      <c r="F41" s="253"/>
      <c r="G41" s="254"/>
      <c r="H41" s="253"/>
      <c r="I41" s="254"/>
      <c r="J41" s="253"/>
      <c r="K41" s="254"/>
      <c r="L41" s="253"/>
      <c r="M41" s="254"/>
      <c r="N41" s="253"/>
      <c r="O41" s="253"/>
      <c r="P41" s="7"/>
      <c r="Q41" s="7"/>
      <c r="R41" s="7"/>
      <c r="S41" s="7"/>
      <c r="T41" s="7"/>
      <c r="U41" s="7"/>
      <c r="V41" s="7"/>
      <c r="W41" s="7"/>
      <c r="X41" s="7"/>
      <c r="Y41" s="7"/>
      <c r="AS41" s="241"/>
      <c r="AT41" s="242" t="n">
        <f aca="false">AT10</f>
        <v>4</v>
      </c>
      <c r="AU41" s="242" t="n">
        <f aca="false">AS41-AT41</f>
        <v>-4</v>
      </c>
      <c r="AV41" s="243" t="n">
        <f aca="false">IF(AND(AU41&lt;=0,AU41&gt;=-2),AU41,IF(AU41&lt;-2,-2,0))</f>
        <v>-2</v>
      </c>
      <c r="AW41" s="244" t="n">
        <f aca="false">IF(AND(AU41&gt;=0,AU41&lt;=2),AU41,IF(AU41&gt;2,2,0))</f>
        <v>0</v>
      </c>
      <c r="AX41" s="245" t="n">
        <f aca="false">IF(AU41&gt;2,(AU41-2)*13.66,0)</f>
        <v>0</v>
      </c>
      <c r="AY41" s="245" t="n">
        <f aca="false">IF(AU41&lt;-2,(ABS(AU41)-2)*100,0)</f>
        <v>200</v>
      </c>
      <c r="AZ41" s="246" t="n">
        <f aca="false">AV41+AW41</f>
        <v>-2</v>
      </c>
      <c r="BA41" s="247" t="n">
        <f aca="false">AX41+AY41</f>
        <v>200</v>
      </c>
      <c r="BJ41" s="53" t="s">
        <v>142</v>
      </c>
      <c r="BK41" s="98"/>
      <c r="BL41" s="255" t="n">
        <v>0</v>
      </c>
      <c r="BM41" s="249"/>
      <c r="BR41" s="235"/>
      <c r="BS41" s="142"/>
      <c r="BT41" s="142"/>
      <c r="BU41" s="98"/>
      <c r="BV41" s="52"/>
      <c r="BW41" s="52"/>
      <c r="BX41" s="52"/>
      <c r="BY41" s="52"/>
      <c r="BZ41" s="52"/>
      <c r="CA41" s="52"/>
      <c r="CB41" s="98"/>
      <c r="CC41" s="7"/>
      <c r="CD41" s="7"/>
      <c r="CE41" s="7"/>
      <c r="CF41" s="7"/>
      <c r="CG41" s="7"/>
      <c r="CH41" s="7"/>
      <c r="CI41" s="7"/>
      <c r="CJ41" s="8"/>
      <c r="CK41" s="8"/>
      <c r="CL41" s="249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</row>
    <row r="42" customFormat="false" ht="15" hidden="false" customHeight="false" outlineLevel="0" collapsed="false">
      <c r="A42" s="7"/>
      <c r="B42" s="7"/>
      <c r="C42" s="7"/>
      <c r="D42" s="7"/>
      <c r="E42" s="253"/>
      <c r="F42" s="253"/>
      <c r="G42" s="254"/>
      <c r="H42" s="253"/>
      <c r="I42" s="254"/>
      <c r="J42" s="253"/>
      <c r="K42" s="254"/>
      <c r="L42" s="253"/>
      <c r="M42" s="254"/>
      <c r="N42" s="253"/>
      <c r="O42" s="253"/>
      <c r="P42" s="7"/>
      <c r="Q42" s="7"/>
      <c r="R42" s="7"/>
      <c r="S42" s="7"/>
      <c r="T42" s="7"/>
      <c r="U42" s="7"/>
      <c r="V42" s="7"/>
      <c r="W42" s="7"/>
      <c r="X42" s="7"/>
      <c r="Y42" s="7"/>
      <c r="AE42" s="220" t="s">
        <v>143</v>
      </c>
      <c r="AF42" s="221" t="s">
        <v>114</v>
      </c>
      <c r="AG42" s="221"/>
      <c r="AH42" s="222"/>
      <c r="AJ42" s="220" t="s">
        <v>143</v>
      </c>
      <c r="AK42" s="221" t="s">
        <v>115</v>
      </c>
      <c r="AL42" s="221"/>
      <c r="AM42" s="222"/>
      <c r="AS42" s="241"/>
      <c r="AT42" s="242" t="n">
        <f aca="false">AT11</f>
        <v>4</v>
      </c>
      <c r="AU42" s="242" t="n">
        <f aca="false">AS42-AT42</f>
        <v>-4</v>
      </c>
      <c r="AV42" s="243" t="n">
        <f aca="false">IF(AND(AU42&lt;=0,AU42&gt;=-2),AU42,IF(AU42&lt;-2,-2,0))</f>
        <v>-2</v>
      </c>
      <c r="AW42" s="244" t="n">
        <f aca="false">IF(AND(AU42&gt;=0,AU42&lt;=2),AU42,IF(AU42&gt;2,2,0))</f>
        <v>0</v>
      </c>
      <c r="AX42" s="245" t="n">
        <f aca="false">IF(AU42&gt;2,(AU42-2)*13.66,0)</f>
        <v>0</v>
      </c>
      <c r="AY42" s="245" t="n">
        <f aca="false">IF(AU42&lt;-2,(ABS(AU42)-2)*100,0)</f>
        <v>200</v>
      </c>
      <c r="AZ42" s="246" t="n">
        <f aca="false">AV42+AW42</f>
        <v>-2</v>
      </c>
      <c r="BA42" s="247" t="n">
        <f aca="false">AX42+AY42</f>
        <v>200</v>
      </c>
      <c r="BJ42" s="53" t="s">
        <v>144</v>
      </c>
      <c r="BK42" s="256" t="n">
        <f aca="false">A1</f>
        <v>36972</v>
      </c>
      <c r="BL42" s="255" t="n">
        <v>0</v>
      </c>
      <c r="BM42" s="249"/>
      <c r="BR42" s="235"/>
      <c r="BS42" s="142"/>
      <c r="BT42" s="142"/>
      <c r="BU42" s="98"/>
      <c r="BV42" s="52"/>
      <c r="BW42" s="250"/>
      <c r="BX42" s="52"/>
      <c r="BY42" s="52"/>
      <c r="BZ42" s="98"/>
      <c r="CA42" s="52"/>
      <c r="CB42" s="250"/>
      <c r="CC42" s="7"/>
      <c r="CD42" s="7"/>
      <c r="CE42" s="7"/>
      <c r="CF42" s="7"/>
      <c r="CG42" s="7"/>
      <c r="CH42" s="7"/>
      <c r="CI42" s="7"/>
      <c r="CJ42" s="8"/>
      <c r="CK42" s="257"/>
      <c r="CL42" s="249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</row>
    <row r="43" customFormat="false" ht="15" hidden="false" customHeight="false" outlineLevel="0" collapsed="false">
      <c r="A43" s="7"/>
      <c r="B43" s="7"/>
      <c r="C43" s="7"/>
      <c r="D43" s="7"/>
      <c r="E43" s="253"/>
      <c r="F43" s="253"/>
      <c r="G43" s="254"/>
      <c r="H43" s="253"/>
      <c r="I43" s="253"/>
      <c r="J43" s="253"/>
      <c r="K43" s="254"/>
      <c r="L43" s="253"/>
      <c r="M43" s="253"/>
      <c r="N43" s="253"/>
      <c r="O43" s="253"/>
      <c r="P43" s="7"/>
      <c r="Q43" s="7"/>
      <c r="R43" s="7"/>
      <c r="S43" s="7"/>
      <c r="T43" s="7"/>
      <c r="U43" s="7"/>
      <c r="V43" s="7"/>
      <c r="W43" s="7"/>
      <c r="X43" s="7"/>
      <c r="Y43" s="7"/>
      <c r="AE43" s="224"/>
      <c r="AF43" s="52"/>
      <c r="AG43" s="52" t="s">
        <v>118</v>
      </c>
      <c r="AH43" s="225"/>
      <c r="AJ43" s="224"/>
      <c r="AK43" s="52"/>
      <c r="AL43" s="52" t="s">
        <v>118</v>
      </c>
      <c r="AM43" s="225"/>
      <c r="AS43" s="241"/>
      <c r="AT43" s="242" t="n">
        <f aca="false">AT12</f>
        <v>4</v>
      </c>
      <c r="AU43" s="242" t="n">
        <f aca="false">AS43-AT43</f>
        <v>-4</v>
      </c>
      <c r="AV43" s="243" t="n">
        <f aca="false">IF(AND(AU43&lt;=0,AU43&gt;=-2),AU43,IF(AU43&lt;-2,-2,0))</f>
        <v>-2</v>
      </c>
      <c r="AW43" s="244" t="n">
        <f aca="false">IF(AND(AU43&gt;=0,AU43&lt;=2),AU43,IF(AU43&gt;2,2,0))</f>
        <v>0</v>
      </c>
      <c r="AX43" s="245" t="n">
        <f aca="false">IF(AU43&gt;2,(AU43-2)*13.66,0)</f>
        <v>0</v>
      </c>
      <c r="AY43" s="245" t="n">
        <f aca="false">IF(AU43&lt;-2,(ABS(AU43)-2)*100,0)</f>
        <v>200</v>
      </c>
      <c r="AZ43" s="246" t="n">
        <f aca="false">AV43+AW43</f>
        <v>-2</v>
      </c>
      <c r="BA43" s="247" t="n">
        <f aca="false">AX43+AY43</f>
        <v>200</v>
      </c>
      <c r="BJ43" s="53" t="s">
        <v>145</v>
      </c>
      <c r="BK43" s="52"/>
      <c r="BL43" s="255" t="n">
        <f aca="false">SUM(BL39:BL42)</f>
        <v>0</v>
      </c>
      <c r="BM43" s="249"/>
      <c r="BR43" s="235"/>
      <c r="BS43" s="142"/>
      <c r="BT43" s="142"/>
      <c r="BU43" s="98"/>
      <c r="BV43" s="52"/>
      <c r="BW43" s="176"/>
      <c r="BX43" s="52"/>
      <c r="BY43" s="52"/>
      <c r="BZ43" s="98"/>
      <c r="CA43" s="52"/>
      <c r="CB43" s="176"/>
      <c r="CC43" s="7"/>
      <c r="CD43" s="7"/>
      <c r="CE43" s="7"/>
      <c r="CF43" s="7"/>
      <c r="CG43" s="7"/>
      <c r="CH43" s="7"/>
      <c r="CI43" s="7"/>
      <c r="CJ43" s="8"/>
      <c r="CK43" s="7"/>
      <c r="CL43" s="249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</row>
    <row r="44" customFormat="false" ht="15" hidden="false" customHeight="false" outlineLevel="0" collapsed="false">
      <c r="A44" s="7"/>
      <c r="B44" s="7"/>
      <c r="C44" s="7"/>
      <c r="D44" s="7"/>
      <c r="E44" s="253"/>
      <c r="F44" s="253"/>
      <c r="G44" s="254"/>
      <c r="H44" s="253"/>
      <c r="I44" s="254"/>
      <c r="J44" s="253"/>
      <c r="K44" s="254"/>
      <c r="L44" s="253"/>
      <c r="M44" s="254"/>
      <c r="N44" s="254"/>
      <c r="O44" s="254"/>
      <c r="P44" s="7"/>
      <c r="Q44" s="7"/>
      <c r="R44" s="7"/>
      <c r="S44" s="7"/>
      <c r="T44" s="7"/>
      <c r="U44" s="7"/>
      <c r="V44" s="7"/>
      <c r="W44" s="7"/>
      <c r="X44" s="7"/>
      <c r="Y44" s="7"/>
      <c r="AE44" s="224" t="s">
        <v>125</v>
      </c>
      <c r="AF44" s="52" t="s">
        <v>146</v>
      </c>
      <c r="AG44" s="52" t="s">
        <v>126</v>
      </c>
      <c r="AH44" s="225" t="s">
        <v>119</v>
      </c>
      <c r="AJ44" s="224" t="s">
        <v>125</v>
      </c>
      <c r="AK44" s="52" t="s">
        <v>146</v>
      </c>
      <c r="AL44" s="52" t="s">
        <v>126</v>
      </c>
      <c r="AM44" s="225" t="s">
        <v>119</v>
      </c>
      <c r="AS44" s="241"/>
      <c r="AT44" s="242" t="n">
        <f aca="false">AT13</f>
        <v>4</v>
      </c>
      <c r="AU44" s="242" t="n">
        <f aca="false">AS44-AT44</f>
        <v>-4</v>
      </c>
      <c r="AV44" s="243" t="n">
        <f aca="false">IF(AND(AU44&lt;=0,AU44&gt;=-2),AU44,IF(AU44&lt;-2,-2,0))</f>
        <v>-2</v>
      </c>
      <c r="AW44" s="244" t="n">
        <f aca="false">IF(AND(AU44&gt;=0,AU44&lt;=2),AU44,IF(AU44&gt;2,2,0))</f>
        <v>0</v>
      </c>
      <c r="AX44" s="245" t="n">
        <f aca="false">IF(AU44&gt;2,(AU44-2)*13.66,0)</f>
        <v>0</v>
      </c>
      <c r="AY44" s="245" t="n">
        <f aca="false">IF(AU44&lt;-2,(ABS(AU44)-2)*100,0)</f>
        <v>200</v>
      </c>
      <c r="AZ44" s="246" t="n">
        <f aca="false">AV44+AW44</f>
        <v>-2</v>
      </c>
      <c r="BA44" s="247" t="n">
        <f aca="false">AX44+AY44</f>
        <v>200</v>
      </c>
      <c r="BJ44" s="183"/>
      <c r="BK44" s="52"/>
      <c r="BL44" s="251"/>
      <c r="BM44" s="252"/>
      <c r="BR44" s="235"/>
      <c r="BS44" s="142"/>
      <c r="BT44" s="142"/>
      <c r="BU44" s="52"/>
      <c r="BV44" s="52"/>
      <c r="BW44" s="52"/>
      <c r="BX44" s="52"/>
      <c r="BY44" s="52"/>
      <c r="BZ44" s="52"/>
      <c r="CA44" s="52"/>
      <c r="CB44" s="52"/>
      <c r="CC44" s="7"/>
      <c r="CD44" s="7"/>
      <c r="CE44" s="7"/>
      <c r="CF44" s="7"/>
      <c r="CG44" s="7"/>
      <c r="CH44" s="7"/>
      <c r="CI44" s="7"/>
      <c r="CJ44" s="7"/>
      <c r="CK44" s="7"/>
      <c r="CL44" s="252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</row>
    <row r="45" customFormat="false" ht="15.75" hidden="false" customHeight="false" outlineLevel="0" collapsed="false">
      <c r="A45" s="7"/>
      <c r="B45" s="7"/>
      <c r="C45" s="7"/>
      <c r="D45" s="7"/>
      <c r="E45" s="253"/>
      <c r="F45" s="253"/>
      <c r="G45" s="253"/>
      <c r="H45" s="253"/>
      <c r="I45" s="253"/>
      <c r="J45" s="253"/>
      <c r="K45" s="253"/>
      <c r="L45" s="253"/>
      <c r="M45" s="253"/>
      <c r="N45" s="253"/>
      <c r="O45" s="253"/>
      <c r="P45" s="7"/>
      <c r="Q45" s="7"/>
      <c r="R45" s="7"/>
      <c r="S45" s="7"/>
      <c r="T45" s="7"/>
      <c r="U45" s="7"/>
      <c r="V45" s="7"/>
      <c r="W45" s="7"/>
      <c r="X45" s="7"/>
      <c r="Y45" s="7"/>
      <c r="AE45" s="258" t="s">
        <v>137</v>
      </c>
      <c r="AF45" s="259" t="s">
        <v>137</v>
      </c>
      <c r="AG45" s="259" t="s">
        <v>138</v>
      </c>
      <c r="AH45" s="260" t="s">
        <v>138</v>
      </c>
      <c r="AJ45" s="224" t="s">
        <v>137</v>
      </c>
      <c r="AK45" s="52" t="s">
        <v>137</v>
      </c>
      <c r="AL45" s="52" t="s">
        <v>138</v>
      </c>
      <c r="AM45" s="225" t="s">
        <v>138</v>
      </c>
      <c r="AS45" s="241"/>
      <c r="AT45" s="242" t="n">
        <f aca="false">AT14</f>
        <v>4</v>
      </c>
      <c r="AU45" s="242" t="n">
        <f aca="false">AS45-AT45</f>
        <v>-4</v>
      </c>
      <c r="AV45" s="243" t="n">
        <f aca="false">IF(AND(AU45&lt;=0,AU45&gt;=-2),AU45,IF(AU45&lt;-2,-2,0))</f>
        <v>-2</v>
      </c>
      <c r="AW45" s="244" t="n">
        <f aca="false">IF(AND(AU45&gt;=0,AU45&lt;=2),AU45,IF(AU45&gt;2,2,0))</f>
        <v>0</v>
      </c>
      <c r="AX45" s="245" t="n">
        <f aca="false">IF(AU45&gt;2,(AU45-2)*13.66,0)</f>
        <v>0</v>
      </c>
      <c r="AY45" s="245" t="n">
        <f aca="false">IF(AU45&lt;-2,(ABS(AU45)-2)*100,0)</f>
        <v>200</v>
      </c>
      <c r="AZ45" s="246" t="n">
        <f aca="false">AV45+AW45</f>
        <v>-2</v>
      </c>
      <c r="BA45" s="247" t="n">
        <f aca="false">AX45+AY45</f>
        <v>200</v>
      </c>
      <c r="BJ45" s="53" t="s">
        <v>147</v>
      </c>
      <c r="BK45" s="98"/>
      <c r="BL45" s="255" t="n">
        <v>0</v>
      </c>
      <c r="BM45" s="249"/>
      <c r="BR45" s="235"/>
      <c r="BS45" s="142"/>
      <c r="BT45" s="142"/>
      <c r="BU45" s="98"/>
      <c r="BV45" s="52"/>
      <c r="BW45" s="52"/>
      <c r="BX45" s="52"/>
      <c r="BY45" s="52"/>
      <c r="BZ45" s="52"/>
      <c r="CA45" s="98"/>
      <c r="CB45" s="52"/>
      <c r="CC45" s="7"/>
      <c r="CD45" s="7"/>
      <c r="CE45" s="7"/>
      <c r="CF45" s="7"/>
      <c r="CG45" s="7"/>
      <c r="CH45" s="7"/>
      <c r="CI45" s="7"/>
      <c r="CJ45" s="8"/>
      <c r="CK45" s="8"/>
      <c r="CL45" s="249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</row>
    <row r="46" customFormat="false" ht="15.75" hidden="false" customHeight="false" outlineLevel="0" collapsed="false">
      <c r="A46" s="7"/>
      <c r="B46" s="7"/>
      <c r="C46" s="7"/>
      <c r="D46" s="7"/>
      <c r="E46" s="253"/>
      <c r="F46" s="253"/>
      <c r="G46" s="253"/>
      <c r="H46" s="253"/>
      <c r="I46" s="253"/>
      <c r="J46" s="253"/>
      <c r="K46" s="253"/>
      <c r="L46" s="253"/>
      <c r="M46" s="253"/>
      <c r="N46" s="253"/>
      <c r="O46" s="253"/>
      <c r="P46" s="7"/>
      <c r="Q46" s="7"/>
      <c r="R46" s="7"/>
      <c r="S46" s="7"/>
      <c r="T46" s="7"/>
      <c r="U46" s="7"/>
      <c r="V46" s="7"/>
      <c r="W46" s="7"/>
      <c r="X46" s="7"/>
      <c r="Y46" s="7"/>
      <c r="AE46" s="261" t="n">
        <f aca="false">AE39</f>
        <v>0</v>
      </c>
      <c r="AF46" s="262" t="n">
        <f aca="false">AF39</f>
        <v>0</v>
      </c>
      <c r="AG46" s="263" t="e">
        <f aca="true">(INDIRECT(TEXT((DAY($A$1)-1),"0")&amp;"!AG46"))+AG39</f>
        <v>#REF!</v>
      </c>
      <c r="AH46" s="263" t="e">
        <f aca="true">(INDIRECT(TEXT((DAY($A$1)-1),"0")&amp;"!AH46"))+AH39</f>
        <v>#REF!</v>
      </c>
      <c r="AJ46" s="261" t="n">
        <f aca="false">AJ39</f>
        <v>0</v>
      </c>
      <c r="AK46" s="262" t="n">
        <f aca="false">AK39</f>
        <v>0</v>
      </c>
      <c r="AL46" s="264" t="e">
        <f aca="true">(INDIRECT(TEXT((DAY($A$1)-1),"0")&amp;"!AH46"))+AL39</f>
        <v>#REF!</v>
      </c>
      <c r="AM46" s="265" t="e">
        <f aca="true">(INDIRECT(TEXT((DAY($A$1)-1),"0")&amp;"!Am46"))+AM39</f>
        <v>#REF!</v>
      </c>
      <c r="AS46" s="241"/>
      <c r="AT46" s="242" t="n">
        <f aca="false">AT15</f>
        <v>4</v>
      </c>
      <c r="AU46" s="242" t="n">
        <f aca="false">AS46-AT46</f>
        <v>-4</v>
      </c>
      <c r="AV46" s="243" t="n">
        <f aca="false">IF(AND(AU46&lt;=0,AU46&gt;=-2),AU46,IF(AU46&lt;-2,-2,0))</f>
        <v>-2</v>
      </c>
      <c r="AW46" s="244" t="n">
        <f aca="false">IF(AND(AU46&gt;=0,AU46&lt;=2),AU46,IF(AU46&gt;2,2,0))</f>
        <v>0</v>
      </c>
      <c r="AX46" s="245" t="n">
        <f aca="false">IF(AU46&gt;2,(AU46-2)*13.66,0)</f>
        <v>0</v>
      </c>
      <c r="AY46" s="245" t="n">
        <f aca="false">IF(AU46&lt;-2,(ABS(AU46)-2)*100,0)</f>
        <v>200</v>
      </c>
      <c r="AZ46" s="246" t="n">
        <f aca="false">AV46+AW46</f>
        <v>-2</v>
      </c>
      <c r="BA46" s="247" t="n">
        <f aca="false">AX46+AY46</f>
        <v>200</v>
      </c>
      <c r="BJ46" s="53" t="s">
        <v>148</v>
      </c>
      <c r="BK46" s="256" t="n">
        <f aca="false">BK42</f>
        <v>36972</v>
      </c>
      <c r="BL46" s="266" t="n">
        <f aca="false">AT31*J7/1000</f>
        <v>0</v>
      </c>
      <c r="BM46" s="249"/>
      <c r="BR46" s="235"/>
      <c r="BS46" s="142"/>
      <c r="BT46" s="142"/>
      <c r="BU46" s="98"/>
      <c r="BV46" s="52"/>
      <c r="BW46" s="249"/>
      <c r="BX46" s="249"/>
      <c r="BY46" s="52"/>
      <c r="BZ46" s="52"/>
      <c r="CA46" s="52"/>
      <c r="CB46" s="52"/>
      <c r="CC46" s="7"/>
      <c r="CD46" s="7"/>
      <c r="CE46" s="7"/>
      <c r="CF46" s="7"/>
      <c r="CG46" s="7"/>
      <c r="CH46" s="7"/>
      <c r="CI46" s="7"/>
      <c r="CJ46" s="8"/>
      <c r="CK46" s="257"/>
      <c r="CL46" s="249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</row>
    <row r="47" customFormat="false" ht="15" hidden="false" customHeight="false" outlineLevel="0" collapsed="false">
      <c r="A47" s="7"/>
      <c r="B47" s="7"/>
      <c r="C47" s="7"/>
      <c r="D47" s="7"/>
      <c r="E47" s="253"/>
      <c r="F47" s="253"/>
      <c r="G47" s="253"/>
      <c r="H47" s="253"/>
      <c r="I47" s="253"/>
      <c r="J47" s="253"/>
      <c r="K47" s="253"/>
      <c r="L47" s="253"/>
      <c r="M47" s="253"/>
      <c r="N47" s="253"/>
      <c r="O47" s="253"/>
      <c r="P47" s="7"/>
      <c r="Q47" s="7"/>
      <c r="R47" s="7"/>
      <c r="S47" s="7"/>
      <c r="T47" s="7"/>
      <c r="U47" s="7"/>
      <c r="V47" s="7"/>
      <c r="W47" s="7"/>
      <c r="X47" s="7"/>
      <c r="Y47" s="7"/>
      <c r="AS47" s="241"/>
      <c r="AT47" s="242" t="n">
        <f aca="false">AT16</f>
        <v>4</v>
      </c>
      <c r="AU47" s="242" t="n">
        <f aca="false">AS47-AT47</f>
        <v>-4</v>
      </c>
      <c r="AV47" s="243" t="n">
        <f aca="false">IF(AND(AU47&lt;=0,AU47&gt;=-2),AU47,IF(AU47&lt;-2,-2,0))</f>
        <v>-2</v>
      </c>
      <c r="AW47" s="244" t="n">
        <f aca="false">IF(AND(AU47&gt;=0,AU47&lt;=2),AU47,IF(AU47&gt;2,2,0))</f>
        <v>0</v>
      </c>
      <c r="AX47" s="245" t="n">
        <f aca="false">IF(AU47&gt;2,(AU47-2)*13.66,0)</f>
        <v>0</v>
      </c>
      <c r="AY47" s="245" t="n">
        <f aca="false">IF(AU47&lt;-2,(ABS(AU47)-2)*100,0)</f>
        <v>200</v>
      </c>
      <c r="AZ47" s="246" t="n">
        <f aca="false">AV47+AW47</f>
        <v>-2</v>
      </c>
      <c r="BA47" s="247" t="n">
        <f aca="false">AX47+AY47</f>
        <v>200</v>
      </c>
      <c r="BJ47" s="53" t="s">
        <v>149</v>
      </c>
      <c r="BK47" s="98"/>
      <c r="BL47" s="255" t="n">
        <f aca="false">SUM(BL45:BL46)</f>
        <v>0</v>
      </c>
      <c r="BM47" s="249"/>
      <c r="BR47" s="235"/>
      <c r="BS47" s="142"/>
      <c r="BT47" s="142"/>
      <c r="BU47" s="52"/>
      <c r="BV47" s="52"/>
      <c r="BW47" s="252"/>
      <c r="BX47" s="252"/>
      <c r="BY47" s="52"/>
      <c r="BZ47" s="52"/>
      <c r="CA47" s="52"/>
      <c r="CB47" s="52"/>
      <c r="CC47" s="7"/>
      <c r="CD47" s="7"/>
      <c r="CE47" s="7"/>
      <c r="CF47" s="7"/>
      <c r="CG47" s="7"/>
      <c r="CH47" s="7"/>
      <c r="CI47" s="7"/>
      <c r="CJ47" s="8"/>
      <c r="CK47" s="8"/>
      <c r="CL47" s="249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</row>
    <row r="48" customFormat="false" ht="15" hidden="false" customHeight="false" outlineLevel="0" collapsed="false">
      <c r="A48" s="7"/>
      <c r="B48" s="7"/>
      <c r="C48" s="7"/>
      <c r="D48" s="7"/>
      <c r="E48" s="253"/>
      <c r="F48" s="253"/>
      <c r="G48" s="254"/>
      <c r="H48" s="253"/>
      <c r="I48" s="254"/>
      <c r="J48" s="253"/>
      <c r="K48" s="254"/>
      <c r="L48" s="253"/>
      <c r="M48" s="254"/>
      <c r="N48" s="253"/>
      <c r="O48" s="253"/>
      <c r="P48" s="7"/>
      <c r="Q48" s="7"/>
      <c r="R48" s="7"/>
      <c r="S48" s="7"/>
      <c r="T48" s="7"/>
      <c r="U48" s="7"/>
      <c r="V48" s="7"/>
      <c r="W48" s="7"/>
      <c r="X48" s="7"/>
      <c r="Y48" s="7"/>
      <c r="AS48" s="241"/>
      <c r="AT48" s="242" t="n">
        <f aca="false">AT17</f>
        <v>4</v>
      </c>
      <c r="AU48" s="242" t="n">
        <f aca="false">AS48-AT48</f>
        <v>-4</v>
      </c>
      <c r="AV48" s="243" t="n">
        <f aca="false">IF(AND(AU48&lt;=0,AU48&gt;=-2),AU48,IF(AU48&lt;-2,-2,0))</f>
        <v>-2</v>
      </c>
      <c r="AW48" s="244" t="n">
        <f aca="false">IF(AND(AU48&gt;=0,AU48&lt;=2),AU48,IF(AU48&gt;2,2,0))</f>
        <v>0</v>
      </c>
      <c r="AX48" s="245" t="n">
        <f aca="false">IF(AU48&gt;2,(AU48-2)*13.66,0)</f>
        <v>0</v>
      </c>
      <c r="AY48" s="245" t="n">
        <f aca="false">IF(AU48&lt;-2,(ABS(AU48)-2)*100,0)</f>
        <v>200</v>
      </c>
      <c r="AZ48" s="246" t="n">
        <f aca="false">AV48+AW48</f>
        <v>-2</v>
      </c>
      <c r="BA48" s="247" t="n">
        <f aca="false">AX48+AY48</f>
        <v>200</v>
      </c>
      <c r="BJ48" s="183"/>
      <c r="BK48" s="52"/>
      <c r="BL48" s="251"/>
      <c r="BM48" s="252"/>
      <c r="BR48" s="235"/>
      <c r="BS48" s="142"/>
      <c r="BT48" s="142"/>
      <c r="BU48" s="98"/>
      <c r="BV48" s="98"/>
      <c r="BW48" s="249"/>
      <c r="BX48" s="249"/>
      <c r="BY48" s="52"/>
      <c r="BZ48" s="52"/>
      <c r="CA48" s="52"/>
      <c r="CB48" s="52"/>
      <c r="CC48" s="7"/>
      <c r="CD48" s="7"/>
      <c r="CE48" s="7"/>
      <c r="CF48" s="7"/>
      <c r="CG48" s="7"/>
      <c r="CH48" s="7"/>
      <c r="CI48" s="7"/>
      <c r="CJ48" s="7"/>
      <c r="CK48" s="7"/>
      <c r="CL48" s="252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</row>
    <row r="49" customFormat="false" ht="15" hidden="false" customHeight="false" outlineLevel="0" collapsed="false">
      <c r="A49" s="7"/>
      <c r="B49" s="7"/>
      <c r="C49" s="7"/>
      <c r="D49" s="7"/>
      <c r="E49" s="253"/>
      <c r="F49" s="253"/>
      <c r="G49" s="254"/>
      <c r="H49" s="253"/>
      <c r="I49" s="254"/>
      <c r="J49" s="253"/>
      <c r="K49" s="254"/>
      <c r="L49" s="253"/>
      <c r="M49" s="254"/>
      <c r="N49" s="253"/>
      <c r="O49" s="253"/>
      <c r="P49" s="7"/>
      <c r="Q49" s="7"/>
      <c r="R49" s="7"/>
      <c r="S49" s="7"/>
      <c r="T49" s="7"/>
      <c r="U49" s="7"/>
      <c r="V49" s="7"/>
      <c r="W49" s="7"/>
      <c r="X49" s="7"/>
      <c r="Y49" s="7"/>
      <c r="AS49" s="241"/>
      <c r="AT49" s="242" t="n">
        <f aca="false">AT18</f>
        <v>4</v>
      </c>
      <c r="AU49" s="242" t="n">
        <f aca="false">AS49-AT49</f>
        <v>-4</v>
      </c>
      <c r="AV49" s="243" t="n">
        <f aca="false">IF(AND(AU49&lt;=0,AU49&gt;=-2),AU49,IF(AU49&lt;-2,-2,0))</f>
        <v>-2</v>
      </c>
      <c r="AW49" s="244" t="n">
        <f aca="false">IF(AND(AU49&gt;=0,AU49&lt;=2),AU49,IF(AU49&gt;2,2,0))</f>
        <v>0</v>
      </c>
      <c r="AX49" s="245" t="n">
        <f aca="false">IF(AU49&gt;2,(AU49-2)*13.66,0)</f>
        <v>0</v>
      </c>
      <c r="AY49" s="245" t="n">
        <f aca="false">IF(AU49&lt;-2,(ABS(AU49)-2)*100,0)</f>
        <v>200</v>
      </c>
      <c r="AZ49" s="246" t="n">
        <f aca="false">AV49+AW49</f>
        <v>-2</v>
      </c>
      <c r="BA49" s="247" t="n">
        <f aca="false">AX49+AY49</f>
        <v>200</v>
      </c>
      <c r="BJ49" s="140" t="s">
        <v>150</v>
      </c>
      <c r="BK49" s="141"/>
      <c r="BL49" s="267" t="n">
        <f aca="false">BL43-BL47</f>
        <v>0</v>
      </c>
      <c r="BM49" s="249"/>
      <c r="BR49" s="235"/>
      <c r="BS49" s="142"/>
      <c r="BT49" s="142"/>
      <c r="BU49" s="98"/>
      <c r="BV49" s="256"/>
      <c r="BW49" s="249"/>
      <c r="BX49" s="249"/>
      <c r="BY49" s="52"/>
      <c r="BZ49" s="52"/>
      <c r="CA49" s="52"/>
      <c r="CB49" s="52"/>
      <c r="CC49" s="7"/>
      <c r="CD49" s="7"/>
      <c r="CE49" s="7"/>
      <c r="CF49" s="7"/>
      <c r="CG49" s="7"/>
      <c r="CH49" s="7"/>
      <c r="CI49" s="7"/>
      <c r="CJ49" s="8"/>
      <c r="CK49" s="7"/>
      <c r="CL49" s="249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</row>
    <row r="50" customFormat="false" ht="15" hidden="false" customHeight="false" outlineLevel="0" collapsed="false">
      <c r="A50" s="7"/>
      <c r="B50" s="7"/>
      <c r="C50" s="7"/>
      <c r="D50" s="7"/>
      <c r="E50" s="253"/>
      <c r="F50" s="253"/>
      <c r="G50" s="253"/>
      <c r="H50" s="253"/>
      <c r="I50" s="253"/>
      <c r="J50" s="253"/>
      <c r="K50" s="254"/>
      <c r="L50" s="253"/>
      <c r="M50" s="253"/>
      <c r="N50" s="253"/>
      <c r="O50" s="253"/>
      <c r="P50" s="7"/>
      <c r="Q50" s="7"/>
      <c r="R50" s="7"/>
      <c r="S50" s="7"/>
      <c r="T50" s="7"/>
      <c r="U50" s="7"/>
      <c r="V50" s="7"/>
      <c r="W50" s="7"/>
      <c r="X50" s="7"/>
      <c r="Y50" s="7"/>
      <c r="AS50" s="241"/>
      <c r="AT50" s="242" t="n">
        <f aca="false">AT19</f>
        <v>4</v>
      </c>
      <c r="AU50" s="242" t="n">
        <f aca="false">AS50-AT50</f>
        <v>-4</v>
      </c>
      <c r="AV50" s="243" t="n">
        <f aca="false">IF(AND(AU50&lt;=0,AU50&gt;=-2),AU50,IF(AU50&lt;-2,-2,0))</f>
        <v>-2</v>
      </c>
      <c r="AW50" s="244" t="n">
        <f aca="false">IF(AND(AU50&gt;=0,AU50&lt;=2),AU50,IF(AU50&gt;2,2,0))</f>
        <v>0</v>
      </c>
      <c r="AX50" s="245" t="n">
        <f aca="false">IF(AU50&gt;2,(AU50-2)*13.66,0)</f>
        <v>0</v>
      </c>
      <c r="AY50" s="245" t="n">
        <f aca="false">IF(AU50&lt;-2,(ABS(AU50)-2)*100,0)</f>
        <v>200</v>
      </c>
      <c r="AZ50" s="246" t="n">
        <f aca="false">AV50+AW50</f>
        <v>-2</v>
      </c>
      <c r="BA50" s="247" t="n">
        <f aca="false">AX50+AY50</f>
        <v>200</v>
      </c>
      <c r="BJ50" s="140"/>
      <c r="BK50" s="141"/>
      <c r="BL50" s="267"/>
      <c r="BM50" s="249"/>
      <c r="BR50" s="235"/>
      <c r="BS50" s="142"/>
      <c r="BT50" s="142"/>
      <c r="BU50" s="98"/>
      <c r="BV50" s="52"/>
      <c r="BW50" s="249"/>
      <c r="BX50" s="249"/>
      <c r="BY50" s="52"/>
      <c r="BZ50" s="52"/>
      <c r="CA50" s="52"/>
      <c r="CB50" s="52"/>
      <c r="CC50" s="7"/>
      <c r="CD50" s="7"/>
      <c r="CE50" s="7"/>
      <c r="CF50" s="7"/>
      <c r="CG50" s="7"/>
      <c r="CH50" s="7"/>
      <c r="CI50" s="7"/>
      <c r="CJ50" s="8"/>
      <c r="CK50" s="7"/>
      <c r="CL50" s="249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</row>
    <row r="51" customFormat="false" ht="15" hidden="false" customHeight="false" outlineLevel="0" collapsed="false">
      <c r="A51" s="7"/>
      <c r="B51" s="7"/>
      <c r="C51" s="7"/>
      <c r="D51" s="7"/>
      <c r="E51" s="253"/>
      <c r="F51" s="253"/>
      <c r="G51" s="253"/>
      <c r="H51" s="253"/>
      <c r="I51" s="254"/>
      <c r="J51" s="253"/>
      <c r="K51" s="254"/>
      <c r="L51" s="253"/>
      <c r="M51" s="254"/>
      <c r="N51" s="254"/>
      <c r="O51" s="254"/>
      <c r="P51" s="7"/>
      <c r="Q51" s="7"/>
      <c r="R51" s="7"/>
      <c r="S51" s="7"/>
      <c r="T51" s="7"/>
      <c r="U51" s="7"/>
      <c r="V51" s="7"/>
      <c r="W51" s="7"/>
      <c r="X51" s="7"/>
      <c r="Y51" s="7"/>
      <c r="AS51" s="241"/>
      <c r="AT51" s="242" t="n">
        <f aca="false">AT20</f>
        <v>4</v>
      </c>
      <c r="AU51" s="242" t="n">
        <f aca="false">AS51-AT51</f>
        <v>-4</v>
      </c>
      <c r="AV51" s="243" t="n">
        <f aca="false">IF(AND(AU51&lt;=0,AU51&gt;=-2),AU51,IF(AU51&lt;-2,-2,0))</f>
        <v>-2</v>
      </c>
      <c r="AW51" s="244" t="n">
        <f aca="false">IF(AND(AU51&gt;=0,AU51&lt;=2),AU51,IF(AU51&gt;2,2,0))</f>
        <v>0</v>
      </c>
      <c r="AX51" s="245" t="n">
        <f aca="false">IF(AU51&gt;2,(AU51-2)*13.66,0)</f>
        <v>0</v>
      </c>
      <c r="AY51" s="245" t="n">
        <f aca="false">IF(AU51&lt;-2,(ABS(AU51)-2)*100,0)</f>
        <v>200</v>
      </c>
      <c r="AZ51" s="246" t="n">
        <f aca="false">AV51+AW51</f>
        <v>-2</v>
      </c>
      <c r="BA51" s="247" t="n">
        <f aca="false">AX51+AY51</f>
        <v>200</v>
      </c>
      <c r="BR51" s="235"/>
      <c r="BS51" s="142"/>
      <c r="BT51" s="142"/>
      <c r="BU51" s="52"/>
      <c r="BV51" s="52"/>
      <c r="BW51" s="252"/>
      <c r="BX51" s="252"/>
      <c r="BY51" s="52"/>
      <c r="BZ51" s="52"/>
      <c r="CA51" s="52"/>
      <c r="CB51" s="52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</row>
    <row r="52" customFormat="false" ht="12.75" hidden="false" customHeight="false" outlineLevel="0" collapsed="false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AS52" s="241"/>
      <c r="AT52" s="242" t="n">
        <f aca="false">AT21</f>
        <v>4</v>
      </c>
      <c r="AU52" s="242" t="n">
        <f aca="false">AS52-AT52</f>
        <v>-4</v>
      </c>
      <c r="AV52" s="243" t="n">
        <f aca="false">IF(AND(AU52&lt;=0,AU52&gt;=-2),AU52,IF(AU52&lt;-2,-2,0))</f>
        <v>-2</v>
      </c>
      <c r="AW52" s="244" t="n">
        <f aca="false">IF(AND(AU52&gt;=0,AU52&lt;=2),AU52,IF(AU52&gt;2,2,0))</f>
        <v>0</v>
      </c>
      <c r="AX52" s="245" t="n">
        <f aca="false">IF(AU52&gt;2,(AU52-2)*13.66,0)</f>
        <v>0</v>
      </c>
      <c r="AY52" s="245" t="n">
        <f aca="false">IF(AU52&lt;-2,(ABS(AU52)-2)*100,0)</f>
        <v>200</v>
      </c>
      <c r="AZ52" s="246" t="n">
        <f aca="false">AV52+AW52</f>
        <v>-2</v>
      </c>
      <c r="BA52" s="247" t="n">
        <f aca="false">AX52+AY52</f>
        <v>200</v>
      </c>
      <c r="BR52" s="235"/>
      <c r="BS52" s="142"/>
      <c r="BT52" s="142"/>
      <c r="BU52" s="98"/>
      <c r="BV52" s="98"/>
      <c r="BW52" s="249"/>
      <c r="BX52" s="249"/>
      <c r="BY52" s="52"/>
      <c r="BZ52" s="52"/>
      <c r="CA52" s="52"/>
      <c r="CB52" s="52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</row>
    <row r="53" customFormat="false" ht="15.75" hidden="false" customHeight="false" outlineLevel="0" collapsed="false">
      <c r="A53" s="7"/>
      <c r="B53" s="7"/>
      <c r="C53" s="7"/>
      <c r="D53" s="7"/>
      <c r="E53" s="7"/>
      <c r="F53" s="7"/>
      <c r="G53" s="7"/>
      <c r="H53" s="22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AS53" s="241"/>
      <c r="AT53" s="242" t="n">
        <f aca="false">AT22</f>
        <v>4</v>
      </c>
      <c r="AU53" s="242" t="n">
        <f aca="false">AS53-AT53</f>
        <v>-4</v>
      </c>
      <c r="AV53" s="243" t="n">
        <f aca="false">IF(AND(AU53&lt;=0,AU53&gt;=-2),AU53,IF(AU53&lt;-2,-2,0))</f>
        <v>-2</v>
      </c>
      <c r="AW53" s="244" t="n">
        <f aca="false">IF(AND(AU53&gt;=0,AU53&lt;=2),AU53,IF(AU53&gt;2,2,0))</f>
        <v>0</v>
      </c>
      <c r="AX53" s="245" t="n">
        <f aca="false">IF(AU53&gt;2,(AU53-2)*13.66,0)</f>
        <v>0</v>
      </c>
      <c r="AY53" s="245" t="n">
        <f aca="false">IF(AU53&lt;-2,(ABS(AU53)-2)*100,0)</f>
        <v>200</v>
      </c>
      <c r="AZ53" s="246" t="n">
        <f aca="false">AV53+AW53</f>
        <v>-2</v>
      </c>
      <c r="BA53" s="247" t="n">
        <f aca="false">AX53+AY53</f>
        <v>200</v>
      </c>
      <c r="BR53" s="235"/>
      <c r="BS53" s="142"/>
      <c r="BT53" s="142"/>
      <c r="BU53" s="98"/>
      <c r="BV53" s="256"/>
      <c r="BW53" s="268"/>
      <c r="BX53" s="249"/>
      <c r="BY53" s="52"/>
      <c r="BZ53" s="52"/>
      <c r="CA53" s="52"/>
      <c r="CB53" s="52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</row>
    <row r="54" customFormat="false" ht="15.75" hidden="false" customHeight="false" outlineLevel="0" collapsed="false">
      <c r="A54" s="7"/>
      <c r="B54" s="7"/>
      <c r="C54" s="7"/>
      <c r="D54" s="7"/>
      <c r="E54" s="7"/>
      <c r="F54" s="7"/>
      <c r="G54" s="7"/>
      <c r="H54" s="227"/>
      <c r="I54" s="227"/>
      <c r="J54" s="227"/>
      <c r="K54" s="22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AS54" s="241"/>
      <c r="AT54" s="242" t="n">
        <f aca="false">AT23</f>
        <v>4</v>
      </c>
      <c r="AU54" s="242" t="n">
        <f aca="false">AS54-AT54</f>
        <v>-4</v>
      </c>
      <c r="AV54" s="243" t="n">
        <f aca="false">IF(AND(AU54&lt;=0,AU54&gt;=-2),AU54,IF(AU54&lt;-2,-2,0))</f>
        <v>-2</v>
      </c>
      <c r="AW54" s="244" t="n">
        <f aca="false">IF(AND(AU54&gt;=0,AU54&lt;=2),AU54,IF(AU54&gt;2,2,0))</f>
        <v>0</v>
      </c>
      <c r="AX54" s="245" t="n">
        <f aca="false">IF(AU54&gt;2,(AU54-2)*13.66,0)</f>
        <v>0</v>
      </c>
      <c r="AY54" s="245" t="n">
        <f aca="false">IF(AU54&lt;-2,(ABS(AU54)-2)*100,0)</f>
        <v>200</v>
      </c>
      <c r="AZ54" s="246" t="n">
        <f aca="false">AV54+AW54</f>
        <v>-2</v>
      </c>
      <c r="BA54" s="247" t="n">
        <f aca="false">AX54+AY54</f>
        <v>200</v>
      </c>
      <c r="BR54" s="235"/>
      <c r="BS54" s="142"/>
      <c r="BT54" s="142"/>
      <c r="BU54" s="98"/>
      <c r="BV54" s="98"/>
      <c r="BW54" s="249"/>
      <c r="BX54" s="249"/>
      <c r="BY54" s="52"/>
      <c r="BZ54" s="52"/>
      <c r="CA54" s="52"/>
      <c r="CB54" s="52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</row>
    <row r="55" customFormat="false" ht="15.75" hidden="false" customHeight="false" outlineLevel="0" collapsed="false">
      <c r="A55" s="7"/>
      <c r="B55" s="7"/>
      <c r="C55" s="7"/>
      <c r="D55" s="7"/>
      <c r="E55" s="227"/>
      <c r="F55" s="227"/>
      <c r="G55" s="7"/>
      <c r="H55" s="227"/>
      <c r="I55" s="227"/>
      <c r="J55" s="7"/>
      <c r="K55" s="227"/>
      <c r="L55" s="7"/>
      <c r="M55" s="7"/>
      <c r="N55" s="22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AS55" s="241"/>
      <c r="AT55" s="242" t="n">
        <f aca="false">AT24</f>
        <v>4</v>
      </c>
      <c r="AU55" s="242" t="n">
        <f aca="false">AS55-AT55</f>
        <v>-4</v>
      </c>
      <c r="AV55" s="243" t="n">
        <f aca="false">IF(AND(AU55&lt;=0,AU55&gt;=-2),AU55,IF(AU55&lt;-2,-2,0))</f>
        <v>-2</v>
      </c>
      <c r="AW55" s="244" t="n">
        <f aca="false">IF(AND(AU55&gt;=0,AU55&lt;=2),AU55,IF(AU55&gt;2,2,0))</f>
        <v>0</v>
      </c>
      <c r="AX55" s="245" t="n">
        <f aca="false">IF(AU55&gt;2,(AU55-2)*13.66,0)</f>
        <v>0</v>
      </c>
      <c r="AY55" s="245" t="n">
        <f aca="false">IF(AU55&lt;-2,(ABS(AU55)-2)*100,0)</f>
        <v>200</v>
      </c>
      <c r="AZ55" s="246" t="n">
        <f aca="false">AV55+AW55</f>
        <v>-2</v>
      </c>
      <c r="BA55" s="247" t="n">
        <f aca="false">AX55+AY55</f>
        <v>200</v>
      </c>
      <c r="BR55" s="235"/>
      <c r="BS55" s="142"/>
      <c r="BT55" s="142"/>
      <c r="BU55" s="52"/>
      <c r="BV55" s="52"/>
      <c r="BW55" s="252"/>
      <c r="BX55" s="252"/>
      <c r="BY55" s="52"/>
      <c r="BZ55" s="52"/>
      <c r="CA55" s="52"/>
      <c r="CB55" s="52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</row>
    <row r="56" customFormat="false" ht="15.75" hidden="false" customHeight="false" outlineLevel="0" collapsed="false">
      <c r="A56" s="7"/>
      <c r="B56" s="7"/>
      <c r="C56" s="7"/>
      <c r="D56" s="7"/>
      <c r="E56" s="227"/>
      <c r="F56" s="7"/>
      <c r="G56" s="7"/>
      <c r="H56" s="7"/>
      <c r="I56" s="7"/>
      <c r="J56" s="7"/>
      <c r="K56" s="269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AS56" s="241"/>
      <c r="AT56" s="242" t="n">
        <f aca="false">AT25</f>
        <v>4</v>
      </c>
      <c r="AU56" s="242" t="n">
        <f aca="false">AS56-AT56</f>
        <v>-4</v>
      </c>
      <c r="AV56" s="243" t="n">
        <f aca="false">IF(AND(AU56&lt;=0,AU56&gt;=-2),AU56,IF(AU56&lt;-2,-2,0))</f>
        <v>-2</v>
      </c>
      <c r="AW56" s="244" t="n">
        <f aca="false">IF(AND(AU56&gt;=0,AU56&lt;=2),AU56,IF(AU56&gt;2,2,0))</f>
        <v>0</v>
      </c>
      <c r="AX56" s="245" t="n">
        <f aca="false">IF(AU56&gt;2,(AU56-2)*13.66,0)</f>
        <v>0</v>
      </c>
      <c r="AY56" s="245" t="n">
        <f aca="false">IF(AU56&lt;-2,(ABS(AU56)-2)*100,0)</f>
        <v>200</v>
      </c>
      <c r="AZ56" s="246" t="n">
        <f aca="false">AV56+AW56</f>
        <v>-2</v>
      </c>
      <c r="BA56" s="247" t="n">
        <f aca="false">AX56+AY56</f>
        <v>200</v>
      </c>
      <c r="BR56" s="235"/>
      <c r="BS56" s="142"/>
      <c r="BT56" s="142"/>
      <c r="BU56" s="98"/>
      <c r="BV56" s="52"/>
      <c r="BW56" s="249"/>
      <c r="BX56" s="249"/>
      <c r="BY56" s="52"/>
      <c r="BZ56" s="52"/>
      <c r="CA56" s="52"/>
      <c r="CB56" s="52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</row>
    <row r="57" customFormat="false" ht="15" hidden="false" customHeight="false" outlineLevel="0" collapsed="false">
      <c r="A57" s="7"/>
      <c r="B57" s="7"/>
      <c r="C57" s="7"/>
      <c r="D57" s="7"/>
      <c r="E57" s="253"/>
      <c r="F57" s="253"/>
      <c r="G57" s="7"/>
      <c r="H57" s="254"/>
      <c r="I57" s="7"/>
      <c r="J57" s="253"/>
      <c r="K57" s="270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AS57" s="241"/>
      <c r="AT57" s="242" t="n">
        <f aca="false">AT26</f>
        <v>4</v>
      </c>
      <c r="AU57" s="242" t="n">
        <f aca="false">AS57-AT57</f>
        <v>-4</v>
      </c>
      <c r="AV57" s="243" t="n">
        <f aca="false">IF(AND(AU57&lt;=0,AU57&gt;=-2),AU57,IF(AU57&lt;-2,-2,0))</f>
        <v>-2</v>
      </c>
      <c r="AW57" s="244" t="n">
        <f aca="false">IF(AND(AU57&gt;=0,AU57&lt;=2),AU57,IF(AU57&gt;2,2,0))</f>
        <v>0</v>
      </c>
      <c r="AX57" s="245" t="n">
        <f aca="false">IF(AU57&gt;2,(AU57-2)*13.66,0)</f>
        <v>0</v>
      </c>
      <c r="AY57" s="245" t="n">
        <f aca="false">IF(AU57&lt;-2,(ABS(AU57)-2)*100,0)</f>
        <v>200</v>
      </c>
      <c r="AZ57" s="246" t="n">
        <f aca="false">AV57+AW57</f>
        <v>-2</v>
      </c>
      <c r="BA57" s="247" t="n">
        <f aca="false">AX57+AY57</f>
        <v>200</v>
      </c>
      <c r="BR57" s="235"/>
      <c r="BS57" s="142"/>
      <c r="BT57" s="142"/>
      <c r="BU57" s="98"/>
      <c r="BV57" s="52"/>
      <c r="BW57" s="249"/>
      <c r="BX57" s="249"/>
      <c r="BY57" s="52"/>
      <c r="BZ57" s="52"/>
      <c r="CA57" s="52"/>
      <c r="CB57" s="52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</row>
    <row r="58" customFormat="false" ht="15.75" hidden="false" customHeight="false" outlineLevel="0" collapsed="false">
      <c r="A58" s="7"/>
      <c r="B58" s="7"/>
      <c r="C58" s="7"/>
      <c r="D58" s="7"/>
      <c r="E58" s="253"/>
      <c r="F58" s="253"/>
      <c r="G58" s="7"/>
      <c r="H58" s="254"/>
      <c r="I58" s="7"/>
      <c r="J58" s="7"/>
      <c r="K58" s="269"/>
      <c r="L58" s="7"/>
      <c r="M58" s="7"/>
      <c r="N58" s="271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AS58" s="241"/>
      <c r="AT58" s="242" t="n">
        <f aca="false">AT27</f>
        <v>4</v>
      </c>
      <c r="AU58" s="242" t="n">
        <f aca="false">AS58-AT58</f>
        <v>-4</v>
      </c>
      <c r="AV58" s="243" t="n">
        <f aca="false">IF(AND(AU58&lt;=0,AU58&gt;=-2),AU58,IF(AU58&lt;-2,-2,0))</f>
        <v>-2</v>
      </c>
      <c r="AW58" s="244" t="n">
        <f aca="false">IF(AND(AU58&gt;=0,AU58&lt;=2),AU58,IF(AU58&gt;2,2,0))</f>
        <v>0</v>
      </c>
      <c r="AX58" s="245" t="n">
        <f aca="false">IF(AU58&gt;2,(AU58-2)*13.66,0)</f>
        <v>0</v>
      </c>
      <c r="AY58" s="245" t="n">
        <f aca="false">IF(AU58&lt;-2,(ABS(AU58)-2)*100,0)</f>
        <v>200</v>
      </c>
      <c r="AZ58" s="246" t="n">
        <f aca="false">AV58+AW58</f>
        <v>-2</v>
      </c>
      <c r="BA58" s="247" t="n">
        <f aca="false">AX58+AY58</f>
        <v>200</v>
      </c>
      <c r="BR58" s="235"/>
      <c r="BS58" s="142"/>
      <c r="BT58" s="142"/>
      <c r="BU58" s="272"/>
      <c r="BV58" s="272"/>
      <c r="BW58" s="270"/>
      <c r="BX58" s="270"/>
      <c r="BY58" s="273"/>
      <c r="BZ58" s="269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</row>
    <row r="59" customFormat="false" ht="15" hidden="false" customHeight="false" outlineLevel="0" collapsed="false">
      <c r="A59" s="7"/>
      <c r="B59" s="7"/>
      <c r="C59" s="7"/>
      <c r="D59" s="7"/>
      <c r="E59" s="253"/>
      <c r="F59" s="7"/>
      <c r="G59" s="7"/>
      <c r="H59" s="254"/>
      <c r="I59" s="7"/>
      <c r="J59" s="7"/>
      <c r="K59" s="274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AS59" s="241"/>
      <c r="AT59" s="242" t="n">
        <f aca="false">AT28</f>
        <v>4</v>
      </c>
      <c r="AU59" s="242" t="n">
        <f aca="false">AS59-AT59</f>
        <v>-4</v>
      </c>
      <c r="AV59" s="243" t="n">
        <f aca="false">IF(AND(AU59&lt;=0,AU59&gt;=-2),AU59,IF(AU59&lt;-2,-2,0))</f>
        <v>-2</v>
      </c>
      <c r="AW59" s="244" t="n">
        <f aca="false">IF(AND(AU59&gt;=0,AU59&lt;=2),AU59,IF(AU59&gt;2,2,0))</f>
        <v>0</v>
      </c>
      <c r="AX59" s="245" t="n">
        <f aca="false">IF(AU59&gt;2,(AU59-2)*13.66,0)</f>
        <v>0</v>
      </c>
      <c r="AY59" s="245" t="n">
        <f aca="false">IF(AU59&lt;-2,(ABS(AU59)-2)*100,0)</f>
        <v>200</v>
      </c>
      <c r="AZ59" s="246" t="n">
        <f aca="false">AV59+AW59</f>
        <v>-2</v>
      </c>
      <c r="BA59" s="247" t="n">
        <f aca="false">AX59+AY59</f>
        <v>200</v>
      </c>
      <c r="BR59" s="235"/>
      <c r="BS59" s="142"/>
      <c r="BT59" s="142"/>
      <c r="BU59" s="272"/>
      <c r="BV59" s="272"/>
      <c r="BW59" s="270"/>
      <c r="BX59" s="270"/>
      <c r="BY59" s="273"/>
      <c r="BZ59" s="269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</row>
    <row r="60" customFormat="false" ht="15" hidden="false" customHeight="false" outlineLevel="0" collapsed="false">
      <c r="A60" s="7"/>
      <c r="B60" s="7"/>
      <c r="C60" s="7"/>
      <c r="D60" s="7"/>
      <c r="E60" s="253"/>
      <c r="F60" s="7"/>
      <c r="G60" s="7"/>
      <c r="H60" s="274"/>
      <c r="I60" s="7"/>
      <c r="J60" s="7"/>
      <c r="K60" s="269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AS60" s="241"/>
      <c r="AT60" s="242" t="n">
        <f aca="false">AT29</f>
        <v>4</v>
      </c>
      <c r="AU60" s="242" t="n">
        <f aca="false">AS60-AT60</f>
        <v>-4</v>
      </c>
      <c r="AV60" s="243" t="n">
        <f aca="false">IF(AND(AU60&lt;=0,AU60&gt;=-2),AU60,IF(AU60&lt;-2,-2,0))</f>
        <v>-2</v>
      </c>
      <c r="AW60" s="244" t="n">
        <f aca="false">IF(AND(AU60&gt;=0,AU60&lt;=2),AU60,IF(AU60&gt;2,2,0))</f>
        <v>0</v>
      </c>
      <c r="AX60" s="245" t="n">
        <f aca="false">IF(AU60&gt;2,(AU60-2)*13.66,0)</f>
        <v>0</v>
      </c>
      <c r="AY60" s="245" t="n">
        <f aca="false">IF(AU60&lt;-2,(ABS(AU60)-2)*100,0)</f>
        <v>200</v>
      </c>
      <c r="AZ60" s="246" t="n">
        <f aca="false">AV60+AW60</f>
        <v>-2</v>
      </c>
      <c r="BA60" s="247" t="n">
        <f aca="false">AX60+AY60</f>
        <v>200</v>
      </c>
      <c r="BR60" s="235"/>
      <c r="BS60" s="142"/>
      <c r="BT60" s="142"/>
      <c r="BU60" s="272"/>
      <c r="BV60" s="272"/>
      <c r="BW60" s="270"/>
      <c r="BX60" s="270"/>
      <c r="BY60" s="273"/>
      <c r="BZ60" s="269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</row>
    <row r="61" customFormat="false" ht="15.75" hidden="false" customHeight="false" outlineLevel="0" collapsed="false">
      <c r="A61" s="7"/>
      <c r="B61" s="7"/>
      <c r="C61" s="7"/>
      <c r="D61" s="7"/>
      <c r="E61" s="254"/>
      <c r="F61" s="7"/>
      <c r="G61" s="7"/>
      <c r="H61" s="274"/>
      <c r="I61" s="7"/>
      <c r="J61" s="7"/>
      <c r="K61" s="274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AS61" s="275"/>
      <c r="AT61" s="276" t="n">
        <f aca="false">AT30</f>
        <v>4</v>
      </c>
      <c r="AU61" s="276" t="n">
        <f aca="false">AS61-AT61</f>
        <v>-4</v>
      </c>
      <c r="AV61" s="277" t="n">
        <f aca="false">IF(AND(AU61&lt;=0,AU61&gt;=-2),AU61,IF(AU61&lt;-2,-2,0))</f>
        <v>-2</v>
      </c>
      <c r="AW61" s="278" t="n">
        <f aca="false">IF(AND(AU61&gt;=0,AU61&lt;=2),AU61,IF(AU61&gt;2,2,0))</f>
        <v>0</v>
      </c>
      <c r="AX61" s="279" t="n">
        <f aca="false">IF(AU61&gt;2,(AU61-2)*13.66,0)</f>
        <v>0</v>
      </c>
      <c r="AY61" s="279" t="n">
        <f aca="false">IF(AU61&lt;-2,(ABS(AU61)-2)*100,0)</f>
        <v>200</v>
      </c>
      <c r="AZ61" s="280" t="n">
        <f aca="false">AV61+AW61</f>
        <v>-2</v>
      </c>
      <c r="BA61" s="281" t="n">
        <f aca="false">AX61+AY61</f>
        <v>200</v>
      </c>
      <c r="BR61" s="235"/>
      <c r="BS61" s="142"/>
      <c r="BT61" s="142"/>
      <c r="BU61" s="272"/>
      <c r="BV61" s="272"/>
      <c r="BW61" s="270"/>
      <c r="BX61" s="270"/>
      <c r="BY61" s="273"/>
      <c r="BZ61" s="269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</row>
    <row r="62" customFormat="false" ht="15.75" hidden="false" customHeight="false" outlineLevel="0" collapsed="false">
      <c r="A62" s="7"/>
      <c r="B62" s="7"/>
      <c r="C62" s="7"/>
      <c r="D62" s="7"/>
      <c r="E62" s="254"/>
      <c r="F62" s="7"/>
      <c r="G62" s="7"/>
      <c r="H62" s="282"/>
      <c r="I62" s="7"/>
      <c r="J62" s="7"/>
      <c r="K62" s="269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AT62" s="283" t="n">
        <f aca="false">AT31</f>
        <v>96</v>
      </c>
      <c r="BR62" s="7"/>
      <c r="BS62" s="142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</row>
    <row r="63" customFormat="false" ht="15.75" hidden="false" customHeight="false" outlineLevel="0" collapsed="false">
      <c r="A63" s="7"/>
      <c r="B63" s="7"/>
      <c r="C63" s="7"/>
      <c r="D63" s="7"/>
      <c r="E63" s="254"/>
      <c r="F63" s="7"/>
      <c r="G63" s="7"/>
      <c r="H63" s="7"/>
      <c r="I63" s="7"/>
      <c r="J63" s="7"/>
      <c r="K63" s="274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AX63" s="0" t="s">
        <v>151</v>
      </c>
      <c r="AZ63" s="284" t="n">
        <f aca="false">SUM(AZ38:AZ62)</f>
        <v>-48</v>
      </c>
      <c r="BA63" s="285" t="n">
        <f aca="false">SUM(BA38:BA62)</f>
        <v>4800</v>
      </c>
      <c r="BR63" s="7"/>
      <c r="BS63" s="7"/>
      <c r="BT63" s="7"/>
      <c r="BU63" s="7"/>
      <c r="BV63" s="7"/>
      <c r="BW63" s="7"/>
      <c r="BX63" s="7"/>
      <c r="BY63" s="273"/>
      <c r="BZ63" s="269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</row>
    <row r="64" customFormat="false" ht="12.75" hidden="false" customHeight="false" outlineLevel="0" collapsed="false">
      <c r="A64" s="7"/>
      <c r="B64" s="7"/>
      <c r="C64" s="7"/>
      <c r="D64" s="7"/>
      <c r="E64" s="7"/>
      <c r="F64" s="7"/>
      <c r="G64" s="7"/>
      <c r="H64" s="7"/>
      <c r="I64" s="7"/>
      <c r="J64" s="7"/>
      <c r="K64" s="269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</row>
    <row r="65" customFormat="false" ht="12.75" hidden="false" customHeight="false" outlineLevel="0" collapsed="false">
      <c r="A65" s="7"/>
      <c r="B65" s="7"/>
      <c r="C65" s="7"/>
      <c r="D65" s="7"/>
      <c r="E65" s="7"/>
      <c r="F65" s="7"/>
      <c r="G65" s="7"/>
      <c r="H65" s="7"/>
      <c r="I65" s="7"/>
      <c r="J65" s="7"/>
      <c r="K65" s="274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</row>
    <row r="66" customFormat="false" ht="12.75" hidden="false" customHeight="false" outlineLevel="0" collapsed="false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</row>
    <row r="67" customFormat="false" ht="12.75" hidden="false" customHeight="false" outlineLevel="0" collapsed="false">
      <c r="A67" s="286"/>
      <c r="B67" s="287"/>
      <c r="C67" s="287"/>
      <c r="D67" s="287"/>
      <c r="E67" s="287"/>
      <c r="F67" s="287"/>
      <c r="G67" s="287"/>
      <c r="H67" s="287"/>
      <c r="I67" s="287"/>
      <c r="J67" s="287"/>
      <c r="K67" s="287"/>
      <c r="L67" s="287"/>
      <c r="M67" s="287"/>
      <c r="N67" s="287"/>
      <c r="O67" s="287"/>
      <c r="P67" s="287"/>
      <c r="Q67" s="287"/>
      <c r="R67" s="287"/>
      <c r="S67" s="287"/>
      <c r="T67" s="287"/>
      <c r="U67" s="287"/>
      <c r="V67" s="7"/>
      <c r="W67" s="7"/>
      <c r="X67" s="7"/>
      <c r="Y67" s="7"/>
    </row>
    <row r="68" customFormat="false" ht="12.75" hidden="false" customHeight="false" outlineLevel="0" collapsed="false">
      <c r="A68" s="288"/>
      <c r="B68" s="9"/>
      <c r="C68" s="10"/>
      <c r="D68" s="10"/>
      <c r="E68" s="10"/>
      <c r="F68" s="288"/>
      <c r="G68" s="288"/>
      <c r="H68" s="12"/>
      <c r="I68" s="12"/>
      <c r="J68" s="288"/>
      <c r="K68" s="288"/>
      <c r="L68" s="288"/>
      <c r="M68" s="289"/>
      <c r="N68" s="288"/>
      <c r="O68" s="289"/>
      <c r="P68" s="287"/>
      <c r="Q68" s="289"/>
      <c r="R68" s="289"/>
      <c r="S68" s="289"/>
      <c r="T68" s="289"/>
      <c r="U68" s="287"/>
      <c r="V68" s="7"/>
      <c r="W68" s="7"/>
      <c r="X68" s="7"/>
      <c r="Y68" s="7"/>
    </row>
    <row r="69" customFormat="false" ht="12.75" hidden="false" customHeight="false" outlineLevel="0" collapsed="false">
      <c r="A69" s="287"/>
      <c r="B69" s="9"/>
      <c r="C69" s="290"/>
      <c r="D69" s="291"/>
      <c r="E69" s="290"/>
      <c r="F69" s="289"/>
      <c r="G69" s="289"/>
      <c r="H69" s="289"/>
      <c r="I69" s="289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7"/>
      <c r="W69" s="7"/>
      <c r="X69" s="7"/>
      <c r="Y69" s="7"/>
    </row>
    <row r="70" customFormat="false" ht="12.75" hidden="false" customHeight="false" outlineLevel="0" collapsed="false">
      <c r="A70" s="293"/>
      <c r="B70" s="9"/>
      <c r="C70" s="291"/>
      <c r="D70" s="291"/>
      <c r="E70" s="290"/>
      <c r="F70" s="289"/>
      <c r="G70" s="289"/>
      <c r="H70" s="289"/>
      <c r="I70" s="289"/>
      <c r="J70" s="289"/>
      <c r="K70" s="289"/>
      <c r="L70" s="289"/>
      <c r="M70" s="289"/>
      <c r="N70" s="289"/>
      <c r="O70" s="289"/>
      <c r="P70" s="289"/>
      <c r="Q70" s="289"/>
      <c r="R70" s="289"/>
      <c r="S70" s="289"/>
      <c r="T70" s="289"/>
      <c r="U70" s="289"/>
      <c r="V70" s="7"/>
      <c r="W70" s="7"/>
      <c r="X70" s="7"/>
      <c r="Y70" s="7"/>
    </row>
    <row r="71" customFormat="false" ht="12.75" hidden="false" customHeight="false" outlineLevel="0" collapsed="false">
      <c r="A71" s="287"/>
      <c r="B71" s="9"/>
      <c r="C71" s="291"/>
      <c r="D71" s="291"/>
      <c r="E71" s="10"/>
      <c r="F71" s="206"/>
      <c r="G71" s="294"/>
      <c r="H71" s="294"/>
      <c r="I71" s="289"/>
      <c r="J71" s="289"/>
      <c r="K71" s="294"/>
      <c r="L71" s="294"/>
      <c r="M71" s="294"/>
      <c r="N71" s="295"/>
      <c r="O71" s="294"/>
      <c r="P71" s="296"/>
      <c r="Q71" s="294"/>
      <c r="R71" s="294"/>
      <c r="S71" s="294"/>
      <c r="T71" s="294"/>
      <c r="U71" s="289"/>
      <c r="V71" s="7"/>
      <c r="W71" s="7"/>
      <c r="X71" s="7"/>
      <c r="Y71" s="7"/>
    </row>
    <row r="72" customFormat="false" ht="12.75" hidden="false" customHeight="false" outlineLevel="0" collapsed="false">
      <c r="A72" s="287"/>
      <c r="B72" s="297"/>
      <c r="C72" s="298"/>
      <c r="D72" s="298"/>
      <c r="E72" s="298"/>
      <c r="F72" s="299"/>
      <c r="G72" s="299"/>
      <c r="H72" s="299"/>
      <c r="I72" s="299"/>
      <c r="J72" s="298"/>
      <c r="K72" s="299"/>
      <c r="L72" s="299"/>
      <c r="M72" s="299"/>
      <c r="N72" s="300"/>
      <c r="O72" s="299"/>
      <c r="P72" s="300"/>
      <c r="Q72" s="299"/>
      <c r="R72" s="300"/>
      <c r="S72" s="301"/>
      <c r="T72" s="299"/>
      <c r="U72" s="299"/>
      <c r="V72" s="7"/>
      <c r="W72" s="7"/>
      <c r="X72" s="7"/>
      <c r="Y72" s="7"/>
    </row>
    <row r="73" customFormat="false" ht="12.75" hidden="false" customHeight="false" outlineLevel="0" collapsed="false">
      <c r="A73" s="287"/>
      <c r="B73" s="9"/>
      <c r="C73" s="290"/>
      <c r="D73" s="290"/>
      <c r="E73" s="290"/>
      <c r="F73" s="302"/>
      <c r="G73" s="302"/>
      <c r="H73" s="302"/>
      <c r="I73" s="302"/>
      <c r="J73" s="290"/>
      <c r="K73" s="303"/>
      <c r="L73" s="303"/>
      <c r="M73" s="303"/>
      <c r="N73" s="303"/>
      <c r="O73" s="303"/>
      <c r="P73" s="303"/>
      <c r="Q73" s="303"/>
      <c r="R73" s="303"/>
      <c r="S73" s="303"/>
      <c r="T73" s="303"/>
      <c r="U73" s="304"/>
      <c r="V73" s="7"/>
      <c r="W73" s="7"/>
      <c r="X73" s="7"/>
      <c r="Y73" s="7"/>
    </row>
    <row r="74" customFormat="false" ht="12.75" hidden="false" customHeight="false" outlineLevel="0" collapsed="false">
      <c r="A74" s="287"/>
      <c r="B74" s="9"/>
      <c r="C74" s="290"/>
      <c r="D74" s="290"/>
      <c r="E74" s="290"/>
      <c r="F74" s="302"/>
      <c r="G74" s="302"/>
      <c r="H74" s="302"/>
      <c r="I74" s="302"/>
      <c r="J74" s="290"/>
      <c r="K74" s="303"/>
      <c r="L74" s="303"/>
      <c r="M74" s="303"/>
      <c r="N74" s="303"/>
      <c r="O74" s="303"/>
      <c r="P74" s="303"/>
      <c r="Q74" s="303"/>
      <c r="R74" s="303"/>
      <c r="S74" s="303"/>
      <c r="T74" s="303"/>
      <c r="U74" s="304"/>
      <c r="V74" s="7"/>
      <c r="W74" s="7"/>
      <c r="X74" s="7"/>
      <c r="Y74" s="7"/>
    </row>
    <row r="75" customFormat="false" ht="12.75" hidden="false" customHeight="false" outlineLevel="0" collapsed="false">
      <c r="A75" s="305"/>
      <c r="B75" s="9"/>
      <c r="C75" s="290"/>
      <c r="D75" s="290"/>
      <c r="E75" s="290"/>
      <c r="F75" s="302"/>
      <c r="G75" s="302"/>
      <c r="H75" s="302"/>
      <c r="I75" s="302"/>
      <c r="J75" s="290"/>
      <c r="K75" s="303"/>
      <c r="L75" s="303"/>
      <c r="M75" s="303"/>
      <c r="N75" s="303"/>
      <c r="O75" s="303"/>
      <c r="P75" s="303"/>
      <c r="Q75" s="303"/>
      <c r="R75" s="303"/>
      <c r="S75" s="303"/>
      <c r="T75" s="303"/>
      <c r="U75" s="304"/>
      <c r="V75" s="7"/>
      <c r="W75" s="7"/>
      <c r="X75" s="7"/>
      <c r="Y75" s="7"/>
    </row>
    <row r="76" customFormat="false" ht="12.75" hidden="false" customHeight="false" outlineLevel="0" collapsed="false">
      <c r="A76" s="287"/>
      <c r="B76" s="9"/>
      <c r="C76" s="290"/>
      <c r="D76" s="290"/>
      <c r="E76" s="290"/>
      <c r="F76" s="302"/>
      <c r="G76" s="302"/>
      <c r="H76" s="302"/>
      <c r="I76" s="302"/>
      <c r="J76" s="290"/>
      <c r="K76" s="303"/>
      <c r="L76" s="303"/>
      <c r="M76" s="303"/>
      <c r="N76" s="303"/>
      <c r="O76" s="303"/>
      <c r="P76" s="303"/>
      <c r="Q76" s="303"/>
      <c r="R76" s="303"/>
      <c r="S76" s="303"/>
      <c r="T76" s="303"/>
      <c r="U76" s="304"/>
      <c r="V76" s="7"/>
      <c r="W76" s="7"/>
      <c r="X76" s="7"/>
      <c r="Y76" s="7"/>
    </row>
    <row r="77" customFormat="false" ht="12.75" hidden="false" customHeight="false" outlineLevel="0" collapsed="false">
      <c r="A77" s="287"/>
      <c r="B77" s="9"/>
      <c r="C77" s="290"/>
      <c r="D77" s="290"/>
      <c r="E77" s="290"/>
      <c r="F77" s="302"/>
      <c r="G77" s="302"/>
      <c r="H77" s="302"/>
      <c r="I77" s="302"/>
      <c r="J77" s="290"/>
      <c r="K77" s="303"/>
      <c r="L77" s="303"/>
      <c r="M77" s="303"/>
      <c r="N77" s="303"/>
      <c r="O77" s="303"/>
      <c r="P77" s="303"/>
      <c r="Q77" s="303"/>
      <c r="R77" s="303"/>
      <c r="S77" s="303"/>
      <c r="T77" s="303"/>
      <c r="U77" s="304"/>
      <c r="V77" s="7"/>
      <c r="W77" s="7"/>
      <c r="X77" s="7"/>
      <c r="Y77" s="7"/>
    </row>
    <row r="78" customFormat="false" ht="12.75" hidden="false" customHeight="false" outlineLevel="0" collapsed="false">
      <c r="A78" s="287"/>
      <c r="B78" s="9"/>
      <c r="C78" s="290"/>
      <c r="D78" s="290"/>
      <c r="E78" s="290"/>
      <c r="F78" s="302"/>
      <c r="G78" s="302"/>
      <c r="H78" s="302"/>
      <c r="I78" s="302"/>
      <c r="J78" s="290"/>
      <c r="K78" s="303"/>
      <c r="L78" s="303"/>
      <c r="M78" s="303"/>
      <c r="N78" s="303"/>
      <c r="O78" s="303"/>
      <c r="P78" s="303"/>
      <c r="Q78" s="303"/>
      <c r="R78" s="303"/>
      <c r="S78" s="303"/>
      <c r="T78" s="303"/>
      <c r="U78" s="304"/>
      <c r="V78" s="7"/>
      <c r="W78" s="7"/>
      <c r="X78" s="7"/>
      <c r="Y78" s="7"/>
    </row>
    <row r="79" customFormat="false" ht="12.75" hidden="false" customHeight="false" outlineLevel="0" collapsed="false">
      <c r="A79" s="287"/>
      <c r="B79" s="9"/>
      <c r="C79" s="290"/>
      <c r="D79" s="290"/>
      <c r="E79" s="290"/>
      <c r="F79" s="302"/>
      <c r="G79" s="302"/>
      <c r="H79" s="302"/>
      <c r="I79" s="302"/>
      <c r="J79" s="290"/>
      <c r="K79" s="303"/>
      <c r="L79" s="303"/>
      <c r="M79" s="303"/>
      <c r="N79" s="303"/>
      <c r="O79" s="303"/>
      <c r="P79" s="303"/>
      <c r="Q79" s="303"/>
      <c r="R79" s="303"/>
      <c r="S79" s="303"/>
      <c r="T79" s="303"/>
      <c r="U79" s="304"/>
      <c r="V79" s="7"/>
      <c r="W79" s="7"/>
      <c r="X79" s="7"/>
      <c r="Y79" s="7"/>
    </row>
    <row r="80" customFormat="false" ht="12.75" hidden="false" customHeight="false" outlineLevel="0" collapsed="false">
      <c r="A80" s="287"/>
      <c r="B80" s="9"/>
      <c r="C80" s="290"/>
      <c r="D80" s="290"/>
      <c r="E80" s="290"/>
      <c r="F80" s="302"/>
      <c r="G80" s="302"/>
      <c r="H80" s="302"/>
      <c r="I80" s="302"/>
      <c r="J80" s="290"/>
      <c r="K80" s="303"/>
      <c r="L80" s="303"/>
      <c r="M80" s="303"/>
      <c r="N80" s="303"/>
      <c r="O80" s="303"/>
      <c r="P80" s="303"/>
      <c r="Q80" s="303"/>
      <c r="R80" s="303"/>
      <c r="S80" s="303"/>
      <c r="T80" s="303"/>
      <c r="U80" s="304"/>
      <c r="V80" s="7"/>
      <c r="W80" s="7"/>
      <c r="X80" s="7"/>
      <c r="Y80" s="7"/>
    </row>
    <row r="81" customFormat="false" ht="12.75" hidden="false" customHeight="false" outlineLevel="0" collapsed="false">
      <c r="A81" s="287"/>
      <c r="B81" s="9"/>
      <c r="C81" s="290"/>
      <c r="D81" s="290"/>
      <c r="E81" s="290"/>
      <c r="F81" s="302"/>
      <c r="G81" s="302"/>
      <c r="H81" s="302"/>
      <c r="I81" s="302"/>
      <c r="J81" s="290"/>
      <c r="K81" s="303"/>
      <c r="L81" s="303"/>
      <c r="M81" s="303"/>
      <c r="N81" s="303"/>
      <c r="O81" s="303"/>
      <c r="P81" s="303"/>
      <c r="Q81" s="303"/>
      <c r="R81" s="303"/>
      <c r="S81" s="303"/>
      <c r="T81" s="303"/>
      <c r="U81" s="304"/>
      <c r="V81" s="7"/>
      <c r="W81" s="7"/>
      <c r="X81" s="7"/>
      <c r="Y81" s="7"/>
    </row>
    <row r="82" customFormat="false" ht="12.75" hidden="false" customHeight="false" outlineLevel="0" collapsed="false">
      <c r="A82" s="287"/>
      <c r="B82" s="9"/>
      <c r="C82" s="290"/>
      <c r="D82" s="290"/>
      <c r="E82" s="290"/>
      <c r="F82" s="302"/>
      <c r="G82" s="302"/>
      <c r="H82" s="302"/>
      <c r="I82" s="302"/>
      <c r="J82" s="290"/>
      <c r="K82" s="303"/>
      <c r="L82" s="303"/>
      <c r="M82" s="303"/>
      <c r="N82" s="303"/>
      <c r="O82" s="303"/>
      <c r="P82" s="303"/>
      <c r="Q82" s="303"/>
      <c r="R82" s="303"/>
      <c r="S82" s="303"/>
      <c r="T82" s="303"/>
      <c r="U82" s="304"/>
      <c r="V82" s="7"/>
      <c r="W82" s="8"/>
      <c r="X82" s="7"/>
      <c r="Y82" s="8"/>
    </row>
    <row r="83" customFormat="false" ht="12.75" hidden="false" customHeight="false" outlineLevel="0" collapsed="false">
      <c r="A83" s="287"/>
      <c r="B83" s="9"/>
      <c r="C83" s="290"/>
      <c r="D83" s="290"/>
      <c r="E83" s="290"/>
      <c r="F83" s="302"/>
      <c r="G83" s="302"/>
      <c r="H83" s="302"/>
      <c r="I83" s="302"/>
      <c r="J83" s="290"/>
      <c r="K83" s="303"/>
      <c r="L83" s="303"/>
      <c r="M83" s="303"/>
      <c r="N83" s="303"/>
      <c r="O83" s="303"/>
      <c r="P83" s="303"/>
      <c r="Q83" s="303"/>
      <c r="R83" s="303"/>
      <c r="S83" s="303"/>
      <c r="T83" s="303"/>
      <c r="U83" s="304"/>
      <c r="V83" s="7"/>
      <c r="W83" s="7"/>
      <c r="X83" s="7"/>
      <c r="Y83" s="7"/>
    </row>
    <row r="84" customFormat="false" ht="12.75" hidden="false" customHeight="false" outlineLevel="0" collapsed="false">
      <c r="A84" s="287"/>
      <c r="B84" s="9"/>
      <c r="C84" s="290"/>
      <c r="D84" s="290"/>
      <c r="E84" s="290"/>
      <c r="F84" s="302"/>
      <c r="G84" s="302"/>
      <c r="H84" s="302"/>
      <c r="I84" s="302"/>
      <c r="J84" s="290"/>
      <c r="K84" s="303"/>
      <c r="L84" s="303"/>
      <c r="M84" s="303"/>
      <c r="N84" s="303"/>
      <c r="O84" s="303"/>
      <c r="P84" s="303"/>
      <c r="Q84" s="303"/>
      <c r="R84" s="303"/>
      <c r="S84" s="303"/>
      <c r="T84" s="303"/>
      <c r="U84" s="304"/>
      <c r="V84" s="7"/>
      <c r="W84" s="7"/>
      <c r="X84" s="7"/>
      <c r="Y84" s="7"/>
    </row>
    <row r="85" customFormat="false" ht="12.75" hidden="false" customHeight="false" outlineLevel="0" collapsed="false">
      <c r="A85" s="287"/>
      <c r="B85" s="9"/>
      <c r="C85" s="290"/>
      <c r="D85" s="290"/>
      <c r="E85" s="290"/>
      <c r="F85" s="302"/>
      <c r="G85" s="302"/>
      <c r="H85" s="302"/>
      <c r="I85" s="302"/>
      <c r="J85" s="290"/>
      <c r="K85" s="303"/>
      <c r="L85" s="303"/>
      <c r="M85" s="303"/>
      <c r="N85" s="303"/>
      <c r="O85" s="303"/>
      <c r="P85" s="303"/>
      <c r="Q85" s="303"/>
      <c r="R85" s="303"/>
      <c r="S85" s="303"/>
      <c r="T85" s="303"/>
      <c r="U85" s="304"/>
      <c r="V85" s="7"/>
      <c r="W85" s="7"/>
      <c r="X85" s="7"/>
      <c r="Y85" s="7"/>
    </row>
    <row r="86" customFormat="false" ht="12.75" hidden="false" customHeight="false" outlineLevel="0" collapsed="false">
      <c r="A86" s="287"/>
      <c r="B86" s="9"/>
      <c r="C86" s="290"/>
      <c r="D86" s="290"/>
      <c r="E86" s="290"/>
      <c r="F86" s="302"/>
      <c r="G86" s="302"/>
      <c r="H86" s="302"/>
      <c r="I86" s="302"/>
      <c r="J86" s="290"/>
      <c r="K86" s="303"/>
      <c r="L86" s="303"/>
      <c r="M86" s="303"/>
      <c r="N86" s="303"/>
      <c r="O86" s="303"/>
      <c r="P86" s="303"/>
      <c r="Q86" s="303"/>
      <c r="R86" s="303"/>
      <c r="S86" s="303"/>
      <c r="T86" s="303"/>
      <c r="U86" s="304"/>
      <c r="V86" s="7"/>
      <c r="W86" s="7"/>
      <c r="X86" s="7"/>
      <c r="Y86" s="7"/>
    </row>
    <row r="87" customFormat="false" ht="12.75" hidden="false" customHeight="false" outlineLevel="0" collapsed="false">
      <c r="A87" s="287"/>
      <c r="B87" s="9"/>
      <c r="C87" s="290"/>
      <c r="D87" s="290"/>
      <c r="E87" s="290"/>
      <c r="F87" s="302"/>
      <c r="G87" s="302"/>
      <c r="H87" s="302"/>
      <c r="I87" s="302"/>
      <c r="J87" s="290"/>
      <c r="K87" s="303"/>
      <c r="L87" s="303"/>
      <c r="M87" s="303"/>
      <c r="N87" s="303"/>
      <c r="O87" s="303"/>
      <c r="P87" s="303"/>
      <c r="Q87" s="303"/>
      <c r="R87" s="303"/>
      <c r="S87" s="303"/>
      <c r="T87" s="303"/>
      <c r="U87" s="304"/>
      <c r="V87" s="7"/>
      <c r="W87" s="7"/>
      <c r="X87" s="7"/>
      <c r="Y87" s="7"/>
      <c r="AH87" s="6"/>
    </row>
    <row r="88" customFormat="false" ht="12.75" hidden="false" customHeight="false" outlineLevel="0" collapsed="false">
      <c r="A88" s="287"/>
      <c r="B88" s="9"/>
      <c r="C88" s="290"/>
      <c r="D88" s="290"/>
      <c r="E88" s="290"/>
      <c r="F88" s="302"/>
      <c r="G88" s="302"/>
      <c r="H88" s="302"/>
      <c r="I88" s="302"/>
      <c r="J88" s="290"/>
      <c r="K88" s="303"/>
      <c r="L88" s="303"/>
      <c r="M88" s="303"/>
      <c r="N88" s="303"/>
      <c r="O88" s="303"/>
      <c r="P88" s="303"/>
      <c r="Q88" s="303"/>
      <c r="R88" s="303"/>
      <c r="S88" s="303"/>
      <c r="T88" s="303"/>
      <c r="U88" s="304"/>
      <c r="V88" s="7"/>
      <c r="W88" s="7"/>
      <c r="X88" s="7"/>
      <c r="Y88" s="7"/>
    </row>
    <row r="89" customFormat="false" ht="12.75" hidden="false" customHeight="false" outlineLevel="0" collapsed="false">
      <c r="A89" s="287"/>
      <c r="B89" s="9"/>
      <c r="C89" s="290"/>
      <c r="D89" s="290"/>
      <c r="E89" s="290"/>
      <c r="F89" s="302"/>
      <c r="G89" s="302"/>
      <c r="H89" s="302"/>
      <c r="I89" s="302"/>
      <c r="J89" s="290"/>
      <c r="K89" s="303"/>
      <c r="L89" s="303"/>
      <c r="M89" s="303"/>
      <c r="N89" s="303"/>
      <c r="O89" s="303"/>
      <c r="P89" s="303"/>
      <c r="Q89" s="303"/>
      <c r="R89" s="303"/>
      <c r="S89" s="303"/>
      <c r="T89" s="303"/>
      <c r="U89" s="304"/>
      <c r="V89" s="7"/>
      <c r="W89" s="7"/>
      <c r="X89" s="7"/>
      <c r="Y89" s="7"/>
    </row>
    <row r="90" customFormat="false" ht="12.75" hidden="false" customHeight="false" outlineLevel="0" collapsed="false">
      <c r="A90" s="287"/>
      <c r="B90" s="9"/>
      <c r="C90" s="290"/>
      <c r="D90" s="290"/>
      <c r="E90" s="290"/>
      <c r="F90" s="302"/>
      <c r="G90" s="302"/>
      <c r="H90" s="302"/>
      <c r="I90" s="302"/>
      <c r="J90" s="290"/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4"/>
      <c r="V90" s="7"/>
      <c r="W90" s="7"/>
      <c r="X90" s="7"/>
      <c r="Y90" s="7"/>
    </row>
    <row r="91" customFormat="false" ht="12.75" hidden="false" customHeight="false" outlineLevel="0" collapsed="false">
      <c r="A91" s="287"/>
      <c r="B91" s="9"/>
      <c r="C91" s="290"/>
      <c r="D91" s="290"/>
      <c r="E91" s="290"/>
      <c r="F91" s="302"/>
      <c r="G91" s="302"/>
      <c r="H91" s="302"/>
      <c r="I91" s="302"/>
      <c r="J91" s="290"/>
      <c r="K91" s="303"/>
      <c r="L91" s="303"/>
      <c r="M91" s="303"/>
      <c r="N91" s="303"/>
      <c r="O91" s="303"/>
      <c r="P91" s="303"/>
      <c r="Q91" s="303"/>
      <c r="R91" s="303"/>
      <c r="S91" s="303"/>
      <c r="T91" s="303"/>
      <c r="U91" s="304"/>
      <c r="V91" s="7"/>
      <c r="W91" s="7"/>
      <c r="X91" s="7"/>
      <c r="Y91" s="7"/>
    </row>
    <row r="92" customFormat="false" ht="12.75" hidden="false" customHeight="false" outlineLevel="0" collapsed="false">
      <c r="A92" s="287"/>
      <c r="B92" s="9"/>
      <c r="C92" s="290"/>
      <c r="D92" s="290"/>
      <c r="E92" s="290"/>
      <c r="F92" s="302"/>
      <c r="G92" s="302"/>
      <c r="H92" s="302"/>
      <c r="I92" s="302"/>
      <c r="J92" s="290"/>
      <c r="K92" s="303"/>
      <c r="L92" s="303"/>
      <c r="M92" s="303"/>
      <c r="N92" s="303"/>
      <c r="O92" s="303"/>
      <c r="P92" s="303"/>
      <c r="Q92" s="303"/>
      <c r="R92" s="303"/>
      <c r="S92" s="303"/>
      <c r="T92" s="303"/>
      <c r="U92" s="304"/>
      <c r="V92" s="7"/>
      <c r="W92" s="7"/>
      <c r="X92" s="7"/>
      <c r="Y92" s="7"/>
    </row>
    <row r="93" customFormat="false" ht="12.75" hidden="false" customHeight="false" outlineLevel="0" collapsed="false">
      <c r="A93" s="287"/>
      <c r="B93" s="9"/>
      <c r="C93" s="290"/>
      <c r="D93" s="290"/>
      <c r="E93" s="290"/>
      <c r="F93" s="302"/>
      <c r="G93" s="302"/>
      <c r="H93" s="302"/>
      <c r="I93" s="302"/>
      <c r="J93" s="290"/>
      <c r="K93" s="303"/>
      <c r="L93" s="303"/>
      <c r="M93" s="303"/>
      <c r="N93" s="303"/>
      <c r="O93" s="303"/>
      <c r="P93" s="303"/>
      <c r="Q93" s="303"/>
      <c r="R93" s="303"/>
      <c r="S93" s="303"/>
      <c r="T93" s="303"/>
      <c r="U93" s="304"/>
      <c r="V93" s="7"/>
      <c r="W93" s="7"/>
      <c r="X93" s="7"/>
      <c r="Y93" s="7"/>
    </row>
    <row r="94" customFormat="false" ht="12.75" hidden="false" customHeight="false" outlineLevel="0" collapsed="false">
      <c r="A94" s="287"/>
      <c r="B94" s="9"/>
      <c r="C94" s="290"/>
      <c r="D94" s="290"/>
      <c r="E94" s="290"/>
      <c r="F94" s="302"/>
      <c r="G94" s="302"/>
      <c r="H94" s="302"/>
      <c r="I94" s="302"/>
      <c r="J94" s="290"/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304"/>
      <c r="V94" s="7"/>
      <c r="W94" s="7"/>
      <c r="X94" s="7"/>
      <c r="Y94" s="7"/>
    </row>
    <row r="95" customFormat="false" ht="12.75" hidden="false" customHeight="false" outlineLevel="0" collapsed="false">
      <c r="A95" s="287"/>
      <c r="B95" s="9"/>
      <c r="C95" s="290"/>
      <c r="D95" s="290"/>
      <c r="E95" s="290"/>
      <c r="F95" s="302"/>
      <c r="G95" s="302"/>
      <c r="H95" s="302"/>
      <c r="I95" s="302"/>
      <c r="J95" s="290"/>
      <c r="K95" s="303"/>
      <c r="L95" s="303"/>
      <c r="M95" s="303"/>
      <c r="N95" s="303"/>
      <c r="O95" s="303"/>
      <c r="P95" s="303"/>
      <c r="Q95" s="303"/>
      <c r="R95" s="303"/>
      <c r="S95" s="303"/>
      <c r="T95" s="303"/>
      <c r="U95" s="304"/>
      <c r="V95" s="7"/>
      <c r="W95" s="7"/>
      <c r="X95" s="7"/>
      <c r="Y95" s="7"/>
    </row>
    <row r="96" customFormat="false" ht="12.75" hidden="false" customHeight="false" outlineLevel="0" collapsed="false">
      <c r="A96" s="287"/>
      <c r="B96" s="9"/>
      <c r="C96" s="290"/>
      <c r="D96" s="290"/>
      <c r="E96" s="290"/>
      <c r="F96" s="302"/>
      <c r="G96" s="302"/>
      <c r="H96" s="302"/>
      <c r="I96" s="302"/>
      <c r="J96" s="290"/>
      <c r="K96" s="303"/>
      <c r="L96" s="303"/>
      <c r="M96" s="303"/>
      <c r="N96" s="303"/>
      <c r="O96" s="303"/>
      <c r="P96" s="303"/>
      <c r="Q96" s="303"/>
      <c r="R96" s="303"/>
      <c r="S96" s="303"/>
      <c r="T96" s="303"/>
      <c r="U96" s="304"/>
      <c r="V96" s="7"/>
      <c r="W96" s="7"/>
      <c r="X96" s="7"/>
      <c r="Y96" s="7"/>
    </row>
    <row r="97" customFormat="false" ht="12.75" hidden="false" customHeight="false" outlineLevel="0" collapsed="false">
      <c r="A97" s="287"/>
      <c r="B97" s="9"/>
      <c r="C97" s="290"/>
      <c r="D97" s="290"/>
      <c r="E97" s="291"/>
      <c r="F97" s="287"/>
      <c r="G97" s="287"/>
      <c r="H97" s="287"/>
      <c r="I97" s="287"/>
      <c r="J97" s="287"/>
      <c r="K97" s="287"/>
      <c r="L97" s="287"/>
      <c r="M97" s="287"/>
      <c r="N97" s="287"/>
      <c r="O97" s="287"/>
      <c r="P97" s="287"/>
      <c r="Q97" s="287"/>
      <c r="R97" s="287"/>
      <c r="S97" s="287"/>
      <c r="T97" s="287"/>
      <c r="U97" s="287"/>
      <c r="V97" s="7"/>
      <c r="W97" s="7"/>
      <c r="X97" s="7"/>
      <c r="Y97" s="7"/>
    </row>
    <row r="98" customFormat="false" ht="12.75" hidden="false" customHeight="false" outlineLevel="0" collapsed="false">
      <c r="A98" s="287"/>
      <c r="B98" s="287"/>
      <c r="C98" s="287"/>
      <c r="D98" s="287"/>
      <c r="E98" s="287"/>
      <c r="F98" s="287"/>
      <c r="G98" s="287"/>
      <c r="H98" s="287"/>
      <c r="I98" s="287"/>
      <c r="J98" s="287"/>
      <c r="K98" s="287"/>
      <c r="L98" s="287"/>
      <c r="M98" s="287"/>
      <c r="N98" s="287"/>
      <c r="O98" s="287"/>
      <c r="P98" s="287"/>
      <c r="Q98" s="287"/>
      <c r="R98" s="287"/>
      <c r="S98" s="287"/>
      <c r="T98" s="287"/>
      <c r="U98" s="287"/>
      <c r="V98" s="7"/>
      <c r="W98" s="7"/>
      <c r="X98" s="7"/>
      <c r="Y98" s="7"/>
    </row>
    <row r="99" customFormat="false" ht="12.75" hidden="false" customHeight="false" outlineLevel="0" collapsed="false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customFormat="false" ht="12.75" hidden="false" customHeight="false" outlineLevel="0" collapsed="false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customFormat="false" ht="12.75" hidden="false" customHeight="false" outlineLevel="0" collapsed="false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customFormat="false" ht="12.75" hidden="false" customHeight="false" outlineLevel="0" collapsed="false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customFormat="false" ht="12.75" hidden="false" customHeight="false" outlineLevel="0" collapsed="false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customFormat="false" ht="12.75" hidden="false" customHeight="false" outlineLevel="0" collapsed="false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customFormat="false" ht="12.75" hidden="false" customHeight="false" outlineLevel="0" collapsed="false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customFormat="false" ht="12.75" hidden="false" customHeight="false" outlineLevel="0" collapsed="false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customFormat="false" ht="12.75" hidden="false" customHeight="false" outlineLevel="0" collapsed="false">
      <c r="A107" s="7"/>
      <c r="B107" s="7"/>
      <c r="C107" s="7"/>
      <c r="D107" s="7"/>
      <c r="E107" s="287"/>
      <c r="F107" s="287"/>
      <c r="G107" s="287"/>
      <c r="H107" s="287"/>
      <c r="I107" s="287"/>
      <c r="J107" s="287"/>
      <c r="K107" s="287"/>
      <c r="L107" s="287"/>
      <c r="M107" s="287"/>
      <c r="N107" s="287"/>
      <c r="O107" s="287"/>
      <c r="P107" s="287"/>
      <c r="Q107" s="287"/>
      <c r="R107" s="287"/>
      <c r="S107" s="287"/>
      <c r="T107" s="287"/>
      <c r="U107" s="287"/>
      <c r="V107" s="287"/>
      <c r="W107" s="287"/>
      <c r="X107" s="287"/>
      <c r="Y107" s="7"/>
    </row>
    <row r="108" customFormat="false" ht="12.75" hidden="false" customHeight="false" outlineLevel="0" collapsed="false">
      <c r="A108" s="7"/>
      <c r="B108" s="7"/>
      <c r="C108" s="7"/>
      <c r="D108" s="7"/>
      <c r="E108" s="9"/>
      <c r="F108" s="10"/>
      <c r="G108" s="10"/>
      <c r="H108" s="10"/>
      <c r="I108" s="288"/>
      <c r="J108" s="288"/>
      <c r="K108" s="12"/>
      <c r="L108" s="12"/>
      <c r="M108" s="288"/>
      <c r="N108" s="288"/>
      <c r="O108" s="288"/>
      <c r="P108" s="289"/>
      <c r="Q108" s="288"/>
      <c r="R108" s="289"/>
      <c r="S108" s="287"/>
      <c r="T108" s="289"/>
      <c r="U108" s="289"/>
      <c r="V108" s="289"/>
      <c r="W108" s="289"/>
      <c r="X108" s="287"/>
      <c r="Y108" s="7"/>
    </row>
    <row r="109" customFormat="false" ht="12.75" hidden="false" customHeight="false" outlineLevel="0" collapsed="false">
      <c r="A109" s="7"/>
      <c r="B109" s="7"/>
      <c r="C109" s="7"/>
      <c r="D109" s="7"/>
      <c r="E109" s="9"/>
      <c r="F109" s="290"/>
      <c r="G109" s="291"/>
      <c r="H109" s="290"/>
      <c r="I109" s="289"/>
      <c r="J109" s="289"/>
      <c r="K109" s="289"/>
      <c r="L109" s="289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7"/>
    </row>
    <row r="110" customFormat="false" ht="12.75" hidden="false" customHeight="false" outlineLevel="0" collapsed="false">
      <c r="A110" s="7"/>
      <c r="B110" s="7"/>
      <c r="C110" s="7"/>
      <c r="D110" s="7"/>
      <c r="E110" s="9"/>
      <c r="F110" s="291"/>
      <c r="G110" s="291"/>
      <c r="H110" s="290"/>
      <c r="I110" s="289"/>
      <c r="J110" s="289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89"/>
      <c r="Y110" s="7"/>
    </row>
    <row r="111" customFormat="false" ht="12.75" hidden="false" customHeight="false" outlineLevel="0" collapsed="false">
      <c r="A111" s="7"/>
      <c r="B111" s="7"/>
      <c r="C111" s="7"/>
      <c r="D111" s="7"/>
      <c r="E111" s="9"/>
      <c r="F111" s="291"/>
      <c r="G111" s="291"/>
      <c r="H111" s="10"/>
      <c r="I111" s="206"/>
      <c r="J111" s="294"/>
      <c r="K111" s="294"/>
      <c r="L111" s="289"/>
      <c r="M111" s="289"/>
      <c r="N111" s="294"/>
      <c r="O111" s="294"/>
      <c r="P111" s="294"/>
      <c r="Q111" s="295"/>
      <c r="R111" s="294"/>
      <c r="S111" s="296"/>
      <c r="T111" s="294"/>
      <c r="U111" s="294"/>
      <c r="V111" s="294"/>
      <c r="W111" s="294"/>
      <c r="X111" s="289"/>
      <c r="Y111" s="7"/>
    </row>
    <row r="112" customFormat="false" ht="12.75" hidden="false" customHeight="false" outlineLevel="0" collapsed="false">
      <c r="A112" s="7"/>
      <c r="B112" s="7"/>
      <c r="C112" s="7"/>
      <c r="D112" s="7"/>
      <c r="E112" s="297"/>
      <c r="F112" s="298"/>
      <c r="G112" s="298"/>
      <c r="H112" s="298"/>
      <c r="I112" s="299"/>
      <c r="J112" s="299"/>
      <c r="K112" s="299"/>
      <c r="L112" s="299"/>
      <c r="M112" s="298"/>
      <c r="N112" s="299"/>
      <c r="O112" s="299"/>
      <c r="P112" s="299"/>
      <c r="Q112" s="300"/>
      <c r="R112" s="299"/>
      <c r="S112" s="300"/>
      <c r="T112" s="299"/>
      <c r="U112" s="300"/>
      <c r="V112" s="301"/>
      <c r="W112" s="299"/>
      <c r="X112" s="299"/>
      <c r="Y112" s="7"/>
    </row>
    <row r="113" customFormat="false" ht="12.75" hidden="false" customHeight="false" outlineLevel="0" collapsed="false">
      <c r="A113" s="7"/>
      <c r="B113" s="7"/>
      <c r="C113" s="7"/>
      <c r="D113" s="7"/>
      <c r="E113" s="9"/>
      <c r="F113" s="290"/>
      <c r="G113" s="290"/>
      <c r="H113" s="290"/>
      <c r="I113" s="302"/>
      <c r="J113" s="302"/>
      <c r="K113" s="302"/>
      <c r="L113" s="302"/>
      <c r="M113" s="290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  <c r="X113" s="304"/>
      <c r="Y113" s="7"/>
    </row>
    <row r="114" customFormat="false" ht="12.75" hidden="false" customHeight="false" outlineLevel="0" collapsed="false">
      <c r="A114" s="7"/>
      <c r="B114" s="7"/>
      <c r="C114" s="7"/>
      <c r="D114" s="7"/>
      <c r="E114" s="9"/>
      <c r="F114" s="290"/>
      <c r="G114" s="290"/>
      <c r="H114" s="290"/>
      <c r="I114" s="302"/>
      <c r="J114" s="302"/>
      <c r="K114" s="302"/>
      <c r="L114" s="302"/>
      <c r="M114" s="290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  <c r="X114" s="304"/>
      <c r="Y114" s="7"/>
    </row>
    <row r="115" customFormat="false" ht="12.75" hidden="false" customHeight="false" outlineLevel="0" collapsed="false">
      <c r="A115" s="7"/>
      <c r="B115" s="7"/>
      <c r="C115" s="7"/>
      <c r="D115" s="7"/>
      <c r="E115" s="9"/>
      <c r="F115" s="290"/>
      <c r="G115" s="290"/>
      <c r="H115" s="290"/>
      <c r="I115" s="302"/>
      <c r="J115" s="302"/>
      <c r="K115" s="302"/>
      <c r="L115" s="302"/>
      <c r="M115" s="290"/>
      <c r="N115" s="303"/>
      <c r="O115" s="303"/>
      <c r="P115" s="303"/>
      <c r="Q115" s="303"/>
      <c r="R115" s="303"/>
      <c r="S115" s="303"/>
      <c r="T115" s="303"/>
      <c r="U115" s="303"/>
      <c r="V115" s="303"/>
      <c r="W115" s="303"/>
      <c r="X115" s="304"/>
      <c r="Y115" s="7"/>
    </row>
    <row r="116" customFormat="false" ht="12.75" hidden="false" customHeight="false" outlineLevel="0" collapsed="false">
      <c r="A116" s="7"/>
      <c r="B116" s="7"/>
      <c r="C116" s="7"/>
      <c r="D116" s="7"/>
      <c r="E116" s="9"/>
      <c r="F116" s="290"/>
      <c r="G116" s="290"/>
      <c r="H116" s="290"/>
      <c r="I116" s="302"/>
      <c r="J116" s="302"/>
      <c r="K116" s="302"/>
      <c r="L116" s="302"/>
      <c r="M116" s="290"/>
      <c r="N116" s="303"/>
      <c r="O116" s="303"/>
      <c r="P116" s="303"/>
      <c r="Q116" s="303"/>
      <c r="R116" s="303"/>
      <c r="S116" s="303"/>
      <c r="T116" s="303"/>
      <c r="U116" s="303"/>
      <c r="V116" s="303"/>
      <c r="W116" s="303"/>
      <c r="X116" s="304"/>
      <c r="Y116" s="7"/>
    </row>
    <row r="117" customFormat="false" ht="12.75" hidden="false" customHeight="false" outlineLevel="0" collapsed="false">
      <c r="A117" s="7"/>
      <c r="B117" s="7"/>
      <c r="C117" s="7"/>
      <c r="D117" s="7"/>
      <c r="E117" s="9"/>
      <c r="F117" s="290"/>
      <c r="G117" s="290"/>
      <c r="H117" s="290"/>
      <c r="I117" s="302"/>
      <c r="J117" s="302"/>
      <c r="K117" s="302"/>
      <c r="L117" s="302"/>
      <c r="M117" s="290"/>
      <c r="N117" s="303"/>
      <c r="O117" s="303"/>
      <c r="P117" s="303"/>
      <c r="Q117" s="303"/>
      <c r="R117" s="303"/>
      <c r="S117" s="303"/>
      <c r="T117" s="303"/>
      <c r="U117" s="303"/>
      <c r="V117" s="303"/>
      <c r="W117" s="303"/>
      <c r="X117" s="304"/>
      <c r="Y117" s="7"/>
    </row>
    <row r="118" customFormat="false" ht="12.75" hidden="false" customHeight="false" outlineLevel="0" collapsed="false">
      <c r="A118" s="7"/>
      <c r="B118" s="7"/>
      <c r="C118" s="7"/>
      <c r="D118" s="7"/>
      <c r="E118" s="9"/>
      <c r="F118" s="290"/>
      <c r="G118" s="290"/>
      <c r="H118" s="290"/>
      <c r="I118" s="302"/>
      <c r="J118" s="302"/>
      <c r="K118" s="302"/>
      <c r="L118" s="302"/>
      <c r="M118" s="290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  <c r="X118" s="304"/>
      <c r="Y118" s="7"/>
    </row>
    <row r="119" customFormat="false" ht="12.75" hidden="false" customHeight="false" outlineLevel="0" collapsed="false">
      <c r="A119" s="7"/>
      <c r="B119" s="7"/>
      <c r="C119" s="7"/>
      <c r="D119" s="7"/>
      <c r="E119" s="9"/>
      <c r="F119" s="290"/>
      <c r="G119" s="290"/>
      <c r="H119" s="290"/>
      <c r="I119" s="302"/>
      <c r="J119" s="302"/>
      <c r="K119" s="302"/>
      <c r="L119" s="302"/>
      <c r="M119" s="290"/>
      <c r="N119" s="303"/>
      <c r="O119" s="303"/>
      <c r="P119" s="303"/>
      <c r="Q119" s="303"/>
      <c r="R119" s="303"/>
      <c r="S119" s="303"/>
      <c r="T119" s="303"/>
      <c r="U119" s="303"/>
      <c r="V119" s="303"/>
      <c r="W119" s="303"/>
      <c r="X119" s="304"/>
      <c r="Y119" s="7"/>
    </row>
    <row r="120" customFormat="false" ht="12.75" hidden="false" customHeight="false" outlineLevel="0" collapsed="false">
      <c r="A120" s="7"/>
      <c r="B120" s="7"/>
      <c r="C120" s="7"/>
      <c r="D120" s="7"/>
      <c r="E120" s="9"/>
      <c r="F120" s="290"/>
      <c r="G120" s="290"/>
      <c r="H120" s="290"/>
      <c r="I120" s="302"/>
      <c r="J120" s="302"/>
      <c r="K120" s="302"/>
      <c r="L120" s="302"/>
      <c r="M120" s="290"/>
      <c r="N120" s="303"/>
      <c r="O120" s="303"/>
      <c r="P120" s="303"/>
      <c r="Q120" s="303"/>
      <c r="R120" s="303"/>
      <c r="S120" s="303"/>
      <c r="T120" s="303"/>
      <c r="U120" s="303"/>
      <c r="V120" s="303"/>
      <c r="W120" s="303"/>
      <c r="X120" s="304"/>
      <c r="Y120" s="7"/>
    </row>
    <row r="121" customFormat="false" ht="12.75" hidden="false" customHeight="false" outlineLevel="0" collapsed="false">
      <c r="A121" s="7"/>
      <c r="B121" s="7"/>
      <c r="C121" s="7"/>
      <c r="D121" s="7"/>
      <c r="E121" s="9"/>
      <c r="F121" s="290"/>
      <c r="G121" s="290"/>
      <c r="H121" s="290"/>
      <c r="I121" s="302"/>
      <c r="J121" s="302"/>
      <c r="K121" s="302"/>
      <c r="L121" s="302"/>
      <c r="M121" s="290"/>
      <c r="N121" s="303"/>
      <c r="O121" s="303"/>
      <c r="P121" s="303"/>
      <c r="Q121" s="303"/>
      <c r="R121" s="303"/>
      <c r="S121" s="303"/>
      <c r="T121" s="303"/>
      <c r="U121" s="303"/>
      <c r="V121" s="303"/>
      <c r="W121" s="303"/>
      <c r="X121" s="304"/>
      <c r="Y121" s="7"/>
    </row>
    <row r="122" customFormat="false" ht="12.75" hidden="false" customHeight="false" outlineLevel="0" collapsed="false">
      <c r="A122" s="7"/>
      <c r="B122" s="7"/>
      <c r="C122" s="7"/>
      <c r="D122" s="7"/>
      <c r="E122" s="9"/>
      <c r="F122" s="290"/>
      <c r="G122" s="290"/>
      <c r="H122" s="290"/>
      <c r="I122" s="302"/>
      <c r="J122" s="302"/>
      <c r="K122" s="302"/>
      <c r="L122" s="302"/>
      <c r="M122" s="290"/>
      <c r="N122" s="303"/>
      <c r="O122" s="303"/>
      <c r="P122" s="303"/>
      <c r="Q122" s="303"/>
      <c r="R122" s="303"/>
      <c r="S122" s="303"/>
      <c r="T122" s="303"/>
      <c r="U122" s="303"/>
      <c r="V122" s="303"/>
      <c r="W122" s="303"/>
      <c r="X122" s="304"/>
      <c r="Y122" s="7"/>
    </row>
    <row r="123" customFormat="false" ht="12.75" hidden="false" customHeight="false" outlineLevel="0" collapsed="false">
      <c r="A123" s="7"/>
      <c r="B123" s="7"/>
      <c r="C123" s="7"/>
      <c r="D123" s="7"/>
      <c r="E123" s="9"/>
      <c r="F123" s="290"/>
      <c r="G123" s="290"/>
      <c r="H123" s="290"/>
      <c r="I123" s="302"/>
      <c r="J123" s="302"/>
      <c r="K123" s="302"/>
      <c r="L123" s="302"/>
      <c r="M123" s="290"/>
      <c r="N123" s="303"/>
      <c r="O123" s="303"/>
      <c r="P123" s="303"/>
      <c r="Q123" s="303"/>
      <c r="R123" s="303"/>
      <c r="S123" s="303"/>
      <c r="T123" s="303"/>
      <c r="U123" s="303"/>
      <c r="V123" s="303"/>
      <c r="W123" s="303"/>
      <c r="X123" s="304"/>
      <c r="Y123" s="7"/>
    </row>
    <row r="124" customFormat="false" ht="12.75" hidden="false" customHeight="false" outlineLevel="0" collapsed="false">
      <c r="A124" s="7"/>
      <c r="B124" s="7"/>
      <c r="C124" s="7"/>
      <c r="D124" s="7"/>
      <c r="E124" s="9"/>
      <c r="F124" s="290"/>
      <c r="G124" s="290"/>
      <c r="H124" s="290"/>
      <c r="I124" s="302"/>
      <c r="J124" s="302"/>
      <c r="K124" s="302"/>
      <c r="L124" s="302"/>
      <c r="M124" s="290"/>
      <c r="N124" s="303"/>
      <c r="O124" s="303"/>
      <c r="P124" s="303"/>
      <c r="Q124" s="303"/>
      <c r="R124" s="303"/>
      <c r="S124" s="303"/>
      <c r="T124" s="303"/>
      <c r="U124" s="303"/>
      <c r="V124" s="303"/>
      <c r="W124" s="303"/>
      <c r="X124" s="304"/>
      <c r="Y124" s="7"/>
    </row>
    <row r="125" customFormat="false" ht="12.75" hidden="false" customHeight="false" outlineLevel="0" collapsed="false">
      <c r="A125" s="7"/>
      <c r="B125" s="7"/>
      <c r="C125" s="7"/>
      <c r="D125" s="7"/>
      <c r="E125" s="9"/>
      <c r="F125" s="290"/>
      <c r="G125" s="290"/>
      <c r="H125" s="290"/>
      <c r="I125" s="302"/>
      <c r="J125" s="302"/>
      <c r="K125" s="302"/>
      <c r="L125" s="302"/>
      <c r="M125" s="290"/>
      <c r="N125" s="303"/>
      <c r="O125" s="303"/>
      <c r="P125" s="303"/>
      <c r="Q125" s="303"/>
      <c r="R125" s="303"/>
      <c r="S125" s="303"/>
      <c r="T125" s="303"/>
      <c r="U125" s="303"/>
      <c r="V125" s="303"/>
      <c r="W125" s="303"/>
      <c r="X125" s="304"/>
      <c r="Y125" s="7"/>
    </row>
    <row r="126" customFormat="false" ht="12.75" hidden="false" customHeight="false" outlineLevel="0" collapsed="false">
      <c r="A126" s="7"/>
      <c r="B126" s="7"/>
      <c r="C126" s="7"/>
      <c r="D126" s="7"/>
      <c r="E126" s="9"/>
      <c r="F126" s="290"/>
      <c r="G126" s="290"/>
      <c r="H126" s="290"/>
      <c r="I126" s="302"/>
      <c r="J126" s="302"/>
      <c r="K126" s="302"/>
      <c r="L126" s="302"/>
      <c r="M126" s="290"/>
      <c r="N126" s="303"/>
      <c r="O126" s="303"/>
      <c r="P126" s="303"/>
      <c r="Q126" s="303"/>
      <c r="R126" s="303"/>
      <c r="S126" s="303"/>
      <c r="T126" s="303"/>
      <c r="U126" s="303"/>
      <c r="V126" s="303"/>
      <c r="W126" s="303"/>
      <c r="X126" s="304"/>
      <c r="Y126" s="7"/>
    </row>
    <row r="127" customFormat="false" ht="12.75" hidden="false" customHeight="false" outlineLevel="0" collapsed="false">
      <c r="A127" s="7"/>
      <c r="B127" s="7"/>
      <c r="C127" s="7"/>
      <c r="D127" s="7"/>
      <c r="E127" s="9"/>
      <c r="F127" s="290"/>
      <c r="G127" s="290"/>
      <c r="H127" s="290"/>
      <c r="I127" s="302"/>
      <c r="J127" s="302"/>
      <c r="K127" s="302"/>
      <c r="L127" s="302"/>
      <c r="M127" s="290"/>
      <c r="N127" s="303"/>
      <c r="O127" s="303"/>
      <c r="P127" s="303"/>
      <c r="Q127" s="303"/>
      <c r="R127" s="303"/>
      <c r="S127" s="303"/>
      <c r="T127" s="303"/>
      <c r="U127" s="303"/>
      <c r="V127" s="303"/>
      <c r="W127" s="303"/>
      <c r="X127" s="304"/>
      <c r="Y127" s="7"/>
    </row>
    <row r="128" customFormat="false" ht="12.75" hidden="false" customHeight="false" outlineLevel="0" collapsed="false">
      <c r="A128" s="7"/>
      <c r="B128" s="7"/>
      <c r="C128" s="7"/>
      <c r="D128" s="7"/>
      <c r="E128" s="9"/>
      <c r="F128" s="290"/>
      <c r="G128" s="290"/>
      <c r="H128" s="290"/>
      <c r="I128" s="302"/>
      <c r="J128" s="302"/>
      <c r="K128" s="302"/>
      <c r="L128" s="302"/>
      <c r="M128" s="290"/>
      <c r="N128" s="303"/>
      <c r="O128" s="303"/>
      <c r="P128" s="303"/>
      <c r="Q128" s="303"/>
      <c r="R128" s="303"/>
      <c r="S128" s="303"/>
      <c r="T128" s="303"/>
      <c r="U128" s="303"/>
      <c r="V128" s="303"/>
      <c r="W128" s="303"/>
      <c r="X128" s="304"/>
      <c r="Y128" s="7"/>
    </row>
    <row r="129" customFormat="false" ht="12.75" hidden="false" customHeight="false" outlineLevel="0" collapsed="false">
      <c r="A129" s="7"/>
      <c r="B129" s="7"/>
      <c r="C129" s="7"/>
      <c r="D129" s="7"/>
      <c r="E129" s="9"/>
      <c r="F129" s="290"/>
      <c r="G129" s="290"/>
      <c r="H129" s="290"/>
      <c r="I129" s="302"/>
      <c r="J129" s="302"/>
      <c r="K129" s="302"/>
      <c r="L129" s="302"/>
      <c r="M129" s="290"/>
      <c r="N129" s="303"/>
      <c r="O129" s="303"/>
      <c r="P129" s="303"/>
      <c r="Q129" s="303"/>
      <c r="R129" s="303"/>
      <c r="S129" s="303"/>
      <c r="T129" s="303"/>
      <c r="U129" s="303"/>
      <c r="V129" s="303"/>
      <c r="W129" s="303"/>
      <c r="X129" s="304"/>
      <c r="Y129" s="7"/>
    </row>
    <row r="130" customFormat="false" ht="12.75" hidden="false" customHeight="false" outlineLevel="0" collapsed="false">
      <c r="A130" s="7"/>
      <c r="B130" s="7"/>
      <c r="C130" s="7"/>
      <c r="D130" s="7"/>
      <c r="E130" s="9"/>
      <c r="F130" s="290"/>
      <c r="G130" s="290"/>
      <c r="H130" s="290"/>
      <c r="I130" s="302"/>
      <c r="J130" s="302"/>
      <c r="K130" s="302"/>
      <c r="L130" s="302"/>
      <c r="M130" s="290"/>
      <c r="N130" s="303"/>
      <c r="O130" s="303"/>
      <c r="P130" s="303"/>
      <c r="Q130" s="303"/>
      <c r="R130" s="303"/>
      <c r="S130" s="303"/>
      <c r="T130" s="303"/>
      <c r="U130" s="303"/>
      <c r="V130" s="303"/>
      <c r="W130" s="303"/>
      <c r="X130" s="304"/>
      <c r="Y130" s="7"/>
    </row>
    <row r="131" customFormat="false" ht="12.75" hidden="false" customHeight="false" outlineLevel="0" collapsed="false">
      <c r="A131" s="7"/>
      <c r="B131" s="7"/>
      <c r="C131" s="7"/>
      <c r="D131" s="7"/>
      <c r="E131" s="9"/>
      <c r="F131" s="290"/>
      <c r="G131" s="290"/>
      <c r="H131" s="290"/>
      <c r="I131" s="302"/>
      <c r="J131" s="302"/>
      <c r="K131" s="302"/>
      <c r="L131" s="302"/>
      <c r="M131" s="290"/>
      <c r="N131" s="303"/>
      <c r="O131" s="303"/>
      <c r="P131" s="303"/>
      <c r="Q131" s="303"/>
      <c r="R131" s="303"/>
      <c r="S131" s="303"/>
      <c r="T131" s="303"/>
      <c r="U131" s="303"/>
      <c r="V131" s="303"/>
      <c r="W131" s="303"/>
      <c r="X131" s="304"/>
      <c r="Y131" s="7"/>
    </row>
    <row r="132" customFormat="false" ht="12.75" hidden="false" customHeight="false" outlineLevel="0" collapsed="false">
      <c r="A132" s="7"/>
      <c r="B132" s="7"/>
      <c r="C132" s="7"/>
      <c r="D132" s="7"/>
      <c r="E132" s="9"/>
      <c r="F132" s="290"/>
      <c r="G132" s="290"/>
      <c r="H132" s="290"/>
      <c r="I132" s="302"/>
      <c r="J132" s="302"/>
      <c r="K132" s="302"/>
      <c r="L132" s="302"/>
      <c r="M132" s="290"/>
      <c r="N132" s="303"/>
      <c r="O132" s="303"/>
      <c r="P132" s="303"/>
      <c r="Q132" s="303"/>
      <c r="R132" s="303"/>
      <c r="S132" s="303"/>
      <c r="T132" s="303"/>
      <c r="U132" s="303"/>
      <c r="V132" s="303"/>
      <c r="W132" s="303"/>
      <c r="X132" s="304"/>
      <c r="Y132" s="7"/>
    </row>
    <row r="133" customFormat="false" ht="12.75" hidden="false" customHeight="false" outlineLevel="0" collapsed="false">
      <c r="A133" s="7"/>
      <c r="B133" s="7"/>
      <c r="C133" s="7"/>
      <c r="D133" s="7"/>
      <c r="E133" s="9"/>
      <c r="F133" s="290"/>
      <c r="G133" s="290"/>
      <c r="H133" s="290"/>
      <c r="I133" s="302"/>
      <c r="J133" s="302"/>
      <c r="K133" s="302"/>
      <c r="L133" s="302"/>
      <c r="M133" s="290"/>
      <c r="N133" s="303"/>
      <c r="O133" s="303"/>
      <c r="P133" s="303"/>
      <c r="Q133" s="303"/>
      <c r="R133" s="303"/>
      <c r="S133" s="303"/>
      <c r="T133" s="303"/>
      <c r="U133" s="303"/>
      <c r="V133" s="303"/>
      <c r="W133" s="303"/>
      <c r="X133" s="304"/>
      <c r="Y133" s="7"/>
    </row>
    <row r="134" customFormat="false" ht="12.75" hidden="false" customHeight="false" outlineLevel="0" collapsed="false">
      <c r="A134" s="7"/>
      <c r="B134" s="7"/>
      <c r="C134" s="7"/>
      <c r="D134" s="7"/>
      <c r="E134" s="9"/>
      <c r="F134" s="290"/>
      <c r="G134" s="290"/>
      <c r="H134" s="290"/>
      <c r="I134" s="302"/>
      <c r="J134" s="302"/>
      <c r="K134" s="302"/>
      <c r="L134" s="302"/>
      <c r="M134" s="290"/>
      <c r="N134" s="303"/>
      <c r="O134" s="303"/>
      <c r="P134" s="303"/>
      <c r="Q134" s="303"/>
      <c r="R134" s="303"/>
      <c r="S134" s="303"/>
      <c r="T134" s="303"/>
      <c r="U134" s="303"/>
      <c r="V134" s="303"/>
      <c r="W134" s="303"/>
      <c r="X134" s="304"/>
      <c r="Y134" s="7"/>
    </row>
    <row r="135" customFormat="false" ht="12.75" hidden="false" customHeight="false" outlineLevel="0" collapsed="false">
      <c r="A135" s="7"/>
      <c r="B135" s="7"/>
      <c r="C135" s="7"/>
      <c r="D135" s="7"/>
      <c r="E135" s="9"/>
      <c r="F135" s="290"/>
      <c r="G135" s="290"/>
      <c r="H135" s="290"/>
      <c r="I135" s="302"/>
      <c r="J135" s="302"/>
      <c r="K135" s="302"/>
      <c r="L135" s="302"/>
      <c r="M135" s="290"/>
      <c r="N135" s="303"/>
      <c r="O135" s="303"/>
      <c r="P135" s="303"/>
      <c r="Q135" s="303"/>
      <c r="R135" s="303"/>
      <c r="S135" s="303"/>
      <c r="T135" s="303"/>
      <c r="U135" s="303"/>
      <c r="V135" s="303"/>
      <c r="W135" s="303"/>
      <c r="X135" s="304"/>
      <c r="Y135" s="7"/>
    </row>
    <row r="136" customFormat="false" ht="12.75" hidden="false" customHeight="false" outlineLevel="0" collapsed="false">
      <c r="A136" s="7"/>
      <c r="B136" s="7"/>
      <c r="C136" s="7"/>
      <c r="D136" s="7"/>
      <c r="E136" s="9"/>
      <c r="F136" s="290"/>
      <c r="G136" s="290"/>
      <c r="H136" s="290"/>
      <c r="I136" s="302"/>
      <c r="J136" s="302"/>
      <c r="K136" s="302"/>
      <c r="L136" s="302"/>
      <c r="M136" s="290"/>
      <c r="N136" s="303"/>
      <c r="O136" s="303"/>
      <c r="P136" s="303"/>
      <c r="Q136" s="303"/>
      <c r="R136" s="303"/>
      <c r="S136" s="303"/>
      <c r="T136" s="303"/>
      <c r="U136" s="303"/>
      <c r="V136" s="303"/>
      <c r="W136" s="303"/>
      <c r="X136" s="304"/>
      <c r="Y136" s="7"/>
    </row>
    <row r="137" customFormat="false" ht="12.75" hidden="false" customHeight="false" outlineLevel="0" collapsed="false">
      <c r="A137" s="7"/>
      <c r="B137" s="7"/>
      <c r="C137" s="7"/>
      <c r="D137" s="7"/>
      <c r="E137" s="9"/>
      <c r="F137" s="290"/>
      <c r="G137" s="290"/>
      <c r="H137" s="291"/>
      <c r="I137" s="287"/>
      <c r="J137" s="287"/>
      <c r="K137" s="287"/>
      <c r="L137" s="287"/>
      <c r="M137" s="287"/>
      <c r="N137" s="287"/>
      <c r="O137" s="287"/>
      <c r="P137" s="287"/>
      <c r="Q137" s="287"/>
      <c r="R137" s="287"/>
      <c r="S137" s="287"/>
      <c r="T137" s="287"/>
      <c r="U137" s="287"/>
      <c r="V137" s="287"/>
      <c r="W137" s="287"/>
      <c r="X137" s="287"/>
      <c r="Y137" s="7"/>
    </row>
    <row r="138" customFormat="false" ht="12.75" hidden="false" customHeight="false" outlineLevel="0" collapsed="false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customFormat="false" ht="12.75" hidden="false" customHeight="false" outlineLevel="0" collapsed="false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customFormat="false" ht="12.75" hidden="false" customHeight="false" outlineLevel="0" collapsed="false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customFormat="false" ht="12.75" hidden="false" customHeight="false" outlineLevel="0" collapsed="false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customFormat="false" ht="12.75" hidden="false" customHeight="false" outlineLevel="0" collapsed="false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customFormat="false" ht="12.75" hidden="false" customHeight="false" outlineLevel="0" collapsed="false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customFormat="false" ht="12.75" hidden="false" customHeight="false" outlineLevel="0" collapsed="false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customFormat="false" ht="12.75" hidden="false" customHeight="false" outlineLevel="0" collapsed="false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</sheetData>
  <mergeCells count="13">
    <mergeCell ref="AQ1:AR1"/>
    <mergeCell ref="BC1:BD1"/>
    <mergeCell ref="W3:AB3"/>
    <mergeCell ref="AD3:AL3"/>
    <mergeCell ref="BF3:BH3"/>
    <mergeCell ref="CE3:CG3"/>
    <mergeCell ref="F4:I4"/>
    <mergeCell ref="AK4:AM4"/>
    <mergeCell ref="AN4:AP4"/>
    <mergeCell ref="AK5:AM5"/>
    <mergeCell ref="AN5:AP5"/>
    <mergeCell ref="F69:I69"/>
    <mergeCell ref="I109:L109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2001-01-30T22:07:22Z</dcterms:created>
  <dc:creator>lrawson</dc:creator>
  <dc:description/>
  <dc:language>en-US</dc:language>
  <cp:lastModifiedBy>Lester Rawson</cp:lastModifiedBy>
  <dcterms:modified xsi:type="dcterms:W3CDTF">2001-04-17T20:28:33Z</dcterms:modified>
  <cp:revision>0</cp:revision>
  <dc:subject/>
  <dc:title/>
</cp:coreProperties>
</file>