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1-4" sheetId="1" state="visible" r:id="rId3"/>
    <sheet name="Q5-6" sheetId="2" state="visible" r:id="rId4"/>
    <sheet name="Q7" sheetId="3" state="visible" r:id="rId5"/>
    <sheet name="Q8" sheetId="4" state="visible" r:id="rId6"/>
    <sheet name="Q9" sheetId="5" state="visible" r:id="rId7"/>
    <sheet name="Q10" sheetId="6" state="visible" r:id="rId8"/>
    <sheet name="Q11-12" sheetId="7" state="visible" r:id="rId9"/>
  </sheets>
  <definedNames>
    <definedName function="false" hidden="false" localSheetId="4" name="_xlnm.Print_Area" vbProcedure="false">Q9!$A$1:$J$222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<sst xmlns="http://schemas.openxmlformats.org/spreadsheetml/2006/main" count="454" uniqueCount="243">
  <si>
    <t xml:space="preserve">GA II Rate Design and Cost of Service </t>
  </si>
  <si>
    <t xml:space="preserve">Follow up Question/Answer to October 12, 2000, Workshop</t>
  </si>
  <si>
    <t xml:space="preserve">QUESTION 1</t>
  </si>
  <si>
    <t xml:space="preserve">Q. What are the debt, preferred and equity costs included in PG&amp;E's </t>
  </si>
  <si>
    <t xml:space="preserve">     2001 Cost of Capital Application and what is the application number?</t>
  </si>
  <si>
    <t xml:space="preserve">A. PG&amp;E's 2001 Cost of Capital Application is number A. 00-05-013 and requests the </t>
  </si>
  <si>
    <t xml:space="preserve">     following:</t>
  </si>
  <si>
    <t xml:space="preserve">2001 Cost of Capital Application (A. 00-05-013)</t>
  </si>
  <si>
    <t xml:space="preserve">Capitalization</t>
  </si>
  <si>
    <t xml:space="preserve">Cost of Capital</t>
  </si>
  <si>
    <t xml:space="preserve">Debt </t>
  </si>
  <si>
    <t xml:space="preserve">Preferred</t>
  </si>
  <si>
    <t xml:space="preserve">Equity</t>
  </si>
  <si>
    <t xml:space="preserve">Preferred </t>
  </si>
  <si>
    <t xml:space="preserve">Base 2000</t>
  </si>
  <si>
    <t xml:space="preserve">Base 2001</t>
  </si>
  <si>
    <t xml:space="preserve">Debt</t>
  </si>
  <si>
    <t xml:space="preserve">Total</t>
  </si>
  <si>
    <t xml:space="preserve">2000 Weighted Cost</t>
  </si>
  <si>
    <t xml:space="preserve">2001 Weighted Cost</t>
  </si>
  <si>
    <t xml:space="preserve">Weighted Cost Change</t>
  </si>
  <si>
    <t xml:space="preserve">QUESTION 2</t>
  </si>
  <si>
    <t xml:space="preserve">Q. Does PG&amp;E expect to receive Emission Reduction Credits for NOx retrofit investments on L400/L401?</t>
  </si>
  <si>
    <t xml:space="preserve">A. No. </t>
  </si>
  <si>
    <t xml:space="preserve">    Emission Reduction Credits (ERCs) are applicable only to voluntary upgrades </t>
  </si>
  <si>
    <t xml:space="preserve">    to reduce emissions. PG&amp;E will invest in L400/L401 retrofits to comply with local, state </t>
  </si>
  <si>
    <t xml:space="preserve">    and federal regulations therefore the credits for voluntary investments will not apply. </t>
  </si>
  <si>
    <t xml:space="preserve">QUESTION 3</t>
  </si>
  <si>
    <t xml:space="preserve">Q.  Is corporate (holding company) A&amp;G included in the utility A&amp;G cost? </t>
  </si>
  <si>
    <t xml:space="preserve">A.  Yes.  The estimated A&amp;G expense in the Gas Accord II cost of service includes an </t>
  </si>
  <si>
    <t xml:space="preserve">allocation of holding company costs.</t>
  </si>
  <si>
    <t xml:space="preserve">Holding company costs are allocated to the utility and other subsidiaries using an </t>
  </si>
  <si>
    <t xml:space="preserve">approach approved by the CPUC in the Holding Company audit proceeding.   In PG&amp;E's </t>
  </si>
  <si>
    <t xml:space="preserve">1999 GRC, the CPUC determined that certain holding company costs benefit ratepayers </t>
  </si>
  <si>
    <t xml:space="preserve">and should be included in the utility revenue requirement.  For example, at PG&amp;E, the Tax,</t>
  </si>
  <si>
    <t xml:space="preserve">Insurance, and Internal Audit Departments are located in the holding company, not in the</t>
  </si>
  <si>
    <t xml:space="preserve">utility.  When these departments provide vital services to the utility, the cost of those </t>
  </si>
  <si>
    <t xml:space="preserve">services are properly charged to the utility.</t>
  </si>
  <si>
    <t xml:space="preserve">PG&amp;E's 2003 estimate of holding company A&amp;G expenses for the Gas Accord II cost of </t>
  </si>
  <si>
    <t xml:space="preserve">service was derived as follows:</t>
  </si>
  <si>
    <t xml:space="preserve">1.  A 1999 base forecast was developed using recorded adjusted 1999 holding company </t>
  </si>
  <si>
    <t xml:space="preserve">costs billed to PG&amp;E ($49.9 million).</t>
  </si>
  <si>
    <t xml:space="preserve">2   The utility portion of the forecasted increase in holding company spending in 2000 </t>
  </si>
  <si>
    <t xml:space="preserve">($15.6 million) was added to the 1999 base and then escalated to derive a 2003 forecast for holding </t>
  </si>
  <si>
    <t xml:space="preserve">company costs allocated to the utility ($65.6 million in 1999 dollars).</t>
  </si>
  <si>
    <t xml:space="preserve">3.  The utility portion of holding company costs was then unbundled to allocate 8.3% or </t>
  </si>
  <si>
    <t xml:space="preserve">$5.5 million (in 1999 dollars) to the Gas Transmission and Storage Unbundled Cost Category.  </t>
  </si>
  <si>
    <t xml:space="preserve">Holding company costs represent about 8% of recorded 1999 utility A&amp;G costs of about $640 million. </t>
  </si>
  <si>
    <t xml:space="preserve">QUESTION 4</t>
  </si>
  <si>
    <t xml:space="preserve">Q. Why did the 1999 GRC continue to allocate costs to fossil plants, despite divestiture?  </t>
  </si>
  <si>
    <t xml:space="preserve">A.  The 1999 GRC and other CPUC decisions require PG&amp;E to wait until the two-year O&amp;M contracts </t>
  </si>
  <si>
    <t xml:space="preserve">with the new owners of the fossil and geothermal power plants expire before PG&amp;E can apply to the </t>
  </si>
  <si>
    <t xml:space="preserve">CPUC to reallocate the common costs previously allocated to those sold power plants.  These O&amp;M </t>
  </si>
  <si>
    <t xml:space="preserve">contracts will expire in 2000 and 2001.  PG&amp;E will then apply to reallocate the A&amp;G expenses and </t>
  </si>
  <si>
    <t xml:space="preserve">common plant.  PG&amp;E expects that the CPUC will determine the reallocation by 2003.  Thus, PG&amp;E </t>
  </si>
  <si>
    <t xml:space="preserve">has included the reallocated common costs in the Accord II cost of service. </t>
  </si>
  <si>
    <t xml:space="preserve">QUESTION 5</t>
  </si>
  <si>
    <t xml:space="preserve">Q. What were the the path specific and total system actual load factors for 1999?</t>
  </si>
  <si>
    <t xml:space="preserve">A. Using daily transport volumes taken from Table 2 of the Gas Accord II Data Book and </t>
  </si>
  <si>
    <t xml:space="preserve">    annual firm capacities taken from the Gas Accord Settlement Agreement, page 17, </t>
  </si>
  <si>
    <t xml:space="preserve">    1999 actual load factors are as follows:</t>
  </si>
  <si>
    <t xml:space="preserve">1999 Average Daily Transport Volumes and Load Factors</t>
  </si>
  <si>
    <t xml:space="preserve">(MDth/day)</t>
  </si>
  <si>
    <t xml:space="preserve">Baja</t>
  </si>
  <si>
    <t xml:space="preserve">Redwood</t>
  </si>
  <si>
    <t xml:space="preserve">Silverado</t>
  </si>
  <si>
    <t xml:space="preserve">Daily Transport </t>
  </si>
  <si>
    <t xml:space="preserve">Firm Design Capacity</t>
  </si>
  <si>
    <t xml:space="preserve">Average Load Factor </t>
  </si>
  <si>
    <t xml:space="preserve">Notes: - Scheduled daily transport volumes include on-system and off-system firm, </t>
  </si>
  <si>
    <t xml:space="preserve">            as-available and market center activity </t>
  </si>
  <si>
    <t xml:space="preserve">          - SMUD volumes and capacity included</t>
  </si>
  <si>
    <t xml:space="preserve">QUESTION 6</t>
  </si>
  <si>
    <t xml:space="preserve">Q. What would backbone transmission rates be if calculated using the 1999 </t>
  </si>
  <si>
    <t xml:space="preserve">    actual load factors?</t>
  </si>
  <si>
    <t xml:space="preserve">A. Using the actual load factor calculated above and the 2003 Cost of Service data, </t>
  </si>
  <si>
    <t xml:space="preserve">     the various rate scenarios are as follows:</t>
  </si>
  <si>
    <t xml:space="preserve">Rates Using Actual Load Factor</t>
  </si>
  <si>
    <t xml:space="preserve">($/Dth)</t>
  </si>
  <si>
    <t xml:space="preserve">Core </t>
  </si>
  <si>
    <t xml:space="preserve">Noncore</t>
  </si>
  <si>
    <t xml:space="preserve">Off-system</t>
  </si>
  <si>
    <t xml:space="preserve">A.  2003 Status Quo</t>
  </si>
  <si>
    <t xml:space="preserve">     87.5 percent Load Factor</t>
  </si>
  <si>
    <t xml:space="preserve">B.  2003 - Actual Load Factor</t>
  </si>
  <si>
    <t xml:space="preserve">     79 percent average</t>
  </si>
  <si>
    <t xml:space="preserve">     Difference from A</t>
  </si>
  <si>
    <t xml:space="preserve">C.  2003 - Actual Load Factor</t>
  </si>
  <si>
    <t xml:space="preserve">95 % LF</t>
  </si>
  <si>
    <t xml:space="preserve">56% LF</t>
  </si>
  <si>
    <t xml:space="preserve">74% LF</t>
  </si>
  <si>
    <t xml:space="preserve">     Path Specific </t>
  </si>
  <si>
    <t xml:space="preserve">QUESTION 7</t>
  </si>
  <si>
    <t xml:space="preserve">Q. How much of Line 401 costs are phased into on-system rates during each year of the </t>
  </si>
  <si>
    <t xml:space="preserve">     Gas Accord?</t>
  </si>
  <si>
    <t xml:space="preserve">A. As included in the Gas Accord Settlement Agreement.</t>
  </si>
  <si>
    <t xml:space="preserve">Gas Accord Line 401 Phase-In</t>
  </si>
  <si>
    <t xml:space="preserve">To On-System Redwood Path Rates</t>
  </si>
  <si>
    <t xml:space="preserve">Units</t>
  </si>
  <si>
    <t xml:space="preserve">On-System Phase-In</t>
  </si>
  <si>
    <t xml:space="preserve">MMcf/d</t>
  </si>
  <si>
    <t xml:space="preserve">     Percent Phase-In</t>
  </si>
  <si>
    <t xml:space="preserve">%</t>
  </si>
  <si>
    <t xml:space="preserve">Remaining Capacity</t>
  </si>
  <si>
    <t xml:space="preserve">Line 401 Cost of Service</t>
  </si>
  <si>
    <t xml:space="preserve">$ Million</t>
  </si>
  <si>
    <t xml:space="preserve">Costs Phased-In</t>
  </si>
  <si>
    <t xml:space="preserve">Remaining Costs</t>
  </si>
  <si>
    <t xml:space="preserve">          Line 401 Firm Capacity in MMcf/d    =</t>
  </si>
  <si>
    <t xml:space="preserve">QUESTION 8</t>
  </si>
  <si>
    <t xml:space="preserve">Q. What are the rate impacts of phasing in different amounts of Line 401 capacity into </t>
  </si>
  <si>
    <t xml:space="preserve">     on-system rates?</t>
  </si>
  <si>
    <t xml:space="preserve">A.  Using the 2003 cost of service presented at the October 12 Workshop and Gas Accord I </t>
  </si>
  <si>
    <t xml:space="preserve">     rate design assumptions (other than the amount of Line 401 phase-in), the rates for </t>
  </si>
  <si>
    <t xml:space="preserve">     different levels of phase-in are:</t>
  </si>
  <si>
    <t xml:space="preserve">Backbone Rate</t>
  </si>
  <si>
    <t xml:space="preserve">(@100% contract usage)</t>
  </si>
  <si>
    <t xml:space="preserve">Core</t>
  </si>
  <si>
    <t xml:space="preserve">Off-System</t>
  </si>
  <si>
    <t xml:space="preserve">$ / Dth</t>
  </si>
  <si>
    <t xml:space="preserve">2003 Preliminary Rates:</t>
  </si>
  <si>
    <t xml:space="preserve">Phase-in 600 MMCf/d</t>
  </si>
  <si>
    <t xml:space="preserve">Phase-in 500 MMcf/d</t>
  </si>
  <si>
    <t xml:space="preserve">Phase-in 400 MMcf/d</t>
  </si>
  <si>
    <t xml:space="preserve">Note: The Baja and Silverado path rates change because the different amounts of phase-in </t>
  </si>
  <si>
    <t xml:space="preserve">         result in slightly different allocations of common backbone costs to the various paths.</t>
  </si>
  <si>
    <t xml:space="preserve">QUESTION 9</t>
  </si>
  <si>
    <t xml:space="preserve">Q. Please provide the detailed cost of service analysis to support the cumulative annual cost of </t>
  </si>
  <si>
    <t xml:space="preserve">     investing in increased Local Transmission reliability (as discussed in the September 27 </t>
  </si>
  <si>
    <t xml:space="preserve">    and October 12 workshops).</t>
  </si>
  <si>
    <t xml:space="preserve">A. The detailed cost of service for the low and high cases of the local transmission</t>
  </si>
  <si>
    <t xml:space="preserve">reliability investments follow:</t>
  </si>
  <si>
    <t xml:space="preserve">Note:</t>
  </si>
  <si>
    <t xml:space="preserve">The cost of service for reliability investments was developed on a simplified,</t>
  </si>
  <si>
    <t xml:space="preserve">incremental basis.  Capital costs do not include AFUDC or Section 263a interest. </t>
  </si>
  <si>
    <t xml:space="preserve">Cost of Service does not reflect an allocation of utility common costs or overhead.</t>
  </si>
  <si>
    <t xml:space="preserve">Assumptions:</t>
  </si>
  <si>
    <t xml:space="preserve">Weight</t>
  </si>
  <si>
    <t xml:space="preserve">Rate</t>
  </si>
  <si>
    <t xml:space="preserve">ROE</t>
  </si>
  <si>
    <t xml:space="preserve">Return</t>
  </si>
  <si>
    <t xml:space="preserve">Federal Income Tax Rate</t>
  </si>
  <si>
    <t xml:space="preserve">State Income Tax</t>
  </si>
  <si>
    <t xml:space="preserve">Combined</t>
  </si>
  <si>
    <t xml:space="preserve">O&amp;M  (assumed % of initial plant)</t>
  </si>
  <si>
    <t xml:space="preserve">Inflation rate</t>
  </si>
  <si>
    <t xml:space="preserve">Depreciation Rate (30 Yr Life)</t>
  </si>
  <si>
    <t xml:space="preserve">Property Tax Rate (on net plant)</t>
  </si>
  <si>
    <t xml:space="preserve">Assumes full year rather than mid-year convention for book and tax</t>
  </si>
  <si>
    <t xml:space="preserve">Pacific Gas &amp; Electric Company</t>
  </si>
  <si>
    <t xml:space="preserve">LOW CASE - Option 1 &amp; 2 - Local Transmission Reliability Investments</t>
  </si>
  <si>
    <t xml:space="preserve">Illustrative Cost of Service </t>
  </si>
  <si>
    <t xml:space="preserve">($Thousands)</t>
  </si>
  <si>
    <t xml:space="preserve">COST OF SERVICE</t>
  </si>
  <si>
    <t xml:space="preserve">O &amp; M Expenses</t>
  </si>
  <si>
    <t xml:space="preserve">Depreciation</t>
  </si>
  <si>
    <t xml:space="preserve">Property Taxes</t>
  </si>
  <si>
    <t xml:space="preserve">Debt &amp; Equity Return</t>
  </si>
  <si>
    <t xml:space="preserve">Federal Income Tax</t>
  </si>
  <si>
    <t xml:space="preserve">Total Cost of Service</t>
  </si>
  <si>
    <t xml:space="preserve">Rate Base - Ending Balance</t>
  </si>
  <si>
    <t xml:space="preserve">Gas Plant in Service</t>
  </si>
  <si>
    <t xml:space="preserve">Additions to Plant in Service</t>
  </si>
  <si>
    <t xml:space="preserve">Accumulated Depreciation</t>
  </si>
  <si>
    <t xml:space="preserve">Working Capital</t>
  </si>
  <si>
    <t xml:space="preserve">Accumulated Deferred Taxes</t>
  </si>
  <si>
    <t xml:space="preserve">Net Asset Balance (rate base)</t>
  </si>
  <si>
    <t xml:space="preserve">Avg. Asset Balance</t>
  </si>
  <si>
    <t xml:space="preserve">Calculation of Return</t>
  </si>
  <si>
    <t xml:space="preserve">Debt Return</t>
  </si>
  <si>
    <t xml:space="preserve">Debt Ratio</t>
  </si>
  <si>
    <t xml:space="preserve">Preferred Return</t>
  </si>
  <si>
    <t xml:space="preserve">Preferred Ratio</t>
  </si>
  <si>
    <t xml:space="preserve">Equity Return</t>
  </si>
  <si>
    <t xml:space="preserve">Equity Ratio</t>
  </si>
  <si>
    <t xml:space="preserve">Overall Return</t>
  </si>
  <si>
    <t xml:space="preserve">Return on Debt</t>
  </si>
  <si>
    <t xml:space="preserve">Return on Equity and Preferred</t>
  </si>
  <si>
    <t xml:space="preserve">     Total Return</t>
  </si>
  <si>
    <t xml:space="preserve">Gas Plant</t>
  </si>
  <si>
    <t xml:space="preserve">Depreciation Expense (30 Yr)</t>
  </si>
  <si>
    <t xml:space="preserve">Deferred Taxes</t>
  </si>
  <si>
    <t xml:space="preserve">Tax Depreciation</t>
  </si>
  <si>
    <t xml:space="preserve">Book Depreciation</t>
  </si>
  <si>
    <t xml:space="preserve">     Total Differences</t>
  </si>
  <si>
    <t xml:space="preserve">Income Tax Rate</t>
  </si>
  <si>
    <t xml:space="preserve">Income Taxes</t>
  </si>
  <si>
    <t xml:space="preserve">Return on rate base</t>
  </si>
  <si>
    <t xml:space="preserve">Less:   Debt return</t>
  </si>
  <si>
    <t xml:space="preserve">Adjusted Taxable Equity return</t>
  </si>
  <si>
    <t xml:space="preserve">Federal Tax Rate/(1-Fed. Tax Rate)</t>
  </si>
  <si>
    <t xml:space="preserve">     Federal Income Tax</t>
  </si>
  <si>
    <t xml:space="preserve">State Tax. Inc.(Eq.Ret.+Fed. Inc.Tax)</t>
  </si>
  <si>
    <t xml:space="preserve">State Tax Rate/(1-State Tax Rate)</t>
  </si>
  <si>
    <t xml:space="preserve">     State Income Tax</t>
  </si>
  <si>
    <t xml:space="preserve">Total Income Taxes</t>
  </si>
  <si>
    <t xml:space="preserve">Tax Basis</t>
  </si>
  <si>
    <t xml:space="preserve">Tax Depr. Rate 15 yr 200% DDB</t>
  </si>
  <si>
    <t xml:space="preserve">HIGH CASE - Option 1 &amp; 2 - Local Transmission Reliability Investments</t>
  </si>
  <si>
    <t xml:space="preserve">Depreciation Expense (30 Yr SL)</t>
  </si>
  <si>
    <t xml:space="preserve">QUESTION 10</t>
  </si>
  <si>
    <t xml:space="preserve">     investing in increased supply reliability (as discussed in the September 27 </t>
  </si>
  <si>
    <t xml:space="preserve">     and October 12 workshops).</t>
  </si>
  <si>
    <t xml:space="preserve">A. The detailed cost of service for the low and high cases of the supply reliability investments </t>
  </si>
  <si>
    <t xml:space="preserve">     follow:</t>
  </si>
  <si>
    <t xml:space="preserve">O&amp;M  (% of initial plant)</t>
  </si>
  <si>
    <t xml:space="preserve">LOW CASE - Option 2 - Other Backbone / Storage Reliability Investments</t>
  </si>
  <si>
    <t xml:space="preserve">($ Thousands)</t>
  </si>
  <si>
    <t xml:space="preserve">Depreciation Expense</t>
  </si>
  <si>
    <t xml:space="preserve">HIGH CASE - Option 2 - Other Backbone/Storage Reliability Investments</t>
  </si>
  <si>
    <t xml:space="preserve">Book Depreciation &amp; Amort</t>
  </si>
  <si>
    <t xml:space="preserve">     Total Federal Income Tax</t>
  </si>
  <si>
    <t xml:space="preserve">QUESTION 11</t>
  </si>
  <si>
    <t xml:space="preserve">Q. How would the allocation of Local Transmission costs to core and noncore customers</t>
  </si>
  <si>
    <t xml:space="preserve">     change if it were based on some allocation other than Cold Year Winter January?</t>
  </si>
  <si>
    <t xml:space="preserve">A.</t>
  </si>
  <si>
    <t xml:space="preserve">Percentage</t>
  </si>
  <si>
    <r>
      <rPr>
        <u val="single"/>
        <sz val="10"/>
        <rFont val="Arial"/>
        <family val="2"/>
      </rPr>
      <t xml:space="preserve">Marginal Cost Revenues</t>
    </r>
    <r>
      <rPr>
        <u val="single"/>
        <vertAlign val="superscript"/>
        <sz val="10"/>
        <rFont val="Arial"/>
        <family val="2"/>
      </rPr>
      <t xml:space="preserve">(1)</t>
    </r>
    <r>
      <rPr>
        <u val="single"/>
        <sz val="10"/>
        <rFont val="Arial"/>
        <family val="2"/>
      </rPr>
      <t xml:space="preserve"> </t>
    </r>
  </si>
  <si>
    <t xml:space="preserve"> Allocation</t>
  </si>
  <si>
    <t xml:space="preserve">GAS ACCORD I - Local Transmission Allocation</t>
  </si>
  <si>
    <r>
      <rPr>
        <b val="true"/>
        <sz val="10"/>
        <rFont val="Arial"/>
        <family val="2"/>
      </rPr>
      <t xml:space="preserve">CURRENT ALLOCATORS </t>
    </r>
    <r>
      <rPr>
        <b val="true"/>
        <vertAlign val="superscript"/>
        <sz val="10"/>
        <rFont val="Arial"/>
        <family val="2"/>
      </rPr>
      <t xml:space="preserve">(2)</t>
    </r>
  </si>
  <si>
    <t xml:space="preserve">Annual Average (MDth)</t>
  </si>
  <si>
    <t xml:space="preserve">COLD YEAR-BASED</t>
  </si>
  <si>
    <r>
      <rPr>
        <sz val="10"/>
        <rFont val="Arial"/>
        <family val="2"/>
      </rPr>
      <t xml:space="preserve">Cold Year Coincident Peak Month (January) </t>
    </r>
    <r>
      <rPr>
        <vertAlign val="superscript"/>
        <sz val="10"/>
        <rFont val="Arial"/>
        <family val="2"/>
      </rPr>
      <t xml:space="preserve">(3)</t>
    </r>
  </si>
  <si>
    <t xml:space="preserve">Cold Year - Annual</t>
  </si>
  <si>
    <t xml:space="preserve">Cold Year Winter Season (Nov-March)</t>
  </si>
  <si>
    <t xml:space="preserve">AVERAGE YEAR-BASED</t>
  </si>
  <si>
    <t xml:space="preserve">Average Year (Equal cents per therm)</t>
  </si>
  <si>
    <t xml:space="preserve">Average Year Winter Season (Nov-March)</t>
  </si>
  <si>
    <t xml:space="preserve">Average Year January</t>
  </si>
  <si>
    <t xml:space="preserve">Cold Winter Day (in Average Year)</t>
  </si>
  <si>
    <t xml:space="preserve">OTHER ALLOCATORS:</t>
  </si>
  <si>
    <r>
      <rPr>
        <sz val="10"/>
        <rFont val="Arial"/>
        <family val="2"/>
      </rPr>
      <t xml:space="preserve">1 in 4 COLD WINTER DAY (38 degrees) </t>
    </r>
    <r>
      <rPr>
        <vertAlign val="superscript"/>
        <sz val="10"/>
        <rFont val="Arial"/>
        <family val="2"/>
      </rPr>
      <t xml:space="preserve">(4)</t>
    </r>
  </si>
  <si>
    <t xml:space="preserve">(1) Scaled equalized 2 year marginal cost revenues used to allocate local transmission costs, consistent</t>
  </si>
  <si>
    <t xml:space="preserve">with 1995 BCAP Decision (D. 95-12-053).</t>
  </si>
  <si>
    <t xml:space="preserve">(2) Marginal demand measures based on 2000 BCAP Settlement Agreement</t>
  </si>
  <si>
    <t xml:space="preserve">(3) Currently adopted method of allocating local transmission marginal cost revenues.</t>
  </si>
  <si>
    <t xml:space="preserve">(4) Based on data presented at September 27, 2000, Reliability Workshop</t>
  </si>
  <si>
    <t xml:space="preserve">QUESTION 12</t>
  </si>
  <si>
    <t xml:space="preserve">Q. What are the detailed changes in O&amp;M and A&amp;G costs from 1999 to 2003? </t>
  </si>
  <si>
    <t xml:space="preserve">     What plant additions and retirements are forecast for 1999 to 2003?</t>
  </si>
  <si>
    <t xml:space="preserve">A.  PG&amp;E is working to complete the detailed cost of service and its supporting information </t>
  </si>
  <si>
    <t xml:space="preserve">     and will provide parties with this information as soon as it is available. 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</si>
</sst>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0%"/>
    <numFmt numFmtId="166" formatCode="#,##0"/>
    <numFmt numFmtId="167" formatCode="0%"/>
    <numFmt numFmtId="168" formatCode="_(* #,##0.00_);_(* \(#,##0.00\);_(* \-??_);_(@_)"/>
    <numFmt numFmtId="169" formatCode="_(* #,##0.000_);_(* \(#,##0.000\);_(* \-??_);_(@_)"/>
    <numFmt numFmtId="170" formatCode="0.000"/>
    <numFmt numFmtId="171" formatCode="0.000_);\(0.000\)"/>
    <numFmt numFmtId="172" formatCode="\$#,##0"/>
    <numFmt numFmtId="173" formatCode="\$#,##0.00_);&quot;($&quot;#,##0.00\)"/>
    <numFmt numFmtId="174" formatCode="\$#,##0_);&quot;($&quot;#,##0\)"/>
    <numFmt numFmtId="175" formatCode="[$-409]#,##0_);\(#,##0\)"/>
    <numFmt numFmtId="176" formatCode="#,##0.000000_);\(#,##0.000000\)"/>
    <numFmt numFmtId="177" formatCode="0.000%"/>
    <numFmt numFmtId="178" formatCode="\$#,##0_);[RED]&quot;($&quot;#,##0\)"/>
    <numFmt numFmtId="179" formatCode="0.0%"/>
    <numFmt numFmtId="180" formatCode="_(* #,##0_);_(* \(#,##0\);_(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u val="single"/>
      <sz val="11"/>
      <name val="Arial"/>
      <family val="2"/>
    </font>
    <font>
      <sz val="11"/>
      <name val="Arial"/>
      <family val="0"/>
    </font>
    <font>
      <sz val="11"/>
      <color rgb="FF000000"/>
      <name val="Arial MT"/>
      <family val="0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i val="true"/>
      <sz val="11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u val="single"/>
      <vertAlign val="superscript"/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dashed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17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1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3.41"/>
    <col collapsed="false" customWidth="true" hidden="false" outlineLevel="0" max="3" min="3" style="1" width="8.7"/>
    <col collapsed="false" customWidth="true" hidden="false" outlineLevel="0" max="4" min="4" style="1" width="10.56"/>
    <col collapsed="false" customWidth="false" hidden="false" outlineLevel="0" max="5" min="5" style="1" width="9.14"/>
    <col collapsed="false" customWidth="true" hidden="false" outlineLevel="0" max="6" min="6" style="1" width="8.7"/>
    <col collapsed="false" customWidth="true" hidden="false" outlineLevel="0" max="7" min="7" style="1" width="9.41"/>
    <col collapsed="false" customWidth="true" hidden="false" outlineLevel="0" max="8" min="8" style="1" width="10.56"/>
    <col collapsed="false" customWidth="true" hidden="false" outlineLevel="0" max="9" min="9" style="1" width="9.41"/>
    <col collapsed="false" customWidth="false" hidden="false" outlineLevel="0" max="257" min="10" style="1" width="9.14"/>
  </cols>
  <sheetData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6" customFormat="false" ht="15" hidden="false" customHeight="true" outlineLevel="0" collapsed="false">
      <c r="A6" s="4" t="s">
        <v>2</v>
      </c>
    </row>
    <row r="7" customFormat="false" ht="15" hidden="false" customHeight="true" outlineLevel="0" collapsed="false">
      <c r="A7" s="1" t="s">
        <v>3</v>
      </c>
    </row>
    <row r="8" customFormat="false" ht="15" hidden="false" customHeight="true" outlineLevel="0" collapsed="false">
      <c r="A8" s="1" t="s">
        <v>4</v>
      </c>
    </row>
    <row r="9" customFormat="false" ht="15" hidden="false" customHeight="true" outlineLevel="0" collapsed="false"/>
    <row r="10" customFormat="false" ht="15" hidden="false" customHeight="true" outlineLevel="0" collapsed="false">
      <c r="A10" s="1" t="s">
        <v>5</v>
      </c>
    </row>
    <row r="11" customFormat="false" ht="15" hidden="false" customHeight="true" outlineLevel="0" collapsed="false">
      <c r="A11" s="1" t="s">
        <v>6</v>
      </c>
    </row>
    <row r="12" customFormat="false" ht="15" hidden="false" customHeight="true" outlineLevel="0" collapsed="false"/>
    <row r="13" customFormat="false" ht="15" hidden="false" customHeight="true" outlineLevel="0" collapsed="false">
      <c r="A13" s="5" t="s">
        <v>7</v>
      </c>
      <c r="B13" s="5"/>
      <c r="C13" s="5"/>
      <c r="D13" s="5"/>
      <c r="E13" s="5"/>
      <c r="F13" s="5"/>
      <c r="G13" s="5"/>
      <c r="H13" s="5"/>
      <c r="I13" s="5"/>
    </row>
    <row r="14" customFormat="false" ht="1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</row>
    <row r="15" customFormat="false" ht="15" hidden="false" customHeight="true" outlineLevel="0" collapsed="false">
      <c r="A15" s="7"/>
      <c r="B15" s="8"/>
      <c r="C15" s="8"/>
      <c r="D15" s="8"/>
      <c r="E15" s="8"/>
      <c r="F15" s="8"/>
      <c r="G15" s="8"/>
      <c r="H15" s="8"/>
      <c r="I15" s="9"/>
    </row>
    <row r="16" customFormat="false" ht="15" hidden="false" customHeight="true" outlineLevel="0" collapsed="false">
      <c r="A16" s="7"/>
      <c r="B16" s="8"/>
      <c r="C16" s="10" t="s">
        <v>8</v>
      </c>
      <c r="D16" s="10"/>
      <c r="E16" s="10"/>
      <c r="F16" s="8"/>
      <c r="G16" s="11" t="s">
        <v>9</v>
      </c>
      <c r="H16" s="11"/>
      <c r="I16" s="11"/>
    </row>
    <row r="17" customFormat="false" ht="15" hidden="false" customHeight="true" outlineLevel="0" collapsed="false">
      <c r="A17" s="7"/>
      <c r="B17" s="8"/>
      <c r="C17" s="12" t="s">
        <v>10</v>
      </c>
      <c r="D17" s="12" t="s">
        <v>11</v>
      </c>
      <c r="E17" s="12" t="s">
        <v>12</v>
      </c>
      <c r="F17" s="8"/>
      <c r="G17" s="12" t="s">
        <v>10</v>
      </c>
      <c r="H17" s="12" t="s">
        <v>13</v>
      </c>
      <c r="I17" s="13" t="s">
        <v>12</v>
      </c>
    </row>
    <row r="18" customFormat="false" ht="15" hidden="false" customHeight="true" outlineLevel="0" collapsed="false">
      <c r="A18" s="7"/>
      <c r="B18" s="8"/>
      <c r="C18" s="8"/>
      <c r="D18" s="8"/>
      <c r="E18" s="8"/>
      <c r="F18" s="8"/>
      <c r="G18" s="8"/>
      <c r="H18" s="8"/>
      <c r="I18" s="9"/>
    </row>
    <row r="19" customFormat="false" ht="15" hidden="false" customHeight="true" outlineLevel="0" collapsed="false">
      <c r="A19" s="7" t="s">
        <v>14</v>
      </c>
      <c r="B19" s="8"/>
      <c r="C19" s="14" t="n">
        <v>0.462</v>
      </c>
      <c r="D19" s="14" t="n">
        <v>0.058</v>
      </c>
      <c r="E19" s="14" t="n">
        <v>0.48</v>
      </c>
      <c r="F19" s="14"/>
      <c r="G19" s="14" t="n">
        <v>0.0726</v>
      </c>
      <c r="H19" s="14" t="n">
        <v>0.066</v>
      </c>
      <c r="I19" s="15" t="n">
        <v>0.1122</v>
      </c>
    </row>
    <row r="20" customFormat="false" ht="15" hidden="false" customHeight="true" outlineLevel="0" collapsed="false">
      <c r="A20" s="7" t="s">
        <v>15</v>
      </c>
      <c r="B20" s="8"/>
      <c r="C20" s="14" t="n">
        <v>0.462</v>
      </c>
      <c r="D20" s="14" t="n">
        <v>0.058</v>
      </c>
      <c r="E20" s="14" t="n">
        <v>0.48</v>
      </c>
      <c r="F20" s="14"/>
      <c r="G20" s="14" t="n">
        <v>0.0741</v>
      </c>
      <c r="H20" s="14" t="n">
        <v>0.0656</v>
      </c>
      <c r="I20" s="15" t="n">
        <v>0.124</v>
      </c>
    </row>
    <row r="21" customFormat="false" ht="15" hidden="false" customHeight="true" outlineLevel="0" collapsed="false">
      <c r="A21" s="7"/>
      <c r="B21" s="8"/>
      <c r="C21" s="14"/>
      <c r="D21" s="14"/>
      <c r="E21" s="14"/>
      <c r="F21" s="14"/>
      <c r="G21" s="14"/>
      <c r="H21" s="14"/>
      <c r="I21" s="15"/>
    </row>
    <row r="22" customFormat="false" ht="15" hidden="false" customHeight="true" outlineLevel="0" collapsed="false">
      <c r="A22" s="7"/>
      <c r="B22" s="8"/>
      <c r="C22" s="14"/>
      <c r="D22" s="14"/>
      <c r="E22" s="14"/>
      <c r="F22" s="16" t="s">
        <v>16</v>
      </c>
      <c r="G22" s="16" t="s">
        <v>11</v>
      </c>
      <c r="H22" s="16" t="s">
        <v>12</v>
      </c>
      <c r="I22" s="17" t="s">
        <v>17</v>
      </c>
    </row>
    <row r="23" customFormat="false" ht="15" hidden="false" customHeight="true" outlineLevel="0" collapsed="false">
      <c r="A23" s="7" t="s">
        <v>18</v>
      </c>
      <c r="B23" s="8"/>
      <c r="C23" s="14"/>
      <c r="D23" s="14"/>
      <c r="E23" s="14"/>
      <c r="F23" s="14" t="n">
        <v>0.0335</v>
      </c>
      <c r="G23" s="14" t="n">
        <v>0.0038</v>
      </c>
      <c r="H23" s="14" t="n">
        <v>0.0539</v>
      </c>
      <c r="I23" s="15" t="n">
        <f aca="false">SUM(F23:H23)</f>
        <v>0.0912</v>
      </c>
    </row>
    <row r="24" customFormat="false" ht="15" hidden="false" customHeight="true" outlineLevel="0" collapsed="false">
      <c r="A24" s="7" t="s">
        <v>19</v>
      </c>
      <c r="B24" s="8"/>
      <c r="C24" s="14"/>
      <c r="D24" s="14"/>
      <c r="E24" s="14"/>
      <c r="F24" s="14" t="n">
        <v>0.0342</v>
      </c>
      <c r="G24" s="14" t="n">
        <v>0.0038</v>
      </c>
      <c r="H24" s="14" t="n">
        <v>0.0595</v>
      </c>
      <c r="I24" s="15" t="n">
        <f aca="false">SUM(F24:H24)</f>
        <v>0.0975</v>
      </c>
    </row>
    <row r="25" customFormat="false" ht="15" hidden="false" customHeight="true" outlineLevel="0" collapsed="false">
      <c r="A25" s="7" t="s">
        <v>20</v>
      </c>
      <c r="B25" s="8"/>
      <c r="C25" s="14"/>
      <c r="D25" s="14"/>
      <c r="E25" s="14"/>
      <c r="F25" s="14" t="n">
        <f aca="false">F24-F23</f>
        <v>0.000699999999999999</v>
      </c>
      <c r="G25" s="14" t="n">
        <f aca="false">G24-G23</f>
        <v>0</v>
      </c>
      <c r="H25" s="14" t="n">
        <f aca="false">H24-H23</f>
        <v>0.00559999999999999</v>
      </c>
      <c r="I25" s="15" t="n">
        <f aca="false">I24-I23</f>
        <v>0.0063</v>
      </c>
    </row>
    <row r="26" customFormat="false" ht="15" hidden="false" customHeight="true" outlineLevel="0" collapsed="false">
      <c r="A26" s="7"/>
      <c r="B26" s="8"/>
      <c r="C26" s="8"/>
      <c r="D26" s="8"/>
      <c r="E26" s="8"/>
      <c r="F26" s="8"/>
      <c r="G26" s="8"/>
      <c r="H26" s="8"/>
      <c r="I26" s="9"/>
    </row>
    <row r="27" customFormat="false" ht="15" hidden="false" customHeight="true" outlineLevel="0" collapsed="false">
      <c r="A27" s="18"/>
      <c r="B27" s="19"/>
      <c r="C27" s="19"/>
      <c r="D27" s="19"/>
      <c r="E27" s="19"/>
      <c r="F27" s="19"/>
      <c r="G27" s="19"/>
      <c r="H27" s="19"/>
      <c r="I27" s="20"/>
    </row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>
      <c r="A32" s="4" t="s">
        <v>21</v>
      </c>
    </row>
    <row r="33" customFormat="false" ht="15" hidden="false" customHeight="true" outlineLevel="0" collapsed="false">
      <c r="A33" s="1" t="s">
        <v>22</v>
      </c>
    </row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>
      <c r="A36" s="1" t="s">
        <v>23</v>
      </c>
    </row>
    <row r="37" customFormat="false" ht="15" hidden="false" customHeight="true" outlineLevel="0" collapsed="false">
      <c r="A37" s="1" t="s">
        <v>24</v>
      </c>
    </row>
    <row r="38" customFormat="false" ht="15" hidden="false" customHeight="true" outlineLevel="0" collapsed="false">
      <c r="A38" s="1" t="s">
        <v>25</v>
      </c>
    </row>
    <row r="39" customFormat="false" ht="15" hidden="false" customHeight="true" outlineLevel="0" collapsed="false">
      <c r="A39" s="1" t="s">
        <v>26</v>
      </c>
    </row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>
      <c r="A42" s="4" t="s">
        <v>27</v>
      </c>
    </row>
    <row r="43" customFormat="false" ht="15" hidden="false" customHeight="true" outlineLevel="0" collapsed="false">
      <c r="A43" s="1" t="s">
        <v>28</v>
      </c>
    </row>
    <row r="44" customFormat="false" ht="15" hidden="false" customHeight="true" outlineLevel="0" collapsed="false"/>
    <row r="45" customFormat="false" ht="15" hidden="false" customHeight="true" outlineLevel="0" collapsed="false">
      <c r="A45" s="1" t="s">
        <v>29</v>
      </c>
    </row>
    <row r="46" customFormat="false" ht="15" hidden="false" customHeight="true" outlineLevel="0" collapsed="false">
      <c r="A46" s="1" t="s">
        <v>30</v>
      </c>
    </row>
    <row r="47" customFormat="false" ht="15" hidden="false" customHeight="true" outlineLevel="0" collapsed="false"/>
    <row r="48" customFormat="false" ht="14.25" hidden="false" customHeight="false" outlineLevel="0" collapsed="false">
      <c r="A48" s="1" t="s">
        <v>31</v>
      </c>
    </row>
    <row r="49" customFormat="false" ht="14.25" hidden="false" customHeight="false" outlineLevel="0" collapsed="false">
      <c r="A49" s="1" t="s">
        <v>32</v>
      </c>
    </row>
    <row r="50" customFormat="false" ht="14.25" hidden="false" customHeight="false" outlineLevel="0" collapsed="false">
      <c r="A50" s="1" t="s">
        <v>33</v>
      </c>
    </row>
    <row r="51" customFormat="false" ht="14.25" hidden="false" customHeight="false" outlineLevel="0" collapsed="false">
      <c r="A51" s="1" t="s">
        <v>34</v>
      </c>
    </row>
    <row r="52" customFormat="false" ht="14.25" hidden="false" customHeight="false" outlineLevel="0" collapsed="false">
      <c r="A52" s="1" t="s">
        <v>35</v>
      </c>
    </row>
    <row r="53" customFormat="false" ht="14.25" hidden="false" customHeight="false" outlineLevel="0" collapsed="false">
      <c r="A53" s="1" t="s">
        <v>36</v>
      </c>
    </row>
    <row r="54" customFormat="false" ht="14.25" hidden="false" customHeight="false" outlineLevel="0" collapsed="false">
      <c r="A54" s="1" t="s">
        <v>37</v>
      </c>
    </row>
    <row r="56" customFormat="false" ht="14.25" hidden="false" customHeight="false" outlineLevel="0" collapsed="false">
      <c r="A56" s="1" t="s">
        <v>38</v>
      </c>
    </row>
    <row r="57" customFormat="false" ht="14.25" hidden="false" customHeight="false" outlineLevel="0" collapsed="false">
      <c r="A57" s="1" t="s">
        <v>39</v>
      </c>
    </row>
    <row r="58" customFormat="false" ht="14.25" hidden="false" customHeight="false" outlineLevel="0" collapsed="false">
      <c r="A58" s="1" t="s">
        <v>40</v>
      </c>
    </row>
    <row r="59" customFormat="false" ht="14.25" hidden="false" customHeight="false" outlineLevel="0" collapsed="false">
      <c r="A59" s="1" t="s">
        <v>41</v>
      </c>
    </row>
    <row r="60" customFormat="false" ht="14.25" hidden="false" customHeight="false" outlineLevel="0" collapsed="false">
      <c r="A60" s="1" t="s">
        <v>42</v>
      </c>
    </row>
    <row r="61" customFormat="false" ht="14.25" hidden="false" customHeight="false" outlineLevel="0" collapsed="false">
      <c r="A61" s="1" t="s">
        <v>43</v>
      </c>
    </row>
    <row r="62" customFormat="false" ht="14.25" hidden="false" customHeight="false" outlineLevel="0" collapsed="false">
      <c r="A62" s="1" t="s">
        <v>44</v>
      </c>
    </row>
    <row r="63" customFormat="false" ht="14.25" hidden="false" customHeight="false" outlineLevel="0" collapsed="false">
      <c r="A63" s="1" t="s">
        <v>45</v>
      </c>
    </row>
    <row r="64" customFormat="false" ht="14.25" hidden="false" customHeight="false" outlineLevel="0" collapsed="false">
      <c r="A64" s="1" t="s">
        <v>46</v>
      </c>
    </row>
    <row r="66" customFormat="false" ht="14.25" hidden="false" customHeight="false" outlineLevel="0" collapsed="false">
      <c r="A66" s="1" t="s">
        <v>47</v>
      </c>
    </row>
    <row r="69" customFormat="false" ht="15" hidden="false" customHeight="false" outlineLevel="0" collapsed="false">
      <c r="A69" s="4" t="s">
        <v>48</v>
      </c>
    </row>
    <row r="70" customFormat="false" ht="14.25" hidden="false" customHeight="false" outlineLevel="0" collapsed="false">
      <c r="A70" s="1" t="s">
        <v>49</v>
      </c>
    </row>
    <row r="72" customFormat="false" ht="14.25" hidden="false" customHeight="false" outlineLevel="0" collapsed="false">
      <c r="A72" s="1" t="s">
        <v>50</v>
      </c>
    </row>
    <row r="73" customFormat="false" ht="14.25" hidden="false" customHeight="false" outlineLevel="0" collapsed="false">
      <c r="A73" s="1" t="s">
        <v>51</v>
      </c>
    </row>
    <row r="74" customFormat="false" ht="14.25" hidden="false" customHeight="false" outlineLevel="0" collapsed="false">
      <c r="A74" s="1" t="s">
        <v>52</v>
      </c>
    </row>
    <row r="75" customFormat="false" ht="14.25" hidden="false" customHeight="false" outlineLevel="0" collapsed="false">
      <c r="A75" s="1" t="s">
        <v>53</v>
      </c>
    </row>
    <row r="76" customFormat="false" ht="14.25" hidden="false" customHeight="false" outlineLevel="0" collapsed="false">
      <c r="A76" s="1" t="s">
        <v>54</v>
      </c>
    </row>
    <row r="77" customFormat="false" ht="14.25" hidden="false" customHeight="false" outlineLevel="0" collapsed="false">
      <c r="A77" s="1" t="s">
        <v>55</v>
      </c>
    </row>
  </sheetData>
  <mergeCells count="6">
    <mergeCell ref="A2:I2"/>
    <mergeCell ref="A3:I3"/>
    <mergeCell ref="A13:I13"/>
    <mergeCell ref="A14:I14"/>
    <mergeCell ref="C16:E16"/>
    <mergeCell ref="G16:I16"/>
  </mergeCells>
  <printOptions headings="false" gridLines="false" gridLinesSet="true" horizontalCentered="true" verticalCentered="false"/>
  <pageMargins left="0.420138888888889" right="0.420138888888889" top="0.984027777777778" bottom="0.984027777777778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  <rowBreaks count="1" manualBreakCount="1">
    <brk id="4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13.85"/>
    <col collapsed="false" customWidth="true" hidden="false" outlineLevel="0" max="2" min="2" style="21" width="14.85"/>
    <col collapsed="false" customWidth="false" hidden="false" outlineLevel="0" max="4" min="3" style="21" width="9.14"/>
    <col collapsed="false" customWidth="true" hidden="false" outlineLevel="0" max="5" min="5" style="21" width="10.41"/>
    <col collapsed="false" customWidth="false" hidden="false" outlineLevel="0" max="257" min="6" style="21" width="9.14"/>
  </cols>
  <sheetData>
    <row r="1" customFormat="false" ht="15" hidden="false" customHeight="false" outlineLevel="0" collapsed="false">
      <c r="A1" s="4" t="s">
        <v>56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1" t="s">
        <v>57</v>
      </c>
      <c r="B2" s="1"/>
      <c r="C2" s="1"/>
      <c r="D2" s="1"/>
      <c r="E2" s="1"/>
      <c r="F2" s="1"/>
      <c r="G2" s="1"/>
      <c r="H2" s="1"/>
    </row>
    <row r="3" customFormat="false" ht="14.2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4.25" hidden="false" customHeight="false" outlineLevel="0" collapsed="false">
      <c r="A4" s="1" t="s">
        <v>58</v>
      </c>
      <c r="B4" s="1"/>
      <c r="C4" s="1"/>
      <c r="D4" s="1"/>
      <c r="E4" s="1"/>
      <c r="F4" s="1"/>
      <c r="G4" s="1"/>
      <c r="H4" s="1"/>
    </row>
    <row r="5" customFormat="false" ht="14.25" hidden="false" customHeight="false" outlineLevel="0" collapsed="false">
      <c r="A5" s="1" t="s">
        <v>59</v>
      </c>
      <c r="B5" s="1"/>
      <c r="C5" s="1"/>
      <c r="D5" s="1"/>
      <c r="E5" s="1"/>
      <c r="F5" s="1"/>
      <c r="G5" s="1"/>
      <c r="H5" s="1"/>
    </row>
    <row r="6" customFormat="false" ht="14.25" hidden="false" customHeight="false" outlineLevel="0" collapsed="false">
      <c r="A6" s="1" t="s">
        <v>60</v>
      </c>
      <c r="B6" s="1"/>
      <c r="C6" s="1"/>
      <c r="D6" s="1"/>
      <c r="E6" s="1"/>
      <c r="F6" s="1"/>
      <c r="G6" s="1"/>
      <c r="H6" s="1"/>
    </row>
    <row r="7" customFormat="false" ht="14.25" hidden="false" customHeight="false" outlineLevel="0" collapsed="false">
      <c r="A7" s="1"/>
      <c r="B7" s="1"/>
      <c r="C7" s="1"/>
      <c r="D7" s="1"/>
      <c r="E7" s="1"/>
      <c r="F7" s="1"/>
      <c r="G7" s="1"/>
      <c r="H7" s="1"/>
    </row>
    <row r="8" customFormat="false" ht="14.25" hidden="false" customHeight="false" outlineLevel="0" collapsed="false">
      <c r="A8" s="5" t="s">
        <v>61</v>
      </c>
      <c r="B8" s="5"/>
      <c r="C8" s="5"/>
      <c r="D8" s="5"/>
      <c r="E8" s="5"/>
      <c r="F8" s="5"/>
      <c r="G8" s="1"/>
      <c r="H8" s="1"/>
    </row>
    <row r="9" customFormat="false" ht="14.25" hidden="false" customHeight="false" outlineLevel="0" collapsed="false">
      <c r="A9" s="22" t="s">
        <v>62</v>
      </c>
      <c r="B9" s="22"/>
      <c r="C9" s="22"/>
      <c r="D9" s="22"/>
      <c r="E9" s="22"/>
      <c r="F9" s="22"/>
      <c r="G9" s="1"/>
      <c r="H9" s="1"/>
    </row>
    <row r="10" customFormat="false" ht="15" hidden="false" customHeight="false" outlineLevel="0" collapsed="false">
      <c r="A10" s="23"/>
      <c r="B10" s="24"/>
      <c r="C10" s="25" t="s">
        <v>63</v>
      </c>
      <c r="D10" s="25" t="s">
        <v>64</v>
      </c>
      <c r="E10" s="25" t="s">
        <v>65</v>
      </c>
      <c r="F10" s="26" t="s">
        <v>17</v>
      </c>
      <c r="G10" s="3"/>
      <c r="H10" s="3"/>
    </row>
    <row r="11" customFormat="false" ht="14.25" hidden="false" customHeight="false" outlineLevel="0" collapsed="false">
      <c r="A11" s="27" t="s">
        <v>66</v>
      </c>
      <c r="B11" s="9"/>
      <c r="C11" s="28" t="n">
        <v>661.942447107015</v>
      </c>
      <c r="D11" s="28" t="n">
        <v>1730.22311388249</v>
      </c>
      <c r="E11" s="28" t="n">
        <v>147.182207936508</v>
      </c>
      <c r="F11" s="29" t="n">
        <f aca="false">SUM(C11:E11)</f>
        <v>2539.34776892601</v>
      </c>
      <c r="G11" s="1"/>
      <c r="H11" s="1"/>
    </row>
    <row r="12" customFormat="false" ht="14.25" hidden="false" customHeight="false" outlineLevel="0" collapsed="false">
      <c r="A12" s="7" t="s">
        <v>67</v>
      </c>
      <c r="B12" s="9"/>
      <c r="C12" s="28" t="n">
        <v>1174</v>
      </c>
      <c r="D12" s="28" t="n">
        <v>1830.195</v>
      </c>
      <c r="E12" s="28" t="n">
        <v>200</v>
      </c>
      <c r="F12" s="29" t="n">
        <f aca="false">SUM(C12:E12)</f>
        <v>3204.195</v>
      </c>
      <c r="G12" s="1"/>
      <c r="H12" s="1"/>
    </row>
    <row r="13" customFormat="false" ht="14.25" hidden="false" customHeight="false" outlineLevel="0" collapsed="false">
      <c r="A13" s="18" t="s">
        <v>68</v>
      </c>
      <c r="B13" s="20"/>
      <c r="C13" s="30" t="n">
        <v>0.563835133821989</v>
      </c>
      <c r="D13" s="30" t="n">
        <v>0.945376374584396</v>
      </c>
      <c r="E13" s="30" t="n">
        <v>0.73591103968254</v>
      </c>
      <c r="F13" s="31" t="n">
        <f aca="false">F11/F12</f>
        <v>0.792507250315918</v>
      </c>
      <c r="G13" s="1"/>
      <c r="H13" s="1"/>
    </row>
    <row r="14" customFormat="false" ht="8.25" hidden="false" customHeight="true" outlineLevel="0" collapsed="false">
      <c r="A14" s="1"/>
      <c r="B14" s="1"/>
      <c r="C14" s="1"/>
      <c r="D14" s="1"/>
      <c r="E14" s="1"/>
      <c r="F14" s="1"/>
      <c r="G14" s="1"/>
      <c r="H14" s="1"/>
    </row>
    <row r="15" customFormat="false" ht="14.25" hidden="false" customHeight="false" outlineLevel="0" collapsed="false">
      <c r="A15" s="1" t="s">
        <v>69</v>
      </c>
      <c r="B15" s="1"/>
      <c r="C15" s="1"/>
      <c r="D15" s="1"/>
      <c r="E15" s="1"/>
      <c r="F15" s="1"/>
      <c r="G15" s="1"/>
      <c r="H15" s="1"/>
    </row>
    <row r="16" customFormat="false" ht="14.25" hidden="false" customHeight="false" outlineLevel="0" collapsed="false">
      <c r="A16" s="1" t="s">
        <v>70</v>
      </c>
      <c r="B16" s="1"/>
      <c r="C16" s="1"/>
      <c r="D16" s="1"/>
      <c r="E16" s="1"/>
      <c r="F16" s="1"/>
      <c r="G16" s="1"/>
      <c r="H16" s="1"/>
    </row>
    <row r="17" customFormat="false" ht="14.25" hidden="false" customHeight="false" outlineLevel="0" collapsed="false">
      <c r="A17" s="1" t="s">
        <v>71</v>
      </c>
      <c r="B17" s="1"/>
      <c r="C17" s="1"/>
      <c r="D17" s="1"/>
      <c r="E17" s="1"/>
      <c r="F17" s="1"/>
      <c r="G17" s="1"/>
      <c r="H17" s="1"/>
    </row>
    <row r="18" customFormat="false" ht="21.75" hidden="false" customHeight="tru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15" hidden="false" customHeight="false" outlineLevel="0" collapsed="false">
      <c r="A19" s="4" t="s">
        <v>72</v>
      </c>
      <c r="B19" s="1"/>
      <c r="C19" s="1"/>
      <c r="D19" s="1"/>
      <c r="E19" s="1"/>
      <c r="F19" s="1"/>
      <c r="G19" s="1"/>
      <c r="H19" s="1"/>
    </row>
    <row r="20" customFormat="false" ht="14.25" hidden="false" customHeight="false" outlineLevel="0" collapsed="false">
      <c r="A20" s="1" t="s">
        <v>73</v>
      </c>
      <c r="B20" s="1"/>
      <c r="C20" s="1"/>
      <c r="D20" s="1"/>
      <c r="E20" s="1"/>
      <c r="F20" s="1"/>
      <c r="G20" s="1"/>
      <c r="H20" s="1"/>
    </row>
    <row r="21" customFormat="false" ht="14.25" hidden="false" customHeight="false" outlineLevel="0" collapsed="false">
      <c r="A21" s="1" t="s">
        <v>74</v>
      </c>
      <c r="B21" s="1"/>
      <c r="C21" s="1"/>
      <c r="D21" s="1"/>
      <c r="E21" s="1"/>
      <c r="F21" s="1"/>
      <c r="G21" s="1"/>
      <c r="H21" s="1"/>
    </row>
    <row r="22" customFormat="false" ht="14.25" hidden="false" customHeight="false" outlineLevel="0" collapsed="false">
      <c r="A22" s="1"/>
      <c r="B22" s="1"/>
      <c r="C22" s="1"/>
      <c r="D22" s="1"/>
      <c r="E22" s="1"/>
      <c r="F22" s="1"/>
      <c r="G22" s="1"/>
      <c r="H22" s="1"/>
    </row>
    <row r="23" customFormat="false" ht="14.25" hidden="false" customHeight="false" outlineLevel="0" collapsed="false">
      <c r="A23" s="1" t="s">
        <v>75</v>
      </c>
      <c r="B23" s="1"/>
      <c r="C23" s="1"/>
      <c r="D23" s="1"/>
      <c r="E23" s="1"/>
      <c r="F23" s="1"/>
      <c r="G23" s="1"/>
      <c r="H23" s="1"/>
    </row>
    <row r="24" customFormat="false" ht="14.25" hidden="false" customHeight="false" outlineLevel="0" collapsed="false">
      <c r="A24" s="1" t="s">
        <v>76</v>
      </c>
      <c r="B24" s="1"/>
      <c r="C24" s="1"/>
      <c r="D24" s="1"/>
      <c r="E24" s="1"/>
      <c r="F24" s="1"/>
      <c r="G24" s="1"/>
      <c r="H24" s="1"/>
    </row>
    <row r="25" customFormat="false" ht="14.2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4.25" hidden="false" customHeight="false" outlineLevel="0" collapsed="false">
      <c r="A26" s="5" t="s">
        <v>77</v>
      </c>
      <c r="B26" s="5"/>
      <c r="C26" s="5"/>
      <c r="D26" s="5"/>
      <c r="E26" s="5"/>
      <c r="F26" s="5"/>
      <c r="G26" s="5"/>
      <c r="H26" s="1"/>
    </row>
    <row r="27" customFormat="false" ht="14.25" hidden="false" customHeight="false" outlineLevel="0" collapsed="false">
      <c r="A27" s="6" t="s">
        <v>78</v>
      </c>
      <c r="B27" s="6"/>
      <c r="C27" s="6"/>
      <c r="D27" s="6"/>
      <c r="E27" s="6"/>
      <c r="F27" s="6"/>
      <c r="G27" s="6"/>
      <c r="H27" s="1"/>
    </row>
    <row r="28" customFormat="false" ht="14.25" hidden="false" customHeight="false" outlineLevel="0" collapsed="false">
      <c r="A28" s="32"/>
      <c r="B28" s="33"/>
      <c r="C28" s="23" t="s">
        <v>64</v>
      </c>
      <c r="D28" s="23"/>
      <c r="E28" s="23"/>
      <c r="F28" s="25" t="s">
        <v>63</v>
      </c>
      <c r="G28" s="24" t="s">
        <v>65</v>
      </c>
      <c r="H28" s="1"/>
    </row>
    <row r="29" customFormat="false" ht="14.25" hidden="false" customHeight="false" outlineLevel="0" collapsed="false">
      <c r="A29" s="7"/>
      <c r="B29" s="9"/>
      <c r="C29" s="34" t="s">
        <v>79</v>
      </c>
      <c r="D29" s="35" t="s">
        <v>80</v>
      </c>
      <c r="E29" s="35" t="s">
        <v>81</v>
      </c>
      <c r="F29" s="35"/>
      <c r="G29" s="36"/>
      <c r="H29" s="1"/>
    </row>
    <row r="30" customFormat="false" ht="14.25" hidden="false" customHeight="false" outlineLevel="0" collapsed="false">
      <c r="A30" s="7" t="s">
        <v>82</v>
      </c>
      <c r="B30" s="9"/>
      <c r="C30" s="7"/>
      <c r="D30" s="8"/>
      <c r="E30" s="8"/>
      <c r="F30" s="8"/>
      <c r="G30" s="9"/>
      <c r="H30" s="1"/>
    </row>
    <row r="31" customFormat="false" ht="14.25" hidden="false" customHeight="false" outlineLevel="0" collapsed="false">
      <c r="A31" s="7" t="s">
        <v>83</v>
      </c>
      <c r="B31" s="9"/>
      <c r="C31" s="37" t="n">
        <v>0.147</v>
      </c>
      <c r="D31" s="38" t="n">
        <v>0.297</v>
      </c>
      <c r="E31" s="38" t="n">
        <v>0.306</v>
      </c>
      <c r="F31" s="38" t="n">
        <v>0.21</v>
      </c>
      <c r="G31" s="39" t="n">
        <v>0.159</v>
      </c>
      <c r="H31" s="1"/>
    </row>
    <row r="32" customFormat="false" ht="14.25" hidden="false" customHeight="false" outlineLevel="0" collapsed="false">
      <c r="A32" s="40"/>
      <c r="B32" s="41"/>
      <c r="C32" s="42"/>
      <c r="D32" s="43"/>
      <c r="E32" s="43"/>
      <c r="F32" s="43"/>
      <c r="G32" s="44"/>
      <c r="H32" s="1"/>
    </row>
    <row r="33" customFormat="false" ht="14.25" hidden="false" customHeight="false" outlineLevel="0" collapsed="false">
      <c r="A33" s="7"/>
      <c r="B33" s="9"/>
      <c r="C33" s="7"/>
      <c r="D33" s="8"/>
      <c r="E33" s="8"/>
      <c r="F33" s="8"/>
      <c r="G33" s="9"/>
      <c r="H33" s="1"/>
    </row>
    <row r="34" customFormat="false" ht="14.25" hidden="false" customHeight="false" outlineLevel="0" collapsed="false">
      <c r="A34" s="7" t="s">
        <v>84</v>
      </c>
      <c r="B34" s="9"/>
      <c r="C34" s="7"/>
      <c r="D34" s="8"/>
      <c r="E34" s="8"/>
      <c r="F34" s="8"/>
      <c r="G34" s="9"/>
      <c r="H34" s="1"/>
    </row>
    <row r="35" customFormat="false" ht="14.25" hidden="false" customHeight="false" outlineLevel="0" collapsed="false">
      <c r="A35" s="7" t="s">
        <v>85</v>
      </c>
      <c r="B35" s="9"/>
      <c r="C35" s="37" t="n">
        <v>0.159</v>
      </c>
      <c r="D35" s="45" t="n">
        <v>0.322</v>
      </c>
      <c r="E35" s="45" t="n">
        <v>0.306</v>
      </c>
      <c r="F35" s="45" t="n">
        <v>0.227</v>
      </c>
      <c r="G35" s="46" t="n">
        <v>0.169</v>
      </c>
      <c r="H35" s="1"/>
    </row>
    <row r="36" customFormat="false" ht="14.25" hidden="false" customHeight="false" outlineLevel="0" collapsed="false">
      <c r="A36" s="7"/>
      <c r="B36" s="9"/>
      <c r="C36" s="7"/>
      <c r="D36" s="8"/>
      <c r="E36" s="8"/>
      <c r="F36" s="8"/>
      <c r="G36" s="9"/>
      <c r="H36" s="1"/>
    </row>
    <row r="37" customFormat="false" ht="14.25" hidden="false" customHeight="false" outlineLevel="0" collapsed="false">
      <c r="A37" s="7" t="s">
        <v>86</v>
      </c>
      <c r="B37" s="9"/>
      <c r="C37" s="37" t="n">
        <f aca="false">C35-C31</f>
        <v>0.012</v>
      </c>
      <c r="D37" s="47" t="n">
        <f aca="false">D35-D31</f>
        <v>0.025</v>
      </c>
      <c r="E37" s="47" t="n">
        <f aca="false">E35-E31</f>
        <v>0</v>
      </c>
      <c r="F37" s="47" t="n">
        <f aca="false">F35-F31</f>
        <v>0.017</v>
      </c>
      <c r="G37" s="48" t="n">
        <f aca="false">G35-G31</f>
        <v>0.01</v>
      </c>
      <c r="H37" s="1"/>
    </row>
    <row r="38" customFormat="false" ht="14.25" hidden="false" customHeight="false" outlineLevel="0" collapsed="false">
      <c r="A38" s="40"/>
      <c r="B38" s="41"/>
      <c r="C38" s="42"/>
      <c r="D38" s="49"/>
      <c r="E38" s="49"/>
      <c r="F38" s="49"/>
      <c r="G38" s="50"/>
      <c r="H38" s="1"/>
    </row>
    <row r="39" customFormat="false" ht="14.25" hidden="false" customHeight="false" outlineLevel="0" collapsed="false">
      <c r="A39" s="7"/>
      <c r="B39" s="9"/>
      <c r="C39" s="7"/>
      <c r="D39" s="8"/>
      <c r="E39" s="8"/>
      <c r="F39" s="8"/>
      <c r="G39" s="9"/>
      <c r="H39" s="1"/>
    </row>
    <row r="40" customFormat="false" ht="14.25" hidden="false" customHeight="false" outlineLevel="0" collapsed="false">
      <c r="A40" s="7" t="s">
        <v>87</v>
      </c>
      <c r="B40" s="9"/>
      <c r="C40" s="51" t="s">
        <v>88</v>
      </c>
      <c r="D40" s="51"/>
      <c r="E40" s="52"/>
      <c r="F40" s="53" t="s">
        <v>89</v>
      </c>
      <c r="G40" s="54" t="s">
        <v>90</v>
      </c>
      <c r="H40" s="1"/>
    </row>
    <row r="41" customFormat="false" ht="14.25" hidden="false" customHeight="false" outlineLevel="0" collapsed="false">
      <c r="A41" s="7" t="s">
        <v>91</v>
      </c>
      <c r="B41" s="9"/>
      <c r="C41" s="7" t="n">
        <v>0.133</v>
      </c>
      <c r="D41" s="55" t="n">
        <v>0.27</v>
      </c>
      <c r="E41" s="8" t="n">
        <v>0.306</v>
      </c>
      <c r="F41" s="8" t="n">
        <v>0.318</v>
      </c>
      <c r="G41" s="9" t="n">
        <v>0.182</v>
      </c>
      <c r="H41" s="1"/>
    </row>
    <row r="42" customFormat="false" ht="14.25" hidden="false" customHeight="false" outlineLevel="0" collapsed="false">
      <c r="A42" s="7"/>
      <c r="B42" s="9"/>
      <c r="C42" s="7"/>
      <c r="D42" s="8"/>
      <c r="E42" s="8"/>
      <c r="F42" s="8"/>
      <c r="G42" s="9"/>
      <c r="H42" s="1"/>
    </row>
    <row r="43" customFormat="false" ht="14.25" hidden="false" customHeight="false" outlineLevel="0" collapsed="false">
      <c r="A43" s="7" t="s">
        <v>86</v>
      </c>
      <c r="B43" s="9"/>
      <c r="C43" s="56" t="n">
        <f aca="false">C41-C31</f>
        <v>-0.014</v>
      </c>
      <c r="D43" s="57" t="n">
        <f aca="false">D41-D31</f>
        <v>-0.027</v>
      </c>
      <c r="E43" s="47" t="n">
        <f aca="false">E41-E31</f>
        <v>0</v>
      </c>
      <c r="F43" s="57" t="n">
        <f aca="false">F41-F31</f>
        <v>0.108</v>
      </c>
      <c r="G43" s="58" t="n">
        <f aca="false">G41-G31</f>
        <v>0.023</v>
      </c>
      <c r="H43" s="1"/>
    </row>
    <row r="44" customFormat="false" ht="14.25" hidden="false" customHeight="false" outlineLevel="0" collapsed="false">
      <c r="A44" s="18"/>
      <c r="B44" s="20"/>
      <c r="C44" s="18"/>
      <c r="D44" s="19"/>
      <c r="E44" s="19"/>
      <c r="F44" s="19"/>
      <c r="G44" s="20"/>
      <c r="H44" s="1"/>
    </row>
    <row r="45" customFormat="false" ht="14.25" hidden="false" customHeight="false" outlineLevel="0" collapsed="false">
      <c r="A45" s="1"/>
      <c r="B45" s="1"/>
      <c r="C45" s="1"/>
      <c r="D45" s="1"/>
      <c r="E45" s="1"/>
      <c r="F45" s="1"/>
      <c r="G45" s="1"/>
      <c r="H45" s="1"/>
    </row>
    <row r="46" customFormat="false" ht="14.25" hidden="false" customHeight="false" outlineLevel="0" collapsed="false">
      <c r="A46" s="1"/>
      <c r="B46" s="1"/>
      <c r="C46" s="1"/>
      <c r="D46" s="1"/>
      <c r="E46" s="1"/>
      <c r="F46" s="1"/>
      <c r="G46" s="1"/>
      <c r="H46" s="1"/>
    </row>
    <row r="47" customFormat="false" ht="14.25" hidden="false" customHeight="false" outlineLevel="0" collapsed="false">
      <c r="A47" s="1"/>
      <c r="B47" s="1"/>
      <c r="C47" s="1"/>
      <c r="D47" s="1"/>
      <c r="E47" s="1"/>
      <c r="F47" s="1"/>
      <c r="G47" s="1"/>
      <c r="H47" s="1"/>
    </row>
    <row r="48" customFormat="false" ht="14.25" hidden="false" customHeight="false" outlineLevel="0" collapsed="false">
      <c r="A48" s="1"/>
      <c r="B48" s="1"/>
      <c r="C48" s="1"/>
      <c r="D48" s="1"/>
      <c r="E48" s="1"/>
      <c r="F48" s="1"/>
      <c r="G48" s="1"/>
      <c r="H48" s="1"/>
    </row>
    <row r="49" customFormat="false" ht="14.25" hidden="false" customHeight="false" outlineLevel="0" collapsed="false">
      <c r="A49" s="1"/>
      <c r="B49" s="1"/>
      <c r="C49" s="1"/>
      <c r="D49" s="1"/>
      <c r="E49" s="1"/>
      <c r="F49" s="1"/>
      <c r="G49" s="1"/>
      <c r="H49" s="1"/>
    </row>
    <row r="50" customFormat="false" ht="14.25" hidden="false" customHeight="false" outlineLevel="0" collapsed="false">
      <c r="A50" s="1"/>
      <c r="B50" s="1"/>
      <c r="C50" s="1"/>
      <c r="D50" s="1"/>
      <c r="E50" s="1"/>
      <c r="F50" s="1"/>
      <c r="G50" s="1"/>
      <c r="H50" s="1"/>
    </row>
    <row r="51" customFormat="false" ht="14.25" hidden="false" customHeight="false" outlineLevel="0" collapsed="false">
      <c r="A51" s="1"/>
      <c r="B51" s="1"/>
      <c r="C51" s="1"/>
      <c r="D51" s="1"/>
      <c r="E51" s="1"/>
      <c r="F51" s="1"/>
      <c r="G51" s="1"/>
      <c r="H51" s="1"/>
    </row>
  </sheetData>
  <mergeCells count="6">
    <mergeCell ref="A8:F8"/>
    <mergeCell ref="A9:F9"/>
    <mergeCell ref="A26:G26"/>
    <mergeCell ref="A27:G27"/>
    <mergeCell ref="C28:E28"/>
    <mergeCell ref="C40:D40"/>
  </mergeCells>
  <printOptions headings="false" gridLines="false" gridLinesSet="true" horizontalCentered="false" verticalCentered="false"/>
  <pageMargins left="0.747916666666667" right="0.747916666666667" top="0.984027777777778" bottom="0.984027777777778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9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7" min="2" style="1" width="8.41"/>
    <col collapsed="false" customWidth="true" hidden="false" outlineLevel="0" max="8" min="8" style="1" width="0.85"/>
    <col collapsed="false" customWidth="false" hidden="false" outlineLevel="0" max="257" min="9" style="1" width="9.14"/>
  </cols>
  <sheetData>
    <row r="2" customFormat="false" ht="15.75" hidden="false" customHeight="true" outlineLevel="0" collapsed="false">
      <c r="A2" s="4" t="s">
        <v>92</v>
      </c>
    </row>
    <row r="3" customFormat="false" ht="15.75" hidden="false" customHeight="true" outlineLevel="0" collapsed="false">
      <c r="A3" s="1" t="s">
        <v>93</v>
      </c>
    </row>
    <row r="4" customFormat="false" ht="15.75" hidden="false" customHeight="true" outlineLevel="0" collapsed="false">
      <c r="A4" s="1" t="s">
        <v>94</v>
      </c>
    </row>
    <row r="5" customFormat="false" ht="15.75" hidden="false" customHeight="true" outlineLevel="0" collapsed="false"/>
    <row r="6" customFormat="false" ht="15.75" hidden="false" customHeight="true" outlineLevel="0" collapsed="false"/>
    <row r="7" customFormat="false" ht="15.75" hidden="false" customHeight="true" outlineLevel="0" collapsed="false">
      <c r="A7" s="1" t="s">
        <v>95</v>
      </c>
    </row>
    <row r="8" customFormat="false" ht="15.75" hidden="false" customHeight="true" outlineLevel="0" collapsed="false"/>
    <row r="9" customFormat="false" ht="15.75" hidden="false" customHeight="true" outlineLevel="0" collapsed="false">
      <c r="A9" s="2" t="s">
        <v>96</v>
      </c>
      <c r="B9" s="2"/>
      <c r="C9" s="2"/>
      <c r="D9" s="2"/>
      <c r="E9" s="2"/>
      <c r="F9" s="2"/>
      <c r="G9" s="2"/>
    </row>
    <row r="10" customFormat="false" ht="15.75" hidden="false" customHeight="true" outlineLevel="0" collapsed="false">
      <c r="A10" s="2" t="s">
        <v>97</v>
      </c>
      <c r="B10" s="2"/>
      <c r="C10" s="2"/>
      <c r="D10" s="2"/>
      <c r="E10" s="2"/>
      <c r="F10" s="2"/>
      <c r="G10" s="2"/>
    </row>
    <row r="11" customFormat="false" ht="17.25" hidden="false" customHeight="true" outlineLevel="0" collapsed="false">
      <c r="B11" s="59" t="n">
        <v>1997</v>
      </c>
      <c r="C11" s="59" t="n">
        <v>1998</v>
      </c>
      <c r="D11" s="59" t="n">
        <v>1999</v>
      </c>
      <c r="E11" s="59" t="n">
        <v>2000</v>
      </c>
      <c r="F11" s="59" t="n">
        <v>2001</v>
      </c>
      <c r="G11" s="59" t="n">
        <v>2002</v>
      </c>
      <c r="H11" s="59"/>
      <c r="I11" s="59" t="s">
        <v>98</v>
      </c>
    </row>
    <row r="12" customFormat="false" ht="17.25" hidden="false" customHeight="true" outlineLevel="0" collapsed="false">
      <c r="A12" s="1" t="s">
        <v>99</v>
      </c>
      <c r="B12" s="1" t="n">
        <v>200</v>
      </c>
      <c r="C12" s="1" t="n">
        <v>250</v>
      </c>
      <c r="D12" s="1" t="n">
        <v>300</v>
      </c>
      <c r="E12" s="1" t="n">
        <v>325</v>
      </c>
      <c r="F12" s="1" t="n">
        <v>350</v>
      </c>
      <c r="G12" s="1" t="n">
        <v>375</v>
      </c>
      <c r="I12" s="1" t="s">
        <v>100</v>
      </c>
    </row>
    <row r="13" customFormat="false" ht="17.25" hidden="false" customHeight="true" outlineLevel="0" collapsed="false">
      <c r="A13" s="1" t="s">
        <v>101</v>
      </c>
      <c r="B13" s="60" t="n">
        <f aca="false">B12/$D$19</f>
        <v>0.2460024600246</v>
      </c>
      <c r="C13" s="60" t="n">
        <f aca="false">C12/$D$19</f>
        <v>0.30750307503075</v>
      </c>
      <c r="D13" s="60" t="n">
        <f aca="false">D12/$D$19</f>
        <v>0.3690036900369</v>
      </c>
      <c r="E13" s="60" t="n">
        <f aca="false">E12/$D$19</f>
        <v>0.399753997539975</v>
      </c>
      <c r="F13" s="60" t="n">
        <f aca="false">F12/$D$19</f>
        <v>0.43050430504305</v>
      </c>
      <c r="G13" s="60" t="n">
        <f aca="false">G12/$D$19</f>
        <v>0.461254612546126</v>
      </c>
      <c r="H13" s="60"/>
      <c r="I13" s="1" t="s">
        <v>102</v>
      </c>
    </row>
    <row r="14" customFormat="false" ht="17.25" hidden="false" customHeight="true" outlineLevel="0" collapsed="false">
      <c r="A14" s="19" t="s">
        <v>103</v>
      </c>
      <c r="B14" s="19" t="n">
        <f aca="false">$D$19-B12</f>
        <v>613</v>
      </c>
      <c r="C14" s="19" t="n">
        <f aca="false">$D$19-C12</f>
        <v>563</v>
      </c>
      <c r="D14" s="19" t="n">
        <f aca="false">$D$19-D12</f>
        <v>513</v>
      </c>
      <c r="E14" s="19" t="n">
        <f aca="false">$D$19-E12</f>
        <v>488</v>
      </c>
      <c r="F14" s="19" t="n">
        <f aca="false">$D$19-F12</f>
        <v>463</v>
      </c>
      <c r="G14" s="19" t="n">
        <f aca="false">$D$19-G12</f>
        <v>438</v>
      </c>
      <c r="H14" s="19"/>
      <c r="I14" s="19" t="s">
        <v>100</v>
      </c>
    </row>
    <row r="15" customFormat="false" ht="17.25" hidden="false" customHeight="true" outlineLevel="0" collapsed="false">
      <c r="A15" s="1" t="s">
        <v>104</v>
      </c>
      <c r="B15" s="61" t="n">
        <f aca="false">120637/1000</f>
        <v>120.637</v>
      </c>
      <c r="C15" s="61" t="n">
        <f aca="false">116790/1000</f>
        <v>116.79</v>
      </c>
      <c r="D15" s="61" t="n">
        <f aca="false">113032/1000</f>
        <v>113.032</v>
      </c>
      <c r="E15" s="61" t="n">
        <f aca="false">109363/1000</f>
        <v>109.363</v>
      </c>
      <c r="F15" s="61" t="n">
        <f aca="false">105674/1000</f>
        <v>105.674</v>
      </c>
      <c r="G15" s="61" t="n">
        <f aca="false">101967/1000</f>
        <v>101.967</v>
      </c>
      <c r="H15" s="61"/>
      <c r="I15" s="1" t="s">
        <v>105</v>
      </c>
    </row>
    <row r="16" customFormat="false" ht="17.25" hidden="false" customHeight="true" outlineLevel="0" collapsed="false">
      <c r="A16" s="1" t="s">
        <v>106</v>
      </c>
      <c r="B16" s="61" t="n">
        <f aca="false">B15*B13</f>
        <v>29.6769987699877</v>
      </c>
      <c r="C16" s="61" t="n">
        <f aca="false">C15*C13</f>
        <v>35.9132841328413</v>
      </c>
      <c r="D16" s="61" t="n">
        <f aca="false">D15*D13</f>
        <v>41.7092250922509</v>
      </c>
      <c r="E16" s="61" t="n">
        <f aca="false">E15*E13</f>
        <v>43.7182964329643</v>
      </c>
      <c r="F16" s="61" t="n">
        <f aca="false">F15*F13</f>
        <v>45.4931119311193</v>
      </c>
      <c r="G16" s="61" t="n">
        <f aca="false">G15*G13</f>
        <v>47.0327490774908</v>
      </c>
      <c r="H16" s="61"/>
      <c r="I16" s="1" t="s">
        <v>105</v>
      </c>
    </row>
    <row r="17" customFormat="false" ht="17.25" hidden="false" customHeight="true" outlineLevel="0" collapsed="false">
      <c r="A17" s="1" t="s">
        <v>107</v>
      </c>
      <c r="B17" s="61" t="n">
        <f aca="false">B15-B16</f>
        <v>90.9600012300123</v>
      </c>
      <c r="C17" s="61" t="n">
        <f aca="false">C15-C16</f>
        <v>80.8767158671587</v>
      </c>
      <c r="D17" s="61" t="n">
        <f aca="false">D15-D16</f>
        <v>71.3227749077491</v>
      </c>
      <c r="E17" s="61" t="n">
        <f aca="false">E15-E16</f>
        <v>65.6447035670357</v>
      </c>
      <c r="F17" s="61" t="n">
        <f aca="false">F15-F16</f>
        <v>60.1808880688807</v>
      </c>
      <c r="G17" s="61" t="n">
        <f aca="false">G15-G16</f>
        <v>54.9342509225092</v>
      </c>
      <c r="H17" s="61"/>
      <c r="I17" s="1" t="s">
        <v>105</v>
      </c>
    </row>
    <row r="19" customFormat="false" ht="14.25" hidden="false" customHeight="false" outlineLevel="0" collapsed="false">
      <c r="A19" s="1" t="s">
        <v>108</v>
      </c>
      <c r="D19" s="62" t="n">
        <v>813</v>
      </c>
    </row>
  </sheetData>
  <mergeCells count="2">
    <mergeCell ref="A9:G9"/>
    <mergeCell ref="A10:G10"/>
  </mergeCells>
  <printOptions headings="false" gridLines="false" gridLinesSet="true" horizontalCentered="false" verticalCentered="false"/>
  <pageMargins left="0.7" right="0.7" top="0.984027777777778" bottom="0.984027777777778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71"/>
    <col collapsed="false" customWidth="false" hidden="false" outlineLevel="0" max="257" min="9" style="1" width="9.14"/>
  </cols>
  <sheetData>
    <row r="1" customFormat="false" ht="15.75" hidden="false" customHeight="true" outlineLevel="0" collapsed="false"/>
    <row r="2" customFormat="false" ht="15.75" hidden="false" customHeight="true" outlineLevel="0" collapsed="false">
      <c r="A2" s="4" t="s">
        <v>109</v>
      </c>
    </row>
    <row r="3" customFormat="false" ht="15.75" hidden="false" customHeight="true" outlineLevel="0" collapsed="false">
      <c r="A3" s="1" t="s">
        <v>110</v>
      </c>
    </row>
    <row r="4" customFormat="false" ht="15.75" hidden="false" customHeight="true" outlineLevel="0" collapsed="false">
      <c r="A4" s="1" t="s">
        <v>111</v>
      </c>
    </row>
    <row r="5" customFormat="false" ht="15.75" hidden="false" customHeight="true" outlineLevel="0" collapsed="false"/>
    <row r="6" customFormat="false" ht="15.75" hidden="false" customHeight="true" outlineLevel="0" collapsed="false">
      <c r="A6" s="1" t="s">
        <v>112</v>
      </c>
    </row>
    <row r="7" customFormat="false" ht="15.75" hidden="false" customHeight="true" outlineLevel="0" collapsed="false">
      <c r="A7" s="8" t="s">
        <v>113</v>
      </c>
      <c r="B7" s="8"/>
      <c r="C7" s="8"/>
      <c r="D7" s="8"/>
      <c r="E7" s="8"/>
      <c r="F7" s="8"/>
      <c r="G7" s="8"/>
      <c r="H7" s="8"/>
      <c r="I7" s="8"/>
    </row>
    <row r="8" customFormat="false" ht="15.75" hidden="false" customHeight="true" outlineLevel="0" collapsed="false">
      <c r="A8" s="8" t="s">
        <v>114</v>
      </c>
      <c r="B8" s="8"/>
      <c r="C8" s="8"/>
      <c r="D8" s="8"/>
      <c r="E8" s="8"/>
      <c r="F8" s="8"/>
      <c r="G8" s="8"/>
      <c r="H8" s="8"/>
      <c r="I8" s="8"/>
    </row>
    <row r="9" customFormat="false" ht="15.75" hidden="false" customHeight="true" outlineLevel="0" collapsed="false">
      <c r="A9" s="8"/>
      <c r="B9" s="8"/>
      <c r="C9" s="8"/>
      <c r="D9" s="8"/>
      <c r="E9" s="8"/>
      <c r="F9" s="8"/>
      <c r="G9" s="8"/>
      <c r="H9" s="8"/>
      <c r="I9" s="8"/>
    </row>
    <row r="10" customFormat="false" ht="15.75" hidden="false" customHeight="true" outlineLevel="0" collapsed="false">
      <c r="A10" s="8"/>
      <c r="B10" s="8"/>
      <c r="C10" s="8"/>
      <c r="D10" s="5" t="s">
        <v>115</v>
      </c>
      <c r="E10" s="5"/>
      <c r="F10" s="5"/>
      <c r="G10" s="5"/>
      <c r="H10" s="5"/>
      <c r="I10" s="8"/>
    </row>
    <row r="11" customFormat="false" ht="15.75" hidden="false" customHeight="true" outlineLevel="0" collapsed="false">
      <c r="A11" s="8"/>
      <c r="B11" s="8"/>
      <c r="C11" s="8"/>
      <c r="D11" s="63" t="s">
        <v>116</v>
      </c>
      <c r="E11" s="63"/>
      <c r="F11" s="63"/>
      <c r="G11" s="63"/>
      <c r="H11" s="63"/>
      <c r="I11" s="8"/>
    </row>
    <row r="12" customFormat="false" ht="15.75" hidden="false" customHeight="true" outlineLevel="0" collapsed="false">
      <c r="B12" s="8"/>
      <c r="C12" s="8"/>
      <c r="D12" s="64" t="s">
        <v>64</v>
      </c>
      <c r="E12" s="64"/>
      <c r="F12" s="64"/>
      <c r="G12" s="12" t="s">
        <v>63</v>
      </c>
      <c r="H12" s="13" t="s">
        <v>65</v>
      </c>
      <c r="I12" s="8"/>
    </row>
    <row r="13" customFormat="false" ht="15.75" hidden="false" customHeight="true" outlineLevel="0" collapsed="false">
      <c r="A13" s="65"/>
      <c r="B13" s="8"/>
      <c r="C13" s="8"/>
      <c r="D13" s="34" t="s">
        <v>117</v>
      </c>
      <c r="E13" s="35" t="s">
        <v>80</v>
      </c>
      <c r="F13" s="35" t="s">
        <v>118</v>
      </c>
      <c r="G13" s="35"/>
      <c r="H13" s="36"/>
      <c r="I13" s="2"/>
    </row>
    <row r="14" customFormat="false" ht="15.75" hidden="false" customHeight="true" outlineLevel="0" collapsed="false">
      <c r="A14" s="65"/>
      <c r="B14" s="45" t="s">
        <v>119</v>
      </c>
      <c r="C14" s="8"/>
      <c r="D14" s="7"/>
      <c r="E14" s="8"/>
      <c r="F14" s="8"/>
      <c r="G14" s="8"/>
      <c r="H14" s="9"/>
      <c r="I14" s="8"/>
    </row>
    <row r="15" customFormat="false" ht="15.75" hidden="false" customHeight="true" outlineLevel="0" collapsed="false">
      <c r="A15" s="8" t="s">
        <v>120</v>
      </c>
      <c r="B15" s="8"/>
      <c r="C15" s="66"/>
      <c r="D15" s="67"/>
      <c r="E15" s="66"/>
      <c r="F15" s="66"/>
      <c r="G15" s="66"/>
      <c r="H15" s="68"/>
      <c r="I15" s="66"/>
    </row>
    <row r="16" customFormat="false" ht="15.75" hidden="false" customHeight="true" outlineLevel="0" collapsed="false">
      <c r="A16" s="8" t="s">
        <v>121</v>
      </c>
      <c r="B16" s="8"/>
      <c r="C16" s="69"/>
      <c r="D16" s="70" t="n">
        <v>0.144</v>
      </c>
      <c r="E16" s="69" t="n">
        <v>0.292</v>
      </c>
      <c r="F16" s="69" t="n">
        <v>0.306</v>
      </c>
      <c r="G16" s="69" t="n">
        <v>0.205</v>
      </c>
      <c r="H16" s="71" t="n">
        <v>0.153</v>
      </c>
      <c r="I16" s="66"/>
    </row>
    <row r="17" customFormat="false" ht="15.75" hidden="false" customHeight="true" outlineLevel="0" collapsed="false">
      <c r="A17" s="8"/>
      <c r="B17" s="8"/>
      <c r="C17" s="69"/>
      <c r="D17" s="70"/>
      <c r="E17" s="69"/>
      <c r="F17" s="69"/>
      <c r="G17" s="69"/>
      <c r="H17" s="71"/>
      <c r="I17" s="66"/>
    </row>
    <row r="18" customFormat="false" ht="15.75" hidden="false" customHeight="true" outlineLevel="0" collapsed="false">
      <c r="A18" s="8" t="s">
        <v>122</v>
      </c>
      <c r="B18" s="8"/>
      <c r="C18" s="69"/>
      <c r="D18" s="70" t="n">
        <v>0.146</v>
      </c>
      <c r="E18" s="69" t="n">
        <v>0.282</v>
      </c>
      <c r="F18" s="69" t="n">
        <v>0.306</v>
      </c>
      <c r="G18" s="69" t="n">
        <v>0.207</v>
      </c>
      <c r="H18" s="71" t="n">
        <v>0.152</v>
      </c>
      <c r="I18" s="66"/>
    </row>
    <row r="19" customFormat="false" ht="15.75" hidden="false" customHeight="true" outlineLevel="0" collapsed="false">
      <c r="A19" s="8"/>
      <c r="B19" s="8"/>
      <c r="C19" s="69"/>
      <c r="D19" s="70"/>
      <c r="E19" s="69"/>
      <c r="F19" s="69"/>
      <c r="G19" s="69"/>
      <c r="H19" s="71"/>
      <c r="I19" s="66"/>
    </row>
    <row r="20" customFormat="false" ht="15.75" hidden="false" customHeight="true" outlineLevel="0" collapsed="false">
      <c r="A20" s="8" t="s">
        <v>123</v>
      </c>
      <c r="B20" s="8"/>
      <c r="C20" s="69"/>
      <c r="D20" s="70" t="n">
        <v>0.147</v>
      </c>
      <c r="E20" s="69" t="n">
        <v>0.27</v>
      </c>
      <c r="F20" s="69" t="n">
        <v>0.306</v>
      </c>
      <c r="G20" s="69" t="n">
        <v>0.209</v>
      </c>
      <c r="H20" s="71" t="n">
        <v>0.15</v>
      </c>
      <c r="I20" s="66"/>
    </row>
    <row r="21" customFormat="false" ht="15.75" hidden="false" customHeight="true" outlineLevel="0" collapsed="false">
      <c r="A21" s="65"/>
      <c r="B21" s="8"/>
      <c r="C21" s="66"/>
      <c r="D21" s="72"/>
      <c r="E21" s="73"/>
      <c r="F21" s="73"/>
      <c r="G21" s="73"/>
      <c r="H21" s="74"/>
      <c r="I21" s="66"/>
    </row>
    <row r="22" customFormat="false" ht="15" hidden="false" customHeight="false" outlineLevel="0" collapsed="false">
      <c r="A22" s="65"/>
      <c r="B22" s="8"/>
      <c r="C22" s="8"/>
      <c r="D22" s="66"/>
      <c r="E22" s="66"/>
      <c r="F22" s="66"/>
      <c r="G22" s="66"/>
      <c r="H22" s="66"/>
      <c r="I22" s="66"/>
    </row>
    <row r="24" customFormat="false" ht="14.25" hidden="false" customHeight="false" outlineLevel="0" collapsed="false">
      <c r="A24" s="1" t="s">
        <v>124</v>
      </c>
    </row>
    <row r="25" customFormat="false" ht="14.25" hidden="false" customHeight="false" outlineLevel="0" collapsed="false">
      <c r="A25" s="1" t="s">
        <v>125</v>
      </c>
    </row>
  </sheetData>
  <mergeCells count="3">
    <mergeCell ref="D10:H10"/>
    <mergeCell ref="D11:H11"/>
    <mergeCell ref="D12:F12"/>
  </mergeCells>
  <printOptions headings="false" gridLines="false" gridLinesSet="true" horizontalCentered="false" verticalCentered="false"/>
  <pageMargins left="0.747916666666667" right="0.747916666666667" top="0.984027777777778" bottom="0.984027777777778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7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.56"/>
    <col collapsed="false" customWidth="false" hidden="false" outlineLevel="0" max="3" min="2" style="1" width="9.14"/>
    <col collapsed="false" customWidth="true" hidden="false" outlineLevel="0" max="4" min="4" style="1" width="12.85"/>
    <col collapsed="false" customWidth="false" hidden="false" outlineLevel="0" max="5" min="5" style="1" width="9.14"/>
    <col collapsed="false" customWidth="true" hidden="false" outlineLevel="0" max="10" min="6" style="1" width="10.99"/>
    <col collapsed="false" customWidth="false" hidden="false" outlineLevel="0" max="257" min="11" style="1" width="9.14"/>
  </cols>
  <sheetData>
    <row r="1" customFormat="false" ht="15" hidden="false" customHeight="false" outlineLevel="0" collapsed="false">
      <c r="A1" s="4" t="s">
        <v>126</v>
      </c>
    </row>
    <row r="2" customFormat="false" ht="15" hidden="false" customHeight="false" outlineLevel="0" collapsed="false">
      <c r="A2" s="4"/>
    </row>
    <row r="3" customFormat="false" ht="14.25" hidden="false" customHeight="true" outlineLevel="0" collapsed="false">
      <c r="A3" s="1" t="s">
        <v>127</v>
      </c>
    </row>
    <row r="4" customFormat="false" ht="14.25" hidden="false" customHeight="true" outlineLevel="0" collapsed="false">
      <c r="A4" s="1" t="s">
        <v>128</v>
      </c>
    </row>
    <row r="5" customFormat="false" ht="14.25" hidden="false" customHeight="true" outlineLevel="0" collapsed="false">
      <c r="A5" s="1" t="s">
        <v>129</v>
      </c>
    </row>
    <row r="6" customFormat="false" ht="14.25" hidden="false" customHeight="true" outlineLevel="0" collapsed="false"/>
    <row r="7" customFormat="false" ht="14.25" hidden="false" customHeight="true" outlineLevel="0" collapsed="false"/>
    <row r="8" customFormat="false" ht="14.25" hidden="false" customHeight="true" outlineLevel="0" collapsed="false">
      <c r="A8" s="1" t="s">
        <v>130</v>
      </c>
    </row>
    <row r="9" customFormat="false" ht="14.25" hidden="false" customHeight="true" outlineLevel="0" collapsed="false">
      <c r="B9" s="1" t="s">
        <v>131</v>
      </c>
    </row>
    <row r="10" customFormat="false" ht="14.25" hidden="false" customHeight="true" outlineLevel="0" collapsed="false"/>
    <row r="11" customFormat="false" ht="14.25" hidden="false" customHeight="true" outlineLevel="0" collapsed="false"/>
    <row r="12" customFormat="false" ht="14.25" hidden="false" customHeight="true" outlineLevel="0" collapsed="false">
      <c r="B12" s="59" t="s">
        <v>132</v>
      </c>
      <c r="C12" s="75"/>
      <c r="D12" s="75"/>
      <c r="E12" s="75"/>
      <c r="F12" s="75"/>
      <c r="G12" s="75"/>
      <c r="H12" s="75"/>
      <c r="I12" s="75"/>
      <c r="J12" s="0"/>
    </row>
    <row r="13" customFormat="false" ht="14.25" hidden="false" customHeight="true" outlineLevel="0" collapsed="false">
      <c r="B13" s="75"/>
      <c r="C13" s="75" t="s">
        <v>133</v>
      </c>
      <c r="D13" s="75"/>
      <c r="E13" s="75"/>
      <c r="F13" s="75"/>
      <c r="G13" s="75"/>
      <c r="H13" s="75"/>
      <c r="I13" s="75"/>
      <c r="J13" s="0"/>
    </row>
    <row r="14" customFormat="false" ht="14.25" hidden="false" customHeight="true" outlineLevel="0" collapsed="false">
      <c r="B14" s="75"/>
      <c r="C14" s="75" t="s">
        <v>134</v>
      </c>
      <c r="D14" s="75"/>
      <c r="E14" s="75"/>
      <c r="F14" s="75"/>
      <c r="G14" s="75"/>
      <c r="H14" s="75"/>
      <c r="I14" s="75"/>
      <c r="J14" s="0"/>
    </row>
    <row r="15" customFormat="false" ht="14.25" hidden="false" customHeight="true" outlineLevel="0" collapsed="false">
      <c r="B15" s="75"/>
      <c r="C15" s="75" t="s">
        <v>135</v>
      </c>
      <c r="D15" s="75"/>
      <c r="E15" s="75"/>
      <c r="F15" s="75"/>
      <c r="G15" s="75"/>
      <c r="H15" s="75"/>
      <c r="I15" s="75"/>
      <c r="J15" s="0"/>
    </row>
    <row r="16" customFormat="false" ht="14.25" hidden="false" customHeight="true" outlineLevel="0" collapsed="false">
      <c r="B16" s="75"/>
      <c r="C16" s="75"/>
      <c r="D16" s="75"/>
      <c r="E16" s="75"/>
      <c r="F16" s="75"/>
      <c r="G16" s="75"/>
      <c r="H16" s="75"/>
      <c r="I16" s="75"/>
      <c r="J16" s="0"/>
    </row>
    <row r="17" customFormat="false" ht="14.25" hidden="false" customHeight="true" outlineLevel="0" collapsed="false">
      <c r="B17" s="75"/>
      <c r="C17" s="75"/>
      <c r="D17" s="75"/>
      <c r="E17" s="75"/>
      <c r="F17" s="75"/>
      <c r="G17" s="75"/>
      <c r="H17" s="75"/>
      <c r="I17" s="75"/>
      <c r="J17" s="0"/>
    </row>
    <row r="18" customFormat="false" ht="14.25" hidden="false" customHeight="true" outlineLevel="0" collapsed="false">
      <c r="B18" s="59" t="s">
        <v>136</v>
      </c>
      <c r="C18" s="75"/>
      <c r="D18" s="75"/>
      <c r="E18" s="75"/>
      <c r="F18" s="75"/>
      <c r="G18" s="75"/>
      <c r="H18" s="75"/>
      <c r="I18" s="75"/>
      <c r="J18" s="0"/>
    </row>
    <row r="19" customFormat="false" ht="3.75" hidden="false" customHeight="true" outlineLevel="0" collapsed="false">
      <c r="B19" s="75"/>
      <c r="C19" s="75"/>
      <c r="D19" s="75"/>
      <c r="E19" s="75"/>
      <c r="F19" s="75"/>
      <c r="G19" s="75"/>
      <c r="H19" s="75"/>
      <c r="I19" s="75"/>
      <c r="J19" s="0"/>
    </row>
    <row r="20" customFormat="false" ht="14.25" hidden="false" customHeight="true" outlineLevel="0" collapsed="false">
      <c r="B20" s="75"/>
      <c r="C20" s="75"/>
      <c r="F20" s="10" t="s">
        <v>137</v>
      </c>
      <c r="G20" s="10" t="s">
        <v>138</v>
      </c>
      <c r="H20" s="76"/>
      <c r="J20" s="0"/>
    </row>
    <row r="21" customFormat="false" ht="14.25" hidden="false" customHeight="true" outlineLevel="0" collapsed="false">
      <c r="B21" s="75"/>
      <c r="C21" s="75" t="s">
        <v>139</v>
      </c>
      <c r="F21" s="77" t="n">
        <v>0.48</v>
      </c>
      <c r="G21" s="77" t="n">
        <v>0.124</v>
      </c>
      <c r="H21" s="77" t="n">
        <f aca="false">+G21*F21</f>
        <v>0.05952</v>
      </c>
      <c r="J21" s="0"/>
    </row>
    <row r="22" customFormat="false" ht="14.25" hidden="false" customHeight="true" outlineLevel="0" collapsed="false">
      <c r="B22" s="75"/>
      <c r="C22" s="75" t="s">
        <v>16</v>
      </c>
      <c r="F22" s="77" t="n">
        <v>0.462</v>
      </c>
      <c r="G22" s="77" t="n">
        <v>0.0726</v>
      </c>
      <c r="H22" s="77" t="n">
        <f aca="false">+G22*F22</f>
        <v>0.0335412</v>
      </c>
      <c r="J22" s="0"/>
    </row>
    <row r="23" customFormat="false" ht="14.25" hidden="false" customHeight="true" outlineLevel="0" collapsed="false">
      <c r="B23" s="75"/>
      <c r="C23" s="75" t="s">
        <v>11</v>
      </c>
      <c r="F23" s="77" t="n">
        <v>0.058</v>
      </c>
      <c r="G23" s="77" t="n">
        <v>0.066</v>
      </c>
      <c r="H23" s="78" t="n">
        <f aca="false">+G23*F23</f>
        <v>0.003828</v>
      </c>
      <c r="J23" s="0"/>
    </row>
    <row r="24" customFormat="false" ht="14.25" hidden="false" customHeight="true" outlineLevel="0" collapsed="false">
      <c r="B24" s="75"/>
      <c r="C24" s="75" t="s">
        <v>140</v>
      </c>
      <c r="F24" s="76"/>
      <c r="G24" s="76"/>
      <c r="H24" s="79" t="n">
        <f aca="false">+H23+H22+H21</f>
        <v>0.0968892</v>
      </c>
      <c r="J24" s="0"/>
    </row>
    <row r="25" customFormat="false" ht="14.25" hidden="false" customHeight="true" outlineLevel="0" collapsed="false">
      <c r="B25" s="75"/>
      <c r="C25" s="75"/>
      <c r="D25" s="75"/>
      <c r="E25" s="75"/>
      <c r="F25" s="75"/>
      <c r="G25" s="75"/>
      <c r="J25" s="0"/>
    </row>
    <row r="26" customFormat="false" ht="14.25" hidden="false" customHeight="true" outlineLevel="0" collapsed="false">
      <c r="B26" s="75"/>
      <c r="C26" s="75" t="s">
        <v>141</v>
      </c>
      <c r="D26" s="75"/>
      <c r="E26" s="75"/>
      <c r="F26" s="75"/>
      <c r="G26" s="75"/>
      <c r="H26" s="80" t="n">
        <v>0.35</v>
      </c>
      <c r="J26" s="0"/>
    </row>
    <row r="27" customFormat="false" ht="14.25" hidden="false" customHeight="true" outlineLevel="0" collapsed="false">
      <c r="B27" s="75"/>
      <c r="C27" s="75" t="s">
        <v>142</v>
      </c>
      <c r="D27" s="75"/>
      <c r="E27" s="75"/>
      <c r="F27" s="75"/>
      <c r="G27" s="75"/>
      <c r="H27" s="80" t="n">
        <v>0.0884</v>
      </c>
      <c r="J27" s="0"/>
    </row>
    <row r="28" customFormat="false" ht="14.25" hidden="false" customHeight="true" outlineLevel="0" collapsed="false">
      <c r="B28" s="75"/>
      <c r="C28" s="75" t="s">
        <v>143</v>
      </c>
      <c r="D28" s="75"/>
      <c r="E28" s="75"/>
      <c r="F28" s="75"/>
      <c r="G28" s="75"/>
      <c r="H28" s="80" t="n">
        <v>0.40746</v>
      </c>
      <c r="J28" s="0"/>
    </row>
    <row r="29" customFormat="false" ht="14.25" hidden="false" customHeight="true" outlineLevel="0" collapsed="false">
      <c r="B29" s="75"/>
      <c r="C29" s="75"/>
      <c r="D29" s="75"/>
      <c r="E29" s="75"/>
      <c r="F29" s="75"/>
      <c r="G29" s="75"/>
      <c r="H29" s="80"/>
      <c r="J29" s="0"/>
    </row>
    <row r="30" customFormat="false" ht="14.25" hidden="false" customHeight="true" outlineLevel="0" collapsed="false">
      <c r="B30" s="75"/>
      <c r="C30" s="75" t="s">
        <v>144</v>
      </c>
      <c r="D30" s="75"/>
      <c r="E30" s="75"/>
      <c r="F30" s="75"/>
      <c r="G30" s="75"/>
      <c r="H30" s="81" t="n">
        <v>0.03</v>
      </c>
      <c r="J30" s="0"/>
    </row>
    <row r="31" customFormat="false" ht="14.25" hidden="false" customHeight="true" outlineLevel="0" collapsed="false">
      <c r="B31" s="75"/>
      <c r="C31" s="75" t="s">
        <v>145</v>
      </c>
      <c r="D31" s="75"/>
      <c r="E31" s="75"/>
      <c r="F31" s="75"/>
      <c r="G31" s="75"/>
      <c r="H31" s="82" t="n">
        <v>0.025</v>
      </c>
      <c r="J31" s="0"/>
    </row>
    <row r="32" customFormat="false" ht="14.25" hidden="false" customHeight="true" outlineLevel="0" collapsed="false">
      <c r="B32" s="75"/>
      <c r="C32" s="75"/>
      <c r="D32" s="75"/>
      <c r="E32" s="75"/>
      <c r="F32" s="75"/>
      <c r="G32" s="75"/>
      <c r="H32" s="75"/>
      <c r="J32" s="0"/>
    </row>
    <row r="33" customFormat="false" ht="14.25" hidden="false" customHeight="true" outlineLevel="0" collapsed="false">
      <c r="B33" s="75"/>
      <c r="C33" s="75" t="s">
        <v>146</v>
      </c>
      <c r="D33" s="75"/>
      <c r="E33" s="75"/>
      <c r="F33" s="75"/>
      <c r="G33" s="75"/>
      <c r="H33" s="81" t="n">
        <f aca="false">1/30</f>
        <v>0.0333333333333333</v>
      </c>
      <c r="J33" s="0"/>
    </row>
    <row r="34" customFormat="false" ht="14.25" hidden="false" customHeight="true" outlineLevel="0" collapsed="false">
      <c r="B34" s="75"/>
      <c r="C34" s="75"/>
      <c r="D34" s="75"/>
      <c r="E34" s="75"/>
      <c r="F34" s="75"/>
      <c r="G34" s="75"/>
      <c r="H34" s="75"/>
      <c r="J34" s="0"/>
    </row>
    <row r="35" customFormat="false" ht="14.25" hidden="false" customHeight="true" outlineLevel="0" collapsed="false">
      <c r="B35" s="75"/>
      <c r="C35" s="75" t="s">
        <v>147</v>
      </c>
      <c r="D35" s="75"/>
      <c r="E35" s="75"/>
      <c r="G35" s="75"/>
      <c r="H35" s="81" t="n">
        <v>0.02</v>
      </c>
      <c r="I35" s="75"/>
      <c r="J35" s="0"/>
    </row>
    <row r="36" customFormat="false" ht="14.25" hidden="false" customHeight="true" outlineLevel="0" collapsed="false">
      <c r="B36" s="75"/>
      <c r="C36" s="75"/>
      <c r="D36" s="75"/>
      <c r="E36" s="75"/>
      <c r="F36" s="75"/>
      <c r="G36" s="75"/>
      <c r="H36" s="75"/>
      <c r="I36" s="75"/>
      <c r="J36" s="0"/>
    </row>
    <row r="37" customFormat="false" ht="14.25" hidden="false" customHeight="true" outlineLevel="0" collapsed="false">
      <c r="C37" s="1" t="s">
        <v>148</v>
      </c>
    </row>
    <row r="38" customFormat="false" ht="15.75" hidden="false" customHeight="true" outlineLevel="0" collapsed="false"/>
    <row r="39" customFormat="false" ht="14.25" hidden="false" customHeight="true" outlineLevel="0" collapsed="false">
      <c r="A39" s="2" t="s">
        <v>149</v>
      </c>
      <c r="B39" s="2"/>
      <c r="C39" s="2"/>
      <c r="D39" s="2"/>
      <c r="E39" s="2"/>
      <c r="F39" s="2"/>
      <c r="G39" s="2"/>
      <c r="H39" s="2"/>
      <c r="I39" s="2"/>
      <c r="J39" s="2"/>
    </row>
    <row r="40" customFormat="false" ht="14.25" hidden="false" customHeight="true" outlineLevel="0" collapsed="false">
      <c r="A40" s="83" t="s">
        <v>150</v>
      </c>
      <c r="B40" s="83"/>
      <c r="C40" s="83"/>
      <c r="D40" s="83"/>
      <c r="E40" s="83"/>
      <c r="F40" s="83"/>
      <c r="G40" s="83"/>
      <c r="H40" s="83"/>
      <c r="I40" s="83"/>
      <c r="J40" s="83"/>
    </row>
    <row r="41" customFormat="false" ht="14.25" hidden="false" customHeight="true" outlineLevel="0" collapsed="false">
      <c r="A41" s="83" t="s">
        <v>151</v>
      </c>
      <c r="B41" s="83"/>
      <c r="C41" s="83"/>
      <c r="D41" s="83"/>
      <c r="E41" s="83"/>
      <c r="F41" s="83"/>
      <c r="G41" s="83"/>
      <c r="H41" s="83"/>
      <c r="I41" s="83"/>
      <c r="J41" s="83"/>
    </row>
    <row r="42" customFormat="false" ht="16.5" hidden="false" customHeight="true" outlineLevel="0" collapsed="false">
      <c r="A42" s="84" t="s">
        <v>152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85"/>
      <c r="FU42" s="85"/>
      <c r="FV42" s="85"/>
      <c r="FW42" s="85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85"/>
      <c r="GI42" s="85"/>
      <c r="GJ42" s="85"/>
      <c r="GK42" s="85"/>
      <c r="GL42" s="85"/>
      <c r="GM42" s="85"/>
      <c r="GN42" s="85"/>
      <c r="GO42" s="85"/>
      <c r="GP42" s="85"/>
      <c r="GQ42" s="85"/>
      <c r="GR42" s="85"/>
      <c r="GS42" s="85"/>
      <c r="GT42" s="85"/>
      <c r="GU42" s="85"/>
      <c r="GV42" s="85"/>
      <c r="GW42" s="85"/>
      <c r="GX42" s="85"/>
      <c r="GY42" s="85"/>
      <c r="GZ42" s="85"/>
      <c r="HA42" s="85"/>
      <c r="HB42" s="85"/>
      <c r="HC42" s="85"/>
      <c r="HD42" s="85"/>
      <c r="HE42" s="85"/>
      <c r="HF42" s="85"/>
      <c r="HG42" s="85"/>
      <c r="HH42" s="85"/>
      <c r="HI42" s="85"/>
      <c r="HJ42" s="85"/>
      <c r="HK42" s="85"/>
      <c r="HL42" s="85"/>
      <c r="HM42" s="85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85"/>
      <c r="HY42" s="85"/>
      <c r="HZ42" s="85"/>
      <c r="IA42" s="85"/>
      <c r="IB42" s="85"/>
      <c r="IC42" s="85"/>
      <c r="ID42" s="85"/>
      <c r="IE42" s="85"/>
      <c r="IF42" s="85"/>
      <c r="IG42" s="85"/>
      <c r="IH42" s="85"/>
      <c r="II42" s="85"/>
      <c r="IJ42" s="85"/>
      <c r="IK42" s="85"/>
      <c r="IL42" s="85"/>
      <c r="IM42" s="85"/>
      <c r="IN42" s="85"/>
      <c r="IO42" s="85"/>
      <c r="IP42" s="85"/>
      <c r="IQ42" s="85"/>
      <c r="IR42" s="85"/>
      <c r="IS42" s="85"/>
      <c r="IT42" s="85"/>
      <c r="IU42" s="85"/>
      <c r="IV42" s="85"/>
      <c r="IW42" s="85"/>
    </row>
    <row r="43" customFormat="false" ht="6.75" hidden="false" customHeight="true" outlineLevel="0" collapsed="false">
      <c r="A43" s="86"/>
      <c r="B43" s="86"/>
      <c r="C43" s="86"/>
      <c r="D43" s="86"/>
      <c r="E43" s="86"/>
      <c r="F43" s="86"/>
      <c r="G43" s="86"/>
      <c r="H43" s="86"/>
      <c r="I43" s="86"/>
      <c r="J43" s="86"/>
    </row>
    <row r="44" customFormat="false" ht="15" hidden="false" customHeight="false" outlineLevel="0" collapsed="false">
      <c r="A44" s="86"/>
      <c r="B44" s="86"/>
      <c r="C44" s="87"/>
      <c r="D44" s="86"/>
      <c r="E44" s="86"/>
      <c r="F44" s="88" t="n">
        <v>2003</v>
      </c>
      <c r="G44" s="88" t="n">
        <v>2004</v>
      </c>
      <c r="H44" s="88" t="n">
        <v>2005</v>
      </c>
      <c r="I44" s="88" t="n">
        <v>2006</v>
      </c>
      <c r="J44" s="88" t="n">
        <v>2007</v>
      </c>
    </row>
    <row r="45" customFormat="false" ht="2.25" hidden="false" customHeight="true" outlineLevel="0" collapsed="false">
      <c r="A45" s="86"/>
      <c r="B45" s="87"/>
      <c r="C45" s="87"/>
      <c r="D45" s="86"/>
      <c r="E45" s="86"/>
      <c r="F45" s="89"/>
      <c r="G45" s="89"/>
      <c r="H45" s="89"/>
      <c r="I45" s="89"/>
      <c r="J45" s="89"/>
    </row>
    <row r="46" customFormat="false" ht="15" hidden="false" customHeight="false" outlineLevel="0" collapsed="false">
      <c r="A46" s="90" t="s">
        <v>153</v>
      </c>
      <c r="B46" s="87"/>
      <c r="D46" s="86"/>
      <c r="E46" s="86"/>
      <c r="F46" s="87"/>
      <c r="G46" s="87"/>
      <c r="H46" s="87"/>
      <c r="I46" s="87"/>
      <c r="J46" s="87"/>
    </row>
    <row r="47" customFormat="false" ht="14.25" hidden="false" customHeight="false" outlineLevel="0" collapsed="false">
      <c r="A47" s="86"/>
      <c r="B47" s="87" t="s">
        <v>154</v>
      </c>
      <c r="D47" s="86"/>
      <c r="E47" s="86"/>
      <c r="F47" s="91" t="n">
        <v>240</v>
      </c>
      <c r="G47" s="91" t="n">
        <v>246</v>
      </c>
      <c r="H47" s="91" t="n">
        <v>252.15</v>
      </c>
      <c r="I47" s="91" t="n">
        <v>258.45375</v>
      </c>
      <c r="J47" s="91" t="n">
        <v>264.91509375</v>
      </c>
    </row>
    <row r="48" customFormat="false" ht="14.25" hidden="false" customHeight="false" outlineLevel="0" collapsed="false">
      <c r="A48" s="86"/>
      <c r="B48" s="87" t="s">
        <v>155</v>
      </c>
      <c r="D48" s="86"/>
      <c r="E48" s="86"/>
      <c r="F48" s="92" t="n">
        <v>266.666666666667</v>
      </c>
      <c r="G48" s="92" t="n">
        <v>533.333333333333</v>
      </c>
      <c r="H48" s="92" t="n">
        <v>800</v>
      </c>
      <c r="I48" s="92" t="n">
        <v>1066.66666666667</v>
      </c>
      <c r="J48" s="92" t="n">
        <v>1333.33333333333</v>
      </c>
    </row>
    <row r="49" customFormat="false" ht="14.25" hidden="false" customHeight="false" outlineLevel="0" collapsed="false">
      <c r="A49" s="86"/>
      <c r="B49" s="87" t="s">
        <v>156</v>
      </c>
      <c r="D49" s="86"/>
      <c r="E49" s="86"/>
      <c r="F49" s="92" t="n">
        <v>160</v>
      </c>
      <c r="G49" s="92" t="n">
        <v>158.533333333333</v>
      </c>
      <c r="H49" s="92" t="n">
        <v>151.29</v>
      </c>
      <c r="I49" s="92" t="n">
        <v>310.1445</v>
      </c>
      <c r="J49" s="92" t="n">
        <v>470.960166666667</v>
      </c>
    </row>
    <row r="50" customFormat="false" ht="14.25" hidden="false" customHeight="false" outlineLevel="0" collapsed="false">
      <c r="A50" s="86"/>
      <c r="B50" s="87" t="s">
        <v>157</v>
      </c>
      <c r="D50" s="86"/>
      <c r="E50" s="86"/>
      <c r="F50" s="92" t="n">
        <v>751.6664136</v>
      </c>
      <c r="G50" s="92" t="n">
        <v>1072.078998</v>
      </c>
      <c r="H50" s="92" t="n">
        <v>1742.1647052</v>
      </c>
      <c r="I50" s="92" t="n">
        <v>2379.2111952</v>
      </c>
      <c r="J50" s="92" t="n">
        <v>2987.578482</v>
      </c>
    </row>
    <row r="51" customFormat="false" ht="14.25" hidden="false" customHeight="false" outlineLevel="0" collapsed="false">
      <c r="A51" s="86"/>
      <c r="B51" s="87" t="s">
        <v>158</v>
      </c>
      <c r="D51" s="86"/>
      <c r="E51" s="86"/>
      <c r="F51" s="92" t="n">
        <v>264.628960615385</v>
      </c>
      <c r="G51" s="92" t="n">
        <v>377.432256923077</v>
      </c>
      <c r="H51" s="92" t="n">
        <v>613.340208923077</v>
      </c>
      <c r="I51" s="92" t="n">
        <v>837.616493538461</v>
      </c>
      <c r="J51" s="92" t="n">
        <v>1051.79608153846</v>
      </c>
    </row>
    <row r="52" customFormat="false" ht="14.25" hidden="false" customHeight="false" outlineLevel="0" collapsed="false">
      <c r="A52" s="86"/>
      <c r="B52" s="87" t="s">
        <v>142</v>
      </c>
      <c r="D52" s="86"/>
      <c r="E52" s="86"/>
      <c r="F52" s="93" t="n">
        <v>73.3191253005704</v>
      </c>
      <c r="G52" s="93" t="n">
        <v>104.572843703379</v>
      </c>
      <c r="H52" s="93" t="n">
        <v>169.934415059237</v>
      </c>
      <c r="I52" s="93" t="n">
        <v>232.073271575252</v>
      </c>
      <c r="J52" s="93" t="n">
        <v>291.414698200965</v>
      </c>
    </row>
    <row r="53" customFormat="false" ht="14.25" hidden="false" customHeight="false" outlineLevel="0" collapsed="false">
      <c r="A53" s="86"/>
      <c r="B53" s="87"/>
      <c r="D53" s="86"/>
      <c r="E53" s="86"/>
      <c r="F53" s="92"/>
      <c r="G53" s="92"/>
      <c r="H53" s="92"/>
      <c r="I53" s="92"/>
      <c r="J53" s="92"/>
    </row>
    <row r="54" customFormat="false" ht="15" hidden="false" customHeight="false" outlineLevel="0" collapsed="false">
      <c r="A54" s="86"/>
      <c r="B54" s="87" t="s">
        <v>159</v>
      </c>
      <c r="D54" s="86"/>
      <c r="E54" s="86"/>
      <c r="F54" s="94" t="n">
        <v>1756.28116618262</v>
      </c>
      <c r="G54" s="94" t="n">
        <v>2491.95076529312</v>
      </c>
      <c r="H54" s="94" t="n">
        <v>3728.87932918231</v>
      </c>
      <c r="I54" s="94" t="n">
        <v>5084.16587698038</v>
      </c>
      <c r="J54" s="94" t="n">
        <v>6399.99785548943</v>
      </c>
    </row>
    <row r="55" customFormat="false" ht="15" hidden="false" customHeight="false" outlineLevel="0" collapsed="false">
      <c r="A55" s="86"/>
      <c r="B55" s="86"/>
      <c r="C55" s="87"/>
      <c r="D55" s="86"/>
      <c r="E55" s="86"/>
      <c r="F55" s="95"/>
      <c r="G55" s="95"/>
      <c r="H55" s="95"/>
      <c r="I55" s="95"/>
      <c r="J55" s="95"/>
    </row>
    <row r="56" customFormat="false" ht="15" hidden="false" customHeight="false" outlineLevel="0" collapsed="false">
      <c r="A56" s="96" t="s">
        <v>160</v>
      </c>
      <c r="B56" s="97"/>
      <c r="C56" s="86"/>
      <c r="D56" s="86"/>
      <c r="E56" s="86"/>
      <c r="F56" s="86"/>
      <c r="G56" s="86"/>
      <c r="H56" s="86"/>
      <c r="I56" s="86"/>
      <c r="J56" s="86"/>
    </row>
    <row r="57" customFormat="false" ht="14.25" hidden="false" customHeight="false" outlineLevel="0" collapsed="false">
      <c r="A57" s="86"/>
      <c r="B57" s="86" t="s">
        <v>161</v>
      </c>
      <c r="C57" s="86"/>
      <c r="D57" s="86"/>
      <c r="E57" s="86"/>
      <c r="F57" s="91" t="n">
        <v>8000</v>
      </c>
      <c r="G57" s="91" t="n">
        <v>8000</v>
      </c>
      <c r="H57" s="91" t="n">
        <v>16000</v>
      </c>
      <c r="I57" s="91" t="n">
        <v>24000</v>
      </c>
      <c r="J57" s="91" t="n">
        <v>32000</v>
      </c>
    </row>
    <row r="58" customFormat="false" ht="14.25" hidden="false" customHeight="false" outlineLevel="0" collapsed="false">
      <c r="A58" s="86"/>
      <c r="B58" s="86" t="s">
        <v>162</v>
      </c>
      <c r="C58" s="86"/>
      <c r="D58" s="86"/>
      <c r="E58" s="86"/>
      <c r="F58" s="93" t="n">
        <v>0</v>
      </c>
      <c r="G58" s="93" t="n">
        <v>8000</v>
      </c>
      <c r="H58" s="93" t="n">
        <v>8000</v>
      </c>
      <c r="I58" s="93" t="n">
        <v>8000</v>
      </c>
      <c r="J58" s="93" t="n">
        <v>8000</v>
      </c>
    </row>
    <row r="59" customFormat="false" ht="14.25" hidden="false" customHeight="false" outlineLevel="0" collapsed="false">
      <c r="A59" s="86"/>
      <c r="B59" s="86" t="s">
        <v>17</v>
      </c>
      <c r="C59" s="86"/>
      <c r="D59" s="86"/>
      <c r="E59" s="86"/>
      <c r="F59" s="91" t="n">
        <v>8000</v>
      </c>
      <c r="G59" s="91" t="n">
        <v>16000</v>
      </c>
      <c r="H59" s="91" t="n">
        <v>24000</v>
      </c>
      <c r="I59" s="91" t="n">
        <v>32000</v>
      </c>
      <c r="J59" s="91" t="n">
        <v>40000</v>
      </c>
    </row>
    <row r="60" customFormat="false" ht="14.25" hidden="false" customHeight="false" outlineLevel="0" collapsed="false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customFormat="false" ht="14.25" hidden="false" customHeight="false" outlineLevel="0" collapsed="false">
      <c r="A61" s="86"/>
      <c r="B61" s="86" t="s">
        <v>163</v>
      </c>
      <c r="C61" s="86"/>
      <c r="D61" s="86"/>
      <c r="E61" s="86"/>
      <c r="F61" s="92" t="n">
        <v>-266.666666666667</v>
      </c>
      <c r="G61" s="92" t="n">
        <v>-800</v>
      </c>
      <c r="H61" s="92" t="n">
        <v>-1600</v>
      </c>
      <c r="I61" s="92" t="n">
        <v>-2666.66666666667</v>
      </c>
      <c r="J61" s="92" t="n">
        <v>-4000</v>
      </c>
    </row>
    <row r="62" customFormat="false" ht="14.25" hidden="false" customHeight="false" outlineLevel="0" collapsed="false">
      <c r="A62" s="86"/>
      <c r="B62" s="86" t="s">
        <v>164</v>
      </c>
      <c r="C62" s="86"/>
      <c r="D62" s="86"/>
      <c r="E62" s="86"/>
      <c r="F62" s="92" t="n">
        <v>0.45</v>
      </c>
      <c r="G62" s="92" t="n">
        <v>0.45</v>
      </c>
      <c r="H62" s="92" t="n">
        <v>0.45</v>
      </c>
      <c r="I62" s="92" t="n">
        <v>0.45</v>
      </c>
      <c r="J62" s="92" t="n">
        <v>0.45</v>
      </c>
    </row>
    <row r="63" customFormat="false" ht="14.25" hidden="false" customHeight="false" outlineLevel="0" collapsed="false">
      <c r="A63" s="86"/>
      <c r="B63" s="86" t="s">
        <v>165</v>
      </c>
      <c r="C63" s="86"/>
      <c r="D63" s="86"/>
      <c r="E63" s="86"/>
      <c r="F63" s="93" t="n">
        <v>-217.312</v>
      </c>
      <c r="G63" s="93" t="n">
        <v>-586.7424</v>
      </c>
      <c r="H63" s="93" t="n">
        <v>-1052.87664</v>
      </c>
      <c r="I63" s="93" t="n">
        <v>-1568.775328</v>
      </c>
      <c r="J63" s="93" t="n">
        <v>-2094.833352</v>
      </c>
    </row>
    <row r="64" customFormat="false" ht="14.25" hidden="false" customHeight="false" outlineLevel="0" collapsed="false">
      <c r="A64" s="86"/>
      <c r="B64" s="86"/>
      <c r="C64" s="86"/>
      <c r="D64" s="86"/>
      <c r="E64" s="86"/>
      <c r="F64" s="86"/>
      <c r="G64" s="86"/>
      <c r="H64" s="86"/>
      <c r="I64" s="86"/>
      <c r="J64" s="86"/>
    </row>
    <row r="65" customFormat="false" ht="14.25" hidden="false" customHeight="false" outlineLevel="0" collapsed="false">
      <c r="A65" s="86"/>
      <c r="B65" s="86" t="s">
        <v>166</v>
      </c>
      <c r="C65" s="86"/>
      <c r="D65" s="86"/>
      <c r="E65" s="86"/>
      <c r="F65" s="93" t="n">
        <v>7516.47133333333</v>
      </c>
      <c r="G65" s="93" t="n">
        <v>14613.7076</v>
      </c>
      <c r="H65" s="93" t="n">
        <v>21347.57336</v>
      </c>
      <c r="I65" s="93" t="n">
        <v>27765.0080053333</v>
      </c>
      <c r="J65" s="93" t="n">
        <v>33905.616648</v>
      </c>
    </row>
    <row r="66" customFormat="false" ht="14.25" hidden="false" customHeight="false" outlineLevel="0" collapsed="false">
      <c r="A66" s="86"/>
      <c r="B66" s="86"/>
      <c r="C66" s="86"/>
      <c r="D66" s="86"/>
      <c r="E66" s="86"/>
      <c r="F66" s="86"/>
      <c r="G66" s="86"/>
      <c r="H66" s="86"/>
      <c r="I66" s="86"/>
      <c r="J66" s="86"/>
    </row>
    <row r="67" customFormat="false" ht="15" hidden="false" customHeight="false" outlineLevel="0" collapsed="false">
      <c r="A67" s="86"/>
      <c r="B67" s="86" t="s">
        <v>167</v>
      </c>
      <c r="C67" s="86"/>
      <c r="D67" s="86"/>
      <c r="E67" s="86"/>
      <c r="F67" s="94" t="n">
        <v>7758</v>
      </c>
      <c r="G67" s="94" t="n">
        <v>11065</v>
      </c>
      <c r="H67" s="94" t="n">
        <v>17981</v>
      </c>
      <c r="I67" s="94" t="n">
        <v>24556</v>
      </c>
      <c r="J67" s="94" t="n">
        <v>30835</v>
      </c>
    </row>
    <row r="68" customFormat="false" ht="15.75" hidden="false" customHeight="true" outlineLevel="0" collapsed="false">
      <c r="A68" s="86"/>
      <c r="B68" s="86"/>
      <c r="C68" s="86"/>
      <c r="D68" s="86"/>
      <c r="E68" s="86"/>
      <c r="F68" s="86"/>
      <c r="G68" s="86"/>
      <c r="H68" s="86"/>
      <c r="I68" s="86"/>
      <c r="J68" s="86"/>
    </row>
    <row r="69" customFormat="false" ht="15" hidden="false" customHeight="false" outlineLevel="0" collapsed="false">
      <c r="A69" s="96" t="s">
        <v>168</v>
      </c>
      <c r="B69" s="86"/>
      <c r="C69" s="86"/>
      <c r="D69" s="86"/>
      <c r="E69" s="86"/>
      <c r="F69" s="86"/>
      <c r="G69" s="86"/>
      <c r="H69" s="86"/>
      <c r="I69" s="86"/>
      <c r="J69" s="86"/>
    </row>
    <row r="70" customFormat="false" ht="14.25" hidden="false" customHeight="false" outlineLevel="0" collapsed="false">
      <c r="A70" s="86"/>
      <c r="B70" s="86" t="s">
        <v>169</v>
      </c>
      <c r="C70" s="86"/>
      <c r="D70" s="86"/>
      <c r="E70" s="86"/>
      <c r="F70" s="98" t="n">
        <v>0.0726</v>
      </c>
      <c r="G70" s="98" t="n">
        <v>0.0726</v>
      </c>
      <c r="H70" s="98" t="n">
        <v>0.0726</v>
      </c>
      <c r="I70" s="98" t="n">
        <v>0.0726</v>
      </c>
      <c r="J70" s="98" t="n">
        <v>0.0726</v>
      </c>
    </row>
    <row r="71" customFormat="false" ht="14.25" hidden="false" customHeight="false" outlineLevel="0" collapsed="false">
      <c r="A71" s="86"/>
      <c r="B71" s="86" t="s">
        <v>170</v>
      </c>
      <c r="C71" s="86"/>
      <c r="D71" s="86"/>
      <c r="E71" s="86"/>
      <c r="F71" s="99" t="n">
        <v>0.462</v>
      </c>
      <c r="G71" s="99" t="n">
        <v>0.462</v>
      </c>
      <c r="H71" s="99" t="n">
        <v>0.462</v>
      </c>
      <c r="I71" s="99" t="n">
        <v>0.462</v>
      </c>
      <c r="J71" s="99" t="n">
        <v>0.462</v>
      </c>
    </row>
    <row r="72" customFormat="false" ht="15" hidden="false" customHeight="false" outlineLevel="0" collapsed="false">
      <c r="A72" s="86"/>
      <c r="B72" s="86"/>
      <c r="C72" s="86"/>
      <c r="D72" s="86"/>
      <c r="E72" s="86"/>
      <c r="F72" s="100" t="n">
        <v>0.0335412</v>
      </c>
      <c r="G72" s="100" t="n">
        <v>0.0335412</v>
      </c>
      <c r="H72" s="100" t="n">
        <v>0.0335412</v>
      </c>
      <c r="I72" s="100" t="n">
        <v>0.0335412</v>
      </c>
      <c r="J72" s="100" t="n">
        <v>0.0335412</v>
      </c>
    </row>
    <row r="73" customFormat="false" ht="14.25" hidden="false" customHeight="true" outlineLevel="0" collapsed="false">
      <c r="A73" s="86"/>
      <c r="B73" s="86"/>
      <c r="C73" s="86"/>
      <c r="D73" s="86"/>
      <c r="E73" s="86"/>
      <c r="F73" s="98"/>
      <c r="G73" s="98"/>
      <c r="H73" s="98"/>
      <c r="I73" s="98"/>
      <c r="J73" s="98"/>
    </row>
    <row r="74" customFormat="false" ht="14.25" hidden="false" customHeight="false" outlineLevel="0" collapsed="false">
      <c r="A74" s="86"/>
      <c r="B74" s="86" t="s">
        <v>171</v>
      </c>
      <c r="C74" s="86"/>
      <c r="D74" s="86"/>
      <c r="E74" s="86"/>
      <c r="F74" s="98" t="n">
        <v>0.066</v>
      </c>
      <c r="G74" s="98" t="n">
        <v>0.066</v>
      </c>
      <c r="H74" s="98" t="n">
        <v>0.066</v>
      </c>
      <c r="I74" s="98" t="n">
        <v>0.066</v>
      </c>
      <c r="J74" s="98" t="n">
        <v>0.066</v>
      </c>
    </row>
    <row r="75" customFormat="false" ht="14.25" hidden="false" customHeight="false" outlineLevel="0" collapsed="false">
      <c r="A75" s="86"/>
      <c r="B75" s="86" t="s">
        <v>172</v>
      </c>
      <c r="C75" s="86"/>
      <c r="D75" s="86"/>
      <c r="E75" s="86"/>
      <c r="F75" s="99" t="n">
        <v>0.058</v>
      </c>
      <c r="G75" s="99" t="n">
        <v>0.058</v>
      </c>
      <c r="H75" s="99" t="n">
        <v>0.058</v>
      </c>
      <c r="I75" s="99" t="n">
        <v>0.058</v>
      </c>
      <c r="J75" s="99" t="n">
        <v>0.058</v>
      </c>
    </row>
    <row r="76" customFormat="false" ht="15" hidden="false" customHeight="false" outlineLevel="0" collapsed="false">
      <c r="A76" s="86"/>
      <c r="B76" s="86"/>
      <c r="C76" s="86"/>
      <c r="D76" s="86"/>
      <c r="E76" s="86"/>
      <c r="F76" s="100" t="n">
        <v>0.003828</v>
      </c>
      <c r="G76" s="100" t="n">
        <v>0.003828</v>
      </c>
      <c r="H76" s="100" t="n">
        <v>0.003828</v>
      </c>
      <c r="I76" s="100" t="n">
        <v>0.003828</v>
      </c>
      <c r="J76" s="100" t="n">
        <v>0.003828</v>
      </c>
    </row>
    <row r="77" customFormat="false" ht="12.75" hidden="false" customHeight="true" outlineLevel="0" collapsed="false">
      <c r="A77" s="86"/>
      <c r="B77" s="86"/>
      <c r="C77" s="86"/>
      <c r="D77" s="86"/>
      <c r="E77" s="86"/>
      <c r="F77" s="98"/>
      <c r="G77" s="98"/>
      <c r="H77" s="98"/>
      <c r="I77" s="98"/>
      <c r="J77" s="98"/>
    </row>
    <row r="78" customFormat="false" ht="14.25" hidden="false" customHeight="false" outlineLevel="0" collapsed="false">
      <c r="A78" s="86"/>
      <c r="B78" s="86" t="s">
        <v>173</v>
      </c>
      <c r="C78" s="86"/>
      <c r="D78" s="86"/>
      <c r="E78" s="86"/>
      <c r="F78" s="98" t="n">
        <v>0.124</v>
      </c>
      <c r="G78" s="98" t="n">
        <v>0.124</v>
      </c>
      <c r="H78" s="98" t="n">
        <v>0.124</v>
      </c>
      <c r="I78" s="98" t="n">
        <v>0.124</v>
      </c>
      <c r="J78" s="98" t="n">
        <v>0.124</v>
      </c>
    </row>
    <row r="79" customFormat="false" ht="14.25" hidden="false" customHeight="false" outlineLevel="0" collapsed="false">
      <c r="A79" s="86"/>
      <c r="B79" s="86" t="s">
        <v>174</v>
      </c>
      <c r="C79" s="86"/>
      <c r="D79" s="86"/>
      <c r="E79" s="86"/>
      <c r="F79" s="99" t="n">
        <v>0.48</v>
      </c>
      <c r="G79" s="99" t="n">
        <v>0.48</v>
      </c>
      <c r="H79" s="99" t="n">
        <v>0.48</v>
      </c>
      <c r="I79" s="99" t="n">
        <v>0.48</v>
      </c>
      <c r="J79" s="99" t="n">
        <v>0.48</v>
      </c>
    </row>
    <row r="80" customFormat="false" ht="15" hidden="false" customHeight="false" outlineLevel="0" collapsed="false">
      <c r="A80" s="86"/>
      <c r="B80" s="86"/>
      <c r="C80" s="86"/>
      <c r="D80" s="86"/>
      <c r="E80" s="86"/>
      <c r="F80" s="100" t="n">
        <v>0.05952</v>
      </c>
      <c r="G80" s="100" t="n">
        <v>0.05952</v>
      </c>
      <c r="H80" s="100" t="n">
        <v>0.05952</v>
      </c>
      <c r="I80" s="100" t="n">
        <v>0.05952</v>
      </c>
      <c r="J80" s="100" t="n">
        <v>0.05952</v>
      </c>
    </row>
    <row r="81" customFormat="false" ht="12.75" hidden="false" customHeight="true" outlineLevel="0" collapsed="false">
      <c r="A81" s="86"/>
      <c r="B81" s="86"/>
      <c r="C81" s="86"/>
      <c r="D81" s="86"/>
      <c r="E81" s="86"/>
      <c r="F81" s="86"/>
      <c r="G81" s="86"/>
      <c r="H81" s="86"/>
      <c r="I81" s="86"/>
      <c r="J81" s="86"/>
    </row>
    <row r="82" customFormat="false" ht="15" hidden="false" customHeight="false" outlineLevel="0" collapsed="false">
      <c r="A82" s="86"/>
      <c r="B82" s="86" t="s">
        <v>175</v>
      </c>
      <c r="C82" s="86"/>
      <c r="D82" s="86"/>
      <c r="E82" s="86"/>
      <c r="F82" s="100" t="n">
        <v>0.0968892</v>
      </c>
      <c r="G82" s="100" t="n">
        <v>0.0968892</v>
      </c>
      <c r="H82" s="100" t="n">
        <v>0.0968892</v>
      </c>
      <c r="I82" s="100" t="n">
        <v>0.0968892</v>
      </c>
      <c r="J82" s="100" t="n">
        <v>0.0968892</v>
      </c>
    </row>
    <row r="83" customFormat="false" ht="11.25" hidden="false" customHeight="true" outlineLevel="0" collapsed="false">
      <c r="A83" s="86"/>
      <c r="B83" s="86"/>
      <c r="C83" s="86"/>
      <c r="D83" s="86"/>
      <c r="E83" s="86"/>
      <c r="F83" s="86"/>
      <c r="G83" s="86"/>
      <c r="H83" s="86"/>
      <c r="I83" s="86"/>
      <c r="J83" s="86"/>
    </row>
    <row r="84" customFormat="false" ht="14.25" hidden="false" customHeight="false" outlineLevel="0" collapsed="false">
      <c r="A84" s="86"/>
      <c r="B84" s="86" t="s">
        <v>176</v>
      </c>
      <c r="C84" s="86"/>
      <c r="D84" s="86"/>
      <c r="E84" s="86"/>
      <c r="F84" s="92" t="n">
        <v>260.2126296</v>
      </c>
      <c r="G84" s="92" t="n">
        <v>371.133378</v>
      </c>
      <c r="H84" s="92" t="n">
        <v>603.1043172</v>
      </c>
      <c r="I84" s="92" t="n">
        <v>823.6377072</v>
      </c>
      <c r="J84" s="92" t="n">
        <v>1034.242902</v>
      </c>
    </row>
    <row r="85" customFormat="false" ht="14.25" hidden="false" customHeight="false" outlineLevel="0" collapsed="false">
      <c r="A85" s="86"/>
      <c r="B85" s="86" t="s">
        <v>177</v>
      </c>
      <c r="C85" s="86"/>
      <c r="D85" s="86"/>
      <c r="E85" s="86"/>
      <c r="F85" s="93" t="n">
        <v>491.453784</v>
      </c>
      <c r="G85" s="93" t="n">
        <v>700.94562</v>
      </c>
      <c r="H85" s="93" t="n">
        <v>1139.060388</v>
      </c>
      <c r="I85" s="93" t="n">
        <v>1555.573488</v>
      </c>
      <c r="J85" s="93" t="n">
        <v>1953.33558</v>
      </c>
    </row>
    <row r="86" customFormat="false" ht="15" hidden="false" customHeight="false" outlineLevel="0" collapsed="false">
      <c r="A86" s="86"/>
      <c r="B86" s="86" t="s">
        <v>178</v>
      </c>
      <c r="C86" s="86"/>
      <c r="D86" s="86"/>
      <c r="E86" s="86"/>
      <c r="F86" s="94" t="n">
        <v>751.6664136</v>
      </c>
      <c r="G86" s="94" t="n">
        <v>1072.078998</v>
      </c>
      <c r="H86" s="94" t="n">
        <v>1742.1647052</v>
      </c>
      <c r="I86" s="94" t="n">
        <v>2379.2111952</v>
      </c>
      <c r="J86" s="94" t="n">
        <v>2987.578482</v>
      </c>
    </row>
    <row r="87" customFormat="false" ht="15" hidden="false" customHeight="false" outlineLevel="0" collapsed="false">
      <c r="A87" s="86"/>
      <c r="B87" s="86"/>
      <c r="C87" s="86"/>
      <c r="D87" s="86"/>
      <c r="E87" s="86"/>
      <c r="F87" s="95"/>
      <c r="G87" s="95"/>
      <c r="H87" s="95"/>
      <c r="I87" s="95"/>
      <c r="J87" s="95"/>
    </row>
    <row r="88" customFormat="false" ht="15" hidden="false" customHeight="false" outlineLevel="0" collapsed="false">
      <c r="A88" s="2" t="str">
        <f aca="false">$A$39</f>
        <v>Pacific Gas &amp; Electric Company</v>
      </c>
      <c r="B88" s="2"/>
      <c r="C88" s="2"/>
      <c r="D88" s="2"/>
      <c r="E88" s="2"/>
      <c r="F88" s="2"/>
      <c r="G88" s="2"/>
      <c r="H88" s="2"/>
      <c r="I88" s="2"/>
      <c r="J88" s="2"/>
    </row>
    <row r="89" customFormat="false" ht="15" hidden="false" customHeight="false" outlineLevel="0" collapsed="false">
      <c r="A89" s="83" t="s">
        <v>150</v>
      </c>
      <c r="B89" s="83"/>
      <c r="C89" s="83"/>
      <c r="D89" s="83"/>
      <c r="E89" s="83"/>
      <c r="F89" s="83"/>
      <c r="G89" s="83"/>
      <c r="H89" s="83"/>
      <c r="I89" s="83"/>
      <c r="J89" s="83"/>
    </row>
    <row r="90" customFormat="false" ht="15" hidden="false" customHeight="false" outlineLevel="0" collapsed="false">
      <c r="A90" s="83" t="str">
        <f aca="false">$A$41</f>
        <v>Illustrative Cost of Service </v>
      </c>
      <c r="B90" s="83"/>
      <c r="C90" s="83"/>
      <c r="D90" s="83"/>
      <c r="E90" s="83"/>
      <c r="F90" s="83"/>
      <c r="G90" s="83"/>
      <c r="H90" s="83"/>
      <c r="I90" s="83"/>
      <c r="J90" s="83"/>
    </row>
    <row r="91" customFormat="false" ht="14.25" hidden="false" customHeight="false" outlineLevel="0" collapsed="false">
      <c r="A91" s="101" t="str">
        <f aca="false">$A$42</f>
        <v>($Thousands)</v>
      </c>
      <c r="B91" s="101"/>
      <c r="C91" s="101"/>
      <c r="D91" s="101"/>
      <c r="E91" s="101"/>
      <c r="F91" s="101"/>
      <c r="G91" s="101"/>
      <c r="H91" s="101"/>
      <c r="I91" s="101"/>
      <c r="J91" s="101"/>
    </row>
    <row r="92" customFormat="false" ht="21" hidden="false" customHeight="true" outlineLevel="0" collapsed="false">
      <c r="A92" s="102"/>
      <c r="B92" s="102"/>
      <c r="C92" s="102"/>
      <c r="D92" s="102"/>
      <c r="E92" s="102"/>
      <c r="F92" s="88" t="n">
        <v>2003</v>
      </c>
      <c r="G92" s="88" t="n">
        <v>2004</v>
      </c>
      <c r="H92" s="88" t="n">
        <v>2005</v>
      </c>
      <c r="I92" s="88" t="n">
        <v>2006</v>
      </c>
      <c r="J92" s="88" t="n">
        <v>2007</v>
      </c>
    </row>
    <row r="93" customFormat="false" ht="3" hidden="false" customHeight="true" outlineLevel="0" collapsed="false">
      <c r="A93" s="86"/>
      <c r="B93" s="86"/>
      <c r="C93" s="86"/>
      <c r="D93" s="86"/>
      <c r="E93" s="86"/>
      <c r="F93" s="89"/>
      <c r="G93" s="89"/>
      <c r="H93" s="89"/>
      <c r="I93" s="89"/>
      <c r="J93" s="89"/>
    </row>
    <row r="94" customFormat="false" ht="15" hidden="false" customHeight="false" outlineLevel="0" collapsed="false">
      <c r="A94" s="96" t="s">
        <v>155</v>
      </c>
      <c r="B94" s="86"/>
      <c r="C94" s="86"/>
      <c r="D94" s="86"/>
      <c r="E94" s="86"/>
      <c r="F94" s="86"/>
      <c r="G94" s="86"/>
      <c r="H94" s="86"/>
      <c r="I94" s="86"/>
      <c r="J94" s="86"/>
    </row>
    <row r="95" customFormat="false" ht="14.25" hidden="false" customHeight="false" outlineLevel="0" collapsed="false">
      <c r="A95" s="86"/>
      <c r="B95" s="86" t="s">
        <v>179</v>
      </c>
      <c r="C95" s="86"/>
      <c r="D95" s="86"/>
      <c r="E95" s="86"/>
      <c r="F95" s="91" t="n">
        <v>8000</v>
      </c>
      <c r="G95" s="91" t="n">
        <v>16000</v>
      </c>
      <c r="H95" s="91" t="n">
        <v>24000</v>
      </c>
      <c r="I95" s="91" t="n">
        <v>32000</v>
      </c>
      <c r="J95" s="91" t="n">
        <v>40000</v>
      </c>
    </row>
    <row r="96" customFormat="false" ht="14.25" hidden="false" customHeight="false" outlineLevel="0" collapsed="false">
      <c r="A96" s="86"/>
      <c r="B96" s="86"/>
      <c r="C96" s="86"/>
      <c r="D96" s="86"/>
      <c r="E96" s="86"/>
      <c r="F96" s="86"/>
      <c r="G96" s="86"/>
      <c r="H96" s="86"/>
      <c r="I96" s="86"/>
      <c r="J96" s="86"/>
    </row>
    <row r="97" customFormat="false" ht="14.25" hidden="false" customHeight="false" outlineLevel="0" collapsed="false">
      <c r="A97" s="86"/>
      <c r="B97" s="86" t="s">
        <v>180</v>
      </c>
      <c r="C97" s="86"/>
      <c r="D97" s="86"/>
      <c r="E97" s="86"/>
      <c r="F97" s="93" t="n">
        <v>266.666666666667</v>
      </c>
      <c r="G97" s="93" t="n">
        <v>533.333333333333</v>
      </c>
      <c r="H97" s="93" t="n">
        <v>800</v>
      </c>
      <c r="I97" s="93" t="n">
        <v>1066.66666666667</v>
      </c>
      <c r="J97" s="93" t="n">
        <v>1333.33333333333</v>
      </c>
    </row>
    <row r="98" customFormat="false" ht="15" hidden="false" customHeight="false" outlineLevel="0" collapsed="false">
      <c r="A98" s="86"/>
      <c r="B98" s="86" t="s">
        <v>163</v>
      </c>
      <c r="C98" s="86"/>
      <c r="D98" s="86"/>
      <c r="E98" s="86"/>
      <c r="F98" s="94" t="n">
        <v>266.666666666667</v>
      </c>
      <c r="G98" s="94" t="n">
        <v>800</v>
      </c>
      <c r="H98" s="94" t="n">
        <v>1600</v>
      </c>
      <c r="I98" s="94" t="n">
        <v>2666.66666666667</v>
      </c>
      <c r="J98" s="94" t="n">
        <v>4000</v>
      </c>
    </row>
    <row r="99" customFormat="false" ht="11.25" hidden="false" customHeight="true" outlineLevel="0" collapsed="false">
      <c r="A99" s="86"/>
      <c r="B99" s="86"/>
      <c r="C99" s="86"/>
      <c r="D99" s="86"/>
      <c r="E99" s="86"/>
      <c r="F99" s="86"/>
      <c r="G99" s="86"/>
      <c r="H99" s="86"/>
      <c r="I99" s="86"/>
      <c r="J99" s="86"/>
    </row>
    <row r="100" customFormat="false" ht="15" hidden="false" customHeight="false" outlineLevel="0" collapsed="false">
      <c r="A100" s="96" t="s">
        <v>181</v>
      </c>
      <c r="B100" s="86"/>
      <c r="C100" s="86"/>
      <c r="D100" s="86"/>
      <c r="E100" s="86"/>
      <c r="F100" s="86"/>
      <c r="G100" s="86"/>
      <c r="H100" s="86"/>
      <c r="I100" s="86"/>
      <c r="J100" s="86"/>
    </row>
    <row r="101" customFormat="false" ht="14.25" hidden="false" customHeight="false" outlineLevel="0" collapsed="false">
      <c r="A101" s="86"/>
      <c r="B101" s="86" t="s">
        <v>182</v>
      </c>
      <c r="C101" s="86"/>
      <c r="D101" s="86"/>
      <c r="E101" s="86"/>
      <c r="F101" s="103" t="n">
        <v>-800</v>
      </c>
      <c r="G101" s="103" t="n">
        <v>-1440</v>
      </c>
      <c r="H101" s="103" t="n">
        <v>-1944</v>
      </c>
      <c r="I101" s="103" t="n">
        <v>-2332.8</v>
      </c>
      <c r="J101" s="103" t="n">
        <v>-2624.4</v>
      </c>
    </row>
    <row r="102" customFormat="false" ht="14.25" hidden="false" customHeight="false" outlineLevel="0" collapsed="false">
      <c r="A102" s="86"/>
      <c r="B102" s="86" t="s">
        <v>183</v>
      </c>
      <c r="C102" s="86"/>
      <c r="D102" s="86"/>
      <c r="E102" s="86"/>
      <c r="F102" s="93" t="n">
        <v>266.666666666667</v>
      </c>
      <c r="G102" s="93" t="n">
        <v>533.333333333333</v>
      </c>
      <c r="H102" s="93" t="n">
        <v>800</v>
      </c>
      <c r="I102" s="93" t="n">
        <v>1066.66666666667</v>
      </c>
      <c r="J102" s="93" t="n">
        <v>1333.33333333333</v>
      </c>
    </row>
    <row r="103" customFormat="false" ht="14.25" hidden="false" customHeight="false" outlineLevel="0" collapsed="false">
      <c r="A103" s="86"/>
      <c r="B103" s="86" t="s">
        <v>184</v>
      </c>
      <c r="C103" s="86"/>
      <c r="D103" s="86"/>
      <c r="E103" s="86"/>
      <c r="F103" s="92" t="n">
        <v>-533.333333333333</v>
      </c>
      <c r="G103" s="92" t="n">
        <v>-906.666666666667</v>
      </c>
      <c r="H103" s="92" t="n">
        <v>-1144</v>
      </c>
      <c r="I103" s="92" t="n">
        <v>-1266.13333333333</v>
      </c>
      <c r="J103" s="92" t="n">
        <v>-1291.06666666667</v>
      </c>
    </row>
    <row r="104" customFormat="false" ht="14.25" hidden="false" customHeight="false" outlineLevel="0" collapsed="false">
      <c r="A104" s="86"/>
      <c r="B104" s="86" t="s">
        <v>185</v>
      </c>
      <c r="C104" s="86"/>
      <c r="D104" s="86"/>
      <c r="E104" s="86"/>
      <c r="F104" s="99" t="n">
        <v>0.40746</v>
      </c>
      <c r="G104" s="99" t="n">
        <v>0.40746</v>
      </c>
      <c r="H104" s="99" t="n">
        <v>0.40746</v>
      </c>
      <c r="I104" s="99" t="n">
        <v>0.40746</v>
      </c>
      <c r="J104" s="99" t="n">
        <v>0.40746</v>
      </c>
    </row>
    <row r="105" customFormat="false" ht="12" hidden="false" customHeight="true" outlineLevel="0" collapsed="false">
      <c r="A105" s="86"/>
      <c r="B105" s="86"/>
      <c r="C105" s="86"/>
      <c r="D105" s="86"/>
      <c r="E105" s="86"/>
      <c r="F105" s="86"/>
      <c r="G105" s="86"/>
      <c r="H105" s="86"/>
      <c r="I105" s="86"/>
      <c r="J105" s="86"/>
    </row>
    <row r="106" customFormat="false" ht="15" hidden="false" customHeight="false" outlineLevel="0" collapsed="false">
      <c r="A106" s="86"/>
      <c r="B106" s="86" t="s">
        <v>181</v>
      </c>
      <c r="C106" s="86"/>
      <c r="D106" s="86"/>
      <c r="E106" s="86"/>
      <c r="F106" s="94" t="n">
        <v>-217.312</v>
      </c>
      <c r="G106" s="94" t="n">
        <v>-369.4304</v>
      </c>
      <c r="H106" s="94" t="n">
        <v>-466.13424</v>
      </c>
      <c r="I106" s="94" t="n">
        <v>-515.898688</v>
      </c>
      <c r="J106" s="94" t="n">
        <v>-526.058024</v>
      </c>
    </row>
    <row r="107" customFormat="false" ht="12.75" hidden="false" customHeight="true" outlineLevel="0" collapsed="false">
      <c r="A107" s="86"/>
      <c r="B107" s="86"/>
      <c r="C107" s="86"/>
      <c r="D107" s="86"/>
      <c r="E107" s="86"/>
      <c r="F107" s="92"/>
      <c r="G107" s="86"/>
      <c r="H107" s="86"/>
      <c r="I107" s="86"/>
      <c r="J107" s="86"/>
    </row>
    <row r="108" customFormat="false" ht="15" hidden="false" customHeight="false" outlineLevel="0" collapsed="false">
      <c r="A108" s="86"/>
      <c r="B108" s="86" t="s">
        <v>165</v>
      </c>
      <c r="C108" s="86"/>
      <c r="D108" s="86"/>
      <c r="E108" s="86"/>
      <c r="F108" s="104" t="n">
        <v>-217.312</v>
      </c>
      <c r="G108" s="104" t="n">
        <v>-586.7424</v>
      </c>
      <c r="H108" s="104" t="n">
        <v>-1052.87664</v>
      </c>
      <c r="I108" s="104" t="n">
        <v>-1568.775328</v>
      </c>
      <c r="J108" s="104" t="n">
        <v>-2094.833352</v>
      </c>
    </row>
    <row r="109" customFormat="false" ht="15" hidden="false" customHeight="false" outlineLevel="0" collapsed="false">
      <c r="A109" s="86"/>
      <c r="B109" s="86"/>
      <c r="C109" s="86"/>
      <c r="D109" s="86"/>
      <c r="E109" s="86"/>
      <c r="F109" s="103"/>
      <c r="G109" s="103"/>
      <c r="H109" s="103"/>
      <c r="I109" s="103"/>
      <c r="J109" s="103"/>
    </row>
    <row r="110" customFormat="false" ht="15" hidden="false" customHeight="false" outlineLevel="0" collapsed="false">
      <c r="A110" s="96" t="s">
        <v>186</v>
      </c>
      <c r="B110" s="86"/>
      <c r="C110" s="86"/>
      <c r="D110" s="86"/>
      <c r="E110" s="86"/>
      <c r="F110" s="92"/>
      <c r="G110" s="86"/>
      <c r="H110" s="86"/>
      <c r="I110" s="86"/>
      <c r="J110" s="86"/>
    </row>
    <row r="111" customFormat="false" ht="14.25" hidden="false" customHeight="false" outlineLevel="0" collapsed="false">
      <c r="A111" s="86"/>
      <c r="B111" s="86" t="s">
        <v>187</v>
      </c>
      <c r="C111" s="86"/>
      <c r="D111" s="86"/>
      <c r="E111" s="86"/>
      <c r="F111" s="92" t="n">
        <v>751.6664136</v>
      </c>
      <c r="G111" s="92" t="n">
        <v>1072.078998</v>
      </c>
      <c r="H111" s="92" t="n">
        <v>1742.1647052</v>
      </c>
      <c r="I111" s="92" t="n">
        <v>2379.2111952</v>
      </c>
      <c r="J111" s="92" t="n">
        <v>2987.578482</v>
      </c>
    </row>
    <row r="112" customFormat="false" ht="14.25" hidden="false" customHeight="false" outlineLevel="0" collapsed="false">
      <c r="A112" s="86"/>
      <c r="B112" s="86" t="s">
        <v>188</v>
      </c>
      <c r="C112" s="86"/>
      <c r="D112" s="86"/>
      <c r="E112" s="86"/>
      <c r="F112" s="93" t="n">
        <v>-260.2126296</v>
      </c>
      <c r="G112" s="93" t="n">
        <v>-371.133378</v>
      </c>
      <c r="H112" s="93" t="n">
        <v>-603.1043172</v>
      </c>
      <c r="I112" s="93" t="n">
        <v>-823.6377072</v>
      </c>
      <c r="J112" s="93" t="n">
        <v>-1034.242902</v>
      </c>
    </row>
    <row r="113" customFormat="false" ht="14.25" hidden="false" customHeight="false" outlineLevel="0" collapsed="false">
      <c r="A113" s="86"/>
      <c r="B113" s="86"/>
      <c r="C113" s="86"/>
      <c r="D113" s="86"/>
      <c r="E113" s="86"/>
      <c r="F113" s="86"/>
      <c r="G113" s="86"/>
      <c r="H113" s="86"/>
      <c r="I113" s="86"/>
      <c r="J113" s="86"/>
    </row>
    <row r="114" customFormat="false" ht="14.25" hidden="false" customHeight="false" outlineLevel="0" collapsed="false">
      <c r="A114" s="86"/>
      <c r="B114" s="86" t="s">
        <v>189</v>
      </c>
      <c r="C114" s="86"/>
      <c r="D114" s="86"/>
      <c r="E114" s="86"/>
      <c r="F114" s="92" t="n">
        <v>491.453784</v>
      </c>
      <c r="G114" s="92" t="n">
        <v>700.94562</v>
      </c>
      <c r="H114" s="92" t="n">
        <v>1139.060388</v>
      </c>
      <c r="I114" s="92" t="n">
        <v>1555.573488</v>
      </c>
      <c r="J114" s="92" t="n">
        <v>1953.33558</v>
      </c>
    </row>
    <row r="115" customFormat="false" ht="14.25" hidden="false" customHeight="false" outlineLevel="0" collapsed="false">
      <c r="A115" s="86"/>
      <c r="B115" s="86" t="s">
        <v>190</v>
      </c>
      <c r="C115" s="86"/>
      <c r="D115" s="86"/>
      <c r="E115" s="86"/>
      <c r="F115" s="98" t="n">
        <v>0.538461538461538</v>
      </c>
      <c r="G115" s="98" t="n">
        <v>0.538461538461538</v>
      </c>
      <c r="H115" s="98" t="n">
        <v>0.538461538461538</v>
      </c>
      <c r="I115" s="98" t="n">
        <v>0.538461538461538</v>
      </c>
      <c r="J115" s="98" t="n">
        <v>0.538461538461538</v>
      </c>
    </row>
    <row r="116" customFormat="false" ht="15" hidden="false" customHeight="false" outlineLevel="0" collapsed="false">
      <c r="A116" s="86"/>
      <c r="B116" s="86" t="s">
        <v>191</v>
      </c>
      <c r="C116" s="86"/>
      <c r="D116" s="86"/>
      <c r="E116" s="86"/>
      <c r="F116" s="104" t="n">
        <v>264.628960615385</v>
      </c>
      <c r="G116" s="104" t="n">
        <v>377.432256923077</v>
      </c>
      <c r="H116" s="104" t="n">
        <v>613.340208923077</v>
      </c>
      <c r="I116" s="104" t="n">
        <v>837.616493538461</v>
      </c>
      <c r="J116" s="104" t="n">
        <v>1051.79608153846</v>
      </c>
    </row>
    <row r="117" customFormat="false" ht="15" hidden="false" customHeight="false" outlineLevel="0" collapsed="false">
      <c r="A117" s="86"/>
      <c r="B117" s="86"/>
      <c r="C117" s="86"/>
      <c r="D117" s="86"/>
      <c r="E117" s="86"/>
      <c r="F117" s="86"/>
      <c r="G117" s="86"/>
      <c r="H117" s="86"/>
      <c r="I117" s="86"/>
      <c r="J117" s="86"/>
    </row>
    <row r="118" customFormat="false" ht="14.25" hidden="false" customHeight="false" outlineLevel="0" collapsed="false">
      <c r="A118" s="86"/>
      <c r="B118" s="86" t="s">
        <v>192</v>
      </c>
      <c r="C118" s="86"/>
      <c r="D118" s="86"/>
      <c r="E118" s="86"/>
      <c r="F118" s="92" t="n">
        <v>756.082744615385</v>
      </c>
      <c r="G118" s="92" t="n">
        <v>1078.37787692308</v>
      </c>
      <c r="H118" s="92" t="n">
        <v>1752.40059692308</v>
      </c>
      <c r="I118" s="92" t="n">
        <v>2393.18998153846</v>
      </c>
      <c r="J118" s="92" t="n">
        <v>3005.13166153846</v>
      </c>
    </row>
    <row r="119" customFormat="false" ht="14.25" hidden="false" customHeight="false" outlineLevel="0" collapsed="false">
      <c r="A119" s="86"/>
      <c r="B119" s="86" t="s">
        <v>193</v>
      </c>
      <c r="C119" s="86"/>
      <c r="D119" s="86"/>
      <c r="E119" s="86"/>
      <c r="F119" s="99" t="n">
        <v>0.0969723562966213</v>
      </c>
      <c r="G119" s="99" t="n">
        <v>0.0969723562966213</v>
      </c>
      <c r="H119" s="99" t="n">
        <v>0.0969723562966213</v>
      </c>
      <c r="I119" s="99" t="n">
        <v>0.0969723562966213</v>
      </c>
      <c r="J119" s="99" t="n">
        <v>0.0969723562966213</v>
      </c>
    </row>
    <row r="120" customFormat="false" ht="15" hidden="false" customHeight="false" outlineLevel="0" collapsed="false">
      <c r="A120" s="86"/>
      <c r="B120" s="86" t="s">
        <v>194</v>
      </c>
      <c r="C120" s="86"/>
      <c r="D120" s="86"/>
      <c r="E120" s="86"/>
      <c r="F120" s="104" t="n">
        <v>73.3191253005704</v>
      </c>
      <c r="G120" s="104" t="n">
        <v>104.572843703379</v>
      </c>
      <c r="H120" s="104" t="n">
        <v>169.934415059237</v>
      </c>
      <c r="I120" s="104" t="n">
        <v>232.073271575252</v>
      </c>
      <c r="J120" s="104" t="n">
        <v>291.414698200965</v>
      </c>
    </row>
    <row r="121" customFormat="false" ht="15" hidden="false" customHeight="false" outlineLevel="0" collapsed="false">
      <c r="A121" s="86"/>
      <c r="B121" s="86"/>
      <c r="C121" s="86"/>
      <c r="D121" s="86"/>
      <c r="E121" s="86"/>
      <c r="F121" s="105"/>
      <c r="G121" s="86"/>
      <c r="H121" s="86"/>
      <c r="I121" s="86"/>
      <c r="J121" s="86"/>
    </row>
    <row r="122" customFormat="false" ht="15" hidden="false" customHeight="false" outlineLevel="0" collapsed="false">
      <c r="A122" s="86"/>
      <c r="B122" s="86" t="s">
        <v>195</v>
      </c>
      <c r="C122" s="86"/>
      <c r="D122" s="86"/>
      <c r="E122" s="86"/>
      <c r="F122" s="104" t="n">
        <v>337.948085915955</v>
      </c>
      <c r="G122" s="104" t="n">
        <v>482.005100626456</v>
      </c>
      <c r="H122" s="104" t="n">
        <v>783.274623982313</v>
      </c>
      <c r="I122" s="104" t="n">
        <v>1069.68976511371</v>
      </c>
      <c r="J122" s="104" t="n">
        <v>1343.21077973943</v>
      </c>
    </row>
    <row r="123" customFormat="false" ht="15" hidden="false" customHeight="false" outlineLevel="0" collapsed="false">
      <c r="A123" s="86"/>
      <c r="B123" s="86"/>
      <c r="C123" s="86"/>
      <c r="D123" s="86"/>
      <c r="E123" s="86"/>
      <c r="F123" s="92"/>
      <c r="G123" s="86"/>
      <c r="H123" s="86"/>
      <c r="I123" s="86"/>
      <c r="J123" s="86"/>
    </row>
    <row r="124" customFormat="false" ht="14.25" hidden="false" customHeight="false" outlineLevel="0" collapsed="false">
      <c r="A124" s="86"/>
      <c r="B124" s="86"/>
      <c r="C124" s="86"/>
      <c r="D124" s="86"/>
      <c r="E124" s="86"/>
      <c r="F124" s="86"/>
      <c r="G124" s="86"/>
      <c r="H124" s="86"/>
      <c r="I124" s="86"/>
      <c r="J124" s="86"/>
    </row>
    <row r="125" customFormat="false" ht="15" hidden="false" customHeight="false" outlineLevel="0" collapsed="false">
      <c r="A125" s="96" t="s">
        <v>182</v>
      </c>
      <c r="B125" s="86"/>
      <c r="C125" s="86"/>
      <c r="D125" s="86"/>
      <c r="E125" s="86"/>
      <c r="F125" s="86"/>
      <c r="G125" s="86"/>
      <c r="H125" s="86"/>
      <c r="I125" s="86"/>
      <c r="J125" s="86"/>
    </row>
    <row r="126" customFormat="false" ht="14.25" hidden="false" customHeight="false" outlineLevel="0" collapsed="false">
      <c r="A126" s="86"/>
      <c r="B126" s="86" t="s">
        <v>196</v>
      </c>
      <c r="C126" s="86"/>
      <c r="D126" s="86"/>
      <c r="E126" s="92"/>
      <c r="F126" s="92" t="n">
        <v>8000</v>
      </c>
      <c r="G126" s="92" t="n">
        <v>16000</v>
      </c>
      <c r="H126" s="92" t="n">
        <v>24000</v>
      </c>
      <c r="I126" s="92" t="n">
        <v>32000</v>
      </c>
      <c r="J126" s="92" t="n">
        <v>40000</v>
      </c>
    </row>
    <row r="127" customFormat="false" ht="14.25" hidden="false" customHeight="false" outlineLevel="0" collapsed="false">
      <c r="A127" s="86"/>
      <c r="B127" s="86" t="s">
        <v>197</v>
      </c>
      <c r="C127" s="86"/>
      <c r="D127" s="86"/>
      <c r="E127" s="86"/>
      <c r="F127" s="106" t="n">
        <v>0.1</v>
      </c>
      <c r="G127" s="106" t="n">
        <v>0.09</v>
      </c>
      <c r="H127" s="106" t="n">
        <v>0.081</v>
      </c>
      <c r="I127" s="106" t="n">
        <v>0.0729</v>
      </c>
      <c r="J127" s="106" t="n">
        <v>0.06561</v>
      </c>
    </row>
    <row r="128" customFormat="false" ht="14.25" hidden="false" customHeight="false" outlineLevel="0" collapsed="false">
      <c r="A128" s="86"/>
      <c r="B128" s="86"/>
      <c r="C128" s="86"/>
      <c r="D128" s="86"/>
      <c r="E128" s="86"/>
      <c r="F128" s="86"/>
      <c r="G128" s="86"/>
      <c r="H128" s="86"/>
      <c r="I128" s="86"/>
      <c r="J128" s="86"/>
    </row>
    <row r="129" customFormat="false" ht="15" hidden="false" customHeight="false" outlineLevel="0" collapsed="false">
      <c r="A129" s="86"/>
      <c r="B129" s="86" t="s">
        <v>182</v>
      </c>
      <c r="C129" s="86"/>
      <c r="D129" s="86"/>
      <c r="E129" s="86"/>
      <c r="F129" s="104" t="n">
        <v>800</v>
      </c>
      <c r="G129" s="104" t="n">
        <v>1440</v>
      </c>
      <c r="H129" s="104" t="n">
        <v>1944</v>
      </c>
      <c r="I129" s="104" t="n">
        <v>2332.8</v>
      </c>
      <c r="J129" s="104" t="n">
        <v>2624.4</v>
      </c>
    </row>
    <row r="130" customFormat="false" ht="15" hidden="false" customHeight="false" outlineLevel="0" collapsed="false"/>
    <row r="132" customFormat="false" ht="15" hidden="false" customHeight="false" outlineLevel="0" collapsed="false">
      <c r="A132" s="2" t="str">
        <f aca="false">$A$39</f>
        <v>Pacific Gas &amp; Electric Company</v>
      </c>
      <c r="B132" s="2"/>
      <c r="C132" s="2"/>
      <c r="D132" s="2"/>
      <c r="E132" s="2"/>
      <c r="F132" s="2"/>
      <c r="G132" s="2"/>
      <c r="H132" s="2"/>
      <c r="I132" s="2"/>
      <c r="J132" s="2"/>
    </row>
    <row r="133" customFormat="false" ht="15" hidden="false" customHeight="false" outlineLevel="0" collapsed="false">
      <c r="A133" s="83" t="s">
        <v>198</v>
      </c>
      <c r="B133" s="83"/>
      <c r="C133" s="83"/>
      <c r="D133" s="83"/>
      <c r="E133" s="83"/>
      <c r="F133" s="83"/>
      <c r="G133" s="83"/>
      <c r="H133" s="83"/>
      <c r="I133" s="83"/>
      <c r="J133" s="83"/>
    </row>
    <row r="134" customFormat="false" ht="15" hidden="false" customHeight="false" outlineLevel="0" collapsed="false">
      <c r="A134" s="83" t="str">
        <f aca="false">$A$41</f>
        <v>Illustrative Cost of Service </v>
      </c>
      <c r="B134" s="83"/>
      <c r="C134" s="83"/>
      <c r="D134" s="83"/>
      <c r="E134" s="83"/>
      <c r="F134" s="83"/>
      <c r="G134" s="83"/>
      <c r="H134" s="83"/>
      <c r="I134" s="83"/>
      <c r="J134" s="83"/>
    </row>
    <row r="135" customFormat="false" ht="22.5" hidden="false" customHeight="true" outlineLevel="0" collapsed="false">
      <c r="A135" s="84" t="str">
        <f aca="false">$A$42</f>
        <v>($Thousands)</v>
      </c>
      <c r="B135" s="84"/>
      <c r="C135" s="84"/>
      <c r="D135" s="84"/>
      <c r="E135" s="84"/>
      <c r="F135" s="84"/>
      <c r="G135" s="84"/>
      <c r="H135" s="84"/>
      <c r="I135" s="84"/>
      <c r="J135" s="84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  <c r="FD135" s="85"/>
      <c r="FE135" s="85"/>
      <c r="FF135" s="85"/>
      <c r="FG135" s="85"/>
      <c r="FH135" s="85"/>
      <c r="FI135" s="85"/>
      <c r="FJ135" s="85"/>
      <c r="FK135" s="85"/>
      <c r="FL135" s="85"/>
      <c r="FM135" s="85"/>
      <c r="FN135" s="85"/>
      <c r="FO135" s="85"/>
      <c r="FP135" s="85"/>
      <c r="FQ135" s="85"/>
      <c r="FR135" s="85"/>
      <c r="FS135" s="85"/>
      <c r="FT135" s="85"/>
      <c r="FU135" s="85"/>
      <c r="FV135" s="85"/>
      <c r="FW135" s="85"/>
      <c r="FX135" s="85"/>
      <c r="FY135" s="85"/>
      <c r="FZ135" s="85"/>
      <c r="GA135" s="85"/>
      <c r="GB135" s="85"/>
      <c r="GC135" s="85"/>
      <c r="GD135" s="85"/>
      <c r="GE135" s="85"/>
      <c r="GF135" s="85"/>
      <c r="GG135" s="85"/>
      <c r="GH135" s="85"/>
      <c r="GI135" s="85"/>
      <c r="GJ135" s="85"/>
      <c r="GK135" s="85"/>
      <c r="GL135" s="85"/>
      <c r="GM135" s="85"/>
      <c r="GN135" s="85"/>
      <c r="GO135" s="85"/>
      <c r="GP135" s="85"/>
      <c r="GQ135" s="85"/>
      <c r="GR135" s="85"/>
      <c r="GS135" s="85"/>
      <c r="GT135" s="85"/>
      <c r="GU135" s="85"/>
      <c r="GV135" s="85"/>
      <c r="GW135" s="85"/>
      <c r="GX135" s="85"/>
      <c r="GY135" s="85"/>
      <c r="GZ135" s="85"/>
      <c r="HA135" s="85"/>
      <c r="HB135" s="85"/>
      <c r="HC135" s="85"/>
      <c r="HD135" s="85"/>
      <c r="HE135" s="85"/>
      <c r="HF135" s="85"/>
      <c r="HG135" s="85"/>
      <c r="HH135" s="85"/>
      <c r="HI135" s="85"/>
      <c r="HJ135" s="85"/>
      <c r="HK135" s="85"/>
      <c r="HL135" s="85"/>
      <c r="HM135" s="85"/>
      <c r="HN135" s="85"/>
      <c r="HO135" s="85"/>
      <c r="HP135" s="85"/>
      <c r="HQ135" s="85"/>
      <c r="HR135" s="85"/>
      <c r="HS135" s="85"/>
      <c r="HT135" s="85"/>
      <c r="HU135" s="85"/>
      <c r="HV135" s="85"/>
      <c r="HW135" s="85"/>
      <c r="HX135" s="85"/>
      <c r="HY135" s="85"/>
      <c r="HZ135" s="85"/>
      <c r="IA135" s="85"/>
      <c r="IB135" s="85"/>
      <c r="IC135" s="85"/>
      <c r="ID135" s="85"/>
      <c r="IE135" s="85"/>
      <c r="IF135" s="85"/>
      <c r="IG135" s="85"/>
      <c r="IH135" s="85"/>
      <c r="II135" s="85"/>
      <c r="IJ135" s="85"/>
      <c r="IK135" s="85"/>
      <c r="IL135" s="85"/>
      <c r="IM135" s="85"/>
      <c r="IN135" s="85"/>
      <c r="IO135" s="85"/>
      <c r="IP135" s="85"/>
      <c r="IQ135" s="85"/>
      <c r="IR135" s="85"/>
      <c r="IS135" s="85"/>
      <c r="IT135" s="85"/>
      <c r="IU135" s="85"/>
      <c r="IV135" s="85"/>
      <c r="IW135" s="85"/>
    </row>
    <row r="136" customFormat="false" ht="15" hidden="false" customHeight="false" outlineLevel="0" collapsed="false">
      <c r="A136" s="86"/>
      <c r="B136" s="86"/>
      <c r="C136" s="87"/>
      <c r="D136" s="86"/>
      <c r="E136" s="86"/>
      <c r="F136" s="88" t="n">
        <v>2003</v>
      </c>
      <c r="G136" s="88" t="n">
        <v>2004</v>
      </c>
      <c r="H136" s="88" t="n">
        <v>2005</v>
      </c>
      <c r="I136" s="88" t="n">
        <v>2006</v>
      </c>
      <c r="J136" s="88" t="n">
        <v>2007</v>
      </c>
    </row>
    <row r="137" customFormat="false" ht="1.5" hidden="false" customHeight="true" outlineLevel="0" collapsed="false">
      <c r="A137" s="86"/>
      <c r="B137" s="87"/>
      <c r="C137" s="87"/>
      <c r="D137" s="86"/>
      <c r="E137" s="86"/>
      <c r="F137" s="89"/>
      <c r="G137" s="89"/>
      <c r="H137" s="89"/>
      <c r="I137" s="89"/>
      <c r="J137" s="89"/>
    </row>
    <row r="138" customFormat="false" ht="15" hidden="false" customHeight="false" outlineLevel="0" collapsed="false">
      <c r="A138" s="90" t="s">
        <v>153</v>
      </c>
      <c r="B138" s="87"/>
      <c r="D138" s="86"/>
      <c r="E138" s="86"/>
      <c r="F138" s="87"/>
      <c r="G138" s="87"/>
      <c r="H138" s="87"/>
      <c r="I138" s="87"/>
      <c r="J138" s="87"/>
    </row>
    <row r="139" customFormat="false" ht="14.25" hidden="false" customHeight="false" outlineLevel="0" collapsed="false">
      <c r="A139" s="86"/>
      <c r="B139" s="87" t="s">
        <v>154</v>
      </c>
      <c r="D139" s="86"/>
      <c r="E139" s="86"/>
      <c r="F139" s="91" t="n">
        <v>690</v>
      </c>
      <c r="G139" s="91" t="n">
        <v>707.25</v>
      </c>
      <c r="H139" s="91" t="n">
        <v>724.93125</v>
      </c>
      <c r="I139" s="91" t="n">
        <v>743.05453125</v>
      </c>
      <c r="J139" s="91" t="n">
        <v>761.63089453125</v>
      </c>
    </row>
    <row r="140" customFormat="false" ht="14.25" hidden="false" customHeight="false" outlineLevel="0" collapsed="false">
      <c r="A140" s="86"/>
      <c r="B140" s="87" t="s">
        <v>155</v>
      </c>
      <c r="D140" s="86"/>
      <c r="E140" s="86"/>
      <c r="F140" s="92" t="n">
        <v>766.666666666667</v>
      </c>
      <c r="G140" s="92" t="n">
        <v>1533.33333333333</v>
      </c>
      <c r="H140" s="92" t="n">
        <v>2300</v>
      </c>
      <c r="I140" s="92" t="n">
        <v>3066.66666666667</v>
      </c>
      <c r="J140" s="92" t="n">
        <v>3866.66666666667</v>
      </c>
    </row>
    <row r="141" customFormat="false" ht="14.25" hidden="false" customHeight="false" outlineLevel="0" collapsed="false">
      <c r="A141" s="86"/>
      <c r="B141" s="87" t="s">
        <v>156</v>
      </c>
      <c r="D141" s="86"/>
      <c r="E141" s="86"/>
      <c r="F141" s="92" t="n">
        <v>460</v>
      </c>
      <c r="G141" s="92" t="n">
        <v>455.783333333333</v>
      </c>
      <c r="H141" s="92" t="n">
        <v>434.95875</v>
      </c>
      <c r="I141" s="92" t="n">
        <v>891.6654375</v>
      </c>
      <c r="J141" s="92" t="n">
        <v>1354.01047916667</v>
      </c>
    </row>
    <row r="142" customFormat="false" ht="14.25" hidden="false" customHeight="false" outlineLevel="0" collapsed="false">
      <c r="A142" s="86"/>
      <c r="B142" s="87" t="s">
        <v>157</v>
      </c>
      <c r="D142" s="86"/>
      <c r="E142" s="86"/>
      <c r="F142" s="92" t="n">
        <v>2161.113606</v>
      </c>
      <c r="G142" s="92" t="n">
        <v>3082.1423412</v>
      </c>
      <c r="H142" s="92" t="n">
        <v>5008.4934156</v>
      </c>
      <c r="I142" s="92" t="n">
        <v>6840.1837416</v>
      </c>
      <c r="J142" s="92" t="n">
        <v>8635.4437284</v>
      </c>
    </row>
    <row r="143" customFormat="false" ht="14.25" hidden="false" customHeight="false" outlineLevel="0" collapsed="false">
      <c r="A143" s="86"/>
      <c r="B143" s="87" t="s">
        <v>158</v>
      </c>
      <c r="D143" s="86"/>
      <c r="E143" s="86"/>
      <c r="F143" s="92" t="n">
        <v>760.833844615385</v>
      </c>
      <c r="G143" s="92" t="n">
        <v>1085.087892</v>
      </c>
      <c r="H143" s="92" t="n">
        <v>1763.27208830769</v>
      </c>
      <c r="I143" s="92" t="n">
        <v>2408.13036369231</v>
      </c>
      <c r="J143" s="92" t="n">
        <v>3040.16310553846</v>
      </c>
    </row>
    <row r="144" customFormat="false" ht="14.25" hidden="false" customHeight="false" outlineLevel="0" collapsed="false">
      <c r="A144" s="86"/>
      <c r="B144" s="87" t="s">
        <v>142</v>
      </c>
      <c r="D144" s="86"/>
      <c r="E144" s="86"/>
      <c r="F144" s="93" t="n">
        <v>210.799573321632</v>
      </c>
      <c r="G144" s="93" t="n">
        <v>300.638656217639</v>
      </c>
      <c r="H144" s="93" t="n">
        <v>488.538997700746</v>
      </c>
      <c r="I144" s="93" t="n">
        <v>667.205930390522</v>
      </c>
      <c r="J144" s="93" t="n">
        <v>842.319371057481</v>
      </c>
    </row>
    <row r="145" customFormat="false" ht="11.25" hidden="false" customHeight="true" outlineLevel="0" collapsed="false">
      <c r="A145" s="86"/>
      <c r="B145" s="87"/>
      <c r="D145" s="86"/>
      <c r="E145" s="86"/>
      <c r="F145" s="92"/>
      <c r="G145" s="92"/>
      <c r="H145" s="92"/>
      <c r="I145" s="92"/>
      <c r="J145" s="92"/>
    </row>
    <row r="146" customFormat="false" ht="15" hidden="false" customHeight="false" outlineLevel="0" collapsed="false">
      <c r="A146" s="86"/>
      <c r="B146" s="87" t="s">
        <v>159</v>
      </c>
      <c r="D146" s="86"/>
      <c r="E146" s="86"/>
      <c r="F146" s="94" t="n">
        <v>5049.41369060368</v>
      </c>
      <c r="G146" s="94" t="n">
        <v>7164.23555608431</v>
      </c>
      <c r="H146" s="94" t="n">
        <v>10720.1945016084</v>
      </c>
      <c r="I146" s="94" t="n">
        <v>14616.9066710995</v>
      </c>
      <c r="J146" s="94" t="n">
        <v>18500.2342453605</v>
      </c>
    </row>
    <row r="147" customFormat="false" ht="12" hidden="false" customHeight="true" outlineLevel="0" collapsed="false">
      <c r="A147" s="86"/>
      <c r="B147" s="86"/>
      <c r="C147" s="87"/>
      <c r="D147" s="86"/>
      <c r="E147" s="86"/>
      <c r="F147" s="95"/>
      <c r="G147" s="95"/>
      <c r="H147" s="95"/>
      <c r="I147" s="95"/>
      <c r="J147" s="95"/>
    </row>
    <row r="148" customFormat="false" ht="9" hidden="false" customHeight="true" outlineLevel="0" collapsed="false">
      <c r="A148" s="86"/>
      <c r="B148" s="86"/>
      <c r="C148" s="86"/>
      <c r="D148" s="86"/>
      <c r="E148" s="86"/>
      <c r="F148" s="86"/>
      <c r="G148" s="86"/>
      <c r="H148" s="86"/>
      <c r="I148" s="86"/>
      <c r="J148" s="86"/>
    </row>
    <row r="149" customFormat="false" ht="15" hidden="false" customHeight="false" outlineLevel="0" collapsed="false">
      <c r="A149" s="96" t="s">
        <v>160</v>
      </c>
      <c r="B149" s="97"/>
      <c r="C149" s="86"/>
      <c r="D149" s="86"/>
      <c r="E149" s="86"/>
      <c r="F149" s="86"/>
      <c r="G149" s="86"/>
      <c r="H149" s="86"/>
      <c r="I149" s="86"/>
      <c r="J149" s="86"/>
    </row>
    <row r="150" customFormat="false" ht="14.25" hidden="false" customHeight="false" outlineLevel="0" collapsed="false">
      <c r="A150" s="86"/>
      <c r="B150" s="86" t="s">
        <v>161</v>
      </c>
      <c r="C150" s="86"/>
      <c r="D150" s="86"/>
      <c r="E150" s="86"/>
      <c r="F150" s="91" t="n">
        <v>23000</v>
      </c>
      <c r="G150" s="91" t="n">
        <v>23000</v>
      </c>
      <c r="H150" s="91" t="n">
        <v>46000</v>
      </c>
      <c r="I150" s="91" t="n">
        <v>69000</v>
      </c>
      <c r="J150" s="91" t="n">
        <v>92000</v>
      </c>
    </row>
    <row r="151" customFormat="false" ht="14.25" hidden="false" customHeight="false" outlineLevel="0" collapsed="false">
      <c r="A151" s="86"/>
      <c r="B151" s="86" t="s">
        <v>162</v>
      </c>
      <c r="C151" s="86"/>
      <c r="D151" s="86"/>
      <c r="E151" s="86"/>
      <c r="F151" s="93" t="n">
        <v>0</v>
      </c>
      <c r="G151" s="93" t="n">
        <v>23000</v>
      </c>
      <c r="H151" s="93" t="n">
        <v>23000</v>
      </c>
      <c r="I151" s="93" t="n">
        <v>23000</v>
      </c>
      <c r="J151" s="93" t="n">
        <v>24000</v>
      </c>
    </row>
    <row r="152" customFormat="false" ht="14.25" hidden="false" customHeight="false" outlineLevel="0" collapsed="false">
      <c r="A152" s="86"/>
      <c r="B152" s="86" t="s">
        <v>17</v>
      </c>
      <c r="C152" s="86"/>
      <c r="D152" s="86"/>
      <c r="E152" s="86"/>
      <c r="F152" s="91" t="n">
        <v>23000</v>
      </c>
      <c r="G152" s="91" t="n">
        <v>46000</v>
      </c>
      <c r="H152" s="91" t="n">
        <v>69000</v>
      </c>
      <c r="I152" s="91" t="n">
        <v>92000</v>
      </c>
      <c r="J152" s="91" t="n">
        <v>116000</v>
      </c>
    </row>
    <row r="153" customFormat="false" ht="13.5" hidden="false" customHeight="true" outlineLevel="0" collapsed="false">
      <c r="A153" s="86"/>
      <c r="B153" s="86"/>
      <c r="C153" s="86"/>
      <c r="D153" s="86"/>
      <c r="E153" s="86"/>
      <c r="F153" s="86"/>
      <c r="G153" s="86"/>
      <c r="H153" s="86"/>
      <c r="I153" s="86"/>
      <c r="J153" s="86"/>
    </row>
    <row r="154" customFormat="false" ht="14.25" hidden="false" customHeight="false" outlineLevel="0" collapsed="false">
      <c r="A154" s="86"/>
      <c r="B154" s="86" t="s">
        <v>163</v>
      </c>
      <c r="C154" s="86"/>
      <c r="D154" s="86"/>
      <c r="E154" s="86"/>
      <c r="F154" s="92" t="n">
        <v>-766.666666666667</v>
      </c>
      <c r="G154" s="92" t="n">
        <v>-2300</v>
      </c>
      <c r="H154" s="92" t="n">
        <v>-4600</v>
      </c>
      <c r="I154" s="92" t="n">
        <v>-7666.66666666667</v>
      </c>
      <c r="J154" s="92" t="n">
        <v>-11533.3333333333</v>
      </c>
    </row>
    <row r="155" customFormat="false" ht="14.25" hidden="false" customHeight="false" outlineLevel="0" collapsed="false">
      <c r="A155" s="86"/>
      <c r="B155" s="86" t="s">
        <v>164</v>
      </c>
      <c r="C155" s="86"/>
      <c r="D155" s="86"/>
      <c r="E155" s="86"/>
      <c r="F155" s="92" t="n">
        <v>0.45</v>
      </c>
      <c r="G155" s="92" t="n">
        <v>0.45</v>
      </c>
      <c r="H155" s="92" t="n">
        <v>0.45</v>
      </c>
      <c r="I155" s="92" t="n">
        <v>0.45</v>
      </c>
      <c r="J155" s="92" t="n">
        <v>0.45</v>
      </c>
    </row>
    <row r="156" customFormat="false" ht="14.25" hidden="false" customHeight="false" outlineLevel="0" collapsed="false">
      <c r="A156" s="86"/>
      <c r="B156" s="86" t="s">
        <v>165</v>
      </c>
      <c r="C156" s="86"/>
      <c r="D156" s="86"/>
      <c r="E156" s="86"/>
      <c r="F156" s="93" t="n">
        <v>-624.772</v>
      </c>
      <c r="G156" s="93" t="n">
        <v>-1686.8844</v>
      </c>
      <c r="H156" s="93" t="n">
        <v>-3027.02034</v>
      </c>
      <c r="I156" s="93" t="n">
        <v>-4510.229068</v>
      </c>
      <c r="J156" s="93" t="n">
        <v>-6035.7973376</v>
      </c>
    </row>
    <row r="157" customFormat="false" ht="13.5" hidden="false" customHeight="true" outlineLevel="0" collapsed="false">
      <c r="A157" s="86"/>
      <c r="B157" s="86"/>
      <c r="C157" s="86"/>
      <c r="D157" s="86"/>
      <c r="E157" s="86"/>
      <c r="F157" s="86"/>
      <c r="G157" s="86"/>
      <c r="H157" s="86"/>
      <c r="I157" s="86"/>
      <c r="J157" s="86"/>
    </row>
    <row r="158" customFormat="false" ht="14.25" hidden="false" customHeight="false" outlineLevel="0" collapsed="false">
      <c r="A158" s="86"/>
      <c r="B158" s="86" t="s">
        <v>166</v>
      </c>
      <c r="C158" s="86"/>
      <c r="D158" s="86"/>
      <c r="E158" s="86"/>
      <c r="F158" s="93" t="n">
        <v>21609.0113333333</v>
      </c>
      <c r="G158" s="93" t="n">
        <v>42013.5656</v>
      </c>
      <c r="H158" s="93" t="n">
        <v>61373.42966</v>
      </c>
      <c r="I158" s="93" t="n">
        <v>79823.5542653333</v>
      </c>
      <c r="J158" s="93" t="n">
        <v>98431.3193290667</v>
      </c>
    </row>
    <row r="159" customFormat="false" ht="12" hidden="false" customHeight="true" outlineLevel="0" collapsed="false">
      <c r="A159" s="86"/>
      <c r="B159" s="86"/>
      <c r="C159" s="86"/>
      <c r="D159" s="86"/>
      <c r="E159" s="86"/>
      <c r="F159" s="86"/>
      <c r="G159" s="86"/>
      <c r="H159" s="86"/>
      <c r="I159" s="86"/>
      <c r="J159" s="86"/>
    </row>
    <row r="160" customFormat="false" ht="15" hidden="false" customHeight="false" outlineLevel="0" collapsed="false">
      <c r="A160" s="86"/>
      <c r="B160" s="86" t="s">
        <v>167</v>
      </c>
      <c r="C160" s="86"/>
      <c r="D160" s="86"/>
      <c r="E160" s="86"/>
      <c r="F160" s="94" t="n">
        <v>22305</v>
      </c>
      <c r="G160" s="94" t="n">
        <v>31811</v>
      </c>
      <c r="H160" s="94" t="n">
        <v>51693</v>
      </c>
      <c r="I160" s="94" t="n">
        <v>70598</v>
      </c>
      <c r="J160" s="94" t="n">
        <v>89127</v>
      </c>
    </row>
    <row r="161" customFormat="false" ht="12" hidden="false" customHeight="true" outlineLevel="0" collapsed="false"/>
    <row r="162" customFormat="false" ht="15" hidden="false" customHeight="false" outlineLevel="0" collapsed="false">
      <c r="A162" s="96" t="s">
        <v>168</v>
      </c>
      <c r="B162" s="86"/>
      <c r="C162" s="86"/>
      <c r="D162" s="86"/>
      <c r="E162" s="86"/>
      <c r="F162" s="86"/>
      <c r="G162" s="86"/>
      <c r="H162" s="86"/>
      <c r="I162" s="86"/>
      <c r="J162" s="86"/>
    </row>
    <row r="163" customFormat="false" ht="14.25" hidden="false" customHeight="false" outlineLevel="0" collapsed="false">
      <c r="A163" s="86"/>
      <c r="B163" s="86" t="s">
        <v>169</v>
      </c>
      <c r="C163" s="86"/>
      <c r="D163" s="86"/>
      <c r="E163" s="86"/>
      <c r="F163" s="98" t="n">
        <v>0.0726</v>
      </c>
      <c r="G163" s="98" t="n">
        <v>0.0726</v>
      </c>
      <c r="H163" s="98" t="n">
        <v>0.0726</v>
      </c>
      <c r="I163" s="98" t="n">
        <v>0.0726</v>
      </c>
      <c r="J163" s="98" t="n">
        <v>0.0726</v>
      </c>
    </row>
    <row r="164" customFormat="false" ht="14.25" hidden="false" customHeight="false" outlineLevel="0" collapsed="false">
      <c r="A164" s="86"/>
      <c r="B164" s="86" t="s">
        <v>170</v>
      </c>
      <c r="C164" s="86"/>
      <c r="D164" s="86"/>
      <c r="E164" s="86"/>
      <c r="F164" s="99" t="n">
        <v>0.462</v>
      </c>
      <c r="G164" s="99" t="n">
        <v>0.462</v>
      </c>
      <c r="H164" s="99" t="n">
        <v>0.462</v>
      </c>
      <c r="I164" s="99" t="n">
        <v>0.462</v>
      </c>
      <c r="J164" s="99" t="n">
        <v>0.462</v>
      </c>
    </row>
    <row r="165" customFormat="false" ht="15" hidden="false" customHeight="false" outlineLevel="0" collapsed="false">
      <c r="A165" s="86"/>
      <c r="B165" s="86"/>
      <c r="C165" s="86"/>
      <c r="D165" s="86"/>
      <c r="E165" s="86"/>
      <c r="F165" s="100" t="n">
        <v>0.0335412</v>
      </c>
      <c r="G165" s="100" t="n">
        <v>0.0335412</v>
      </c>
      <c r="H165" s="100" t="n">
        <v>0.0335412</v>
      </c>
      <c r="I165" s="100" t="n">
        <v>0.0335412</v>
      </c>
      <c r="J165" s="100" t="n">
        <v>0.0335412</v>
      </c>
    </row>
    <row r="166" customFormat="false" ht="12.75" hidden="false" customHeight="true" outlineLevel="0" collapsed="false">
      <c r="A166" s="86"/>
      <c r="B166" s="86"/>
      <c r="C166" s="86"/>
      <c r="D166" s="86"/>
      <c r="E166" s="86"/>
      <c r="F166" s="98"/>
      <c r="G166" s="98"/>
      <c r="H166" s="98"/>
      <c r="I166" s="98"/>
      <c r="J166" s="98"/>
    </row>
    <row r="167" customFormat="false" ht="14.25" hidden="false" customHeight="false" outlineLevel="0" collapsed="false">
      <c r="A167" s="86"/>
      <c r="B167" s="86" t="s">
        <v>171</v>
      </c>
      <c r="C167" s="86"/>
      <c r="D167" s="86"/>
      <c r="E167" s="86"/>
      <c r="F167" s="98" t="n">
        <v>0.066</v>
      </c>
      <c r="G167" s="98" t="n">
        <v>0.066</v>
      </c>
      <c r="H167" s="98" t="n">
        <v>0.066</v>
      </c>
      <c r="I167" s="98" t="n">
        <v>0.066</v>
      </c>
      <c r="J167" s="98" t="n">
        <v>0.066</v>
      </c>
    </row>
    <row r="168" customFormat="false" ht="14.25" hidden="false" customHeight="false" outlineLevel="0" collapsed="false">
      <c r="A168" s="86"/>
      <c r="B168" s="86" t="s">
        <v>172</v>
      </c>
      <c r="C168" s="86"/>
      <c r="D168" s="86"/>
      <c r="E168" s="86"/>
      <c r="F168" s="99" t="n">
        <v>0.058</v>
      </c>
      <c r="G168" s="99" t="n">
        <v>0.058</v>
      </c>
      <c r="H168" s="99" t="n">
        <v>0.058</v>
      </c>
      <c r="I168" s="99" t="n">
        <v>0.058</v>
      </c>
      <c r="J168" s="99" t="n">
        <v>0.058</v>
      </c>
    </row>
    <row r="169" customFormat="false" ht="15" hidden="false" customHeight="false" outlineLevel="0" collapsed="false">
      <c r="A169" s="86"/>
      <c r="B169" s="86"/>
      <c r="C169" s="86"/>
      <c r="D169" s="86"/>
      <c r="E169" s="86"/>
      <c r="F169" s="100" t="n">
        <v>0.003828</v>
      </c>
      <c r="G169" s="100" t="n">
        <v>0.003828</v>
      </c>
      <c r="H169" s="100" t="n">
        <v>0.003828</v>
      </c>
      <c r="I169" s="100" t="n">
        <v>0.003828</v>
      </c>
      <c r="J169" s="100" t="n">
        <v>0.003828</v>
      </c>
    </row>
    <row r="170" customFormat="false" ht="11.25" hidden="false" customHeight="true" outlineLevel="0" collapsed="false">
      <c r="A170" s="86"/>
      <c r="B170" s="86"/>
      <c r="C170" s="86"/>
      <c r="D170" s="86"/>
      <c r="E170" s="86"/>
      <c r="F170" s="98"/>
      <c r="G170" s="98"/>
      <c r="H170" s="98"/>
      <c r="I170" s="98"/>
      <c r="J170" s="98"/>
    </row>
    <row r="171" customFormat="false" ht="14.25" hidden="false" customHeight="false" outlineLevel="0" collapsed="false">
      <c r="A171" s="86"/>
      <c r="B171" s="86" t="s">
        <v>173</v>
      </c>
      <c r="C171" s="86"/>
      <c r="D171" s="86"/>
      <c r="E171" s="86"/>
      <c r="F171" s="98" t="n">
        <v>0.124</v>
      </c>
      <c r="G171" s="98" t="n">
        <v>0.124</v>
      </c>
      <c r="H171" s="98" t="n">
        <v>0.124</v>
      </c>
      <c r="I171" s="98" t="n">
        <v>0.124</v>
      </c>
      <c r="J171" s="98" t="n">
        <v>0.124</v>
      </c>
    </row>
    <row r="172" customFormat="false" ht="14.25" hidden="false" customHeight="false" outlineLevel="0" collapsed="false">
      <c r="A172" s="86"/>
      <c r="B172" s="86" t="s">
        <v>174</v>
      </c>
      <c r="C172" s="86"/>
      <c r="D172" s="86"/>
      <c r="E172" s="86"/>
      <c r="F172" s="99" t="n">
        <v>0.48</v>
      </c>
      <c r="G172" s="99" t="n">
        <v>0.48</v>
      </c>
      <c r="H172" s="99" t="n">
        <v>0.48</v>
      </c>
      <c r="I172" s="99" t="n">
        <v>0.48</v>
      </c>
      <c r="J172" s="99" t="n">
        <v>0.48</v>
      </c>
    </row>
    <row r="173" customFormat="false" ht="15" hidden="false" customHeight="false" outlineLevel="0" collapsed="false">
      <c r="A173" s="86"/>
      <c r="B173" s="86"/>
      <c r="C173" s="86"/>
      <c r="D173" s="86"/>
      <c r="E173" s="86"/>
      <c r="F173" s="100" t="n">
        <v>0.05952</v>
      </c>
      <c r="G173" s="100" t="n">
        <v>0.05952</v>
      </c>
      <c r="H173" s="100" t="n">
        <v>0.05952</v>
      </c>
      <c r="I173" s="100" t="n">
        <v>0.05952</v>
      </c>
      <c r="J173" s="100" t="n">
        <v>0.05952</v>
      </c>
    </row>
    <row r="174" customFormat="false" ht="11.25" hidden="false" customHeight="true" outlineLevel="0" collapsed="false">
      <c r="A174" s="86"/>
      <c r="B174" s="86"/>
      <c r="C174" s="86"/>
      <c r="D174" s="86"/>
      <c r="E174" s="86"/>
      <c r="F174" s="86"/>
      <c r="G174" s="86"/>
      <c r="H174" s="86"/>
      <c r="I174" s="86"/>
      <c r="J174" s="86"/>
    </row>
    <row r="175" customFormat="false" ht="15" hidden="false" customHeight="false" outlineLevel="0" collapsed="false">
      <c r="A175" s="86"/>
      <c r="B175" s="86" t="s">
        <v>175</v>
      </c>
      <c r="C175" s="86"/>
      <c r="D175" s="86"/>
      <c r="E175" s="86"/>
      <c r="F175" s="100" t="n">
        <v>0.0968892</v>
      </c>
      <c r="G175" s="100" t="n">
        <v>0.0968892</v>
      </c>
      <c r="H175" s="100" t="n">
        <v>0.0968892</v>
      </c>
      <c r="I175" s="100" t="n">
        <v>0.0968892</v>
      </c>
      <c r="J175" s="100" t="n">
        <v>0.0968892</v>
      </c>
    </row>
    <row r="176" customFormat="false" ht="9" hidden="false" customHeight="true" outlineLevel="0" collapsed="false">
      <c r="A176" s="86"/>
      <c r="B176" s="86"/>
      <c r="C176" s="86"/>
      <c r="D176" s="86"/>
      <c r="E176" s="86"/>
      <c r="F176" s="86"/>
      <c r="G176" s="86"/>
      <c r="H176" s="86"/>
      <c r="I176" s="86"/>
      <c r="J176" s="86"/>
    </row>
    <row r="177" customFormat="false" ht="14.25" hidden="false" customHeight="false" outlineLevel="0" collapsed="false">
      <c r="A177" s="86"/>
      <c r="B177" s="86" t="s">
        <v>176</v>
      </c>
      <c r="C177" s="86"/>
      <c r="D177" s="86"/>
      <c r="E177" s="86"/>
      <c r="F177" s="92" t="n">
        <v>748.136466</v>
      </c>
      <c r="G177" s="92" t="n">
        <v>1066.9791132</v>
      </c>
      <c r="H177" s="92" t="n">
        <v>1733.8452516</v>
      </c>
      <c r="I177" s="92" t="n">
        <v>2367.9416376</v>
      </c>
      <c r="J177" s="92" t="n">
        <v>2989.4265324</v>
      </c>
    </row>
    <row r="178" customFormat="false" ht="14.25" hidden="false" customHeight="false" outlineLevel="0" collapsed="false">
      <c r="A178" s="86"/>
      <c r="B178" s="86" t="s">
        <v>177</v>
      </c>
      <c r="C178" s="86"/>
      <c r="D178" s="86"/>
      <c r="E178" s="86"/>
      <c r="F178" s="93" t="n">
        <v>1412.97714</v>
      </c>
      <c r="G178" s="93" t="n">
        <v>2015.163228</v>
      </c>
      <c r="H178" s="93" t="n">
        <v>3274.648164</v>
      </c>
      <c r="I178" s="93" t="n">
        <v>4472.242104</v>
      </c>
      <c r="J178" s="93" t="n">
        <v>5646.017196</v>
      </c>
    </row>
    <row r="179" customFormat="false" ht="15" hidden="false" customHeight="false" outlineLevel="0" collapsed="false">
      <c r="A179" s="86"/>
      <c r="B179" s="86" t="s">
        <v>178</v>
      </c>
      <c r="C179" s="86"/>
      <c r="D179" s="86"/>
      <c r="E179" s="86"/>
      <c r="F179" s="94" t="n">
        <v>2161.113606</v>
      </c>
      <c r="G179" s="94" t="n">
        <v>3082.1423412</v>
      </c>
      <c r="H179" s="94" t="n">
        <v>5008.4934156</v>
      </c>
      <c r="I179" s="94" t="n">
        <v>6840.1837416</v>
      </c>
      <c r="J179" s="94" t="n">
        <v>8635.4437284</v>
      </c>
    </row>
    <row r="180" customFormat="false" ht="15" hidden="false" customHeight="false" outlineLevel="0" collapsed="false">
      <c r="A180" s="86"/>
      <c r="B180" s="86"/>
      <c r="C180" s="86"/>
      <c r="D180" s="86"/>
      <c r="E180" s="86"/>
      <c r="F180" s="95"/>
      <c r="G180" s="95"/>
      <c r="H180" s="95"/>
      <c r="I180" s="95"/>
      <c r="J180" s="95"/>
    </row>
    <row r="181" customFormat="false" ht="15" hidden="false" customHeight="false" outlineLevel="0" collapsed="false">
      <c r="A181" s="2" t="str">
        <f aca="false">$A$39</f>
        <v>Pacific Gas &amp; Electric Company</v>
      </c>
      <c r="B181" s="2"/>
      <c r="C181" s="2"/>
      <c r="D181" s="2"/>
      <c r="E181" s="2"/>
      <c r="F181" s="2"/>
      <c r="G181" s="2"/>
      <c r="H181" s="2"/>
      <c r="I181" s="2"/>
      <c r="J181" s="2"/>
    </row>
    <row r="182" customFormat="false" ht="15" hidden="false" customHeight="false" outlineLevel="0" collapsed="false">
      <c r="A182" s="83" t="s">
        <v>198</v>
      </c>
      <c r="B182" s="83"/>
      <c r="C182" s="83"/>
      <c r="D182" s="83"/>
      <c r="E182" s="83"/>
      <c r="F182" s="83"/>
      <c r="G182" s="83"/>
      <c r="H182" s="83"/>
      <c r="I182" s="83"/>
      <c r="J182" s="83"/>
    </row>
    <row r="183" customFormat="false" ht="15" hidden="false" customHeight="false" outlineLevel="0" collapsed="false">
      <c r="A183" s="83" t="str">
        <f aca="false">$A$41</f>
        <v>Illustrative Cost of Service </v>
      </c>
      <c r="B183" s="83"/>
      <c r="C183" s="83"/>
      <c r="D183" s="83"/>
      <c r="E183" s="83"/>
      <c r="F183" s="83"/>
      <c r="G183" s="83"/>
      <c r="H183" s="83"/>
      <c r="I183" s="83"/>
      <c r="J183" s="83"/>
    </row>
    <row r="184" customFormat="false" ht="26.25" hidden="false" customHeight="true" outlineLevel="0" collapsed="false">
      <c r="A184" s="84" t="str">
        <f aca="false">$A$42</f>
        <v>($Thousands)</v>
      </c>
      <c r="B184" s="84"/>
      <c r="C184" s="84"/>
      <c r="D184" s="84"/>
      <c r="E184" s="84"/>
      <c r="F184" s="84"/>
      <c r="G184" s="84"/>
      <c r="H184" s="84"/>
      <c r="I184" s="84"/>
      <c r="J184" s="84"/>
    </row>
    <row r="185" customFormat="false" ht="17.25" hidden="false" customHeight="true" outlineLevel="0" collapsed="false">
      <c r="A185" s="86"/>
      <c r="B185" s="86"/>
      <c r="C185" s="87"/>
      <c r="D185" s="86"/>
      <c r="E185" s="86"/>
      <c r="F185" s="88" t="n">
        <v>2003</v>
      </c>
      <c r="G185" s="88" t="n">
        <v>2004</v>
      </c>
      <c r="H185" s="88" t="n">
        <v>2005</v>
      </c>
      <c r="I185" s="88" t="n">
        <v>2006</v>
      </c>
      <c r="J185" s="88" t="n">
        <v>2007</v>
      </c>
    </row>
    <row r="186" customFormat="false" ht="3" hidden="false" customHeight="true" outlineLevel="0" collapsed="false">
      <c r="A186" s="86"/>
      <c r="B186" s="87"/>
      <c r="C186" s="87"/>
      <c r="D186" s="86"/>
      <c r="E186" s="86"/>
      <c r="F186" s="89"/>
      <c r="G186" s="89"/>
      <c r="H186" s="89"/>
      <c r="I186" s="89"/>
      <c r="J186" s="89"/>
    </row>
    <row r="187" customFormat="false" ht="15" hidden="false" customHeight="false" outlineLevel="0" collapsed="false">
      <c r="A187" s="96" t="s">
        <v>155</v>
      </c>
      <c r="B187" s="86"/>
      <c r="C187" s="86"/>
      <c r="D187" s="86"/>
      <c r="E187" s="86"/>
      <c r="F187" s="86"/>
      <c r="G187" s="86"/>
      <c r="H187" s="86"/>
      <c r="I187" s="86"/>
      <c r="J187" s="86"/>
    </row>
    <row r="188" customFormat="false" ht="14.25" hidden="false" customHeight="false" outlineLevel="0" collapsed="false">
      <c r="A188" s="86"/>
      <c r="B188" s="86" t="s">
        <v>179</v>
      </c>
      <c r="C188" s="86"/>
      <c r="D188" s="86"/>
      <c r="E188" s="86"/>
      <c r="F188" s="91" t="n">
        <v>23000</v>
      </c>
      <c r="G188" s="91" t="n">
        <v>46000</v>
      </c>
      <c r="H188" s="91" t="n">
        <v>69000</v>
      </c>
      <c r="I188" s="91" t="n">
        <v>92000</v>
      </c>
      <c r="J188" s="91" t="n">
        <v>116000</v>
      </c>
    </row>
    <row r="189" customFormat="false" ht="8.25" hidden="false" customHeight="true" outlineLevel="0" collapsed="false">
      <c r="A189" s="86"/>
      <c r="B189" s="86"/>
      <c r="C189" s="86"/>
      <c r="D189" s="86"/>
      <c r="E189" s="86"/>
      <c r="F189" s="86"/>
      <c r="G189" s="86"/>
      <c r="H189" s="86"/>
      <c r="I189" s="86"/>
      <c r="J189" s="86"/>
    </row>
    <row r="190" customFormat="false" ht="14.25" hidden="false" customHeight="false" outlineLevel="0" collapsed="false">
      <c r="A190" s="86"/>
      <c r="B190" s="86" t="s">
        <v>199</v>
      </c>
      <c r="C190" s="86"/>
      <c r="D190" s="86"/>
      <c r="E190" s="86"/>
      <c r="F190" s="93" t="n">
        <v>766.666666666667</v>
      </c>
      <c r="G190" s="93" t="n">
        <v>1533.33333333333</v>
      </c>
      <c r="H190" s="93" t="n">
        <v>2300</v>
      </c>
      <c r="I190" s="93" t="n">
        <v>3066.66666666667</v>
      </c>
      <c r="J190" s="93" t="n">
        <v>3866.66666666667</v>
      </c>
    </row>
    <row r="191" customFormat="false" ht="15" hidden="false" customHeight="false" outlineLevel="0" collapsed="false">
      <c r="A191" s="86"/>
      <c r="B191" s="86" t="s">
        <v>163</v>
      </c>
      <c r="C191" s="86"/>
      <c r="D191" s="86"/>
      <c r="E191" s="86"/>
      <c r="F191" s="94" t="n">
        <v>766.666666666667</v>
      </c>
      <c r="G191" s="94" t="n">
        <v>2300</v>
      </c>
      <c r="H191" s="94" t="n">
        <v>4600</v>
      </c>
      <c r="I191" s="94" t="n">
        <v>7666.66666666667</v>
      </c>
      <c r="J191" s="94" t="n">
        <v>11533.3333333333</v>
      </c>
    </row>
    <row r="192" customFormat="false" ht="9.75" hidden="false" customHeight="true" outlineLevel="0" collapsed="false">
      <c r="A192" s="86"/>
      <c r="B192" s="86"/>
      <c r="C192" s="86"/>
      <c r="D192" s="86"/>
      <c r="E192" s="86"/>
      <c r="F192" s="86"/>
      <c r="G192" s="86"/>
      <c r="H192" s="86"/>
      <c r="I192" s="86"/>
      <c r="J192" s="86"/>
    </row>
    <row r="193" customFormat="false" ht="15" hidden="false" customHeight="false" outlineLevel="0" collapsed="false">
      <c r="A193" s="96" t="s">
        <v>181</v>
      </c>
      <c r="B193" s="86"/>
      <c r="C193" s="86"/>
      <c r="D193" s="86"/>
      <c r="E193" s="86"/>
      <c r="F193" s="86"/>
      <c r="G193" s="86"/>
      <c r="H193" s="86"/>
      <c r="I193" s="86"/>
      <c r="J193" s="86"/>
    </row>
    <row r="194" customFormat="false" ht="14.25" hidden="false" customHeight="false" outlineLevel="0" collapsed="false">
      <c r="A194" s="86"/>
      <c r="B194" s="86" t="s">
        <v>182</v>
      </c>
      <c r="C194" s="86"/>
      <c r="D194" s="86"/>
      <c r="E194" s="86"/>
      <c r="F194" s="103" t="n">
        <v>-2300</v>
      </c>
      <c r="G194" s="103" t="n">
        <v>-4140</v>
      </c>
      <c r="H194" s="103" t="n">
        <v>-5589</v>
      </c>
      <c r="I194" s="103" t="n">
        <v>-6706.8</v>
      </c>
      <c r="J194" s="103" t="n">
        <v>-7610.76</v>
      </c>
    </row>
    <row r="195" customFormat="false" ht="14.25" hidden="false" customHeight="false" outlineLevel="0" collapsed="false">
      <c r="A195" s="86"/>
      <c r="B195" s="86" t="s">
        <v>183</v>
      </c>
      <c r="C195" s="86"/>
      <c r="D195" s="86"/>
      <c r="E195" s="86"/>
      <c r="F195" s="93" t="n">
        <v>766.666666666667</v>
      </c>
      <c r="G195" s="93" t="n">
        <v>1533.33333333333</v>
      </c>
      <c r="H195" s="93" t="n">
        <v>2300</v>
      </c>
      <c r="I195" s="93" t="n">
        <v>3066.66666666667</v>
      </c>
      <c r="J195" s="93" t="n">
        <v>3866.66666666667</v>
      </c>
    </row>
    <row r="196" customFormat="false" ht="14.25" hidden="false" customHeight="false" outlineLevel="0" collapsed="false">
      <c r="A196" s="86"/>
      <c r="B196" s="86" t="s">
        <v>184</v>
      </c>
      <c r="C196" s="86"/>
      <c r="D196" s="86"/>
      <c r="E196" s="86"/>
      <c r="F196" s="92" t="n">
        <v>-1533.33333333333</v>
      </c>
      <c r="G196" s="92" t="n">
        <v>-2606.66666666667</v>
      </c>
      <c r="H196" s="92" t="n">
        <v>-3289</v>
      </c>
      <c r="I196" s="92" t="n">
        <v>-3640.13333333333</v>
      </c>
      <c r="J196" s="92" t="n">
        <v>-3744.09333333333</v>
      </c>
    </row>
    <row r="197" customFormat="false" ht="14.25" hidden="false" customHeight="false" outlineLevel="0" collapsed="false">
      <c r="A197" s="86"/>
      <c r="B197" s="86" t="s">
        <v>185</v>
      </c>
      <c r="C197" s="86"/>
      <c r="D197" s="86"/>
      <c r="E197" s="86"/>
      <c r="F197" s="99" t="n">
        <v>0.40746</v>
      </c>
      <c r="G197" s="99" t="n">
        <v>0.40746</v>
      </c>
      <c r="H197" s="99" t="n">
        <v>0.40746</v>
      </c>
      <c r="I197" s="99" t="n">
        <v>0.40746</v>
      </c>
      <c r="J197" s="99" t="n">
        <v>0.40746</v>
      </c>
    </row>
    <row r="198" customFormat="false" ht="9" hidden="false" customHeight="true" outlineLevel="0" collapsed="false">
      <c r="A198" s="86"/>
      <c r="B198" s="86"/>
      <c r="C198" s="86"/>
      <c r="D198" s="86"/>
      <c r="E198" s="86"/>
      <c r="F198" s="86"/>
      <c r="G198" s="86"/>
      <c r="H198" s="86"/>
      <c r="I198" s="86"/>
      <c r="J198" s="86"/>
    </row>
    <row r="199" customFormat="false" ht="14.25" hidden="false" customHeight="true" outlineLevel="0" collapsed="false">
      <c r="A199" s="86"/>
      <c r="B199" s="86" t="s">
        <v>181</v>
      </c>
      <c r="C199" s="86"/>
      <c r="D199" s="86"/>
      <c r="E199" s="86"/>
      <c r="F199" s="94" t="n">
        <v>-624.772</v>
      </c>
      <c r="G199" s="94" t="n">
        <v>-1062.1124</v>
      </c>
      <c r="H199" s="94" t="n">
        <v>-1340.13594</v>
      </c>
      <c r="I199" s="94" t="n">
        <v>-1483.208728</v>
      </c>
      <c r="J199" s="94" t="n">
        <v>-1525.5682696</v>
      </c>
    </row>
    <row r="200" customFormat="false" ht="10.5" hidden="false" customHeight="true" outlineLevel="0" collapsed="false">
      <c r="A200" s="86"/>
      <c r="B200" s="86"/>
      <c r="C200" s="86"/>
      <c r="D200" s="86"/>
      <c r="E200" s="86"/>
      <c r="F200" s="92"/>
      <c r="G200" s="86"/>
      <c r="H200" s="86"/>
      <c r="I200" s="86"/>
      <c r="J200" s="86"/>
    </row>
    <row r="201" customFormat="false" ht="14.25" hidden="false" customHeight="false" outlineLevel="0" collapsed="false">
      <c r="A201" s="86"/>
      <c r="B201" s="86" t="s">
        <v>165</v>
      </c>
      <c r="C201" s="86"/>
      <c r="D201" s="86"/>
      <c r="E201" s="86"/>
      <c r="F201" s="103" t="n">
        <v>-624.772</v>
      </c>
      <c r="G201" s="103" t="n">
        <v>-1686.8844</v>
      </c>
      <c r="H201" s="103" t="n">
        <v>-3027.02034</v>
      </c>
      <c r="I201" s="103" t="n">
        <v>-4510.229068</v>
      </c>
      <c r="J201" s="103" t="n">
        <v>-6035.7973376</v>
      </c>
    </row>
    <row r="202" customFormat="false" ht="10.5" hidden="false" customHeight="true" outlineLevel="0" collapsed="false">
      <c r="A202" s="107"/>
      <c r="B202" s="108"/>
      <c r="C202" s="108"/>
      <c r="D202" s="107"/>
      <c r="E202" s="107"/>
      <c r="F202" s="108"/>
      <c r="G202" s="108"/>
      <c r="H202" s="108"/>
      <c r="I202" s="108"/>
      <c r="J202" s="10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</row>
    <row r="203" customFormat="false" ht="14.25" hidden="false" customHeight="true" outlineLevel="0" collapsed="false">
      <c r="A203" s="96" t="s">
        <v>186</v>
      </c>
      <c r="B203" s="86"/>
      <c r="C203" s="86"/>
      <c r="D203" s="86"/>
      <c r="E203" s="86"/>
      <c r="F203" s="92"/>
      <c r="G203" s="86"/>
      <c r="H203" s="86"/>
      <c r="I203" s="86"/>
      <c r="J203" s="86"/>
    </row>
    <row r="204" customFormat="false" ht="14.25" hidden="false" customHeight="false" outlineLevel="0" collapsed="false">
      <c r="A204" s="86"/>
      <c r="B204" s="86" t="s">
        <v>187</v>
      </c>
      <c r="C204" s="86"/>
      <c r="D204" s="86"/>
      <c r="E204" s="86"/>
      <c r="F204" s="92" t="n">
        <v>2161.113606</v>
      </c>
      <c r="G204" s="92" t="n">
        <v>3082.1423412</v>
      </c>
      <c r="H204" s="92" t="n">
        <v>5008.4934156</v>
      </c>
      <c r="I204" s="92" t="n">
        <v>6840.1837416</v>
      </c>
      <c r="J204" s="92" t="n">
        <v>8635.4437284</v>
      </c>
    </row>
    <row r="205" customFormat="false" ht="14.25" hidden="false" customHeight="false" outlineLevel="0" collapsed="false">
      <c r="A205" s="86"/>
      <c r="B205" s="86" t="s">
        <v>188</v>
      </c>
      <c r="C205" s="86"/>
      <c r="D205" s="86"/>
      <c r="E205" s="86"/>
      <c r="F205" s="93" t="n">
        <v>-748.136466</v>
      </c>
      <c r="G205" s="93" t="n">
        <v>-1066.9791132</v>
      </c>
      <c r="H205" s="93" t="n">
        <v>-1733.8452516</v>
      </c>
      <c r="I205" s="93" t="n">
        <v>-2367.9416376</v>
      </c>
      <c r="J205" s="93" t="n">
        <v>-2989.4265324</v>
      </c>
    </row>
    <row r="206" customFormat="false" ht="11.25" hidden="false" customHeight="true" outlineLevel="0" collapsed="false">
      <c r="A206" s="86"/>
      <c r="B206" s="86"/>
      <c r="C206" s="86"/>
      <c r="D206" s="86"/>
      <c r="E206" s="86"/>
      <c r="F206" s="86"/>
      <c r="G206" s="86"/>
      <c r="H206" s="86"/>
      <c r="I206" s="86"/>
      <c r="J206" s="86"/>
    </row>
    <row r="207" customFormat="false" ht="14.25" hidden="false" customHeight="false" outlineLevel="0" collapsed="false">
      <c r="A207" s="86"/>
      <c r="B207" s="86" t="s">
        <v>189</v>
      </c>
      <c r="C207" s="86"/>
      <c r="D207" s="86"/>
      <c r="E207" s="86"/>
      <c r="F207" s="92" t="n">
        <v>1412.97714</v>
      </c>
      <c r="G207" s="92" t="n">
        <v>2015.163228</v>
      </c>
      <c r="H207" s="92" t="n">
        <v>3274.648164</v>
      </c>
      <c r="I207" s="92" t="n">
        <v>4472.242104</v>
      </c>
      <c r="J207" s="92" t="n">
        <v>5646.017196</v>
      </c>
    </row>
    <row r="208" customFormat="false" ht="14.25" hidden="false" customHeight="false" outlineLevel="0" collapsed="false">
      <c r="A208" s="86"/>
      <c r="B208" s="86" t="s">
        <v>190</v>
      </c>
      <c r="C208" s="86"/>
      <c r="D208" s="86"/>
      <c r="E208" s="86"/>
      <c r="F208" s="98" t="n">
        <v>0.538461538461538</v>
      </c>
      <c r="G208" s="98" t="n">
        <v>0.538461538461538</v>
      </c>
      <c r="H208" s="98" t="n">
        <v>0.538461538461538</v>
      </c>
      <c r="I208" s="98" t="n">
        <v>0.538461538461538</v>
      </c>
      <c r="J208" s="98" t="n">
        <v>0.538461538461538</v>
      </c>
    </row>
    <row r="209" customFormat="false" ht="15" hidden="false" customHeight="false" outlineLevel="0" collapsed="false">
      <c r="A209" s="86"/>
      <c r="B209" s="86" t="s">
        <v>191</v>
      </c>
      <c r="C209" s="86"/>
      <c r="D209" s="86"/>
      <c r="E209" s="86"/>
      <c r="F209" s="104" t="n">
        <v>760.833844615385</v>
      </c>
      <c r="G209" s="104" t="n">
        <v>1085.087892</v>
      </c>
      <c r="H209" s="104" t="n">
        <v>1763.27208830769</v>
      </c>
      <c r="I209" s="104" t="n">
        <v>2408.13036369231</v>
      </c>
      <c r="J209" s="104" t="n">
        <v>3040.16310553846</v>
      </c>
    </row>
    <row r="210" customFormat="false" ht="11.25" hidden="false" customHeight="true" outlineLevel="0" collapsed="false">
      <c r="A210" s="86"/>
      <c r="B210" s="86"/>
      <c r="C210" s="86"/>
      <c r="D210" s="86"/>
      <c r="E210" s="86"/>
      <c r="F210" s="86"/>
      <c r="G210" s="86"/>
      <c r="H210" s="86"/>
      <c r="I210" s="86"/>
      <c r="J210" s="86"/>
    </row>
    <row r="211" customFormat="false" ht="14.25" hidden="false" customHeight="false" outlineLevel="0" collapsed="false">
      <c r="A211" s="86"/>
      <c r="B211" s="86" t="s">
        <v>192</v>
      </c>
      <c r="C211" s="86"/>
      <c r="D211" s="86"/>
      <c r="E211" s="86"/>
      <c r="F211" s="92" t="n">
        <v>2173.81098461538</v>
      </c>
      <c r="G211" s="92" t="n">
        <v>3100.25112</v>
      </c>
      <c r="H211" s="92" t="n">
        <v>5037.92025230769</v>
      </c>
      <c r="I211" s="92" t="n">
        <v>6880.37246769231</v>
      </c>
      <c r="J211" s="92" t="n">
        <v>8686.18030153846</v>
      </c>
    </row>
    <row r="212" customFormat="false" ht="14.25" hidden="false" customHeight="false" outlineLevel="0" collapsed="false">
      <c r="A212" s="86"/>
      <c r="B212" s="86" t="s">
        <v>193</v>
      </c>
      <c r="C212" s="86"/>
      <c r="D212" s="86"/>
      <c r="E212" s="86"/>
      <c r="F212" s="99" t="n">
        <v>0.0969723562966213</v>
      </c>
      <c r="G212" s="99" t="n">
        <v>0.0969723562966213</v>
      </c>
      <c r="H212" s="99" t="n">
        <v>0.0969723562966213</v>
      </c>
      <c r="I212" s="99" t="n">
        <v>0.0969723562966213</v>
      </c>
      <c r="J212" s="99" t="n">
        <v>0.0969723562966213</v>
      </c>
    </row>
    <row r="213" customFormat="false" ht="15" hidden="false" customHeight="false" outlineLevel="0" collapsed="false">
      <c r="A213" s="86"/>
      <c r="B213" s="86" t="s">
        <v>194</v>
      </c>
      <c r="C213" s="86"/>
      <c r="D213" s="86"/>
      <c r="E213" s="86"/>
      <c r="F213" s="104" t="n">
        <v>210.799573321632</v>
      </c>
      <c r="G213" s="104" t="n">
        <v>300.638656217639</v>
      </c>
      <c r="H213" s="104" t="n">
        <v>488.538997700746</v>
      </c>
      <c r="I213" s="104" t="n">
        <v>667.205930390522</v>
      </c>
      <c r="J213" s="104" t="n">
        <v>842.319371057481</v>
      </c>
    </row>
    <row r="214" customFormat="false" ht="11.25" hidden="false" customHeight="true" outlineLevel="0" collapsed="false">
      <c r="A214" s="86"/>
      <c r="B214" s="86"/>
      <c r="C214" s="86"/>
      <c r="D214" s="86"/>
      <c r="E214" s="86"/>
      <c r="F214" s="105"/>
      <c r="G214" s="86"/>
      <c r="H214" s="86"/>
      <c r="I214" s="86"/>
      <c r="J214" s="86"/>
    </row>
    <row r="215" customFormat="false" ht="15" hidden="false" customHeight="false" outlineLevel="0" collapsed="false">
      <c r="A215" s="86"/>
      <c r="B215" s="86" t="s">
        <v>195</v>
      </c>
      <c r="C215" s="86"/>
      <c r="D215" s="86"/>
      <c r="E215" s="86"/>
      <c r="F215" s="104" t="n">
        <v>971.633417937017</v>
      </c>
      <c r="G215" s="104" t="n">
        <v>1385.72654821764</v>
      </c>
      <c r="H215" s="104" t="n">
        <v>2251.81108600844</v>
      </c>
      <c r="I215" s="104" t="n">
        <v>3075.33629408283</v>
      </c>
      <c r="J215" s="104" t="n">
        <v>3882.48247659594</v>
      </c>
    </row>
    <row r="216" customFormat="false" ht="11.25" hidden="false" customHeight="true" outlineLevel="0" collapsed="false">
      <c r="A216" s="86"/>
      <c r="B216" s="86"/>
      <c r="C216" s="86"/>
      <c r="D216" s="86"/>
      <c r="E216" s="86"/>
      <c r="F216" s="92"/>
      <c r="G216" s="86"/>
      <c r="H216" s="86"/>
      <c r="I216" s="86"/>
      <c r="J216" s="86"/>
    </row>
    <row r="217" customFormat="false" ht="12" hidden="false" customHeight="true" outlineLevel="0" collapsed="false">
      <c r="A217" s="96" t="s">
        <v>182</v>
      </c>
      <c r="B217" s="86"/>
      <c r="C217" s="86"/>
      <c r="D217" s="86"/>
      <c r="E217" s="86"/>
      <c r="F217" s="86"/>
      <c r="G217" s="86"/>
      <c r="H217" s="86"/>
      <c r="I217" s="86"/>
      <c r="J217" s="86"/>
    </row>
    <row r="218" customFormat="false" ht="14.25" hidden="false" customHeight="true" outlineLevel="0" collapsed="false">
      <c r="A218" s="86"/>
      <c r="B218" s="86" t="s">
        <v>196</v>
      </c>
      <c r="C218" s="86"/>
      <c r="D218" s="86"/>
      <c r="E218" s="92"/>
      <c r="F218" s="92" t="n">
        <v>23000</v>
      </c>
      <c r="G218" s="92" t="n">
        <v>46000</v>
      </c>
      <c r="H218" s="92" t="n">
        <v>69000</v>
      </c>
      <c r="I218" s="92" t="n">
        <v>92000</v>
      </c>
      <c r="J218" s="92" t="n">
        <v>116000</v>
      </c>
    </row>
    <row r="219" customFormat="false" ht="14.25" hidden="false" customHeight="true" outlineLevel="0" collapsed="false">
      <c r="A219" s="86"/>
      <c r="B219" s="86" t="s">
        <v>197</v>
      </c>
      <c r="C219" s="86"/>
      <c r="D219" s="86"/>
      <c r="E219" s="86"/>
      <c r="F219" s="106" t="n">
        <v>0.1</v>
      </c>
      <c r="G219" s="106" t="n">
        <v>0.09</v>
      </c>
      <c r="H219" s="106" t="n">
        <v>0.081</v>
      </c>
      <c r="I219" s="106" t="n">
        <v>0.0729</v>
      </c>
      <c r="J219" s="106" t="n">
        <v>0.06561</v>
      </c>
    </row>
    <row r="220" customFormat="false" ht="6.75" hidden="false" customHeight="true" outlineLevel="0" collapsed="false">
      <c r="A220" s="86"/>
      <c r="B220" s="86"/>
      <c r="C220" s="86"/>
      <c r="D220" s="86"/>
      <c r="E220" s="86"/>
      <c r="F220" s="86"/>
      <c r="G220" s="86"/>
      <c r="H220" s="86"/>
      <c r="I220" s="86"/>
      <c r="J220" s="86"/>
    </row>
    <row r="221" customFormat="false" ht="15" hidden="false" customHeight="false" outlineLevel="0" collapsed="false">
      <c r="A221" s="86"/>
      <c r="B221" s="86" t="s">
        <v>182</v>
      </c>
      <c r="C221" s="86"/>
      <c r="D221" s="86"/>
      <c r="E221" s="86"/>
      <c r="F221" s="104" t="n">
        <v>2300</v>
      </c>
      <c r="G221" s="104" t="n">
        <v>4140</v>
      </c>
      <c r="H221" s="104" t="n">
        <v>5589</v>
      </c>
      <c r="I221" s="104" t="n">
        <v>6706.8</v>
      </c>
      <c r="J221" s="104" t="n">
        <v>7610.76</v>
      </c>
    </row>
    <row r="222" customFormat="false" ht="15" hidden="false" customHeight="false" outlineLevel="0" collapsed="false"/>
    <row r="224" customFormat="false" ht="15.75" hidden="false" customHeight="false" outlineLevel="0" collapsed="false">
      <c r="A224" s="109"/>
      <c r="B224" s="110"/>
      <c r="C224" s="110"/>
      <c r="D224" s="110"/>
      <c r="E224" s="110"/>
      <c r="F224" s="110"/>
      <c r="G224" s="110"/>
      <c r="H224" s="110"/>
      <c r="I224" s="0"/>
    </row>
    <row r="225" customFormat="false" ht="15.75" hidden="false" customHeight="false" outlineLevel="0" collapsed="false">
      <c r="A225" s="109"/>
      <c r="B225" s="110"/>
      <c r="C225" s="110"/>
      <c r="D225" s="110"/>
      <c r="E225" s="110"/>
      <c r="F225" s="110"/>
      <c r="G225" s="110"/>
      <c r="H225" s="110"/>
      <c r="I225" s="0"/>
    </row>
    <row r="226" customFormat="false" ht="15.75" hidden="false" customHeight="false" outlineLevel="0" collapsed="false">
      <c r="A226" s="109"/>
      <c r="B226" s="111"/>
      <c r="C226" s="111"/>
      <c r="D226" s="111"/>
      <c r="E226" s="111"/>
      <c r="F226" s="111"/>
      <c r="G226" s="111"/>
      <c r="H226" s="111"/>
      <c r="I226" s="0"/>
    </row>
    <row r="227" customFormat="false" ht="14.25" hidden="false" customHeight="false" outlineLevel="0" collapsed="false">
      <c r="A227" s="0"/>
      <c r="B227" s="112"/>
      <c r="C227" s="112"/>
      <c r="D227" s="112"/>
      <c r="E227" s="112"/>
      <c r="F227" s="112"/>
      <c r="G227" s="112"/>
      <c r="H227" s="112"/>
      <c r="I227" s="0"/>
    </row>
    <row r="228" customFormat="false" ht="14.25" hidden="false" customHeight="false" outlineLevel="0" collapsed="false">
      <c r="A228" s="0"/>
      <c r="B228" s="112"/>
      <c r="C228" s="112"/>
      <c r="D228" s="112"/>
      <c r="E228" s="112"/>
      <c r="F228" s="112"/>
      <c r="G228" s="112"/>
      <c r="H228" s="112"/>
      <c r="I228" s="0"/>
    </row>
    <row r="229" customFormat="false" ht="14.2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</row>
    <row r="230" customFormat="false" ht="14.2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</row>
    <row r="256" customFormat="false" ht="14.2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</row>
    <row r="257" customFormat="false" ht="14.2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</row>
  </sheetData>
  <mergeCells count="16">
    <mergeCell ref="A39:J39"/>
    <mergeCell ref="A40:J40"/>
    <mergeCell ref="A41:J41"/>
    <mergeCell ref="A42:J42"/>
    <mergeCell ref="A88:J88"/>
    <mergeCell ref="A89:J89"/>
    <mergeCell ref="A90:J90"/>
    <mergeCell ref="A91:J91"/>
    <mergeCell ref="A132:J132"/>
    <mergeCell ref="A133:J133"/>
    <mergeCell ref="A134:J134"/>
    <mergeCell ref="A135:J135"/>
    <mergeCell ref="A181:J181"/>
    <mergeCell ref="A182:J182"/>
    <mergeCell ref="A183:J183"/>
    <mergeCell ref="A184:J184"/>
  </mergeCells>
  <printOptions headings="false" gridLines="false" gridLinesSet="true" horizontalCentered="false" verticalCentered="false"/>
  <pageMargins left="0.45" right="0.45" top="0.984027777777778" bottom="0.7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  <rowBreaks count="5" manualBreakCount="5">
    <brk id="38" man="true" max="16383" min="0"/>
    <brk id="86" man="true" max="16383" min="0"/>
    <brk id="131" man="true" max="16383" min="0"/>
    <brk id="180" man="true" max="16383" min="0"/>
    <brk id="222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2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3.99"/>
    <col collapsed="false" customWidth="false" hidden="false" outlineLevel="0" max="3" min="2" style="1" width="9.14"/>
    <col collapsed="false" customWidth="true" hidden="false" outlineLevel="0" max="4" min="4" style="1" width="14.41"/>
    <col collapsed="false" customWidth="true" hidden="false" outlineLevel="0" max="5" min="5" style="1" width="3.56"/>
    <col collapsed="false" customWidth="true" hidden="false" outlineLevel="0" max="9" min="6" style="1" width="11.28"/>
    <col collapsed="false" customWidth="true" hidden="false" outlineLevel="0" max="10" min="10" style="1" width="10.99"/>
    <col collapsed="false" customWidth="false" hidden="false" outlineLevel="0" max="257" min="11" style="1" width="9.14"/>
  </cols>
  <sheetData>
    <row r="2" customFormat="false" ht="14.25" hidden="false" customHeight="true" outlineLevel="0" collapsed="false">
      <c r="A2" s="4" t="s">
        <v>200</v>
      </c>
    </row>
    <row r="3" customFormat="false" ht="14.25" hidden="false" customHeight="true" outlineLevel="0" collapsed="false">
      <c r="A3" s="4"/>
    </row>
    <row r="4" customFormat="false" ht="14.25" hidden="false" customHeight="true" outlineLevel="0" collapsed="false">
      <c r="A4" s="1" t="s">
        <v>127</v>
      </c>
    </row>
    <row r="5" customFormat="false" ht="14.25" hidden="false" customHeight="true" outlineLevel="0" collapsed="false">
      <c r="A5" s="1" t="s">
        <v>201</v>
      </c>
    </row>
    <row r="6" customFormat="false" ht="14.25" hidden="false" customHeight="true" outlineLevel="0" collapsed="false">
      <c r="A6" s="1" t="s">
        <v>202</v>
      </c>
    </row>
    <row r="7" customFormat="false" ht="14.25" hidden="false" customHeight="true" outlineLevel="0" collapsed="false"/>
    <row r="8" customFormat="false" ht="14.25" hidden="false" customHeight="true" outlineLevel="0" collapsed="false"/>
    <row r="9" customFormat="false" ht="14.25" hidden="false" customHeight="true" outlineLevel="0" collapsed="false">
      <c r="A9" s="1" t="s">
        <v>203</v>
      </c>
    </row>
    <row r="10" customFormat="false" ht="14.25" hidden="false" customHeight="true" outlineLevel="0" collapsed="false">
      <c r="A10" s="1" t="s">
        <v>204</v>
      </c>
    </row>
    <row r="11" customFormat="false" ht="14.25" hidden="false" customHeight="true" outlineLevel="0" collapsed="false"/>
    <row r="12" customFormat="false" ht="14.25" hidden="false" customHeight="true" outlineLevel="0" collapsed="false"/>
    <row r="13" customFormat="false" ht="14.25" hidden="false" customHeight="true" outlineLevel="0" collapsed="false">
      <c r="B13" s="59" t="s">
        <v>132</v>
      </c>
      <c r="C13" s="75"/>
      <c r="D13" s="75"/>
      <c r="E13" s="75"/>
      <c r="F13" s="75"/>
      <c r="G13" s="75"/>
      <c r="H13" s="75"/>
      <c r="I13" s="75"/>
    </row>
    <row r="14" customFormat="false" ht="14.25" hidden="false" customHeight="true" outlineLevel="0" collapsed="false">
      <c r="B14" s="75"/>
      <c r="C14" s="75" t="s">
        <v>133</v>
      </c>
      <c r="D14" s="75"/>
      <c r="E14" s="75"/>
      <c r="F14" s="75"/>
      <c r="G14" s="75"/>
      <c r="H14" s="75"/>
      <c r="I14" s="75"/>
    </row>
    <row r="15" customFormat="false" ht="14.25" hidden="false" customHeight="true" outlineLevel="0" collapsed="false">
      <c r="B15" s="75"/>
      <c r="C15" s="75" t="s">
        <v>134</v>
      </c>
      <c r="D15" s="75"/>
      <c r="E15" s="75"/>
      <c r="F15" s="75"/>
      <c r="G15" s="75"/>
      <c r="H15" s="75"/>
      <c r="I15" s="75"/>
    </row>
    <row r="16" customFormat="false" ht="14.25" hidden="false" customHeight="true" outlineLevel="0" collapsed="false">
      <c r="B16" s="75"/>
      <c r="C16" s="75" t="s">
        <v>135</v>
      </c>
      <c r="D16" s="75"/>
      <c r="E16" s="75"/>
      <c r="F16" s="75"/>
      <c r="G16" s="75"/>
      <c r="H16" s="75"/>
      <c r="I16" s="75"/>
    </row>
    <row r="17" customFormat="false" ht="14.25" hidden="false" customHeight="true" outlineLevel="0" collapsed="false">
      <c r="B17" s="75"/>
      <c r="C17" s="75"/>
      <c r="D17" s="75"/>
      <c r="E17" s="75"/>
      <c r="F17" s="75"/>
      <c r="G17" s="75"/>
      <c r="H17" s="75"/>
      <c r="I17" s="75"/>
    </row>
    <row r="18" customFormat="false" ht="14.25" hidden="false" customHeight="true" outlineLevel="0" collapsed="false">
      <c r="B18" s="75"/>
      <c r="C18" s="75"/>
      <c r="D18" s="75"/>
      <c r="E18" s="75"/>
      <c r="F18" s="75"/>
      <c r="G18" s="75"/>
      <c r="H18" s="75"/>
      <c r="I18" s="75"/>
    </row>
    <row r="19" customFormat="false" ht="14.25" hidden="false" customHeight="true" outlineLevel="0" collapsed="false">
      <c r="B19" s="59" t="s">
        <v>136</v>
      </c>
      <c r="C19" s="75"/>
      <c r="D19" s="75"/>
      <c r="E19" s="75"/>
      <c r="F19" s="75"/>
      <c r="G19" s="75"/>
      <c r="H19" s="75"/>
      <c r="I19" s="75"/>
    </row>
    <row r="20" customFormat="false" ht="14.25" hidden="false" customHeight="true" outlineLevel="0" collapsed="false">
      <c r="B20" s="75"/>
      <c r="C20" s="75"/>
      <c r="D20" s="75"/>
      <c r="E20" s="75"/>
      <c r="F20" s="75"/>
      <c r="G20" s="75"/>
      <c r="H20" s="75"/>
      <c r="I20" s="75"/>
    </row>
    <row r="21" customFormat="false" ht="14.25" hidden="false" customHeight="true" outlineLevel="0" collapsed="false">
      <c r="B21" s="75"/>
      <c r="C21" s="75"/>
      <c r="F21" s="10" t="s">
        <v>137</v>
      </c>
      <c r="G21" s="10" t="s">
        <v>138</v>
      </c>
      <c r="H21" s="76"/>
    </row>
    <row r="22" customFormat="false" ht="14.25" hidden="false" customHeight="true" outlineLevel="0" collapsed="false">
      <c r="B22" s="75"/>
      <c r="C22" s="75" t="s">
        <v>139</v>
      </c>
      <c r="F22" s="77" t="n">
        <v>0.48</v>
      </c>
      <c r="G22" s="77" t="n">
        <v>0.124</v>
      </c>
      <c r="H22" s="77" t="n">
        <f aca="false">+G22*F22</f>
        <v>0.05952</v>
      </c>
    </row>
    <row r="23" customFormat="false" ht="14.25" hidden="false" customHeight="true" outlineLevel="0" collapsed="false">
      <c r="B23" s="75"/>
      <c r="C23" s="75" t="s">
        <v>16</v>
      </c>
      <c r="F23" s="77" t="n">
        <v>0.462</v>
      </c>
      <c r="G23" s="77" t="n">
        <v>0.0726</v>
      </c>
      <c r="H23" s="77" t="n">
        <f aca="false">+G23*F23</f>
        <v>0.0335412</v>
      </c>
    </row>
    <row r="24" customFormat="false" ht="14.25" hidden="false" customHeight="true" outlineLevel="0" collapsed="false">
      <c r="B24" s="75"/>
      <c r="C24" s="75" t="s">
        <v>11</v>
      </c>
      <c r="F24" s="77" t="n">
        <v>0.058</v>
      </c>
      <c r="G24" s="77" t="n">
        <v>0.066</v>
      </c>
      <c r="H24" s="78" t="n">
        <f aca="false">+G24*F24</f>
        <v>0.003828</v>
      </c>
    </row>
    <row r="25" customFormat="false" ht="14.25" hidden="false" customHeight="true" outlineLevel="0" collapsed="false">
      <c r="B25" s="75"/>
      <c r="C25" s="75" t="s">
        <v>140</v>
      </c>
      <c r="F25" s="76"/>
      <c r="G25" s="76"/>
      <c r="H25" s="79" t="n">
        <f aca="false">+H24+H23+H22</f>
        <v>0.0968892</v>
      </c>
    </row>
    <row r="26" customFormat="false" ht="14.25" hidden="false" customHeight="true" outlineLevel="0" collapsed="false">
      <c r="B26" s="75"/>
      <c r="C26" s="75"/>
      <c r="D26" s="75"/>
      <c r="E26" s="75"/>
      <c r="F26" s="75"/>
      <c r="G26" s="75"/>
    </row>
    <row r="27" customFormat="false" ht="14.25" hidden="false" customHeight="true" outlineLevel="0" collapsed="false">
      <c r="B27" s="75"/>
      <c r="C27" s="75" t="s">
        <v>141</v>
      </c>
      <c r="D27" s="75"/>
      <c r="E27" s="75"/>
      <c r="F27" s="75"/>
      <c r="G27" s="75"/>
      <c r="H27" s="80" t="n">
        <v>0.35</v>
      </c>
    </row>
    <row r="28" customFormat="false" ht="14.25" hidden="false" customHeight="true" outlineLevel="0" collapsed="false">
      <c r="B28" s="75"/>
      <c r="C28" s="75" t="s">
        <v>142</v>
      </c>
      <c r="D28" s="75"/>
      <c r="E28" s="75"/>
      <c r="F28" s="75"/>
      <c r="G28" s="75"/>
      <c r="H28" s="80" t="n">
        <v>0.0884</v>
      </c>
    </row>
    <row r="29" customFormat="false" ht="14.25" hidden="false" customHeight="true" outlineLevel="0" collapsed="false">
      <c r="B29" s="75"/>
      <c r="C29" s="75" t="s">
        <v>143</v>
      </c>
      <c r="D29" s="75"/>
      <c r="E29" s="75"/>
      <c r="F29" s="75"/>
      <c r="G29" s="75"/>
      <c r="H29" s="80" t="n">
        <v>0.40746</v>
      </c>
    </row>
    <row r="30" customFormat="false" ht="14.25" hidden="false" customHeight="true" outlineLevel="0" collapsed="false">
      <c r="B30" s="75"/>
      <c r="C30" s="75"/>
      <c r="D30" s="75"/>
      <c r="E30" s="75"/>
      <c r="F30" s="75"/>
      <c r="G30" s="75"/>
      <c r="H30" s="80"/>
    </row>
    <row r="31" customFormat="false" ht="14.25" hidden="false" customHeight="true" outlineLevel="0" collapsed="false">
      <c r="B31" s="75"/>
      <c r="C31" s="75" t="s">
        <v>205</v>
      </c>
      <c r="D31" s="75"/>
      <c r="E31" s="75"/>
      <c r="F31" s="75"/>
      <c r="G31" s="75"/>
      <c r="H31" s="81" t="n">
        <v>0.03</v>
      </c>
    </row>
    <row r="32" customFormat="false" ht="14.25" hidden="false" customHeight="true" outlineLevel="0" collapsed="false">
      <c r="B32" s="75"/>
      <c r="C32" s="75" t="s">
        <v>145</v>
      </c>
      <c r="D32" s="75"/>
      <c r="E32" s="75"/>
      <c r="F32" s="75"/>
      <c r="G32" s="75"/>
      <c r="H32" s="82" t="n">
        <v>0.025</v>
      </c>
    </row>
    <row r="33" customFormat="false" ht="14.25" hidden="false" customHeight="true" outlineLevel="0" collapsed="false">
      <c r="B33" s="75"/>
      <c r="C33" s="75"/>
      <c r="D33" s="75"/>
      <c r="E33" s="75"/>
      <c r="F33" s="75"/>
      <c r="G33" s="75"/>
      <c r="H33" s="75"/>
    </row>
    <row r="34" customFormat="false" ht="14.25" hidden="false" customHeight="true" outlineLevel="0" collapsed="false">
      <c r="B34" s="75"/>
      <c r="C34" s="75" t="s">
        <v>146</v>
      </c>
      <c r="D34" s="75"/>
      <c r="E34" s="75"/>
      <c r="F34" s="75"/>
      <c r="G34" s="75"/>
      <c r="H34" s="81" t="n">
        <f aca="false">1/30</f>
        <v>0.0333333333333333</v>
      </c>
    </row>
    <row r="35" customFormat="false" ht="14.25" hidden="false" customHeight="true" outlineLevel="0" collapsed="false">
      <c r="B35" s="75"/>
      <c r="C35" s="75"/>
      <c r="D35" s="75"/>
      <c r="E35" s="75"/>
      <c r="F35" s="75"/>
      <c r="G35" s="75"/>
      <c r="H35" s="75"/>
    </row>
    <row r="36" customFormat="false" ht="14.25" hidden="false" customHeight="true" outlineLevel="0" collapsed="false">
      <c r="B36" s="75"/>
      <c r="C36" s="75" t="s">
        <v>147</v>
      </c>
      <c r="D36" s="75"/>
      <c r="E36" s="75"/>
      <c r="G36" s="75"/>
      <c r="H36" s="81" t="n">
        <v>0.02</v>
      </c>
      <c r="I36" s="75"/>
    </row>
    <row r="37" customFormat="false" ht="14.25" hidden="false" customHeight="true" outlineLevel="0" collapsed="false">
      <c r="B37" s="75"/>
      <c r="C37" s="75"/>
      <c r="D37" s="75"/>
      <c r="E37" s="75"/>
      <c r="F37" s="75"/>
      <c r="G37" s="75"/>
      <c r="H37" s="75"/>
      <c r="I37" s="75"/>
    </row>
    <row r="38" customFormat="false" ht="14.25" hidden="false" customHeight="true" outlineLevel="0" collapsed="false">
      <c r="C38" s="1" t="s">
        <v>148</v>
      </c>
    </row>
    <row r="39" customFormat="false" ht="14.25" hidden="false" customHeight="true" outlineLevel="0" collapsed="false">
      <c r="B39" s="2" t="s">
        <v>149</v>
      </c>
      <c r="C39" s="2"/>
      <c r="D39" s="2"/>
      <c r="E39" s="2"/>
      <c r="F39" s="2"/>
      <c r="G39" s="2"/>
      <c r="H39" s="2"/>
      <c r="I39" s="2"/>
      <c r="J39" s="2"/>
    </row>
    <row r="40" customFormat="false" ht="14.25" hidden="false" customHeight="true" outlineLevel="0" collapsed="false">
      <c r="A40" s="83" t="s">
        <v>206</v>
      </c>
      <c r="B40" s="83"/>
      <c r="C40" s="83"/>
      <c r="D40" s="83"/>
      <c r="E40" s="83"/>
      <c r="F40" s="83"/>
      <c r="G40" s="83"/>
      <c r="H40" s="83"/>
      <c r="I40" s="83"/>
      <c r="J40" s="83"/>
    </row>
    <row r="41" customFormat="false" ht="14.25" hidden="false" customHeight="true" outlineLevel="0" collapsed="false">
      <c r="A41" s="83" t="s">
        <v>151</v>
      </c>
      <c r="B41" s="83"/>
      <c r="C41" s="83"/>
      <c r="D41" s="83"/>
      <c r="E41" s="83"/>
      <c r="F41" s="83"/>
      <c r="G41" s="83"/>
      <c r="H41" s="83"/>
      <c r="I41" s="83"/>
      <c r="J41" s="83"/>
    </row>
    <row r="42" customFormat="false" ht="20.25" hidden="false" customHeight="true" outlineLevel="0" collapsed="false">
      <c r="A42" s="113" t="s">
        <v>207</v>
      </c>
      <c r="B42" s="113"/>
      <c r="C42" s="113"/>
      <c r="D42" s="113"/>
      <c r="E42" s="113"/>
      <c r="F42" s="113"/>
      <c r="G42" s="113"/>
      <c r="H42" s="113"/>
      <c r="I42" s="113"/>
      <c r="J42" s="113"/>
    </row>
    <row r="43" customFormat="false" ht="15" hidden="false" customHeight="false" outlineLevel="0" collapsed="false">
      <c r="A43" s="86"/>
      <c r="B43" s="86"/>
      <c r="C43" s="87"/>
      <c r="D43" s="86"/>
      <c r="E43" s="86"/>
      <c r="F43" s="88" t="n">
        <v>2003</v>
      </c>
      <c r="G43" s="88" t="n">
        <v>2004</v>
      </c>
      <c r="H43" s="88" t="n">
        <v>2005</v>
      </c>
      <c r="I43" s="88" t="n">
        <v>2006</v>
      </c>
      <c r="J43" s="88" t="n">
        <v>2007</v>
      </c>
    </row>
    <row r="44" customFormat="false" ht="3" hidden="false" customHeight="true" outlineLevel="0" collapsed="false">
      <c r="A44" s="86"/>
      <c r="B44" s="87"/>
      <c r="C44" s="87"/>
      <c r="D44" s="86"/>
      <c r="E44" s="86"/>
      <c r="F44" s="89"/>
      <c r="G44" s="89"/>
      <c r="H44" s="89"/>
      <c r="I44" s="89"/>
      <c r="J44" s="89"/>
    </row>
    <row r="45" customFormat="false" ht="15" hidden="false" customHeight="false" outlineLevel="0" collapsed="false">
      <c r="A45" s="90" t="s">
        <v>153</v>
      </c>
      <c r="B45" s="87"/>
      <c r="D45" s="86"/>
      <c r="E45" s="86"/>
      <c r="F45" s="87"/>
      <c r="G45" s="87"/>
      <c r="H45" s="87"/>
      <c r="I45" s="87"/>
      <c r="J45" s="87"/>
    </row>
    <row r="46" customFormat="false" ht="14.25" hidden="false" customHeight="false" outlineLevel="0" collapsed="false">
      <c r="A46" s="86"/>
      <c r="B46" s="87" t="s">
        <v>154</v>
      </c>
      <c r="D46" s="86"/>
      <c r="E46" s="86"/>
      <c r="F46" s="91" t="n">
        <v>900</v>
      </c>
      <c r="G46" s="91" t="n">
        <v>922.5</v>
      </c>
      <c r="H46" s="91" t="n">
        <v>945.5625</v>
      </c>
      <c r="I46" s="91" t="n">
        <v>969.2015625</v>
      </c>
      <c r="J46" s="91" t="n">
        <v>993.4316015625</v>
      </c>
    </row>
    <row r="47" customFormat="false" ht="14.25" hidden="false" customHeight="false" outlineLevel="0" collapsed="false">
      <c r="A47" s="86"/>
      <c r="B47" s="87" t="s">
        <v>155</v>
      </c>
      <c r="D47" s="86"/>
      <c r="E47" s="86"/>
      <c r="F47" s="92" t="n">
        <v>1000</v>
      </c>
      <c r="G47" s="92" t="n">
        <v>2000</v>
      </c>
      <c r="H47" s="92" t="n">
        <v>3933.33333333333</v>
      </c>
      <c r="I47" s="92" t="n">
        <v>4266.66666666667</v>
      </c>
      <c r="J47" s="92" t="n">
        <v>4600</v>
      </c>
    </row>
    <row r="48" customFormat="false" ht="14.25" hidden="false" customHeight="false" outlineLevel="0" collapsed="false">
      <c r="A48" s="86"/>
      <c r="B48" s="87" t="s">
        <v>156</v>
      </c>
      <c r="D48" s="86"/>
      <c r="E48" s="86"/>
      <c r="F48" s="92" t="n">
        <v>600</v>
      </c>
      <c r="G48" s="92" t="n">
        <v>594.5</v>
      </c>
      <c r="H48" s="92" t="n">
        <v>567.3375</v>
      </c>
      <c r="I48" s="92" t="n">
        <v>1142.93991666667</v>
      </c>
      <c r="J48" s="92" t="n">
        <v>2357.744334375</v>
      </c>
    </row>
    <row r="49" customFormat="false" ht="14.25" hidden="false" customHeight="false" outlineLevel="0" collapsed="false">
      <c r="A49" s="86"/>
      <c r="B49" s="87" t="s">
        <v>157</v>
      </c>
      <c r="D49" s="86"/>
      <c r="E49" s="86"/>
      <c r="F49" s="92" t="n">
        <v>2818.7974956</v>
      </c>
      <c r="G49" s="92" t="n">
        <v>4020.2235756</v>
      </c>
      <c r="H49" s="92" t="n">
        <v>7817.7957696</v>
      </c>
      <c r="I49" s="92" t="n">
        <v>10503.758172</v>
      </c>
      <c r="J49" s="92" t="n">
        <v>10855.1753004</v>
      </c>
    </row>
    <row r="50" customFormat="false" ht="14.25" hidden="false" customHeight="false" outlineLevel="0" collapsed="false">
      <c r="A50" s="86"/>
      <c r="B50" s="87" t="s">
        <v>158</v>
      </c>
      <c r="D50" s="86"/>
      <c r="E50" s="86"/>
      <c r="F50" s="92" t="n">
        <v>992.375657538461</v>
      </c>
      <c r="G50" s="92" t="n">
        <v>1415.34538061538</v>
      </c>
      <c r="H50" s="92" t="n">
        <v>2752.30492061538</v>
      </c>
      <c r="I50" s="92" t="n">
        <v>3697.91513538462</v>
      </c>
      <c r="J50" s="92" t="n">
        <v>3821.63377938462</v>
      </c>
    </row>
    <row r="51" customFormat="false" ht="14.25" hidden="false" customHeight="false" outlineLevel="0" collapsed="false">
      <c r="A51" s="86"/>
      <c r="B51" s="87" t="s">
        <v>142</v>
      </c>
      <c r="D51" s="86"/>
      <c r="E51" s="86"/>
      <c r="F51" s="93" t="n">
        <v>274.951445265467</v>
      </c>
      <c r="G51" s="93" t="n">
        <v>392.141075805178</v>
      </c>
      <c r="H51" s="93" t="n">
        <v>762.564266853883</v>
      </c>
      <c r="I51" s="93" t="n">
        <v>1024.55869732339</v>
      </c>
      <c r="J51" s="93" t="n">
        <v>1058.83666425625</v>
      </c>
    </row>
    <row r="52" customFormat="false" ht="14.25" hidden="false" customHeight="false" outlineLevel="0" collapsed="false">
      <c r="A52" s="86"/>
      <c r="B52" s="87"/>
      <c r="D52" s="86"/>
      <c r="E52" s="86"/>
      <c r="F52" s="92"/>
      <c r="G52" s="92"/>
      <c r="H52" s="92"/>
      <c r="I52" s="92"/>
      <c r="J52" s="92"/>
    </row>
    <row r="53" customFormat="false" ht="15" hidden="false" customHeight="false" outlineLevel="0" collapsed="false">
      <c r="A53" s="86"/>
      <c r="B53" s="87" t="s">
        <v>159</v>
      </c>
      <c r="D53" s="86"/>
      <c r="E53" s="86"/>
      <c r="F53" s="94" t="n">
        <v>6586.12459840393</v>
      </c>
      <c r="G53" s="94" t="n">
        <v>9344.71003202056</v>
      </c>
      <c r="H53" s="94" t="n">
        <v>16778.8982904026</v>
      </c>
      <c r="I53" s="94" t="n">
        <v>21605.0401505413</v>
      </c>
      <c r="J53" s="94" t="n">
        <v>23686.8216799784</v>
      </c>
    </row>
    <row r="54" customFormat="false" ht="15" hidden="false" customHeight="false" outlineLevel="0" collapsed="false">
      <c r="A54" s="86"/>
      <c r="B54" s="86"/>
      <c r="C54" s="86"/>
      <c r="D54" s="86"/>
      <c r="E54" s="86"/>
      <c r="F54" s="86"/>
      <c r="G54" s="86"/>
      <c r="H54" s="86"/>
      <c r="I54" s="86"/>
      <c r="J54" s="86"/>
    </row>
    <row r="55" customFormat="false" ht="15" hidden="false" customHeight="false" outlineLevel="0" collapsed="false">
      <c r="A55" s="96" t="s">
        <v>160</v>
      </c>
      <c r="B55" s="97"/>
      <c r="C55" s="86"/>
      <c r="D55" s="86"/>
      <c r="E55" s="86"/>
      <c r="F55" s="86"/>
      <c r="G55" s="86"/>
      <c r="H55" s="86"/>
      <c r="I55" s="86"/>
      <c r="J55" s="86"/>
    </row>
    <row r="56" customFormat="false" ht="14.25" hidden="false" customHeight="false" outlineLevel="0" collapsed="false">
      <c r="A56" s="86"/>
      <c r="B56" s="86" t="s">
        <v>161</v>
      </c>
      <c r="C56" s="86"/>
      <c r="D56" s="86"/>
      <c r="E56" s="86"/>
      <c r="F56" s="91" t="n">
        <v>30000</v>
      </c>
      <c r="G56" s="91" t="n">
        <v>30000</v>
      </c>
      <c r="H56" s="91" t="n">
        <v>60000</v>
      </c>
      <c r="I56" s="91" t="n">
        <v>118000</v>
      </c>
      <c r="J56" s="91" t="n">
        <v>128000</v>
      </c>
    </row>
    <row r="57" customFormat="false" ht="14.25" hidden="false" customHeight="false" outlineLevel="0" collapsed="false">
      <c r="A57" s="86"/>
      <c r="B57" s="86" t="s">
        <v>162</v>
      </c>
      <c r="C57" s="86"/>
      <c r="D57" s="86"/>
      <c r="E57" s="86"/>
      <c r="F57" s="93" t="n">
        <v>0</v>
      </c>
      <c r="G57" s="93" t="n">
        <v>30000</v>
      </c>
      <c r="H57" s="93" t="n">
        <v>58000</v>
      </c>
      <c r="I57" s="93" t="n">
        <v>10000</v>
      </c>
      <c r="J57" s="93" t="n">
        <v>10000</v>
      </c>
    </row>
    <row r="58" customFormat="false" ht="14.25" hidden="false" customHeight="false" outlineLevel="0" collapsed="false">
      <c r="A58" s="86"/>
      <c r="B58" s="86" t="s">
        <v>17</v>
      </c>
      <c r="C58" s="86"/>
      <c r="D58" s="86"/>
      <c r="E58" s="86"/>
      <c r="F58" s="91" t="n">
        <v>30000</v>
      </c>
      <c r="G58" s="91" t="n">
        <v>60000</v>
      </c>
      <c r="H58" s="91" t="n">
        <v>118000</v>
      </c>
      <c r="I58" s="91" t="n">
        <v>128000</v>
      </c>
      <c r="J58" s="91" t="n">
        <v>138000</v>
      </c>
    </row>
    <row r="59" customFormat="false" ht="14.25" hidden="false" customHeight="false" outlineLevel="0" collapsed="false">
      <c r="A59" s="86"/>
      <c r="B59" s="86"/>
      <c r="C59" s="86"/>
      <c r="D59" s="86"/>
      <c r="E59" s="86"/>
      <c r="F59" s="86"/>
      <c r="G59" s="86"/>
      <c r="H59" s="86"/>
      <c r="I59" s="86"/>
      <c r="J59" s="86"/>
    </row>
    <row r="60" customFormat="false" ht="14.25" hidden="false" customHeight="false" outlineLevel="0" collapsed="false">
      <c r="A60" s="86"/>
      <c r="B60" s="86" t="s">
        <v>163</v>
      </c>
      <c r="C60" s="86"/>
      <c r="D60" s="86"/>
      <c r="E60" s="86"/>
      <c r="F60" s="92" t="n">
        <v>-1000</v>
      </c>
      <c r="G60" s="92" t="n">
        <v>-3000</v>
      </c>
      <c r="H60" s="92" t="n">
        <v>-6933.33333333333</v>
      </c>
      <c r="I60" s="92" t="n">
        <v>-11200</v>
      </c>
      <c r="J60" s="92" t="n">
        <v>-15800</v>
      </c>
    </row>
    <row r="61" customFormat="false" ht="14.25" hidden="false" customHeight="false" outlineLevel="0" collapsed="false">
      <c r="A61" s="86"/>
      <c r="B61" s="86" t="s">
        <v>164</v>
      </c>
      <c r="C61" s="86"/>
      <c r="D61" s="86"/>
      <c r="E61" s="86"/>
      <c r="F61" s="92" t="n">
        <v>0.45</v>
      </c>
      <c r="G61" s="92" t="n">
        <v>0.45</v>
      </c>
      <c r="H61" s="92" t="n">
        <v>0.45</v>
      </c>
      <c r="I61" s="92" t="n">
        <v>0.45</v>
      </c>
      <c r="J61" s="92" t="n">
        <v>0.45</v>
      </c>
    </row>
    <row r="62" customFormat="false" ht="14.25" hidden="false" customHeight="false" outlineLevel="0" collapsed="false">
      <c r="A62" s="86"/>
      <c r="B62" s="86" t="s">
        <v>165</v>
      </c>
      <c r="C62" s="86"/>
      <c r="D62" s="86"/>
      <c r="E62" s="86"/>
      <c r="F62" s="93" t="n">
        <v>-814.92</v>
      </c>
      <c r="G62" s="93" t="n">
        <v>-2200.284</v>
      </c>
      <c r="H62" s="93" t="n">
        <v>-4492.11068</v>
      </c>
      <c r="I62" s="93" t="n">
        <v>-6555.705432</v>
      </c>
      <c r="J62" s="93" t="n">
        <v>-8370.6056148</v>
      </c>
    </row>
    <row r="63" customFormat="false" ht="14.25" hidden="false" customHeight="false" outlineLevel="0" collapsed="false">
      <c r="A63" s="86"/>
      <c r="B63" s="86"/>
      <c r="C63" s="86"/>
      <c r="D63" s="86"/>
      <c r="E63" s="86"/>
      <c r="F63" s="86"/>
      <c r="G63" s="86"/>
      <c r="H63" s="86"/>
      <c r="I63" s="86"/>
      <c r="J63" s="86"/>
    </row>
    <row r="64" customFormat="false" ht="14.25" hidden="false" customHeight="false" outlineLevel="0" collapsed="false">
      <c r="A64" s="86"/>
      <c r="B64" s="86" t="s">
        <v>166</v>
      </c>
      <c r="C64" s="86"/>
      <c r="D64" s="86"/>
      <c r="E64" s="86"/>
      <c r="F64" s="93" t="n">
        <v>28185.53</v>
      </c>
      <c r="G64" s="93" t="n">
        <v>54800.166</v>
      </c>
      <c r="H64" s="93" t="n">
        <v>106575.005986667</v>
      </c>
      <c r="I64" s="93" t="n">
        <v>110244.744568</v>
      </c>
      <c r="J64" s="93" t="n">
        <v>113829.8443852</v>
      </c>
    </row>
    <row r="65" customFormat="false" ht="14.25" hidden="false" customHeight="false" outlineLevel="0" collapsed="false">
      <c r="A65" s="86"/>
      <c r="B65" s="86"/>
      <c r="C65" s="86"/>
      <c r="D65" s="86"/>
      <c r="E65" s="86"/>
      <c r="F65" s="86"/>
      <c r="G65" s="86"/>
      <c r="H65" s="86"/>
      <c r="I65" s="86"/>
      <c r="J65" s="86"/>
    </row>
    <row r="66" customFormat="false" ht="15" hidden="false" customHeight="false" outlineLevel="0" collapsed="false">
      <c r="A66" s="86"/>
      <c r="B66" s="86" t="s">
        <v>167</v>
      </c>
      <c r="C66" s="86"/>
      <c r="D66" s="86"/>
      <c r="E66" s="86"/>
      <c r="F66" s="94" t="n">
        <v>29093</v>
      </c>
      <c r="G66" s="94" t="n">
        <v>41493</v>
      </c>
      <c r="H66" s="94" t="n">
        <v>80688</v>
      </c>
      <c r="I66" s="94" t="n">
        <v>108410</v>
      </c>
      <c r="J66" s="94" t="n">
        <v>112037</v>
      </c>
    </row>
    <row r="67" customFormat="false" ht="15" hidden="false" customHeight="false" outlineLevel="0" collapsed="false"/>
    <row r="68" customFormat="false" ht="15" hidden="false" customHeight="false" outlineLevel="0" collapsed="false">
      <c r="A68" s="96" t="s">
        <v>168</v>
      </c>
      <c r="B68" s="86"/>
      <c r="C68" s="86"/>
      <c r="D68" s="86"/>
      <c r="E68" s="86"/>
      <c r="F68" s="86"/>
      <c r="G68" s="86"/>
      <c r="H68" s="86"/>
      <c r="I68" s="86"/>
      <c r="J68" s="86"/>
    </row>
    <row r="69" customFormat="false" ht="14.25" hidden="false" customHeight="false" outlineLevel="0" collapsed="false">
      <c r="A69" s="86"/>
      <c r="B69" s="86" t="s">
        <v>169</v>
      </c>
      <c r="C69" s="86"/>
      <c r="D69" s="86"/>
      <c r="E69" s="86"/>
      <c r="F69" s="98" t="n">
        <v>0.0726</v>
      </c>
      <c r="G69" s="98" t="n">
        <v>0.0726</v>
      </c>
      <c r="H69" s="98" t="n">
        <v>0.0726</v>
      </c>
      <c r="I69" s="98" t="n">
        <v>0.0726</v>
      </c>
      <c r="J69" s="98" t="n">
        <v>0.0726</v>
      </c>
    </row>
    <row r="70" customFormat="false" ht="14.25" hidden="false" customHeight="false" outlineLevel="0" collapsed="false">
      <c r="A70" s="86"/>
      <c r="B70" s="86" t="s">
        <v>170</v>
      </c>
      <c r="C70" s="86"/>
      <c r="D70" s="86"/>
      <c r="E70" s="86"/>
      <c r="F70" s="99" t="n">
        <v>0.462</v>
      </c>
      <c r="G70" s="99" t="n">
        <v>0.462</v>
      </c>
      <c r="H70" s="99" t="n">
        <v>0.462</v>
      </c>
      <c r="I70" s="99" t="n">
        <v>0.462</v>
      </c>
      <c r="J70" s="99" t="n">
        <v>0.462</v>
      </c>
    </row>
    <row r="71" customFormat="false" ht="15" hidden="false" customHeight="false" outlineLevel="0" collapsed="false">
      <c r="A71" s="86"/>
      <c r="B71" s="86"/>
      <c r="C71" s="86"/>
      <c r="D71" s="86"/>
      <c r="E71" s="86"/>
      <c r="F71" s="100" t="n">
        <v>0.0335412</v>
      </c>
      <c r="G71" s="100" t="n">
        <v>0.0335412</v>
      </c>
      <c r="H71" s="100" t="n">
        <v>0.0335412</v>
      </c>
      <c r="I71" s="100" t="n">
        <v>0.0335412</v>
      </c>
      <c r="J71" s="100" t="n">
        <v>0.0335412</v>
      </c>
    </row>
    <row r="72" customFormat="false" ht="15" hidden="false" customHeight="false" outlineLevel="0" collapsed="false">
      <c r="A72" s="86"/>
      <c r="B72" s="86"/>
      <c r="C72" s="86"/>
      <c r="D72" s="86"/>
      <c r="E72" s="86"/>
      <c r="F72" s="98"/>
      <c r="G72" s="98"/>
      <c r="H72" s="98"/>
      <c r="I72" s="98"/>
      <c r="J72" s="98"/>
    </row>
    <row r="73" customFormat="false" ht="14.25" hidden="false" customHeight="false" outlineLevel="0" collapsed="false">
      <c r="A73" s="86"/>
      <c r="B73" s="86" t="s">
        <v>171</v>
      </c>
      <c r="C73" s="86"/>
      <c r="D73" s="86"/>
      <c r="E73" s="86"/>
      <c r="F73" s="98" t="n">
        <v>0.066</v>
      </c>
      <c r="G73" s="98" t="n">
        <v>0.066</v>
      </c>
      <c r="H73" s="98" t="n">
        <v>0.066</v>
      </c>
      <c r="I73" s="98" t="n">
        <v>0.066</v>
      </c>
      <c r="J73" s="98" t="n">
        <v>0.066</v>
      </c>
    </row>
    <row r="74" customFormat="false" ht="14.25" hidden="false" customHeight="false" outlineLevel="0" collapsed="false">
      <c r="A74" s="86"/>
      <c r="B74" s="86" t="s">
        <v>172</v>
      </c>
      <c r="C74" s="86"/>
      <c r="D74" s="86"/>
      <c r="E74" s="86"/>
      <c r="F74" s="99" t="n">
        <v>0.058</v>
      </c>
      <c r="G74" s="99" t="n">
        <v>0.058</v>
      </c>
      <c r="H74" s="99" t="n">
        <v>0.058</v>
      </c>
      <c r="I74" s="99" t="n">
        <v>0.058</v>
      </c>
      <c r="J74" s="99" t="n">
        <v>0.058</v>
      </c>
    </row>
    <row r="75" customFormat="false" ht="15" hidden="false" customHeight="false" outlineLevel="0" collapsed="false">
      <c r="A75" s="86"/>
      <c r="B75" s="86"/>
      <c r="C75" s="86"/>
      <c r="D75" s="86"/>
      <c r="E75" s="86"/>
      <c r="F75" s="100" t="n">
        <v>0.003828</v>
      </c>
      <c r="G75" s="100" t="n">
        <v>0.003828</v>
      </c>
      <c r="H75" s="100" t="n">
        <v>0.003828</v>
      </c>
      <c r="I75" s="100" t="n">
        <v>0.003828</v>
      </c>
      <c r="J75" s="100" t="n">
        <v>0.003828</v>
      </c>
    </row>
    <row r="76" customFormat="false" ht="15" hidden="false" customHeight="false" outlineLevel="0" collapsed="false">
      <c r="A76" s="86"/>
      <c r="B76" s="86"/>
      <c r="C76" s="86"/>
      <c r="D76" s="86"/>
      <c r="E76" s="86"/>
      <c r="F76" s="98"/>
      <c r="G76" s="98"/>
      <c r="H76" s="98"/>
      <c r="I76" s="98"/>
      <c r="J76" s="98"/>
    </row>
    <row r="77" customFormat="false" ht="14.25" hidden="false" customHeight="false" outlineLevel="0" collapsed="false">
      <c r="A77" s="86"/>
      <c r="B77" s="86" t="s">
        <v>173</v>
      </c>
      <c r="C77" s="86"/>
      <c r="D77" s="86"/>
      <c r="E77" s="86"/>
      <c r="F77" s="98" t="n">
        <v>0.124</v>
      </c>
      <c r="G77" s="98" t="n">
        <v>0.124</v>
      </c>
      <c r="H77" s="98" t="n">
        <v>0.124</v>
      </c>
      <c r="I77" s="98" t="n">
        <v>0.124</v>
      </c>
      <c r="J77" s="98" t="n">
        <v>0.124</v>
      </c>
    </row>
    <row r="78" customFormat="false" ht="14.25" hidden="false" customHeight="false" outlineLevel="0" collapsed="false">
      <c r="A78" s="86"/>
      <c r="B78" s="86" t="s">
        <v>174</v>
      </c>
      <c r="C78" s="86"/>
      <c r="D78" s="86"/>
      <c r="E78" s="86"/>
      <c r="F78" s="99" t="n">
        <v>0.48</v>
      </c>
      <c r="G78" s="99" t="n">
        <v>0.48</v>
      </c>
      <c r="H78" s="99" t="n">
        <v>0.48</v>
      </c>
      <c r="I78" s="99" t="n">
        <v>0.48</v>
      </c>
      <c r="J78" s="99" t="n">
        <v>0.48</v>
      </c>
    </row>
    <row r="79" customFormat="false" ht="15" hidden="false" customHeight="false" outlineLevel="0" collapsed="false">
      <c r="A79" s="86"/>
      <c r="B79" s="86"/>
      <c r="C79" s="86"/>
      <c r="D79" s="86"/>
      <c r="E79" s="86"/>
      <c r="F79" s="100" t="n">
        <v>0.05952</v>
      </c>
      <c r="G79" s="100" t="n">
        <v>0.05952</v>
      </c>
      <c r="H79" s="100" t="n">
        <v>0.05952</v>
      </c>
      <c r="I79" s="100" t="n">
        <v>0.05952</v>
      </c>
      <c r="J79" s="100" t="n">
        <v>0.05952</v>
      </c>
    </row>
    <row r="80" customFormat="false" ht="15" hidden="false" customHeight="false" outlineLevel="0" collapsed="false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customFormat="false" ht="15" hidden="false" customHeight="false" outlineLevel="0" collapsed="false">
      <c r="A81" s="86"/>
      <c r="B81" s="86" t="s">
        <v>175</v>
      </c>
      <c r="C81" s="86"/>
      <c r="D81" s="86"/>
      <c r="E81" s="86"/>
      <c r="F81" s="100" t="n">
        <v>0.0968892</v>
      </c>
      <c r="G81" s="100" t="n">
        <v>0.0968892</v>
      </c>
      <c r="H81" s="100" t="n">
        <v>0.0968892</v>
      </c>
      <c r="I81" s="100" t="n">
        <v>0.0968892</v>
      </c>
      <c r="J81" s="100" t="n">
        <v>0.0968892</v>
      </c>
    </row>
    <row r="82" customFormat="false" ht="15" hidden="false" customHeight="false" outlineLevel="0" collapsed="false">
      <c r="A82" s="86"/>
      <c r="B82" s="86"/>
      <c r="C82" s="86"/>
      <c r="D82" s="86"/>
      <c r="E82" s="86"/>
      <c r="F82" s="86"/>
      <c r="G82" s="86"/>
      <c r="H82" s="86"/>
      <c r="I82" s="86"/>
      <c r="J82" s="86"/>
    </row>
    <row r="83" customFormat="false" ht="14.25" hidden="false" customHeight="false" outlineLevel="0" collapsed="false">
      <c r="A83" s="86"/>
      <c r="B83" s="86" t="s">
        <v>176</v>
      </c>
      <c r="C83" s="86"/>
      <c r="D83" s="86"/>
      <c r="E83" s="86"/>
      <c r="F83" s="92" t="n">
        <v>975.8141316</v>
      </c>
      <c r="G83" s="92" t="n">
        <v>1391.7250116</v>
      </c>
      <c r="H83" s="92" t="n">
        <v>2706.3723456</v>
      </c>
      <c r="I83" s="92" t="n">
        <v>3636.201492</v>
      </c>
      <c r="J83" s="92" t="n">
        <v>3757.8554244</v>
      </c>
    </row>
    <row r="84" customFormat="false" ht="14.25" hidden="false" customHeight="false" outlineLevel="0" collapsed="false">
      <c r="A84" s="86"/>
      <c r="B84" s="86" t="s">
        <v>177</v>
      </c>
      <c r="C84" s="86"/>
      <c r="D84" s="86"/>
      <c r="E84" s="86"/>
      <c r="F84" s="93" t="n">
        <v>1842.983364</v>
      </c>
      <c r="G84" s="93" t="n">
        <v>2628.498564</v>
      </c>
      <c r="H84" s="93" t="n">
        <v>5111.423424</v>
      </c>
      <c r="I84" s="93" t="n">
        <v>6867.55668</v>
      </c>
      <c r="J84" s="93" t="n">
        <v>7097.319876</v>
      </c>
    </row>
    <row r="85" customFormat="false" ht="15" hidden="false" customHeight="false" outlineLevel="0" collapsed="false">
      <c r="A85" s="86"/>
      <c r="B85" s="86" t="s">
        <v>178</v>
      </c>
      <c r="C85" s="86"/>
      <c r="D85" s="86"/>
      <c r="E85" s="86"/>
      <c r="F85" s="94" t="n">
        <v>2818.7974956</v>
      </c>
      <c r="G85" s="94" t="n">
        <v>4020.2235756</v>
      </c>
      <c r="H85" s="94" t="n">
        <v>7817.7957696</v>
      </c>
      <c r="I85" s="94" t="n">
        <v>10503.758172</v>
      </c>
      <c r="J85" s="94" t="n">
        <v>10855.1753004</v>
      </c>
    </row>
    <row r="86" customFormat="false" ht="15" hidden="false" customHeight="false" outlineLevel="0" collapsed="false">
      <c r="A86" s="86"/>
      <c r="B86" s="86"/>
      <c r="C86" s="86"/>
      <c r="D86" s="86"/>
      <c r="E86" s="86"/>
      <c r="F86" s="95"/>
      <c r="G86" s="95"/>
      <c r="H86" s="95"/>
      <c r="I86" s="95"/>
      <c r="J86" s="95"/>
    </row>
    <row r="87" customFormat="false" ht="15" hidden="false" customHeight="false" outlineLevel="0" collapsed="false">
      <c r="B87" s="2" t="str">
        <f aca="false">$B$39</f>
        <v>Pacific Gas &amp; Electric Company</v>
      </c>
      <c r="C87" s="2"/>
      <c r="D87" s="2"/>
      <c r="E87" s="2"/>
      <c r="F87" s="2"/>
      <c r="G87" s="2"/>
      <c r="H87" s="2"/>
      <c r="I87" s="2"/>
      <c r="J87" s="2"/>
    </row>
    <row r="88" customFormat="false" ht="15" hidden="false" customHeight="false" outlineLevel="0" collapsed="false">
      <c r="A88" s="83" t="s">
        <v>206</v>
      </c>
      <c r="B88" s="83"/>
      <c r="C88" s="83"/>
      <c r="D88" s="83"/>
      <c r="E88" s="83"/>
      <c r="F88" s="83"/>
      <c r="G88" s="83"/>
      <c r="H88" s="83"/>
      <c r="I88" s="83"/>
      <c r="J88" s="83"/>
    </row>
    <row r="89" customFormat="false" ht="15" hidden="false" customHeight="false" outlineLevel="0" collapsed="false">
      <c r="A89" s="83" t="str">
        <f aca="false">$A$41</f>
        <v>Illustrative Cost of Service </v>
      </c>
      <c r="B89" s="83"/>
      <c r="C89" s="83"/>
      <c r="D89" s="83"/>
      <c r="E89" s="83"/>
      <c r="F89" s="83"/>
      <c r="G89" s="83"/>
      <c r="H89" s="83"/>
      <c r="I89" s="83"/>
      <c r="J89" s="83"/>
    </row>
    <row r="90" customFormat="false" ht="14.25" hidden="false" customHeight="false" outlineLevel="0" collapsed="false">
      <c r="A90" s="12" t="str">
        <f aca="false">$A$42</f>
        <v>($ Thousands)</v>
      </c>
      <c r="B90" s="12"/>
      <c r="C90" s="12"/>
      <c r="D90" s="12"/>
      <c r="E90" s="12"/>
      <c r="F90" s="12"/>
      <c r="G90" s="12"/>
      <c r="H90" s="12"/>
      <c r="I90" s="12"/>
      <c r="J90" s="12"/>
    </row>
    <row r="91" customFormat="false" ht="21.75" hidden="false" customHeight="true" outlineLevel="0" collapsed="false">
      <c r="A91" s="114"/>
      <c r="B91" s="114"/>
      <c r="C91" s="114"/>
      <c r="D91" s="114"/>
      <c r="E91" s="114"/>
      <c r="F91" s="88" t="n">
        <v>2003</v>
      </c>
      <c r="G91" s="88" t="n">
        <v>2004</v>
      </c>
      <c r="H91" s="88" t="n">
        <v>2005</v>
      </c>
      <c r="I91" s="88" t="n">
        <v>2006</v>
      </c>
      <c r="J91" s="88" t="n">
        <v>2007</v>
      </c>
    </row>
    <row r="92" customFormat="false" ht="1.5" hidden="false" customHeight="true" outlineLevel="0" collapsed="false">
      <c r="A92" s="86"/>
      <c r="B92" s="86"/>
      <c r="C92" s="86"/>
      <c r="D92" s="86"/>
      <c r="E92" s="86"/>
      <c r="F92" s="89"/>
      <c r="G92" s="89"/>
      <c r="H92" s="89"/>
      <c r="I92" s="89"/>
      <c r="J92" s="89"/>
    </row>
    <row r="93" customFormat="false" ht="15" hidden="false" customHeight="false" outlineLevel="0" collapsed="false">
      <c r="A93" s="96" t="s">
        <v>155</v>
      </c>
      <c r="B93" s="86"/>
      <c r="C93" s="86"/>
      <c r="D93" s="86"/>
      <c r="E93" s="86"/>
      <c r="F93" s="86"/>
      <c r="G93" s="86"/>
      <c r="H93" s="86"/>
      <c r="I93" s="86"/>
      <c r="J93" s="86"/>
    </row>
    <row r="94" customFormat="false" ht="14.25" hidden="false" customHeight="false" outlineLevel="0" collapsed="false">
      <c r="A94" s="86"/>
      <c r="B94" s="86" t="s">
        <v>179</v>
      </c>
      <c r="C94" s="86"/>
      <c r="D94" s="86"/>
      <c r="E94" s="86"/>
      <c r="F94" s="91" t="n">
        <v>30000</v>
      </c>
      <c r="G94" s="91" t="n">
        <v>60000</v>
      </c>
      <c r="H94" s="91" t="n">
        <v>118000</v>
      </c>
      <c r="I94" s="91" t="n">
        <v>128000</v>
      </c>
      <c r="J94" s="91" t="n">
        <v>138000</v>
      </c>
    </row>
    <row r="95" customFormat="false" ht="14.25" hidden="false" customHeight="false" outlineLevel="0" collapsed="false">
      <c r="A95" s="86"/>
      <c r="B95" s="86"/>
      <c r="C95" s="86"/>
      <c r="D95" s="86"/>
      <c r="E95" s="86"/>
      <c r="F95" s="86"/>
      <c r="G95" s="86"/>
      <c r="H95" s="86"/>
      <c r="I95" s="86"/>
      <c r="J95" s="86"/>
    </row>
    <row r="96" customFormat="false" ht="14.25" hidden="false" customHeight="false" outlineLevel="0" collapsed="false">
      <c r="A96" s="86"/>
      <c r="B96" s="86" t="s">
        <v>208</v>
      </c>
      <c r="C96" s="86"/>
      <c r="D96" s="86"/>
      <c r="E96" s="86"/>
      <c r="F96" s="93" t="n">
        <v>1000</v>
      </c>
      <c r="G96" s="93" t="n">
        <v>2000</v>
      </c>
      <c r="H96" s="93" t="n">
        <v>3933.33333333333</v>
      </c>
      <c r="I96" s="93" t="n">
        <v>4266.66666666667</v>
      </c>
      <c r="J96" s="93" t="n">
        <v>4600</v>
      </c>
    </row>
    <row r="97" customFormat="false" ht="15" hidden="false" customHeight="false" outlineLevel="0" collapsed="false">
      <c r="A97" s="86"/>
      <c r="B97" s="86" t="s">
        <v>163</v>
      </c>
      <c r="C97" s="86"/>
      <c r="D97" s="86"/>
      <c r="E97" s="86"/>
      <c r="F97" s="94" t="n">
        <v>1000</v>
      </c>
      <c r="G97" s="94" t="n">
        <v>3000</v>
      </c>
      <c r="H97" s="94" t="n">
        <v>6933.33333333333</v>
      </c>
      <c r="I97" s="94" t="n">
        <v>11200</v>
      </c>
      <c r="J97" s="94" t="n">
        <v>15800</v>
      </c>
    </row>
    <row r="98" customFormat="false" ht="15" hidden="false" customHeight="false" outlineLevel="0" collapsed="false">
      <c r="A98" s="86"/>
      <c r="B98" s="86"/>
      <c r="C98" s="86"/>
      <c r="D98" s="86"/>
      <c r="E98" s="86"/>
      <c r="F98" s="95"/>
      <c r="G98" s="95"/>
      <c r="H98" s="95"/>
      <c r="I98" s="95"/>
      <c r="J98" s="95"/>
    </row>
    <row r="99" customFormat="false" ht="14.25" hidden="false" customHeight="false" outlineLevel="0" collapsed="false">
      <c r="A99" s="86"/>
      <c r="B99" s="86"/>
      <c r="C99" s="86"/>
      <c r="D99" s="86"/>
      <c r="E99" s="86"/>
      <c r="F99" s="86"/>
      <c r="G99" s="86"/>
      <c r="H99" s="86"/>
      <c r="I99" s="86"/>
      <c r="J99" s="86"/>
    </row>
    <row r="100" customFormat="false" ht="15" hidden="false" customHeight="false" outlineLevel="0" collapsed="false">
      <c r="A100" s="96" t="s">
        <v>181</v>
      </c>
      <c r="B100" s="86"/>
      <c r="C100" s="86"/>
      <c r="D100" s="86"/>
      <c r="E100" s="86"/>
      <c r="F100" s="86"/>
      <c r="G100" s="86"/>
      <c r="H100" s="86"/>
      <c r="I100" s="86"/>
      <c r="J100" s="86"/>
    </row>
    <row r="101" customFormat="false" ht="14.25" hidden="false" customHeight="false" outlineLevel="0" collapsed="false">
      <c r="A101" s="86"/>
      <c r="B101" s="86" t="s">
        <v>182</v>
      </c>
      <c r="C101" s="86"/>
      <c r="D101" s="86"/>
      <c r="E101" s="86"/>
      <c r="F101" s="103" t="n">
        <v>-3000</v>
      </c>
      <c r="G101" s="103" t="n">
        <v>-5400</v>
      </c>
      <c r="H101" s="103" t="n">
        <v>-9558</v>
      </c>
      <c r="I101" s="103" t="n">
        <v>-9331.2</v>
      </c>
      <c r="J101" s="103" t="n">
        <v>-9054.18</v>
      </c>
    </row>
    <row r="102" customFormat="false" ht="14.25" hidden="false" customHeight="false" outlineLevel="0" collapsed="false">
      <c r="A102" s="86"/>
      <c r="B102" s="86" t="s">
        <v>183</v>
      </c>
      <c r="C102" s="86"/>
      <c r="D102" s="86"/>
      <c r="E102" s="86"/>
      <c r="F102" s="93" t="n">
        <v>1000</v>
      </c>
      <c r="G102" s="93" t="n">
        <v>2000</v>
      </c>
      <c r="H102" s="93" t="n">
        <v>3933.33333333333</v>
      </c>
      <c r="I102" s="93" t="n">
        <v>4266.66666666667</v>
      </c>
      <c r="J102" s="93" t="n">
        <v>4600</v>
      </c>
    </row>
    <row r="103" customFormat="false" ht="14.25" hidden="false" customHeight="false" outlineLevel="0" collapsed="false">
      <c r="A103" s="86"/>
      <c r="B103" s="86" t="s">
        <v>184</v>
      </c>
      <c r="C103" s="86"/>
      <c r="D103" s="86"/>
      <c r="E103" s="86"/>
      <c r="F103" s="92" t="n">
        <v>-2000</v>
      </c>
      <c r="G103" s="92" t="n">
        <v>-3400</v>
      </c>
      <c r="H103" s="92" t="n">
        <v>-5624.66666666667</v>
      </c>
      <c r="I103" s="92" t="n">
        <v>-5064.53333333333</v>
      </c>
      <c r="J103" s="92" t="n">
        <v>-4454.18</v>
      </c>
    </row>
    <row r="104" customFormat="false" ht="14.25" hidden="false" customHeight="false" outlineLevel="0" collapsed="false">
      <c r="A104" s="86"/>
      <c r="B104" s="86" t="s">
        <v>185</v>
      </c>
      <c r="C104" s="86"/>
      <c r="D104" s="86"/>
      <c r="E104" s="86"/>
      <c r="F104" s="99" t="n">
        <v>0.40746</v>
      </c>
      <c r="G104" s="99" t="n">
        <v>0.40746</v>
      </c>
      <c r="H104" s="99" t="n">
        <v>0.40746</v>
      </c>
      <c r="I104" s="99" t="n">
        <v>0.40746</v>
      </c>
      <c r="J104" s="99" t="n">
        <v>0.40746</v>
      </c>
    </row>
    <row r="105" customFormat="false" ht="14.25" hidden="false" customHeight="false" outlineLevel="0" collapsed="false">
      <c r="A105" s="86"/>
      <c r="B105" s="86"/>
      <c r="C105" s="86"/>
      <c r="D105" s="86"/>
      <c r="E105" s="86"/>
      <c r="F105" s="86"/>
      <c r="G105" s="86"/>
      <c r="H105" s="86"/>
      <c r="I105" s="86"/>
      <c r="J105" s="86"/>
    </row>
    <row r="106" customFormat="false" ht="15" hidden="false" customHeight="false" outlineLevel="0" collapsed="false">
      <c r="A106" s="86"/>
      <c r="B106" s="86" t="s">
        <v>181</v>
      </c>
      <c r="C106" s="86"/>
      <c r="D106" s="86"/>
      <c r="E106" s="86"/>
      <c r="F106" s="94" t="n">
        <v>-814.92</v>
      </c>
      <c r="G106" s="94" t="n">
        <v>-1385.364</v>
      </c>
      <c r="H106" s="94" t="n">
        <v>-2291.82668</v>
      </c>
      <c r="I106" s="94" t="n">
        <v>-2063.594752</v>
      </c>
      <c r="J106" s="94" t="n">
        <v>-1814.9001828</v>
      </c>
    </row>
    <row r="107" customFormat="false" ht="15" hidden="false" customHeight="false" outlineLevel="0" collapsed="false">
      <c r="A107" s="86"/>
      <c r="B107" s="86"/>
      <c r="C107" s="86"/>
      <c r="D107" s="86"/>
      <c r="E107" s="86"/>
      <c r="F107" s="92"/>
      <c r="G107" s="86"/>
      <c r="H107" s="86"/>
      <c r="I107" s="86"/>
      <c r="J107" s="86"/>
    </row>
    <row r="108" customFormat="false" ht="15" hidden="false" customHeight="false" outlineLevel="0" collapsed="false">
      <c r="A108" s="86"/>
      <c r="B108" s="86" t="s">
        <v>165</v>
      </c>
      <c r="C108" s="86"/>
      <c r="D108" s="86"/>
      <c r="E108" s="86"/>
      <c r="F108" s="104" t="n">
        <v>-814.92</v>
      </c>
      <c r="G108" s="104" t="n">
        <v>-2200.284</v>
      </c>
      <c r="H108" s="104" t="n">
        <v>-4492.11068</v>
      </c>
      <c r="I108" s="104" t="n">
        <v>-6555.705432</v>
      </c>
      <c r="J108" s="104" t="n">
        <v>-8370.6056148</v>
      </c>
    </row>
    <row r="109" customFormat="false" ht="15" hidden="false" customHeight="false" outlineLevel="0" collapsed="false">
      <c r="A109" s="86"/>
      <c r="B109" s="86"/>
      <c r="C109" s="86"/>
      <c r="D109" s="86"/>
      <c r="E109" s="86"/>
      <c r="F109" s="92"/>
      <c r="G109" s="86"/>
      <c r="H109" s="86"/>
      <c r="I109" s="86"/>
      <c r="J109" s="86"/>
    </row>
    <row r="110" customFormat="false" ht="15" hidden="false" customHeight="false" outlineLevel="0" collapsed="false">
      <c r="A110" s="96" t="s">
        <v>186</v>
      </c>
      <c r="B110" s="86"/>
      <c r="C110" s="86"/>
      <c r="D110" s="86"/>
      <c r="E110" s="86"/>
      <c r="F110" s="92"/>
      <c r="G110" s="86"/>
      <c r="H110" s="86"/>
      <c r="I110" s="86"/>
      <c r="J110" s="86"/>
    </row>
    <row r="111" customFormat="false" ht="14.25" hidden="false" customHeight="false" outlineLevel="0" collapsed="false">
      <c r="A111" s="86"/>
      <c r="B111" s="86" t="s">
        <v>187</v>
      </c>
      <c r="C111" s="86"/>
      <c r="D111" s="86"/>
      <c r="E111" s="86"/>
      <c r="F111" s="92" t="n">
        <v>2818.7974956</v>
      </c>
      <c r="G111" s="92" t="n">
        <v>4020.2235756</v>
      </c>
      <c r="H111" s="92" t="n">
        <v>7817.7957696</v>
      </c>
      <c r="I111" s="92" t="n">
        <v>10503.758172</v>
      </c>
      <c r="J111" s="92" t="n">
        <v>10855.1753004</v>
      </c>
    </row>
    <row r="112" customFormat="false" ht="14.25" hidden="false" customHeight="false" outlineLevel="0" collapsed="false">
      <c r="A112" s="86"/>
      <c r="B112" s="86" t="s">
        <v>188</v>
      </c>
      <c r="C112" s="86"/>
      <c r="D112" s="86"/>
      <c r="E112" s="86"/>
      <c r="F112" s="93" t="n">
        <v>-975.8141316</v>
      </c>
      <c r="G112" s="93" t="n">
        <v>-1391.7250116</v>
      </c>
      <c r="H112" s="93" t="n">
        <v>-2706.3723456</v>
      </c>
      <c r="I112" s="93" t="n">
        <v>-3636.201492</v>
      </c>
      <c r="J112" s="93" t="n">
        <v>-3757.8554244</v>
      </c>
    </row>
    <row r="113" customFormat="false" ht="14.25" hidden="false" customHeight="false" outlineLevel="0" collapsed="false">
      <c r="A113" s="86"/>
      <c r="B113" s="86"/>
      <c r="C113" s="86"/>
      <c r="D113" s="86"/>
      <c r="E113" s="86"/>
      <c r="F113" s="86"/>
      <c r="G113" s="86"/>
      <c r="H113" s="86"/>
      <c r="I113" s="86"/>
      <c r="J113" s="86"/>
    </row>
    <row r="114" customFormat="false" ht="14.25" hidden="false" customHeight="false" outlineLevel="0" collapsed="false">
      <c r="A114" s="86"/>
      <c r="B114" s="86" t="s">
        <v>189</v>
      </c>
      <c r="C114" s="86"/>
      <c r="D114" s="86"/>
      <c r="E114" s="86"/>
      <c r="F114" s="92" t="n">
        <v>1842.983364</v>
      </c>
      <c r="G114" s="92" t="n">
        <v>2628.498564</v>
      </c>
      <c r="H114" s="92" t="n">
        <v>5111.423424</v>
      </c>
      <c r="I114" s="92" t="n">
        <v>6867.55668</v>
      </c>
      <c r="J114" s="92" t="n">
        <v>7097.319876</v>
      </c>
    </row>
    <row r="115" customFormat="false" ht="14.25" hidden="false" customHeight="false" outlineLevel="0" collapsed="false">
      <c r="A115" s="86"/>
      <c r="B115" s="86" t="s">
        <v>190</v>
      </c>
      <c r="C115" s="86"/>
      <c r="D115" s="86"/>
      <c r="E115" s="86"/>
      <c r="F115" s="99" t="n">
        <v>0.538461538461538</v>
      </c>
      <c r="G115" s="99" t="n">
        <v>0.538461538461538</v>
      </c>
      <c r="H115" s="99" t="n">
        <v>0.538461538461538</v>
      </c>
      <c r="I115" s="99" t="n">
        <v>0.538461538461538</v>
      </c>
      <c r="J115" s="99" t="n">
        <v>0.538461538461538</v>
      </c>
    </row>
    <row r="116" customFormat="false" ht="15" hidden="false" customHeight="false" outlineLevel="0" collapsed="false">
      <c r="A116" s="86"/>
      <c r="B116" s="86" t="s">
        <v>191</v>
      </c>
      <c r="C116" s="86"/>
      <c r="D116" s="86"/>
      <c r="E116" s="86"/>
      <c r="F116" s="104" t="n">
        <v>992.375657538461</v>
      </c>
      <c r="G116" s="104" t="n">
        <v>1415.34538061538</v>
      </c>
      <c r="H116" s="104" t="n">
        <v>2752.30492061538</v>
      </c>
      <c r="I116" s="104" t="n">
        <v>3697.91513538462</v>
      </c>
      <c r="J116" s="104" t="n">
        <v>3821.63377938462</v>
      </c>
    </row>
    <row r="117" customFormat="false" ht="15" hidden="false" customHeight="false" outlineLevel="0" collapsed="false">
      <c r="A117" s="86"/>
      <c r="B117" s="86"/>
      <c r="C117" s="86"/>
      <c r="D117" s="86"/>
      <c r="E117" s="86"/>
      <c r="F117" s="86"/>
      <c r="G117" s="86"/>
      <c r="H117" s="86"/>
      <c r="I117" s="86"/>
      <c r="J117" s="86"/>
    </row>
    <row r="118" customFormat="false" ht="14.25" hidden="false" customHeight="false" outlineLevel="0" collapsed="false">
      <c r="A118" s="86"/>
      <c r="B118" s="86" t="s">
        <v>192</v>
      </c>
      <c r="C118" s="86"/>
      <c r="D118" s="86"/>
      <c r="E118" s="86"/>
      <c r="F118" s="92" t="n">
        <v>2835.35902153846</v>
      </c>
      <c r="G118" s="92" t="n">
        <v>4043.84394461538</v>
      </c>
      <c r="H118" s="92" t="n">
        <v>7863.72834461539</v>
      </c>
      <c r="I118" s="92" t="n">
        <v>10565.4718153846</v>
      </c>
      <c r="J118" s="92" t="n">
        <v>10918.9536553846</v>
      </c>
    </row>
    <row r="119" customFormat="false" ht="14.25" hidden="false" customHeight="false" outlineLevel="0" collapsed="false">
      <c r="A119" s="86"/>
      <c r="B119" s="86" t="s">
        <v>193</v>
      </c>
      <c r="C119" s="86"/>
      <c r="D119" s="86"/>
      <c r="E119" s="86"/>
      <c r="F119" s="99" t="n">
        <v>0.0969723562966213</v>
      </c>
      <c r="G119" s="99" t="n">
        <v>0.0969723562966213</v>
      </c>
      <c r="H119" s="99" t="n">
        <v>0.0969723562966213</v>
      </c>
      <c r="I119" s="99" t="n">
        <v>0.0969723562966213</v>
      </c>
      <c r="J119" s="99" t="n">
        <v>0.0969723562966213</v>
      </c>
    </row>
    <row r="120" customFormat="false" ht="15" hidden="false" customHeight="false" outlineLevel="0" collapsed="false">
      <c r="A120" s="86"/>
      <c r="B120" s="86" t="s">
        <v>194</v>
      </c>
      <c r="C120" s="86"/>
      <c r="D120" s="86"/>
      <c r="E120" s="86"/>
      <c r="F120" s="104" t="n">
        <v>274.951445265467</v>
      </c>
      <c r="G120" s="104" t="n">
        <v>392.141075805178</v>
      </c>
      <c r="H120" s="104" t="n">
        <v>762.564266853883</v>
      </c>
      <c r="I120" s="104" t="n">
        <v>1024.55869732339</v>
      </c>
      <c r="J120" s="104" t="n">
        <v>1058.83666425625</v>
      </c>
    </row>
    <row r="121" customFormat="false" ht="15" hidden="false" customHeight="false" outlineLevel="0" collapsed="false">
      <c r="A121" s="86"/>
      <c r="B121" s="86"/>
      <c r="C121" s="86"/>
      <c r="D121" s="86"/>
      <c r="E121" s="86"/>
      <c r="F121" s="105"/>
      <c r="G121" s="86"/>
      <c r="H121" s="86"/>
      <c r="I121" s="86"/>
      <c r="J121" s="86"/>
    </row>
    <row r="122" customFormat="false" ht="15" hidden="false" customHeight="false" outlineLevel="0" collapsed="false">
      <c r="A122" s="86"/>
      <c r="B122" s="86" t="s">
        <v>195</v>
      </c>
      <c r="C122" s="86"/>
      <c r="D122" s="86"/>
      <c r="E122" s="86"/>
      <c r="F122" s="104" t="n">
        <v>1267.32710280393</v>
      </c>
      <c r="G122" s="104" t="n">
        <v>1807.48645642056</v>
      </c>
      <c r="H122" s="104" t="n">
        <v>3514.86918746927</v>
      </c>
      <c r="I122" s="104" t="n">
        <v>4722.473832708</v>
      </c>
      <c r="J122" s="104" t="n">
        <v>4880.47044364087</v>
      </c>
    </row>
    <row r="123" customFormat="false" ht="15" hidden="false" customHeight="false" outlineLevel="0" collapsed="false">
      <c r="A123" s="86"/>
      <c r="B123" s="86"/>
      <c r="C123" s="86"/>
      <c r="D123" s="86"/>
      <c r="E123" s="86"/>
      <c r="F123" s="86"/>
      <c r="G123" s="86"/>
      <c r="H123" s="86"/>
      <c r="I123" s="86"/>
      <c r="J123" s="86"/>
    </row>
    <row r="124" customFormat="false" ht="15" hidden="false" customHeight="false" outlineLevel="0" collapsed="false">
      <c r="A124" s="96" t="s">
        <v>182</v>
      </c>
      <c r="B124" s="86"/>
      <c r="C124" s="86"/>
      <c r="D124" s="86"/>
      <c r="E124" s="86"/>
      <c r="F124" s="86"/>
      <c r="G124" s="86"/>
      <c r="H124" s="86"/>
      <c r="I124" s="86"/>
      <c r="J124" s="86"/>
    </row>
    <row r="125" customFormat="false" ht="14.25" hidden="false" customHeight="false" outlineLevel="0" collapsed="false">
      <c r="A125" s="86"/>
      <c r="B125" s="86" t="s">
        <v>196</v>
      </c>
      <c r="C125" s="86"/>
      <c r="D125" s="86"/>
      <c r="E125" s="92"/>
      <c r="F125" s="92" t="n">
        <v>30000</v>
      </c>
      <c r="G125" s="92" t="n">
        <v>60000</v>
      </c>
      <c r="H125" s="92" t="n">
        <v>118000</v>
      </c>
      <c r="I125" s="92" t="n">
        <v>128000</v>
      </c>
      <c r="J125" s="92" t="n">
        <v>138000</v>
      </c>
    </row>
    <row r="126" customFormat="false" ht="14.25" hidden="false" customHeight="false" outlineLevel="0" collapsed="false">
      <c r="A126" s="86"/>
      <c r="B126" s="86" t="s">
        <v>197</v>
      </c>
      <c r="C126" s="86"/>
      <c r="D126" s="86"/>
      <c r="E126" s="86"/>
      <c r="F126" s="106" t="n">
        <v>0.1</v>
      </c>
      <c r="G126" s="106" t="n">
        <v>0.09</v>
      </c>
      <c r="H126" s="106" t="n">
        <v>0.081</v>
      </c>
      <c r="I126" s="106" t="n">
        <v>0.0729</v>
      </c>
      <c r="J126" s="106" t="n">
        <v>0.06561</v>
      </c>
    </row>
    <row r="127" customFormat="false" ht="14.25" hidden="false" customHeight="false" outlineLevel="0" collapsed="false">
      <c r="A127" s="86"/>
      <c r="B127" s="86"/>
      <c r="C127" s="86"/>
      <c r="D127" s="86"/>
      <c r="E127" s="86"/>
      <c r="F127" s="86"/>
      <c r="G127" s="86"/>
      <c r="H127" s="86"/>
      <c r="I127" s="86"/>
      <c r="J127" s="86"/>
    </row>
    <row r="128" customFormat="false" ht="15" hidden="false" customHeight="false" outlineLevel="0" collapsed="false">
      <c r="A128" s="86"/>
      <c r="B128" s="86" t="s">
        <v>182</v>
      </c>
      <c r="C128" s="86"/>
      <c r="D128" s="86"/>
      <c r="E128" s="86"/>
      <c r="F128" s="104" t="n">
        <v>3000</v>
      </c>
      <c r="G128" s="104" t="n">
        <v>5400</v>
      </c>
      <c r="H128" s="104" t="n">
        <v>9558</v>
      </c>
      <c r="I128" s="104" t="n">
        <v>9331.2</v>
      </c>
      <c r="J128" s="104" t="n">
        <v>9054.18</v>
      </c>
    </row>
    <row r="129" customFormat="false" ht="15" hidden="false" customHeight="false" outlineLevel="0" collapsed="false"/>
    <row r="131" customFormat="false" ht="4.5" hidden="false" customHeight="true" outlineLevel="0" collapsed="false"/>
    <row r="132" customFormat="false" ht="15" hidden="false" customHeight="false" outlineLevel="0" collapsed="false">
      <c r="A132" s="114"/>
      <c r="B132" s="2" t="str">
        <f aca="false">B39</f>
        <v>Pacific Gas &amp; Electric Company</v>
      </c>
      <c r="C132" s="2"/>
      <c r="D132" s="2"/>
      <c r="E132" s="2"/>
      <c r="F132" s="2"/>
      <c r="G132" s="2"/>
      <c r="H132" s="2"/>
      <c r="I132" s="2"/>
      <c r="J132" s="2"/>
    </row>
    <row r="133" customFormat="false" ht="15" hidden="false" customHeight="false" outlineLevel="0" collapsed="false">
      <c r="A133" s="83" t="s">
        <v>209</v>
      </c>
      <c r="B133" s="83"/>
      <c r="C133" s="83"/>
      <c r="D133" s="83"/>
      <c r="E133" s="83"/>
      <c r="F133" s="83"/>
      <c r="G133" s="83"/>
      <c r="H133" s="83"/>
      <c r="I133" s="83"/>
      <c r="J133" s="83"/>
    </row>
    <row r="134" customFormat="false" ht="15" hidden="false" customHeight="false" outlineLevel="0" collapsed="false">
      <c r="A134" s="83" t="str">
        <f aca="false">A41</f>
        <v>Illustrative Cost of Service </v>
      </c>
      <c r="B134" s="83"/>
      <c r="C134" s="83"/>
      <c r="D134" s="83"/>
      <c r="E134" s="83"/>
      <c r="F134" s="83"/>
      <c r="G134" s="83"/>
      <c r="H134" s="83"/>
      <c r="I134" s="83"/>
      <c r="J134" s="83"/>
    </row>
    <row r="135" customFormat="false" ht="19.5" hidden="false" customHeight="true" outlineLevel="0" collapsed="false">
      <c r="A135" s="84" t="str">
        <f aca="false">A42</f>
        <v>($ Thousands)</v>
      </c>
      <c r="B135" s="84"/>
      <c r="C135" s="84"/>
      <c r="D135" s="84"/>
      <c r="E135" s="84"/>
      <c r="F135" s="84"/>
      <c r="G135" s="84"/>
      <c r="H135" s="84"/>
      <c r="I135" s="84"/>
      <c r="J135" s="84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  <c r="FD135" s="85"/>
      <c r="FE135" s="85"/>
      <c r="FF135" s="85"/>
      <c r="FG135" s="85"/>
      <c r="FH135" s="85"/>
      <c r="FI135" s="85"/>
      <c r="FJ135" s="85"/>
      <c r="FK135" s="85"/>
      <c r="FL135" s="85"/>
      <c r="FM135" s="85"/>
      <c r="FN135" s="85"/>
      <c r="FO135" s="85"/>
      <c r="FP135" s="85"/>
      <c r="FQ135" s="85"/>
      <c r="FR135" s="85"/>
      <c r="FS135" s="85"/>
      <c r="FT135" s="85"/>
      <c r="FU135" s="85"/>
      <c r="FV135" s="85"/>
      <c r="FW135" s="85"/>
      <c r="FX135" s="85"/>
      <c r="FY135" s="85"/>
      <c r="FZ135" s="85"/>
      <c r="GA135" s="85"/>
      <c r="GB135" s="85"/>
      <c r="GC135" s="85"/>
      <c r="GD135" s="85"/>
      <c r="GE135" s="85"/>
      <c r="GF135" s="85"/>
      <c r="GG135" s="85"/>
      <c r="GH135" s="85"/>
      <c r="GI135" s="85"/>
      <c r="GJ135" s="85"/>
      <c r="GK135" s="85"/>
      <c r="GL135" s="85"/>
      <c r="GM135" s="85"/>
      <c r="GN135" s="85"/>
      <c r="GO135" s="85"/>
      <c r="GP135" s="85"/>
      <c r="GQ135" s="85"/>
      <c r="GR135" s="85"/>
      <c r="GS135" s="85"/>
      <c r="GT135" s="85"/>
      <c r="GU135" s="85"/>
      <c r="GV135" s="85"/>
      <c r="GW135" s="85"/>
      <c r="GX135" s="85"/>
      <c r="GY135" s="85"/>
      <c r="GZ135" s="85"/>
      <c r="HA135" s="85"/>
      <c r="HB135" s="85"/>
      <c r="HC135" s="85"/>
      <c r="HD135" s="85"/>
      <c r="HE135" s="85"/>
      <c r="HF135" s="85"/>
      <c r="HG135" s="85"/>
      <c r="HH135" s="85"/>
      <c r="HI135" s="85"/>
      <c r="HJ135" s="85"/>
      <c r="HK135" s="85"/>
      <c r="HL135" s="85"/>
      <c r="HM135" s="85"/>
      <c r="HN135" s="85"/>
      <c r="HO135" s="85"/>
      <c r="HP135" s="85"/>
      <c r="HQ135" s="85"/>
      <c r="HR135" s="85"/>
      <c r="HS135" s="85"/>
      <c r="HT135" s="85"/>
      <c r="HU135" s="85"/>
      <c r="HV135" s="85"/>
      <c r="HW135" s="85"/>
      <c r="HX135" s="85"/>
      <c r="HY135" s="85"/>
      <c r="HZ135" s="85"/>
      <c r="IA135" s="85"/>
      <c r="IB135" s="85"/>
      <c r="IC135" s="85"/>
      <c r="ID135" s="85"/>
      <c r="IE135" s="85"/>
      <c r="IF135" s="85"/>
      <c r="IG135" s="85"/>
      <c r="IH135" s="85"/>
      <c r="II135" s="85"/>
      <c r="IJ135" s="85"/>
      <c r="IK135" s="85"/>
      <c r="IL135" s="85"/>
      <c r="IM135" s="85"/>
      <c r="IN135" s="85"/>
      <c r="IO135" s="85"/>
      <c r="IP135" s="85"/>
      <c r="IQ135" s="85"/>
      <c r="IR135" s="85"/>
      <c r="IS135" s="85"/>
      <c r="IT135" s="85"/>
      <c r="IU135" s="85"/>
      <c r="IV135" s="85"/>
      <c r="IW135" s="85"/>
    </row>
    <row r="136" customFormat="false" ht="15" hidden="false" customHeight="false" outlineLevel="0" collapsed="false">
      <c r="A136" s="86"/>
      <c r="B136" s="86"/>
      <c r="C136" s="87"/>
      <c r="D136" s="86"/>
      <c r="E136" s="86"/>
      <c r="F136" s="88" t="n">
        <v>2003</v>
      </c>
      <c r="G136" s="88" t="n">
        <v>2004</v>
      </c>
      <c r="H136" s="88" t="n">
        <v>2005</v>
      </c>
      <c r="I136" s="88" t="n">
        <v>2006</v>
      </c>
      <c r="J136" s="88" t="n">
        <v>2007</v>
      </c>
    </row>
    <row r="137" customFormat="false" ht="4.5" hidden="false" customHeight="true" outlineLevel="0" collapsed="false">
      <c r="A137" s="86"/>
      <c r="B137" s="87"/>
      <c r="C137" s="87"/>
      <c r="D137" s="86"/>
      <c r="E137" s="86"/>
      <c r="F137" s="89"/>
      <c r="G137" s="89"/>
      <c r="H137" s="89"/>
      <c r="I137" s="89"/>
      <c r="J137" s="89"/>
    </row>
    <row r="138" customFormat="false" ht="15" hidden="false" customHeight="true" outlineLevel="0" collapsed="false">
      <c r="A138" s="90" t="s">
        <v>153</v>
      </c>
      <c r="B138" s="87"/>
      <c r="D138" s="86"/>
      <c r="E138" s="86"/>
      <c r="F138" s="87"/>
      <c r="G138" s="87"/>
      <c r="H138" s="87"/>
      <c r="I138" s="87"/>
      <c r="J138" s="87"/>
    </row>
    <row r="139" customFormat="false" ht="15" hidden="false" customHeight="true" outlineLevel="0" collapsed="false">
      <c r="A139" s="86"/>
      <c r="B139" s="87" t="s">
        <v>154</v>
      </c>
      <c r="D139" s="86"/>
      <c r="E139" s="86"/>
      <c r="F139" s="91" t="n">
        <v>1800</v>
      </c>
      <c r="G139" s="91" t="n">
        <v>1845</v>
      </c>
      <c r="H139" s="91" t="n">
        <v>1891.125</v>
      </c>
      <c r="I139" s="91" t="n">
        <v>1938.403125</v>
      </c>
      <c r="J139" s="91" t="n">
        <v>1986.863203125</v>
      </c>
    </row>
    <row r="140" customFormat="false" ht="15" hidden="false" customHeight="true" outlineLevel="0" collapsed="false">
      <c r="A140" s="86"/>
      <c r="B140" s="87" t="s">
        <v>155</v>
      </c>
      <c r="D140" s="86"/>
      <c r="E140" s="86"/>
      <c r="F140" s="92" t="n">
        <v>2000</v>
      </c>
      <c r="G140" s="92" t="n">
        <v>4000</v>
      </c>
      <c r="H140" s="92" t="n">
        <v>7266.66666666667</v>
      </c>
      <c r="I140" s="92" t="n">
        <v>8266.66666666667</v>
      </c>
      <c r="J140" s="92" t="n">
        <v>9266.66666666667</v>
      </c>
    </row>
    <row r="141" customFormat="false" ht="15" hidden="false" customHeight="true" outlineLevel="0" collapsed="false">
      <c r="A141" s="86"/>
      <c r="B141" s="87" t="s">
        <v>156</v>
      </c>
      <c r="D141" s="86"/>
      <c r="E141" s="86"/>
      <c r="F141" s="92" t="n">
        <v>1200</v>
      </c>
      <c r="G141" s="92" t="n">
        <v>1189</v>
      </c>
      <c r="H141" s="92" t="n">
        <v>1134.675</v>
      </c>
      <c r="I141" s="92" t="n">
        <v>2298.80252083333</v>
      </c>
      <c r="J141" s="92" t="n">
        <v>4337.24878489583</v>
      </c>
    </row>
    <row r="142" customFormat="false" ht="15" hidden="false" customHeight="true" outlineLevel="0" collapsed="false">
      <c r="A142" s="86"/>
      <c r="B142" s="87" t="s">
        <v>157</v>
      </c>
      <c r="D142" s="86"/>
      <c r="E142" s="86"/>
      <c r="F142" s="92" t="n">
        <v>5637.498102</v>
      </c>
      <c r="G142" s="92" t="n">
        <v>8040.350262</v>
      </c>
      <c r="H142" s="92" t="n">
        <v>14809.51422</v>
      </c>
      <c r="I142" s="92" t="n">
        <v>19859.0886564</v>
      </c>
      <c r="J142" s="92" t="n">
        <v>21545.5420716</v>
      </c>
    </row>
    <row r="143" customFormat="false" ht="15" hidden="false" customHeight="true" outlineLevel="0" collapsed="false">
      <c r="A143" s="86"/>
      <c r="B143" s="87" t="s">
        <v>158</v>
      </c>
      <c r="D143" s="86"/>
      <c r="E143" s="86"/>
      <c r="F143" s="92" t="n">
        <v>1984.71720461538</v>
      </c>
      <c r="G143" s="92" t="n">
        <v>2830.65665076923</v>
      </c>
      <c r="H143" s="92" t="n">
        <v>5213.78404615385</v>
      </c>
      <c r="I143" s="92" t="n">
        <v>6991.51897015385</v>
      </c>
      <c r="J143" s="92" t="n">
        <v>7585.24566369231</v>
      </c>
    </row>
    <row r="144" customFormat="false" ht="15" hidden="false" customHeight="true" outlineLevel="0" collapsed="false">
      <c r="A144" s="86"/>
      <c r="B144" s="87" t="s">
        <v>142</v>
      </c>
      <c r="D144" s="86"/>
      <c r="E144" s="86"/>
      <c r="F144" s="93" t="n">
        <v>549.893439754278</v>
      </c>
      <c r="G144" s="93" t="n">
        <v>784.272700833699</v>
      </c>
      <c r="H144" s="93" t="n">
        <v>1444.55121193506</v>
      </c>
      <c r="I144" s="93" t="n">
        <v>1937.09733893813</v>
      </c>
      <c r="J144" s="93" t="n">
        <v>2101.59755741992</v>
      </c>
    </row>
    <row r="145" customFormat="false" ht="15" hidden="false" customHeight="true" outlineLevel="0" collapsed="false">
      <c r="A145" s="86"/>
      <c r="B145" s="87"/>
      <c r="D145" s="86"/>
      <c r="E145" s="86"/>
      <c r="F145" s="92"/>
      <c r="G145" s="92"/>
      <c r="H145" s="92"/>
      <c r="I145" s="92"/>
      <c r="J145" s="92"/>
    </row>
    <row r="146" customFormat="false" ht="15" hidden="false" customHeight="true" outlineLevel="0" collapsed="false">
      <c r="A146" s="86"/>
      <c r="B146" s="87" t="s">
        <v>159</v>
      </c>
      <c r="D146" s="86"/>
      <c r="E146" s="86"/>
      <c r="F146" s="94" t="n">
        <v>13172.1087463697</v>
      </c>
      <c r="G146" s="94" t="n">
        <v>18689.2796136029</v>
      </c>
      <c r="H146" s="94" t="n">
        <v>31760.3161447556</v>
      </c>
      <c r="I146" s="94" t="n">
        <v>41291.577277992</v>
      </c>
      <c r="J146" s="94" t="n">
        <v>46823.1639473997</v>
      </c>
    </row>
    <row r="147" customFormat="false" ht="11.25" hidden="false" customHeight="true" outlineLevel="0" collapsed="false">
      <c r="A147" s="86"/>
      <c r="B147" s="86"/>
      <c r="C147" s="86"/>
      <c r="D147" s="86"/>
      <c r="E147" s="86"/>
      <c r="F147" s="86"/>
      <c r="G147" s="86"/>
      <c r="H147" s="86"/>
      <c r="I147" s="86"/>
      <c r="J147" s="86"/>
    </row>
    <row r="148" customFormat="false" ht="15" hidden="false" customHeight="true" outlineLevel="0" collapsed="false">
      <c r="A148" s="96" t="s">
        <v>160</v>
      </c>
      <c r="B148" s="97"/>
      <c r="C148" s="86"/>
      <c r="D148" s="86"/>
      <c r="E148" s="86"/>
      <c r="F148" s="86"/>
      <c r="G148" s="86"/>
      <c r="H148" s="86"/>
      <c r="I148" s="86"/>
      <c r="J148" s="86"/>
    </row>
    <row r="149" customFormat="false" ht="15" hidden="false" customHeight="true" outlineLevel="0" collapsed="false">
      <c r="A149" s="86"/>
      <c r="B149" s="86" t="s">
        <v>161</v>
      </c>
      <c r="C149" s="86"/>
      <c r="D149" s="86"/>
      <c r="E149" s="86"/>
      <c r="F149" s="91" t="n">
        <v>60000</v>
      </c>
      <c r="G149" s="91" t="n">
        <v>60000</v>
      </c>
      <c r="H149" s="91" t="n">
        <v>120000</v>
      </c>
      <c r="I149" s="91" t="n">
        <v>218000</v>
      </c>
      <c r="J149" s="91" t="n">
        <v>248000</v>
      </c>
    </row>
    <row r="150" customFormat="false" ht="15" hidden="false" customHeight="true" outlineLevel="0" collapsed="false">
      <c r="A150" s="86"/>
      <c r="B150" s="86" t="s">
        <v>162</v>
      </c>
      <c r="C150" s="86"/>
      <c r="D150" s="86"/>
      <c r="E150" s="86"/>
      <c r="F150" s="93" t="n">
        <v>0</v>
      </c>
      <c r="G150" s="93" t="n">
        <v>60000</v>
      </c>
      <c r="H150" s="93" t="n">
        <v>98000</v>
      </c>
      <c r="I150" s="93" t="n">
        <v>30000</v>
      </c>
      <c r="J150" s="93" t="n">
        <v>30000</v>
      </c>
    </row>
    <row r="151" customFormat="false" ht="15" hidden="false" customHeight="true" outlineLevel="0" collapsed="false">
      <c r="A151" s="86"/>
      <c r="B151" s="86" t="s">
        <v>17</v>
      </c>
      <c r="C151" s="86"/>
      <c r="D151" s="86"/>
      <c r="E151" s="86"/>
      <c r="F151" s="91" t="n">
        <v>60000</v>
      </c>
      <c r="G151" s="91" t="n">
        <v>120000</v>
      </c>
      <c r="H151" s="91" t="n">
        <v>218000</v>
      </c>
      <c r="I151" s="91" t="n">
        <v>248000</v>
      </c>
      <c r="J151" s="91" t="n">
        <v>278000</v>
      </c>
    </row>
    <row r="152" customFormat="false" ht="11.25" hidden="false" customHeight="true" outlineLevel="0" collapsed="false">
      <c r="A152" s="86"/>
      <c r="B152" s="86"/>
      <c r="C152" s="86"/>
      <c r="D152" s="86"/>
      <c r="E152" s="86"/>
      <c r="F152" s="86"/>
      <c r="G152" s="86"/>
      <c r="H152" s="86"/>
      <c r="I152" s="86"/>
      <c r="J152" s="86"/>
    </row>
    <row r="153" customFormat="false" ht="15" hidden="false" customHeight="true" outlineLevel="0" collapsed="false">
      <c r="A153" s="86"/>
      <c r="B153" s="86" t="s">
        <v>163</v>
      </c>
      <c r="C153" s="86"/>
      <c r="D153" s="86"/>
      <c r="E153" s="86"/>
      <c r="F153" s="92" t="n">
        <v>-2000</v>
      </c>
      <c r="G153" s="92" t="n">
        <v>-6000</v>
      </c>
      <c r="H153" s="92" t="n">
        <v>-13266.6666666667</v>
      </c>
      <c r="I153" s="92" t="n">
        <v>-21533.3333333333</v>
      </c>
      <c r="J153" s="92" t="n">
        <v>-30800</v>
      </c>
    </row>
    <row r="154" customFormat="false" ht="15" hidden="false" customHeight="true" outlineLevel="0" collapsed="false">
      <c r="A154" s="86"/>
      <c r="B154" s="86" t="s">
        <v>164</v>
      </c>
      <c r="C154" s="86"/>
      <c r="D154" s="86"/>
      <c r="E154" s="86"/>
      <c r="F154" s="92" t="n">
        <v>0.45</v>
      </c>
      <c r="G154" s="92" t="n">
        <v>0.45</v>
      </c>
      <c r="H154" s="92" t="n">
        <v>0.45</v>
      </c>
      <c r="I154" s="92" t="n">
        <v>0.45</v>
      </c>
      <c r="J154" s="92" t="n">
        <v>0.45</v>
      </c>
    </row>
    <row r="155" customFormat="false" ht="15" hidden="false" customHeight="true" outlineLevel="0" collapsed="false">
      <c r="A155" s="86"/>
      <c r="B155" s="86" t="s">
        <v>165</v>
      </c>
      <c r="C155" s="86"/>
      <c r="D155" s="86"/>
      <c r="E155" s="86"/>
      <c r="F155" s="93" t="n">
        <v>-1629.84</v>
      </c>
      <c r="G155" s="93" t="n">
        <v>-4400.568</v>
      </c>
      <c r="H155" s="93" t="n">
        <v>-8634.62068</v>
      </c>
      <c r="I155" s="93" t="n">
        <v>-12632.835512</v>
      </c>
      <c r="J155" s="93" t="n">
        <v>-16288.9387788</v>
      </c>
    </row>
    <row r="156" customFormat="false" ht="15" hidden="false" customHeight="true" outlineLevel="0" collapsed="false">
      <c r="A156" s="86"/>
      <c r="B156" s="86"/>
      <c r="C156" s="86"/>
      <c r="D156" s="86"/>
      <c r="E156" s="86"/>
      <c r="F156" s="86"/>
      <c r="G156" s="86"/>
      <c r="H156" s="86"/>
      <c r="I156" s="86"/>
      <c r="J156" s="86"/>
    </row>
    <row r="157" customFormat="false" ht="15" hidden="false" customHeight="true" outlineLevel="0" collapsed="false">
      <c r="A157" s="86"/>
      <c r="B157" s="86" t="s">
        <v>166</v>
      </c>
      <c r="C157" s="86"/>
      <c r="D157" s="86"/>
      <c r="E157" s="86"/>
      <c r="F157" s="93" t="n">
        <v>56370.61</v>
      </c>
      <c r="G157" s="93" t="n">
        <v>109599.882</v>
      </c>
      <c r="H157" s="93" t="n">
        <v>196099.162653333</v>
      </c>
      <c r="I157" s="93" t="n">
        <v>213834.281154667</v>
      </c>
      <c r="J157" s="93" t="n">
        <v>230911.5112212</v>
      </c>
    </row>
    <row r="158" customFormat="false" ht="15" hidden="false" customHeight="true" outlineLevel="0" collapsed="false">
      <c r="A158" s="86"/>
      <c r="B158" s="86"/>
      <c r="C158" s="86"/>
      <c r="D158" s="86"/>
      <c r="E158" s="86"/>
      <c r="F158" s="86"/>
      <c r="G158" s="86"/>
      <c r="H158" s="86"/>
      <c r="I158" s="86"/>
      <c r="J158" s="86"/>
    </row>
    <row r="159" customFormat="false" ht="15" hidden="false" customHeight="true" outlineLevel="0" collapsed="false">
      <c r="A159" s="86"/>
      <c r="B159" s="86" t="s">
        <v>167</v>
      </c>
      <c r="C159" s="86"/>
      <c r="D159" s="86"/>
      <c r="E159" s="86"/>
      <c r="F159" s="94" t="n">
        <v>58185</v>
      </c>
      <c r="G159" s="94" t="n">
        <v>82985</v>
      </c>
      <c r="H159" s="94" t="n">
        <v>152850</v>
      </c>
      <c r="I159" s="94" t="n">
        <v>204967</v>
      </c>
      <c r="J159" s="94" t="n">
        <v>222373</v>
      </c>
    </row>
    <row r="160" customFormat="false" ht="12" hidden="false" customHeight="true" outlineLevel="0" collapsed="false">
      <c r="A160" s="86"/>
      <c r="B160" s="86"/>
      <c r="C160" s="86"/>
      <c r="D160" s="86"/>
      <c r="E160" s="86"/>
      <c r="F160" s="86"/>
      <c r="G160" s="86"/>
      <c r="H160" s="86"/>
      <c r="I160" s="86"/>
      <c r="J160" s="86"/>
    </row>
    <row r="161" customFormat="false" ht="15" hidden="false" customHeight="true" outlineLevel="0" collapsed="false">
      <c r="A161" s="96" t="s">
        <v>168</v>
      </c>
      <c r="B161" s="86"/>
      <c r="C161" s="86"/>
      <c r="D161" s="86"/>
      <c r="E161" s="86"/>
      <c r="F161" s="86"/>
      <c r="G161" s="86"/>
      <c r="H161" s="86"/>
      <c r="I161" s="86"/>
      <c r="J161" s="86"/>
    </row>
    <row r="162" customFormat="false" ht="15" hidden="false" customHeight="true" outlineLevel="0" collapsed="false">
      <c r="A162" s="86"/>
      <c r="B162" s="86" t="s">
        <v>169</v>
      </c>
      <c r="C162" s="86"/>
      <c r="D162" s="86"/>
      <c r="E162" s="86"/>
      <c r="F162" s="98" t="n">
        <v>0.0726</v>
      </c>
      <c r="G162" s="98" t="n">
        <v>0.0726</v>
      </c>
      <c r="H162" s="98" t="n">
        <v>0.0726</v>
      </c>
      <c r="I162" s="98" t="n">
        <v>0.0726</v>
      </c>
      <c r="J162" s="98" t="n">
        <v>0.0726</v>
      </c>
    </row>
    <row r="163" customFormat="false" ht="15" hidden="false" customHeight="true" outlineLevel="0" collapsed="false">
      <c r="A163" s="86"/>
      <c r="B163" s="86" t="s">
        <v>170</v>
      </c>
      <c r="C163" s="86"/>
      <c r="D163" s="86"/>
      <c r="E163" s="86"/>
      <c r="F163" s="99" t="n">
        <v>0.462</v>
      </c>
      <c r="G163" s="99" t="n">
        <v>0.462</v>
      </c>
      <c r="H163" s="99" t="n">
        <v>0.462</v>
      </c>
      <c r="I163" s="99" t="n">
        <v>0.462</v>
      </c>
      <c r="J163" s="99" t="n">
        <v>0.462</v>
      </c>
    </row>
    <row r="164" customFormat="false" ht="15" hidden="false" customHeight="true" outlineLevel="0" collapsed="false">
      <c r="A164" s="86"/>
      <c r="B164" s="86"/>
      <c r="C164" s="86"/>
      <c r="D164" s="86"/>
      <c r="E164" s="86"/>
      <c r="F164" s="100" t="n">
        <v>0.0335412</v>
      </c>
      <c r="G164" s="100" t="n">
        <v>0.0335412</v>
      </c>
      <c r="H164" s="100" t="n">
        <v>0.0335412</v>
      </c>
      <c r="I164" s="100" t="n">
        <v>0.0335412</v>
      </c>
      <c r="J164" s="100" t="n">
        <v>0.0335412</v>
      </c>
    </row>
    <row r="165" customFormat="false" ht="9" hidden="false" customHeight="true" outlineLevel="0" collapsed="false">
      <c r="A165" s="86"/>
      <c r="B165" s="86"/>
      <c r="C165" s="86"/>
      <c r="D165" s="86"/>
      <c r="E165" s="86"/>
      <c r="F165" s="98"/>
      <c r="G165" s="98"/>
      <c r="H165" s="98"/>
      <c r="I165" s="98"/>
      <c r="J165" s="98"/>
    </row>
    <row r="166" customFormat="false" ht="15" hidden="false" customHeight="true" outlineLevel="0" collapsed="false">
      <c r="A166" s="86"/>
      <c r="B166" s="86" t="s">
        <v>171</v>
      </c>
      <c r="C166" s="86"/>
      <c r="D166" s="86"/>
      <c r="E166" s="86"/>
      <c r="F166" s="98" t="n">
        <v>0.066</v>
      </c>
      <c r="G166" s="98" t="n">
        <v>0.066</v>
      </c>
      <c r="H166" s="98" t="n">
        <v>0.066</v>
      </c>
      <c r="I166" s="98" t="n">
        <v>0.066</v>
      </c>
      <c r="J166" s="98" t="n">
        <v>0.066</v>
      </c>
    </row>
    <row r="167" customFormat="false" ht="15" hidden="false" customHeight="true" outlineLevel="0" collapsed="false">
      <c r="A167" s="86"/>
      <c r="B167" s="86" t="s">
        <v>172</v>
      </c>
      <c r="C167" s="86"/>
      <c r="D167" s="86"/>
      <c r="E167" s="86"/>
      <c r="F167" s="99" t="n">
        <v>0.058</v>
      </c>
      <c r="G167" s="99" t="n">
        <v>0.058</v>
      </c>
      <c r="H167" s="99" t="n">
        <v>0.058</v>
      </c>
      <c r="I167" s="99" t="n">
        <v>0.058</v>
      </c>
      <c r="J167" s="99" t="n">
        <v>0.058</v>
      </c>
    </row>
    <row r="168" customFormat="false" ht="15" hidden="false" customHeight="true" outlineLevel="0" collapsed="false">
      <c r="A168" s="86"/>
      <c r="B168" s="86"/>
      <c r="C168" s="86"/>
      <c r="D168" s="86"/>
      <c r="E168" s="86"/>
      <c r="F168" s="100" t="n">
        <v>0.003828</v>
      </c>
      <c r="G168" s="100" t="n">
        <v>0.003828</v>
      </c>
      <c r="H168" s="100" t="n">
        <v>0.003828</v>
      </c>
      <c r="I168" s="100" t="n">
        <v>0.003828</v>
      </c>
      <c r="J168" s="100" t="n">
        <v>0.003828</v>
      </c>
    </row>
    <row r="169" customFormat="false" ht="10.5" hidden="false" customHeight="true" outlineLevel="0" collapsed="false">
      <c r="A169" s="86"/>
      <c r="B169" s="86"/>
      <c r="C169" s="86"/>
      <c r="D169" s="86"/>
      <c r="E169" s="86"/>
      <c r="F169" s="98"/>
      <c r="G169" s="98"/>
      <c r="H169" s="98"/>
      <c r="I169" s="98"/>
      <c r="J169" s="98"/>
    </row>
    <row r="170" customFormat="false" ht="15" hidden="false" customHeight="true" outlineLevel="0" collapsed="false">
      <c r="A170" s="86"/>
      <c r="B170" s="86" t="s">
        <v>173</v>
      </c>
      <c r="C170" s="86"/>
      <c r="D170" s="86"/>
      <c r="E170" s="86"/>
      <c r="F170" s="98" t="n">
        <v>0.124</v>
      </c>
      <c r="G170" s="98" t="n">
        <v>0.124</v>
      </c>
      <c r="H170" s="98" t="n">
        <v>0.124</v>
      </c>
      <c r="I170" s="98" t="n">
        <v>0.124</v>
      </c>
      <c r="J170" s="98" t="n">
        <v>0.124</v>
      </c>
    </row>
    <row r="171" customFormat="false" ht="15" hidden="false" customHeight="true" outlineLevel="0" collapsed="false">
      <c r="A171" s="86"/>
      <c r="B171" s="86" t="s">
        <v>174</v>
      </c>
      <c r="C171" s="86"/>
      <c r="D171" s="86"/>
      <c r="E171" s="86"/>
      <c r="F171" s="99" t="n">
        <v>0.48</v>
      </c>
      <c r="G171" s="99" t="n">
        <v>0.48</v>
      </c>
      <c r="H171" s="99" t="n">
        <v>0.48</v>
      </c>
      <c r="I171" s="99" t="n">
        <v>0.48</v>
      </c>
      <c r="J171" s="99" t="n">
        <v>0.48</v>
      </c>
    </row>
    <row r="172" customFormat="false" ht="15" hidden="false" customHeight="true" outlineLevel="0" collapsed="false">
      <c r="A172" s="86"/>
      <c r="B172" s="86"/>
      <c r="C172" s="86"/>
      <c r="D172" s="86"/>
      <c r="E172" s="86"/>
      <c r="F172" s="100" t="n">
        <v>0.05952</v>
      </c>
      <c r="G172" s="100" t="n">
        <v>0.05952</v>
      </c>
      <c r="H172" s="100" t="n">
        <v>0.05952</v>
      </c>
      <c r="I172" s="100" t="n">
        <v>0.05952</v>
      </c>
      <c r="J172" s="100" t="n">
        <v>0.05952</v>
      </c>
    </row>
    <row r="173" customFormat="false" ht="8.25" hidden="false" customHeight="true" outlineLevel="0" collapsed="false">
      <c r="A173" s="86"/>
      <c r="B173" s="86"/>
      <c r="C173" s="86"/>
      <c r="D173" s="86"/>
      <c r="E173" s="86"/>
      <c r="F173" s="86"/>
      <c r="G173" s="86"/>
      <c r="H173" s="86"/>
      <c r="I173" s="86"/>
      <c r="J173" s="86"/>
    </row>
    <row r="174" customFormat="false" ht="15" hidden="false" customHeight="true" outlineLevel="0" collapsed="false">
      <c r="A174" s="86"/>
      <c r="B174" s="86" t="s">
        <v>175</v>
      </c>
      <c r="C174" s="86"/>
      <c r="D174" s="86"/>
      <c r="E174" s="86"/>
      <c r="F174" s="100" t="n">
        <v>0.0968892</v>
      </c>
      <c r="G174" s="100" t="n">
        <v>0.0968892</v>
      </c>
      <c r="H174" s="100" t="n">
        <v>0.0968892</v>
      </c>
      <c r="I174" s="100" t="n">
        <v>0.0968892</v>
      </c>
      <c r="J174" s="100" t="n">
        <v>0.0968892</v>
      </c>
    </row>
    <row r="175" customFormat="false" ht="9" hidden="false" customHeight="true" outlineLevel="0" collapsed="false">
      <c r="A175" s="86"/>
      <c r="B175" s="86"/>
      <c r="C175" s="86"/>
      <c r="D175" s="86"/>
      <c r="E175" s="86"/>
      <c r="F175" s="86"/>
      <c r="G175" s="86"/>
      <c r="H175" s="86"/>
      <c r="I175" s="86"/>
      <c r="J175" s="86"/>
    </row>
    <row r="176" customFormat="false" ht="15" hidden="false" customHeight="true" outlineLevel="0" collapsed="false">
      <c r="A176" s="86"/>
      <c r="B176" s="86" t="s">
        <v>176</v>
      </c>
      <c r="C176" s="86"/>
      <c r="D176" s="86"/>
      <c r="E176" s="86"/>
      <c r="F176" s="92" t="n">
        <v>1951.594722</v>
      </c>
      <c r="G176" s="92" t="n">
        <v>2783.416482</v>
      </c>
      <c r="H176" s="92" t="n">
        <v>5126.77242</v>
      </c>
      <c r="I176" s="92" t="n">
        <v>6874.8391404</v>
      </c>
      <c r="J176" s="92" t="n">
        <v>7458.6572676</v>
      </c>
    </row>
    <row r="177" customFormat="false" ht="15" hidden="false" customHeight="true" outlineLevel="0" collapsed="false">
      <c r="A177" s="86"/>
      <c r="B177" s="86" t="s">
        <v>177</v>
      </c>
      <c r="C177" s="86"/>
      <c r="D177" s="86"/>
      <c r="E177" s="86"/>
      <c r="F177" s="93" t="n">
        <v>3685.90338</v>
      </c>
      <c r="G177" s="93" t="n">
        <v>5256.93378</v>
      </c>
      <c r="H177" s="93" t="n">
        <v>9682.7418</v>
      </c>
      <c r="I177" s="93" t="n">
        <v>12984.249516</v>
      </c>
      <c r="J177" s="93" t="n">
        <v>14086.884804</v>
      </c>
    </row>
    <row r="178" customFormat="false" ht="15" hidden="false" customHeight="true" outlineLevel="0" collapsed="false">
      <c r="A178" s="86"/>
      <c r="B178" s="86" t="s">
        <v>178</v>
      </c>
      <c r="C178" s="86"/>
      <c r="D178" s="86"/>
      <c r="E178" s="86"/>
      <c r="F178" s="94" t="n">
        <v>5637.498102</v>
      </c>
      <c r="G178" s="94" t="n">
        <v>8040.350262</v>
      </c>
      <c r="H178" s="94" t="n">
        <v>14809.51422</v>
      </c>
      <c r="I178" s="94" t="n">
        <v>19859.0886564</v>
      </c>
      <c r="J178" s="94" t="n">
        <v>21545.5420716</v>
      </c>
    </row>
    <row r="179" customFormat="false" ht="14.25" hidden="false" customHeight="true" outlineLevel="0" collapsed="false">
      <c r="A179" s="114"/>
      <c r="B179" s="2" t="str">
        <f aca="false">B39</f>
        <v>Pacific Gas &amp; Electric Company</v>
      </c>
      <c r="C179" s="2"/>
      <c r="D179" s="2"/>
      <c r="E179" s="2"/>
      <c r="F179" s="2"/>
      <c r="G179" s="2"/>
      <c r="H179" s="2"/>
      <c r="I179" s="2"/>
      <c r="J179" s="2"/>
    </row>
    <row r="180" customFormat="false" ht="14.25" hidden="false" customHeight="true" outlineLevel="0" collapsed="false">
      <c r="A180" s="83" t="s">
        <v>209</v>
      </c>
      <c r="B180" s="83"/>
      <c r="C180" s="83"/>
      <c r="D180" s="83"/>
      <c r="E180" s="83"/>
      <c r="F180" s="83"/>
      <c r="G180" s="83"/>
      <c r="H180" s="83"/>
      <c r="I180" s="83"/>
      <c r="J180" s="83"/>
    </row>
    <row r="181" customFormat="false" ht="14.25" hidden="false" customHeight="true" outlineLevel="0" collapsed="false">
      <c r="A181" s="83" t="str">
        <f aca="false">A41</f>
        <v>Illustrative Cost of Service </v>
      </c>
      <c r="B181" s="83"/>
      <c r="C181" s="83"/>
      <c r="D181" s="83"/>
      <c r="E181" s="83"/>
      <c r="F181" s="83"/>
      <c r="G181" s="83"/>
      <c r="H181" s="83"/>
      <c r="I181" s="83"/>
      <c r="J181" s="83"/>
    </row>
    <row r="182" customFormat="false" ht="15.75" hidden="false" customHeight="true" outlineLevel="0" collapsed="false">
      <c r="A182" s="84" t="str">
        <f aca="false">A42</f>
        <v>($ Thousands)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5"/>
      <c r="ED182" s="85"/>
      <c r="EE182" s="85"/>
      <c r="EF182" s="85"/>
      <c r="EG182" s="85"/>
      <c r="EH182" s="85"/>
      <c r="EI182" s="85"/>
      <c r="EJ182" s="85"/>
      <c r="EK182" s="85"/>
      <c r="EL182" s="85"/>
      <c r="EM182" s="85"/>
      <c r="EN182" s="85"/>
      <c r="EO182" s="85"/>
      <c r="EP182" s="85"/>
      <c r="EQ182" s="85"/>
      <c r="ER182" s="85"/>
      <c r="ES182" s="85"/>
      <c r="ET182" s="85"/>
      <c r="EU182" s="85"/>
      <c r="EV182" s="85"/>
      <c r="EW182" s="85"/>
      <c r="EX182" s="85"/>
      <c r="EY182" s="85"/>
      <c r="EZ182" s="85"/>
      <c r="FA182" s="85"/>
      <c r="FB182" s="85"/>
      <c r="FC182" s="85"/>
      <c r="FD182" s="85"/>
      <c r="FE182" s="85"/>
      <c r="FF182" s="85"/>
      <c r="FG182" s="85"/>
      <c r="FH182" s="85"/>
      <c r="FI182" s="85"/>
      <c r="FJ182" s="85"/>
      <c r="FK182" s="85"/>
      <c r="FL182" s="85"/>
      <c r="FM182" s="85"/>
      <c r="FN182" s="85"/>
      <c r="FO182" s="85"/>
      <c r="FP182" s="85"/>
      <c r="FQ182" s="85"/>
      <c r="FR182" s="85"/>
      <c r="FS182" s="85"/>
      <c r="FT182" s="85"/>
      <c r="FU182" s="85"/>
      <c r="FV182" s="85"/>
      <c r="FW182" s="85"/>
      <c r="FX182" s="85"/>
      <c r="FY182" s="85"/>
      <c r="FZ182" s="85"/>
      <c r="GA182" s="85"/>
      <c r="GB182" s="85"/>
      <c r="GC182" s="85"/>
      <c r="GD182" s="85"/>
      <c r="GE182" s="85"/>
      <c r="GF182" s="85"/>
      <c r="GG182" s="85"/>
      <c r="GH182" s="85"/>
      <c r="GI182" s="85"/>
      <c r="GJ182" s="85"/>
      <c r="GK182" s="85"/>
      <c r="GL182" s="85"/>
      <c r="GM182" s="85"/>
      <c r="GN182" s="85"/>
      <c r="GO182" s="85"/>
      <c r="GP182" s="85"/>
      <c r="GQ182" s="85"/>
      <c r="GR182" s="85"/>
      <c r="GS182" s="85"/>
      <c r="GT182" s="85"/>
      <c r="GU182" s="85"/>
      <c r="GV182" s="85"/>
      <c r="GW182" s="85"/>
      <c r="GX182" s="85"/>
      <c r="GY182" s="85"/>
      <c r="GZ182" s="85"/>
      <c r="HA182" s="85"/>
      <c r="HB182" s="85"/>
      <c r="HC182" s="85"/>
      <c r="HD182" s="85"/>
      <c r="HE182" s="85"/>
      <c r="HF182" s="85"/>
      <c r="HG182" s="85"/>
      <c r="HH182" s="85"/>
      <c r="HI182" s="85"/>
      <c r="HJ182" s="85"/>
      <c r="HK182" s="85"/>
      <c r="HL182" s="85"/>
      <c r="HM182" s="85"/>
      <c r="HN182" s="85"/>
      <c r="HO182" s="85"/>
      <c r="HP182" s="85"/>
      <c r="HQ182" s="85"/>
      <c r="HR182" s="85"/>
      <c r="HS182" s="85"/>
      <c r="HT182" s="85"/>
      <c r="HU182" s="85"/>
      <c r="HV182" s="85"/>
      <c r="HW182" s="85"/>
      <c r="HX182" s="85"/>
      <c r="HY182" s="85"/>
      <c r="HZ182" s="85"/>
      <c r="IA182" s="85"/>
      <c r="IB182" s="85"/>
      <c r="IC182" s="85"/>
      <c r="ID182" s="85"/>
      <c r="IE182" s="85"/>
      <c r="IF182" s="85"/>
      <c r="IG182" s="85"/>
      <c r="IH182" s="85"/>
      <c r="II182" s="85"/>
      <c r="IJ182" s="85"/>
      <c r="IK182" s="85"/>
      <c r="IL182" s="85"/>
      <c r="IM182" s="85"/>
      <c r="IN182" s="85"/>
      <c r="IO182" s="85"/>
      <c r="IP182" s="85"/>
      <c r="IQ182" s="85"/>
      <c r="IR182" s="85"/>
      <c r="IS182" s="85"/>
      <c r="IT182" s="85"/>
      <c r="IU182" s="85"/>
      <c r="IV182" s="85"/>
      <c r="IW182" s="85"/>
    </row>
    <row r="183" customFormat="false" ht="18" hidden="false" customHeight="true" outlineLevel="0" collapsed="false">
      <c r="A183" s="86"/>
      <c r="B183" s="86"/>
      <c r="C183" s="87"/>
      <c r="D183" s="86"/>
      <c r="E183" s="86"/>
      <c r="F183" s="88" t="n">
        <v>2003</v>
      </c>
      <c r="G183" s="88" t="n">
        <v>2004</v>
      </c>
      <c r="H183" s="88" t="n">
        <v>2005</v>
      </c>
      <c r="I183" s="88" t="n">
        <v>2006</v>
      </c>
      <c r="J183" s="88" t="n">
        <v>2007</v>
      </c>
    </row>
    <row r="184" customFormat="false" ht="3" hidden="false" customHeight="true" outlineLevel="0" collapsed="false">
      <c r="A184" s="86"/>
      <c r="B184" s="87"/>
      <c r="C184" s="87"/>
      <c r="D184" s="86"/>
      <c r="E184" s="86"/>
      <c r="F184" s="89"/>
      <c r="G184" s="89"/>
      <c r="H184" s="89"/>
      <c r="I184" s="89"/>
      <c r="J184" s="89"/>
    </row>
    <row r="185" customFormat="false" ht="13.5" hidden="false" customHeight="true" outlineLevel="0" collapsed="false">
      <c r="A185" s="96" t="s">
        <v>155</v>
      </c>
      <c r="B185" s="86"/>
      <c r="C185" s="86"/>
      <c r="D185" s="86"/>
      <c r="E185" s="86"/>
      <c r="F185" s="86"/>
      <c r="G185" s="86"/>
      <c r="H185" s="86"/>
      <c r="I185" s="86"/>
      <c r="J185" s="86"/>
    </row>
    <row r="186" customFormat="false" ht="14.25" hidden="false" customHeight="true" outlineLevel="0" collapsed="false">
      <c r="A186" s="86"/>
      <c r="B186" s="86" t="s">
        <v>179</v>
      </c>
      <c r="C186" s="86"/>
      <c r="D186" s="86"/>
      <c r="E186" s="86"/>
      <c r="F186" s="91" t="n">
        <v>60000</v>
      </c>
      <c r="G186" s="91" t="n">
        <v>120000</v>
      </c>
      <c r="H186" s="91" t="n">
        <v>218000</v>
      </c>
      <c r="I186" s="91" t="n">
        <v>248000</v>
      </c>
      <c r="J186" s="91" t="n">
        <v>278000</v>
      </c>
    </row>
    <row r="187" customFormat="false" ht="9.75" hidden="false" customHeight="true" outlineLevel="0" collapsed="false">
      <c r="A187" s="86"/>
      <c r="B187" s="86"/>
      <c r="C187" s="86"/>
      <c r="D187" s="86"/>
      <c r="E187" s="86"/>
      <c r="F187" s="86"/>
      <c r="G187" s="86"/>
      <c r="H187" s="86"/>
      <c r="I187" s="86"/>
      <c r="J187" s="86"/>
    </row>
    <row r="188" customFormat="false" ht="14.25" hidden="false" customHeight="true" outlineLevel="0" collapsed="false">
      <c r="A188" s="86"/>
      <c r="B188" s="86" t="s">
        <v>208</v>
      </c>
      <c r="C188" s="86"/>
      <c r="D188" s="86"/>
      <c r="E188" s="86"/>
      <c r="F188" s="93" t="n">
        <v>2000</v>
      </c>
      <c r="G188" s="93" t="n">
        <v>4000</v>
      </c>
      <c r="H188" s="93" t="n">
        <v>7266.66666666667</v>
      </c>
      <c r="I188" s="93" t="n">
        <v>8266.66666666667</v>
      </c>
      <c r="J188" s="93" t="n">
        <v>9266.66666666667</v>
      </c>
    </row>
    <row r="189" customFormat="false" ht="14.25" hidden="false" customHeight="true" outlineLevel="0" collapsed="false">
      <c r="A189" s="86"/>
      <c r="B189" s="86" t="s">
        <v>163</v>
      </c>
      <c r="C189" s="86"/>
      <c r="D189" s="86"/>
      <c r="E189" s="86"/>
      <c r="F189" s="94" t="n">
        <v>2000</v>
      </c>
      <c r="G189" s="94" t="n">
        <v>6000</v>
      </c>
      <c r="H189" s="94" t="n">
        <v>13266.6666666667</v>
      </c>
      <c r="I189" s="94" t="n">
        <v>21533.3333333333</v>
      </c>
      <c r="J189" s="94" t="n">
        <v>30800</v>
      </c>
    </row>
    <row r="190" customFormat="false" ht="11.25" hidden="false" customHeight="true" outlineLevel="0" collapsed="false">
      <c r="A190" s="86"/>
      <c r="B190" s="86"/>
      <c r="C190" s="86"/>
      <c r="D190" s="86"/>
      <c r="E190" s="86"/>
      <c r="F190" s="95"/>
      <c r="G190" s="95"/>
      <c r="H190" s="95"/>
      <c r="I190" s="95"/>
      <c r="J190" s="95"/>
    </row>
    <row r="191" customFormat="false" ht="13.5" hidden="false" customHeight="true" outlineLevel="0" collapsed="false">
      <c r="A191" s="96" t="s">
        <v>181</v>
      </c>
      <c r="B191" s="86"/>
      <c r="C191" s="86"/>
      <c r="D191" s="86"/>
      <c r="E191" s="86"/>
      <c r="F191" s="86"/>
      <c r="G191" s="86"/>
      <c r="H191" s="86"/>
      <c r="I191" s="86"/>
      <c r="J191" s="86"/>
    </row>
    <row r="192" customFormat="false" ht="14.25" hidden="false" customHeight="true" outlineLevel="0" collapsed="false">
      <c r="A192" s="86"/>
      <c r="B192" s="86" t="s">
        <v>182</v>
      </c>
      <c r="C192" s="86"/>
      <c r="D192" s="86"/>
      <c r="E192" s="86"/>
      <c r="F192" s="103" t="n">
        <v>-6000</v>
      </c>
      <c r="G192" s="103" t="n">
        <v>-10800</v>
      </c>
      <c r="H192" s="103" t="n">
        <v>-17658</v>
      </c>
      <c r="I192" s="103" t="n">
        <v>-18079.2</v>
      </c>
      <c r="J192" s="103" t="n">
        <v>-18239.58</v>
      </c>
    </row>
    <row r="193" customFormat="false" ht="14.25" hidden="false" customHeight="true" outlineLevel="0" collapsed="false">
      <c r="A193" s="86"/>
      <c r="B193" s="86" t="s">
        <v>210</v>
      </c>
      <c r="C193" s="86"/>
      <c r="D193" s="86"/>
      <c r="E193" s="86"/>
      <c r="F193" s="93" t="n">
        <v>2000</v>
      </c>
      <c r="G193" s="93" t="n">
        <v>4000</v>
      </c>
      <c r="H193" s="93" t="n">
        <v>7266.66666666667</v>
      </c>
      <c r="I193" s="93" t="n">
        <v>8266.66666666667</v>
      </c>
      <c r="J193" s="93" t="n">
        <v>9266.66666666667</v>
      </c>
    </row>
    <row r="194" customFormat="false" ht="14.25" hidden="false" customHeight="true" outlineLevel="0" collapsed="false">
      <c r="A194" s="86"/>
      <c r="B194" s="86" t="s">
        <v>184</v>
      </c>
      <c r="C194" s="86"/>
      <c r="D194" s="86"/>
      <c r="E194" s="86"/>
      <c r="F194" s="92" t="n">
        <v>-4000</v>
      </c>
      <c r="G194" s="92" t="n">
        <v>-6800</v>
      </c>
      <c r="H194" s="92" t="n">
        <v>-10391.3333333333</v>
      </c>
      <c r="I194" s="92" t="n">
        <v>-9812.53333333334</v>
      </c>
      <c r="J194" s="92" t="n">
        <v>-8972.91333333334</v>
      </c>
    </row>
    <row r="195" customFormat="false" ht="14.25" hidden="false" customHeight="true" outlineLevel="0" collapsed="false">
      <c r="A195" s="86"/>
      <c r="B195" s="86" t="s">
        <v>185</v>
      </c>
      <c r="C195" s="86"/>
      <c r="D195" s="86"/>
      <c r="E195" s="86"/>
      <c r="F195" s="99" t="n">
        <v>0.40746</v>
      </c>
      <c r="G195" s="99" t="n">
        <v>0.40746</v>
      </c>
      <c r="H195" s="99" t="n">
        <v>0.40746</v>
      </c>
      <c r="I195" s="99" t="n">
        <v>0.40746</v>
      </c>
      <c r="J195" s="99" t="n">
        <v>0.40746</v>
      </c>
    </row>
    <row r="196" customFormat="false" ht="14.25" hidden="false" customHeight="true" outlineLevel="0" collapsed="false">
      <c r="A196" s="86"/>
      <c r="B196" s="86"/>
      <c r="C196" s="86"/>
      <c r="D196" s="86"/>
      <c r="E196" s="86"/>
      <c r="F196" s="86"/>
      <c r="G196" s="86"/>
      <c r="H196" s="86"/>
      <c r="I196" s="86"/>
      <c r="J196" s="86"/>
    </row>
    <row r="197" customFormat="false" ht="14.25" hidden="false" customHeight="true" outlineLevel="0" collapsed="false">
      <c r="A197" s="86"/>
      <c r="B197" s="86" t="s">
        <v>181</v>
      </c>
      <c r="C197" s="86"/>
      <c r="D197" s="86"/>
      <c r="E197" s="86"/>
      <c r="F197" s="94" t="n">
        <v>-1629.84</v>
      </c>
      <c r="G197" s="94" t="n">
        <v>-2770.728</v>
      </c>
      <c r="H197" s="94" t="n">
        <v>-4234.05268</v>
      </c>
      <c r="I197" s="94" t="n">
        <v>-3998.214832</v>
      </c>
      <c r="J197" s="94" t="n">
        <v>-3656.1032668</v>
      </c>
    </row>
    <row r="198" customFormat="false" ht="15" hidden="false" customHeight="true" outlineLevel="0" collapsed="false">
      <c r="A198" s="86"/>
      <c r="B198" s="86"/>
      <c r="C198" s="86"/>
      <c r="D198" s="86"/>
      <c r="E198" s="86"/>
      <c r="F198" s="92"/>
      <c r="G198" s="86"/>
      <c r="H198" s="86"/>
      <c r="I198" s="86"/>
      <c r="J198" s="86"/>
    </row>
    <row r="199" customFormat="false" ht="14.25" hidden="false" customHeight="true" outlineLevel="0" collapsed="false">
      <c r="A199" s="86"/>
      <c r="B199" s="86" t="s">
        <v>165</v>
      </c>
      <c r="C199" s="86"/>
      <c r="D199" s="86"/>
      <c r="E199" s="86"/>
      <c r="F199" s="104" t="n">
        <v>-1629.84</v>
      </c>
      <c r="G199" s="104" t="n">
        <v>-4400.568</v>
      </c>
      <c r="H199" s="104" t="n">
        <v>-8634.62068</v>
      </c>
      <c r="I199" s="104" t="n">
        <v>-12632.835512</v>
      </c>
      <c r="J199" s="104" t="n">
        <v>-16288.9387788</v>
      </c>
    </row>
    <row r="200" customFormat="false" ht="9.75" hidden="false" customHeight="true" outlineLevel="0" collapsed="false">
      <c r="A200" s="86"/>
      <c r="B200" s="86"/>
      <c r="C200" s="86"/>
      <c r="D200" s="86"/>
      <c r="E200" s="86"/>
      <c r="F200" s="103"/>
      <c r="G200" s="103"/>
      <c r="H200" s="103"/>
      <c r="I200" s="103"/>
      <c r="J200" s="103"/>
    </row>
    <row r="201" customFormat="false" ht="13.5" hidden="false" customHeight="true" outlineLevel="0" collapsed="false">
      <c r="A201" s="96" t="s">
        <v>186</v>
      </c>
      <c r="B201" s="86"/>
      <c r="C201" s="86"/>
      <c r="D201" s="86"/>
      <c r="E201" s="86"/>
      <c r="F201" s="92"/>
      <c r="G201" s="86"/>
      <c r="H201" s="86"/>
      <c r="I201" s="86"/>
      <c r="J201" s="86"/>
    </row>
    <row r="202" customFormat="false" ht="14.25" hidden="false" customHeight="true" outlineLevel="0" collapsed="false">
      <c r="A202" s="86"/>
      <c r="B202" s="86" t="s">
        <v>187</v>
      </c>
      <c r="C202" s="86"/>
      <c r="D202" s="86"/>
      <c r="E202" s="86"/>
      <c r="F202" s="92" t="n">
        <v>5637.498102</v>
      </c>
      <c r="G202" s="92" t="n">
        <v>8040.350262</v>
      </c>
      <c r="H202" s="92" t="n">
        <v>14809.51422</v>
      </c>
      <c r="I202" s="92" t="n">
        <v>19859.0886564</v>
      </c>
      <c r="J202" s="92" t="n">
        <v>21545.5420716</v>
      </c>
    </row>
    <row r="203" customFormat="false" ht="14.25" hidden="false" customHeight="true" outlineLevel="0" collapsed="false">
      <c r="A203" s="86"/>
      <c r="B203" s="86" t="s">
        <v>188</v>
      </c>
      <c r="C203" s="86"/>
      <c r="D203" s="86"/>
      <c r="E203" s="86"/>
      <c r="F203" s="93" t="n">
        <v>-1951.594722</v>
      </c>
      <c r="G203" s="93" t="n">
        <v>-2783.416482</v>
      </c>
      <c r="H203" s="93" t="n">
        <v>-5126.77242</v>
      </c>
      <c r="I203" s="93" t="n">
        <v>-6874.8391404</v>
      </c>
      <c r="J203" s="93" t="n">
        <v>-7458.6572676</v>
      </c>
    </row>
    <row r="204" customFormat="false" ht="12" hidden="false" customHeight="true" outlineLevel="0" collapsed="false">
      <c r="A204" s="86"/>
      <c r="B204" s="86"/>
      <c r="C204" s="86"/>
      <c r="D204" s="86"/>
      <c r="E204" s="86"/>
      <c r="F204" s="86"/>
      <c r="G204" s="86"/>
      <c r="H204" s="86"/>
      <c r="I204" s="86"/>
      <c r="J204" s="86"/>
    </row>
    <row r="205" customFormat="false" ht="14.25" hidden="false" customHeight="true" outlineLevel="0" collapsed="false">
      <c r="A205" s="86"/>
      <c r="B205" s="86" t="s">
        <v>189</v>
      </c>
      <c r="C205" s="86"/>
      <c r="D205" s="86"/>
      <c r="E205" s="86"/>
      <c r="F205" s="92" t="n">
        <v>3685.90338</v>
      </c>
      <c r="G205" s="92" t="n">
        <v>5256.93378</v>
      </c>
      <c r="H205" s="92" t="n">
        <v>9682.7418</v>
      </c>
      <c r="I205" s="92" t="n">
        <v>12984.249516</v>
      </c>
      <c r="J205" s="92" t="n">
        <v>14086.884804</v>
      </c>
    </row>
    <row r="206" customFormat="false" ht="14.25" hidden="false" customHeight="true" outlineLevel="0" collapsed="false">
      <c r="A206" s="86"/>
      <c r="B206" s="86" t="s">
        <v>190</v>
      </c>
      <c r="C206" s="86"/>
      <c r="D206" s="86"/>
      <c r="E206" s="86"/>
      <c r="F206" s="98" t="n">
        <v>0.538461538461538</v>
      </c>
      <c r="G206" s="98" t="n">
        <v>0.538461538461538</v>
      </c>
      <c r="H206" s="98" t="n">
        <v>0.538461538461538</v>
      </c>
      <c r="I206" s="98" t="n">
        <v>0.538461538461538</v>
      </c>
      <c r="J206" s="98" t="n">
        <v>0.538461538461538</v>
      </c>
    </row>
    <row r="207" customFormat="false" ht="14.25" hidden="false" customHeight="true" outlineLevel="0" collapsed="false">
      <c r="A207" s="86"/>
      <c r="B207" s="86" t="s">
        <v>211</v>
      </c>
      <c r="C207" s="86"/>
      <c r="D207" s="86"/>
      <c r="E207" s="86"/>
      <c r="F207" s="104" t="n">
        <v>1984.71720461538</v>
      </c>
      <c r="G207" s="104" t="n">
        <v>2830.65665076923</v>
      </c>
      <c r="H207" s="104" t="n">
        <v>5213.78404615385</v>
      </c>
      <c r="I207" s="104" t="n">
        <v>6991.51897015385</v>
      </c>
      <c r="J207" s="104" t="n">
        <v>7585.24566369231</v>
      </c>
    </row>
    <row r="208" customFormat="false" ht="16.5" hidden="false" customHeight="true" outlineLevel="0" collapsed="false">
      <c r="A208" s="86"/>
      <c r="B208" s="86"/>
      <c r="C208" s="86"/>
      <c r="D208" s="86"/>
      <c r="E208" s="86"/>
      <c r="F208" s="86"/>
      <c r="G208" s="86"/>
      <c r="H208" s="86"/>
      <c r="I208" s="86"/>
      <c r="J208" s="86"/>
    </row>
    <row r="209" customFormat="false" ht="14.25" hidden="false" customHeight="true" outlineLevel="0" collapsed="false">
      <c r="A209" s="86"/>
      <c r="B209" s="86" t="s">
        <v>192</v>
      </c>
      <c r="C209" s="86"/>
      <c r="D209" s="86"/>
      <c r="E209" s="86"/>
      <c r="F209" s="92" t="n">
        <v>5670.62058461539</v>
      </c>
      <c r="G209" s="92" t="n">
        <v>8087.59043076923</v>
      </c>
      <c r="H209" s="92" t="n">
        <v>14896.5258461538</v>
      </c>
      <c r="I209" s="92" t="n">
        <v>19975.7684861538</v>
      </c>
      <c r="J209" s="92" t="n">
        <v>21672.1304676923</v>
      </c>
    </row>
    <row r="210" customFormat="false" ht="14.25" hidden="false" customHeight="true" outlineLevel="0" collapsed="false">
      <c r="A210" s="86"/>
      <c r="B210" s="86" t="s">
        <v>193</v>
      </c>
      <c r="C210" s="86"/>
      <c r="D210" s="86"/>
      <c r="E210" s="86"/>
      <c r="F210" s="99" t="n">
        <v>0.0969723562966213</v>
      </c>
      <c r="G210" s="99" t="n">
        <v>0.0969723562966213</v>
      </c>
      <c r="H210" s="99" t="n">
        <v>0.0969723562966213</v>
      </c>
      <c r="I210" s="99" t="n">
        <v>0.0969723562966213</v>
      </c>
      <c r="J210" s="99" t="n">
        <v>0.0969723562966213</v>
      </c>
    </row>
    <row r="211" customFormat="false" ht="14.25" hidden="false" customHeight="true" outlineLevel="0" collapsed="false">
      <c r="A211" s="86"/>
      <c r="B211" s="86" t="s">
        <v>194</v>
      </c>
      <c r="C211" s="86"/>
      <c r="D211" s="86"/>
      <c r="E211" s="86"/>
      <c r="F211" s="104" t="n">
        <v>549.893439754278</v>
      </c>
      <c r="G211" s="104" t="n">
        <v>784.272700833699</v>
      </c>
      <c r="H211" s="104" t="n">
        <v>1444.55121193506</v>
      </c>
      <c r="I211" s="104" t="n">
        <v>1937.09733893813</v>
      </c>
      <c r="J211" s="104" t="n">
        <v>2101.59755741992</v>
      </c>
    </row>
    <row r="212" customFormat="false" ht="10.5" hidden="false" customHeight="true" outlineLevel="0" collapsed="false">
      <c r="A212" s="86"/>
      <c r="B212" s="86"/>
      <c r="C212" s="86"/>
      <c r="D212" s="86"/>
      <c r="E212" s="86"/>
      <c r="F212" s="105"/>
      <c r="G212" s="86"/>
      <c r="H212" s="86"/>
      <c r="I212" s="86"/>
      <c r="J212" s="86"/>
    </row>
    <row r="213" customFormat="false" ht="14.25" hidden="false" customHeight="true" outlineLevel="0" collapsed="false">
      <c r="A213" s="86"/>
      <c r="B213" s="86" t="s">
        <v>195</v>
      </c>
      <c r="C213" s="86"/>
      <c r="D213" s="86"/>
      <c r="E213" s="86"/>
      <c r="F213" s="104" t="n">
        <v>2534.61064436966</v>
      </c>
      <c r="G213" s="104" t="n">
        <v>3614.92935160293</v>
      </c>
      <c r="H213" s="104" t="n">
        <v>6658.3352580889</v>
      </c>
      <c r="I213" s="104" t="n">
        <v>8928.61630909198</v>
      </c>
      <c r="J213" s="104" t="n">
        <v>9686.84322111223</v>
      </c>
    </row>
    <row r="214" customFormat="false" ht="18" hidden="false" customHeight="true" outlineLevel="0" collapsed="false">
      <c r="A214" s="86"/>
      <c r="B214" s="86"/>
      <c r="C214" s="86"/>
      <c r="D214" s="86"/>
      <c r="E214" s="86"/>
      <c r="F214" s="92"/>
      <c r="G214" s="86"/>
      <c r="H214" s="86"/>
      <c r="I214" s="86"/>
      <c r="J214" s="86"/>
    </row>
    <row r="215" customFormat="false" ht="13.5" hidden="false" customHeight="true" outlineLevel="0" collapsed="false">
      <c r="A215" s="96" t="s">
        <v>182</v>
      </c>
      <c r="B215" s="86"/>
      <c r="C215" s="86"/>
      <c r="D215" s="86"/>
      <c r="E215" s="86"/>
      <c r="F215" s="86"/>
      <c r="G215" s="86"/>
      <c r="H215" s="86"/>
      <c r="I215" s="86"/>
      <c r="J215" s="86"/>
    </row>
    <row r="216" customFormat="false" ht="14.25" hidden="false" customHeight="true" outlineLevel="0" collapsed="false">
      <c r="A216" s="86"/>
      <c r="B216" s="86" t="s">
        <v>196</v>
      </c>
      <c r="C216" s="86"/>
      <c r="D216" s="86"/>
      <c r="E216" s="92"/>
      <c r="F216" s="92" t="n">
        <v>60000</v>
      </c>
      <c r="G216" s="92" t="n">
        <v>120000</v>
      </c>
      <c r="H216" s="92" t="n">
        <v>218000</v>
      </c>
      <c r="I216" s="92" t="n">
        <v>248000</v>
      </c>
      <c r="J216" s="92" t="n">
        <v>278000</v>
      </c>
    </row>
    <row r="217" customFormat="false" ht="14.25" hidden="false" customHeight="true" outlineLevel="0" collapsed="false">
      <c r="A217" s="86"/>
      <c r="B217" s="86" t="s">
        <v>197</v>
      </c>
      <c r="C217" s="86"/>
      <c r="D217" s="86"/>
      <c r="E217" s="86"/>
      <c r="F217" s="106" t="n">
        <v>0.1</v>
      </c>
      <c r="G217" s="106" t="n">
        <v>0.09</v>
      </c>
      <c r="H217" s="106" t="n">
        <v>0.081</v>
      </c>
      <c r="I217" s="106" t="n">
        <v>0.0729</v>
      </c>
      <c r="J217" s="106" t="n">
        <v>0.06561</v>
      </c>
    </row>
    <row r="218" customFormat="false" ht="10.5" hidden="false" customHeight="true" outlineLevel="0" collapsed="false">
      <c r="A218" s="86"/>
      <c r="B218" s="86"/>
      <c r="C218" s="86"/>
      <c r="D218" s="86"/>
      <c r="E218" s="86"/>
      <c r="F218" s="86"/>
      <c r="G218" s="86"/>
      <c r="H218" s="86"/>
      <c r="I218" s="86"/>
      <c r="J218" s="86"/>
    </row>
    <row r="219" customFormat="false" ht="13.5" hidden="false" customHeight="true" outlineLevel="0" collapsed="false">
      <c r="A219" s="86"/>
      <c r="B219" s="86" t="s">
        <v>182</v>
      </c>
      <c r="C219" s="86"/>
      <c r="D219" s="86"/>
      <c r="E219" s="86"/>
      <c r="F219" s="104" t="n">
        <v>6000</v>
      </c>
      <c r="G219" s="104" t="n">
        <v>10800</v>
      </c>
      <c r="H219" s="104" t="n">
        <v>17658</v>
      </c>
      <c r="I219" s="104" t="n">
        <v>18079.2</v>
      </c>
      <c r="J219" s="104" t="n">
        <v>18239.58</v>
      </c>
    </row>
    <row r="220" customFormat="false" ht="14.25" hidden="false" customHeight="true" outlineLevel="0" collapsed="false"/>
  </sheetData>
  <mergeCells count="16">
    <mergeCell ref="B39:J39"/>
    <mergeCell ref="A40:J40"/>
    <mergeCell ref="A41:J41"/>
    <mergeCell ref="A42:J42"/>
    <mergeCell ref="B87:J87"/>
    <mergeCell ref="A88:J88"/>
    <mergeCell ref="A89:J89"/>
    <mergeCell ref="A90:J90"/>
    <mergeCell ref="B132:J132"/>
    <mergeCell ref="A133:J133"/>
    <mergeCell ref="A134:J134"/>
    <mergeCell ref="A135:J135"/>
    <mergeCell ref="B179:J179"/>
    <mergeCell ref="A180:J180"/>
    <mergeCell ref="A181:J181"/>
    <mergeCell ref="A182:J182"/>
  </mergeCells>
  <printOptions headings="false" gridLines="false" gridLinesSet="true" horizontalCentered="false" verticalCentered="false"/>
  <pageMargins left="0.5" right="0.5" top="0.984027777777778" bottom="0.7" header="0.1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  <rowBreaks count="3" manualBreakCount="3">
    <brk id="38" man="true" max="16383" min="0"/>
    <brk id="130" man="true" max="16383" min="0"/>
    <brk id="178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40.99"/>
    <col collapsed="false" customWidth="true" hidden="false" outlineLevel="0" max="5" min="3" style="1" width="10.71"/>
    <col collapsed="false" customWidth="true" hidden="false" outlineLevel="0" max="6" min="6" style="1" width="10.41"/>
    <col collapsed="false" customWidth="true" hidden="false" outlineLevel="0" max="7" min="7" style="1" width="10.71"/>
    <col collapsed="false" customWidth="true" hidden="false" outlineLevel="0" max="8" min="8" style="1" width="11.85"/>
    <col collapsed="false" customWidth="false" hidden="false" outlineLevel="0" max="257" min="9" style="1" width="9.14"/>
  </cols>
  <sheetData>
    <row r="1" customFormat="false" ht="15" hidden="false" customHeight="false" outlineLevel="0" collapsed="false">
      <c r="A1" s="4" t="s">
        <v>212</v>
      </c>
    </row>
    <row r="2" customFormat="false" ht="15" hidden="false" customHeight="false" outlineLevel="0" collapsed="false">
      <c r="A2" s="4"/>
    </row>
    <row r="3" customFormat="false" ht="14.25" hidden="false" customHeight="false" outlineLevel="0" collapsed="false">
      <c r="A3" s="1" t="s">
        <v>213</v>
      </c>
    </row>
    <row r="4" customFormat="false" ht="14.25" hidden="false" customHeight="false" outlineLevel="0" collapsed="false">
      <c r="A4" s="1" t="s">
        <v>214</v>
      </c>
    </row>
    <row r="7" customFormat="false" ht="14.25" hidden="false" customHeight="false" outlineLevel="0" collapsed="false">
      <c r="A7" s="1" t="s">
        <v>215</v>
      </c>
      <c r="B7" s="21"/>
      <c r="C7" s="115" t="s">
        <v>79</v>
      </c>
      <c r="D7" s="115" t="s">
        <v>80</v>
      </c>
      <c r="E7" s="115" t="s">
        <v>17</v>
      </c>
      <c r="F7" s="115" t="s">
        <v>79</v>
      </c>
      <c r="G7" s="115" t="s">
        <v>80</v>
      </c>
      <c r="H7" s="115"/>
      <c r="I7" s="115"/>
      <c r="J7" s="115"/>
    </row>
    <row r="8" customFormat="false" ht="18.75" hidden="false" customHeight="true" outlineLevel="0" collapsed="false">
      <c r="A8" s="116"/>
      <c r="B8" s="117"/>
      <c r="C8" s="118"/>
      <c r="D8" s="118"/>
      <c r="E8" s="118"/>
      <c r="F8" s="119" t="s">
        <v>216</v>
      </c>
      <c r="G8" s="119"/>
      <c r="H8" s="115"/>
      <c r="I8" s="115"/>
      <c r="J8" s="11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</row>
    <row r="9" customFormat="false" ht="15" hidden="false" customHeight="false" outlineLevel="0" collapsed="false">
      <c r="A9" s="120"/>
      <c r="B9" s="121"/>
      <c r="C9" s="122" t="s">
        <v>217</v>
      </c>
      <c r="D9" s="122"/>
      <c r="E9" s="122"/>
      <c r="F9" s="123" t="s">
        <v>218</v>
      </c>
      <c r="G9" s="123"/>
      <c r="H9" s="124"/>
      <c r="I9" s="124"/>
      <c r="J9" s="124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customFormat="false" ht="14.25" hidden="false" customHeight="false" outlineLevel="0" collapsed="false">
      <c r="A10" s="112" t="s">
        <v>219</v>
      </c>
      <c r="B10" s="112"/>
      <c r="C10" s="125" t="n">
        <v>141186</v>
      </c>
      <c r="D10" s="125" t="n">
        <v>109584</v>
      </c>
      <c r="E10" s="125" t="n">
        <v>250770</v>
      </c>
      <c r="F10" s="126" t="n">
        <v>0.563</v>
      </c>
      <c r="G10" s="127" t="n">
        <v>0.437</v>
      </c>
      <c r="H10" s="115"/>
      <c r="I10" s="115"/>
      <c r="J10" s="115"/>
    </row>
    <row r="11" customFormat="false" ht="14.25" hidden="false" customHeight="false" outlineLevel="0" collapsed="false">
      <c r="A11" s="112"/>
      <c r="B11" s="112"/>
      <c r="C11" s="112"/>
      <c r="D11" s="112"/>
      <c r="E11" s="112"/>
      <c r="F11" s="126"/>
      <c r="G11" s="127"/>
      <c r="H11" s="115"/>
      <c r="I11" s="115"/>
      <c r="J11" s="115"/>
    </row>
    <row r="12" customFormat="false" ht="14.25" hidden="false" customHeight="false" outlineLevel="0" collapsed="false">
      <c r="A12" s="112" t="s">
        <v>220</v>
      </c>
      <c r="B12" s="21"/>
      <c r="C12" s="128" t="s">
        <v>221</v>
      </c>
      <c r="D12" s="128"/>
      <c r="E12" s="128"/>
      <c r="F12" s="129"/>
      <c r="G12" s="130"/>
      <c r="H12" s="115"/>
      <c r="I12" s="115"/>
      <c r="J12" s="115"/>
    </row>
    <row r="13" customFormat="false" ht="15" hidden="false" customHeight="true" outlineLevel="0" collapsed="false">
      <c r="A13" s="21" t="s">
        <v>222</v>
      </c>
      <c r="B13" s="21"/>
      <c r="C13" s="21"/>
      <c r="D13" s="21"/>
      <c r="E13" s="21"/>
      <c r="F13" s="131"/>
      <c r="G13" s="131"/>
      <c r="H13" s="132"/>
      <c r="I13" s="132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5" hidden="false" customHeight="true" outlineLevel="0" collapsed="false">
      <c r="A14" s="134"/>
      <c r="B14" s="21" t="s">
        <v>223</v>
      </c>
      <c r="C14" s="135" t="n">
        <v>52370.9055</v>
      </c>
      <c r="D14" s="135" t="n">
        <v>38460.6182639037</v>
      </c>
      <c r="E14" s="135" t="n">
        <v>90831.5237639037</v>
      </c>
      <c r="F14" s="136" t="n">
        <f aca="false">C14/E14</f>
        <v>0.576571913910929</v>
      </c>
      <c r="G14" s="137" t="n">
        <f aca="false">D14/E14</f>
        <v>0.423428086089071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5" hidden="false" customHeight="true" outlineLevel="0" collapsed="false">
      <c r="A15" s="21"/>
      <c r="B15" s="21" t="s">
        <v>224</v>
      </c>
      <c r="C15" s="135" t="n">
        <v>334333.618</v>
      </c>
      <c r="D15" s="135" t="n">
        <v>473572.019852158</v>
      </c>
      <c r="E15" s="135" t="n">
        <v>807905.637852158</v>
      </c>
      <c r="F15" s="136" t="n">
        <f aca="false">C15/E15</f>
        <v>0.413827558981809</v>
      </c>
      <c r="G15" s="137" t="n">
        <f aca="false">D15/E15</f>
        <v>0.586172441018191</v>
      </c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5" hidden="false" customHeight="true" outlineLevel="0" collapsed="false">
      <c r="A16" s="21"/>
      <c r="B16" s="21" t="s">
        <v>225</v>
      </c>
      <c r="C16" s="135" t="n">
        <v>204644.695</v>
      </c>
      <c r="D16" s="135" t="n">
        <v>188006.610800695</v>
      </c>
      <c r="E16" s="135" t="n">
        <v>392651.305800695</v>
      </c>
      <c r="F16" s="136" t="n">
        <f aca="false">C16/E16</f>
        <v>0.521186844349564</v>
      </c>
      <c r="G16" s="137" t="n">
        <f aca="false">D16/E16</f>
        <v>0.478813155650435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5" hidden="false" customHeight="true" outlineLevel="0" collapsed="false">
      <c r="A17" s="0"/>
      <c r="B17" s="0"/>
      <c r="C17" s="0"/>
      <c r="D17" s="0"/>
      <c r="E17" s="0"/>
      <c r="F17" s="136"/>
      <c r="G17" s="137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5" hidden="false" customHeight="true" outlineLevel="0" collapsed="false">
      <c r="A18" s="21" t="s">
        <v>226</v>
      </c>
      <c r="F18" s="138"/>
      <c r="G18" s="12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5" hidden="false" customHeight="true" outlineLevel="0" collapsed="false">
      <c r="A19" s="21"/>
      <c r="B19" s="0" t="s">
        <v>227</v>
      </c>
      <c r="C19" s="135" t="n">
        <v>306051.19</v>
      </c>
      <c r="D19" s="135" t="n">
        <v>472944.169218641</v>
      </c>
      <c r="E19" s="135" t="n">
        <v>778995.359218641</v>
      </c>
      <c r="F19" s="136" t="n">
        <f aca="false">C19/E19</f>
        <v>0.392879349508551</v>
      </c>
      <c r="G19" s="137" t="n">
        <f aca="false">D19/E19</f>
        <v>0.607120650491449</v>
      </c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</row>
    <row r="20" customFormat="false" ht="15" hidden="false" customHeight="true" outlineLevel="0" collapsed="false">
      <c r="A20" s="21"/>
      <c r="B20" s="0" t="s">
        <v>228</v>
      </c>
      <c r="C20" s="135" t="n">
        <v>184586.404</v>
      </c>
      <c r="D20" s="135" t="n">
        <v>187564.499006998</v>
      </c>
      <c r="E20" s="135" t="n">
        <v>372150.903006998</v>
      </c>
      <c r="F20" s="136" t="n">
        <f aca="false">C20/E20</f>
        <v>0.49599880722721</v>
      </c>
      <c r="G20" s="137" t="n">
        <f aca="false">D20/E20</f>
        <v>0.50400119277279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  <c r="IW20" s="133"/>
    </row>
    <row r="21" customFormat="false" ht="15" hidden="false" customHeight="true" outlineLevel="0" collapsed="false">
      <c r="A21" s="133"/>
      <c r="B21" s="0" t="s">
        <v>229</v>
      </c>
      <c r="C21" s="135" t="n">
        <v>48024.0975</v>
      </c>
      <c r="D21" s="135" t="n">
        <v>38395.7161781226</v>
      </c>
      <c r="E21" s="135" t="n">
        <v>86419.8136781226</v>
      </c>
      <c r="F21" s="136" t="n">
        <f aca="false">C21/E21</f>
        <v>0.555707024304282</v>
      </c>
      <c r="G21" s="137" t="n">
        <f aca="false">D21/E21</f>
        <v>0.444292975695718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</row>
    <row r="22" customFormat="false" ht="14.25" hidden="false" customHeight="false" outlineLevel="0" collapsed="false">
      <c r="A22" s="0"/>
      <c r="B22" s="0" t="s">
        <v>230</v>
      </c>
      <c r="C22" s="135" t="n">
        <v>2065.0361925</v>
      </c>
      <c r="D22" s="135" t="n">
        <v>1577.37682140347</v>
      </c>
      <c r="E22" s="135" t="n">
        <v>3642.41301390347</v>
      </c>
      <c r="F22" s="136" t="n">
        <f aca="false">C22/E22</f>
        <v>0.566941800563952</v>
      </c>
      <c r="G22" s="137" t="n">
        <f aca="false">D22/E22</f>
        <v>0.433058199436048</v>
      </c>
      <c r="H22" s="133"/>
      <c r="I22" s="133"/>
      <c r="J22" s="133"/>
    </row>
    <row r="23" customFormat="false" ht="14.25" hidden="false" customHeight="false" outlineLevel="0" collapsed="false">
      <c r="A23" s="0"/>
      <c r="B23" s="0"/>
      <c r="C23" s="135"/>
      <c r="D23" s="135"/>
      <c r="E23" s="135"/>
      <c r="F23" s="136"/>
      <c r="G23" s="137"/>
    </row>
    <row r="24" customFormat="false" ht="14.25" hidden="false" customHeight="false" outlineLevel="0" collapsed="false">
      <c r="A24" s="112" t="s">
        <v>231</v>
      </c>
      <c r="B24" s="139"/>
      <c r="C24" s="0"/>
      <c r="D24" s="0"/>
      <c r="E24" s="0"/>
      <c r="F24" s="136"/>
      <c r="G24" s="137"/>
      <c r="H24" s="140"/>
      <c r="I24" s="141"/>
      <c r="J24" s="141"/>
    </row>
    <row r="25" customFormat="false" ht="14.25" hidden="false" customHeight="false" outlineLevel="0" collapsed="false">
      <c r="A25" s="21" t="s">
        <v>232</v>
      </c>
      <c r="C25" s="135" t="n">
        <f aca="false">2475*1.015</f>
        <v>2512.125</v>
      </c>
      <c r="D25" s="135" t="n">
        <f aca="false">1450*1.015</f>
        <v>1471.75</v>
      </c>
      <c r="E25" s="135" t="n">
        <f aca="false">C25+D25</f>
        <v>3983.875</v>
      </c>
      <c r="F25" s="136" t="n">
        <f aca="false">C25/E25</f>
        <v>0.630573248407643</v>
      </c>
      <c r="G25" s="137" t="n">
        <f aca="false">D25/E25</f>
        <v>0.369426751592357</v>
      </c>
    </row>
    <row r="26" customFormat="false" ht="14.25" hidden="false" customHeight="false" outlineLevel="0" collapsed="false">
      <c r="A26" s="21"/>
      <c r="E26" s="142"/>
      <c r="F26" s="114"/>
      <c r="G26" s="114"/>
    </row>
    <row r="27" customFormat="false" ht="14.25" hidden="false" customHeight="false" outlineLevel="0" collapsed="false">
      <c r="A27" s="21" t="s">
        <v>233</v>
      </c>
      <c r="E27" s="142"/>
      <c r="F27" s="114"/>
      <c r="G27" s="114"/>
    </row>
    <row r="28" customFormat="false" ht="14.25" hidden="false" customHeight="false" outlineLevel="0" collapsed="false">
      <c r="A28" s="21"/>
      <c r="B28" s="1" t="s">
        <v>234</v>
      </c>
      <c r="E28" s="142"/>
      <c r="F28" s="114"/>
      <c r="G28" s="114"/>
    </row>
    <row r="29" customFormat="false" ht="14.25" hidden="false" customHeight="false" outlineLevel="0" collapsed="false">
      <c r="A29" s="143" t="s">
        <v>235</v>
      </c>
      <c r="B29" s="143"/>
      <c r="C29" s="143"/>
      <c r="D29" s="143"/>
      <c r="E29" s="143"/>
    </row>
    <row r="30" customFormat="false" ht="14.25" hidden="false" customHeight="false" outlineLevel="0" collapsed="false">
      <c r="A30" s="21" t="s">
        <v>236</v>
      </c>
    </row>
    <row r="31" customFormat="false" ht="14.25" hidden="false" customHeight="false" outlineLevel="0" collapsed="false">
      <c r="A31" s="21" t="s">
        <v>237</v>
      </c>
    </row>
    <row r="33" customFormat="false" ht="14.25" hidden="false" customHeight="false" outlineLevel="0" collapsed="false">
      <c r="B33" s="142"/>
    </row>
    <row r="35" customFormat="false" ht="15" hidden="false" customHeight="false" outlineLevel="0" collapsed="false">
      <c r="A35" s="4" t="s">
        <v>238</v>
      </c>
    </row>
    <row r="36" customFormat="false" ht="15" hidden="false" customHeight="false" outlineLevel="0" collapsed="false">
      <c r="A36" s="4"/>
    </row>
    <row r="37" customFormat="false" ht="14.25" hidden="false" customHeight="false" outlineLevel="0" collapsed="false">
      <c r="A37" s="1" t="s">
        <v>239</v>
      </c>
    </row>
    <row r="38" customFormat="false" ht="14.25" hidden="false" customHeight="false" outlineLevel="0" collapsed="false">
      <c r="A38" s="1" t="s">
        <v>240</v>
      </c>
    </row>
    <row r="40" customFormat="false" ht="14.25" hidden="false" customHeight="false" outlineLevel="0" collapsed="false">
      <c r="A40" s="1" t="s">
        <v>241</v>
      </c>
    </row>
    <row r="41" customFormat="false" ht="14.25" hidden="false" customHeight="false" outlineLevel="0" collapsed="false">
      <c r="A41" s="1" t="s">
        <v>242</v>
      </c>
    </row>
  </sheetData>
  <mergeCells count="7">
    <mergeCell ref="C8:E8"/>
    <mergeCell ref="F8:G8"/>
    <mergeCell ref="C9:E9"/>
    <mergeCell ref="F9:G9"/>
    <mergeCell ref="C12:E12"/>
    <mergeCell ref="F13:G13"/>
    <mergeCell ref="A29:E29"/>
  </mergeCells>
  <printOptions headings="false" gridLines="false" gridLinesSet="true" horizontalCentered="false" verticalCentered="false"/>
  <pageMargins left="0.45" right="0.45" top="0.984027777777778" bottom="0.984027777777778" header="0.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&amp;R&amp;9Prepared for Settlement Discussions under Rule 51
 of the CPUC Rules of Practice and Procedure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2000-10-13T16:12:33Z</dcterms:created>
  <dc:creator>Avis E Clark</dc:creator>
  <dc:description/>
  <dc:language>en-US</dc:language>
  <cp:lastModifiedBy>A PG&amp;E Employee</cp:lastModifiedBy>
  <cp:lastPrinted>2000-10-24T21:04:27Z</cp:lastPrinted>
  <dcterms:modified xsi:type="dcterms:W3CDTF">2000-10-24T21:04:46Z</dcterms:modified>
  <cp:revision>0</cp:revision>
  <dc:subject/>
  <dc:title/>
</cp:coreProperties>
</file>