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<sst xmlns="http://schemas.openxmlformats.org/spreadsheetml/2006/main" count="47" uniqueCount="34">
  <si>
    <t xml:space="preserve">Cal_2001</t>
  </si>
  <si>
    <t xml:space="preserve">Cal_2002</t>
  </si>
  <si>
    <t xml:space="preserve">Cal_2003</t>
  </si>
  <si>
    <t xml:space="preserve">Cal_2004</t>
  </si>
  <si>
    <t xml:space="preserve">Cal_2005</t>
  </si>
  <si>
    <t xml:space="preserve">Cal_2006</t>
  </si>
  <si>
    <t xml:space="preserve">Cal_2007</t>
  </si>
  <si>
    <t xml:space="preserve">Cal_2008</t>
  </si>
  <si>
    <t xml:space="preserve">Cal_2009</t>
  </si>
  <si>
    <t xml:space="preserve">Cal_2010</t>
  </si>
  <si>
    <t xml:space="preserve">Cal_2011</t>
  </si>
  <si>
    <t xml:space="preserve">Cal_2012</t>
  </si>
  <si>
    <t xml:space="preserve">Cal_2013</t>
  </si>
  <si>
    <t xml:space="preserve">Cal_2014</t>
  </si>
  <si>
    <t xml:space="preserve">MWh's</t>
  </si>
  <si>
    <t xml:space="preserve">Arizona</t>
  </si>
  <si>
    <t xml:space="preserve">Connecticut</t>
  </si>
  <si>
    <t xml:space="preserve">Massachusetts</t>
  </si>
  <si>
    <t xml:space="preserve">Maine</t>
  </si>
  <si>
    <t xml:space="preserve">New Jersey</t>
  </si>
  <si>
    <t xml:space="preserve">Nevada</t>
  </si>
  <si>
    <t xml:space="preserve">Texas</t>
  </si>
  <si>
    <t xml:space="preserve">Arizona_Renewable</t>
  </si>
  <si>
    <t xml:space="preserve">Connecticut_Renewable</t>
  </si>
  <si>
    <t xml:space="preserve">Massachusetts_Renewable</t>
  </si>
  <si>
    <t xml:space="preserve">Maine_Renewable</t>
  </si>
  <si>
    <t xml:space="preserve">New Jersey_Renewable</t>
  </si>
  <si>
    <t xml:space="preserve">Nevada_Renewable</t>
  </si>
  <si>
    <t xml:space="preserve">Renewable_Energy_ Capacity_ Targets_MW's</t>
  </si>
  <si>
    <t xml:space="preserve">Number_of_Hours_Per_Year</t>
  </si>
  <si>
    <t xml:space="preserve">Capacity_Conversion_Factor</t>
  </si>
  <si>
    <t xml:space="preserve">Renewable_Energy_Credits_Total_Alloc_(MWh's)</t>
  </si>
  <si>
    <t xml:space="preserve">EESI_Estimated_Percentage_of_Retail_Load</t>
  </si>
  <si>
    <t xml:space="preserve">Texas_Renewable_Energy_Credits_Reqmt_(MWh's)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</si>
</sst>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#,##0.000_);[RED]\(#,##0.0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0"/>
    </font>
    <font>
      <sz val="10"/>
      <color rgb="FF0000FF"/>
      <name val="Arial"/>
      <family val="2"/>
    </font>
    <font>
      <i val="true"/>
      <sz val="9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7"/>
    <col collapsed="false" customWidth="true" hidden="false" outlineLevel="0" max="16" min="2" style="1" width="10.71"/>
  </cols>
  <sheetData>
    <row r="1" customFormat="false" ht="12.75" hidden="false" customHeight="false" outlineLevel="0" collapsed="false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</row>
    <row r="2" customFormat="false" ht="12.75" hidden="false" customHeight="false" outlineLevel="0" collapsed="false">
      <c r="B2" s="2" t="s">
        <v>14</v>
      </c>
      <c r="C2" s="2" t="s">
        <v>14</v>
      </c>
      <c r="D2" s="2" t="s">
        <v>14</v>
      </c>
      <c r="E2" s="2" t="s">
        <v>14</v>
      </c>
      <c r="F2" s="2" t="s">
        <v>14</v>
      </c>
      <c r="G2" s="2" t="s">
        <v>14</v>
      </c>
      <c r="H2" s="2" t="s">
        <v>14</v>
      </c>
      <c r="I2" s="2" t="s">
        <v>14</v>
      </c>
      <c r="J2" s="2" t="s">
        <v>14</v>
      </c>
      <c r="K2" s="2" t="s">
        <v>14</v>
      </c>
      <c r="L2" s="2" t="s">
        <v>14</v>
      </c>
      <c r="M2" s="2" t="s">
        <v>14</v>
      </c>
      <c r="N2" s="2" t="s">
        <v>14</v>
      </c>
      <c r="O2" s="2" t="s">
        <v>14</v>
      </c>
    </row>
    <row r="3" customFormat="false" ht="12.75" hidden="false" customHeight="false" outlineLevel="0" collapsed="false">
      <c r="A3" s="0" t="s">
        <v>15</v>
      </c>
      <c r="B3" s="1" t="n">
        <v>0</v>
      </c>
      <c r="C3" s="1" t="n">
        <v>0</v>
      </c>
      <c r="D3" s="1" t="n">
        <v>0</v>
      </c>
      <c r="E3" s="1" t="n">
        <v>0</v>
      </c>
      <c r="F3" s="1" t="n">
        <v>-166226.627598223</v>
      </c>
      <c r="G3" s="1" t="n">
        <v>-134729.955991657</v>
      </c>
      <c r="H3" s="1" t="n">
        <v>-121588.989368596</v>
      </c>
      <c r="I3" s="1" t="n">
        <v>-114694.517933037</v>
      </c>
      <c r="J3" s="1" t="n">
        <v>-103553.845037057</v>
      </c>
      <c r="K3" s="1" t="n">
        <v>-45669.7196039208</v>
      </c>
      <c r="L3" s="1" t="n">
        <v>-3157.19967721234</v>
      </c>
      <c r="M3" s="1" t="n">
        <v>0</v>
      </c>
      <c r="N3" s="1" t="n">
        <v>0</v>
      </c>
      <c r="O3" s="1" t="n">
        <v>0</v>
      </c>
    </row>
    <row r="4" customFormat="false" ht="12.75" hidden="false" customHeight="false" outlineLevel="0" collapsed="false">
      <c r="A4" s="0" t="s">
        <v>16</v>
      </c>
      <c r="B4" s="1" t="n">
        <v>0</v>
      </c>
      <c r="C4" s="1" t="n">
        <v>0</v>
      </c>
      <c r="D4" s="1" t="n">
        <v>0</v>
      </c>
      <c r="E4" s="1" t="n">
        <v>-50155.721428466</v>
      </c>
      <c r="F4" s="1" t="n">
        <v>-47360.6162972648</v>
      </c>
      <c r="G4" s="1" t="n">
        <v>-44670.4921375475</v>
      </c>
      <c r="H4" s="1" t="n">
        <v>-42190.439150983</v>
      </c>
      <c r="I4" s="1" t="n">
        <v>-39817.3835799917</v>
      </c>
      <c r="J4" s="1" t="n">
        <v>-35487.0914615497</v>
      </c>
      <c r="K4" s="1" t="n">
        <v>-8669.13221861328</v>
      </c>
      <c r="L4" s="1" t="n">
        <v>1178.83169845645</v>
      </c>
      <c r="M4" s="1" t="n">
        <v>0</v>
      </c>
      <c r="N4" s="1" t="n">
        <v>0</v>
      </c>
      <c r="O4" s="1" t="n">
        <v>0</v>
      </c>
    </row>
    <row r="5" customFormat="false" ht="12.75" hidden="false" customHeight="false" outlineLevel="0" collapsed="false">
      <c r="A5" s="0" t="s">
        <v>17</v>
      </c>
      <c r="B5" s="1" t="n">
        <v>-137319.189419362</v>
      </c>
      <c r="C5" s="1" t="n">
        <v>-737770.164126182</v>
      </c>
      <c r="D5" s="1" t="n">
        <v>-754667.380639265</v>
      </c>
      <c r="E5" s="1" t="n">
        <v>-627480.695646583</v>
      </c>
      <c r="F5" s="1" t="n">
        <v>-642651.100897227</v>
      </c>
      <c r="G5" s="1" t="n">
        <v>-249563.745464148</v>
      </c>
      <c r="H5" s="1" t="n">
        <v>-70744.8200048037</v>
      </c>
      <c r="I5" s="1" t="n">
        <v>-66756.4873723019</v>
      </c>
      <c r="J5" s="1" t="n">
        <v>-59515.3753630694</v>
      </c>
      <c r="K5" s="1" t="n">
        <v>-15230.3855798117</v>
      </c>
      <c r="L5" s="1" t="n">
        <v>-3488.78298315889</v>
      </c>
      <c r="M5" s="1" t="n">
        <v>0</v>
      </c>
      <c r="N5" s="1" t="n">
        <v>0</v>
      </c>
      <c r="O5" s="1" t="n">
        <v>0</v>
      </c>
    </row>
    <row r="6" customFormat="false" ht="12.75" hidden="false" customHeight="false" outlineLevel="0" collapsed="false">
      <c r="A6" s="0" t="s">
        <v>18</v>
      </c>
      <c r="B6" s="1" t="n">
        <v>-397403.404818113</v>
      </c>
      <c r="C6" s="1" t="n">
        <v>-1361312.55329963</v>
      </c>
      <c r="D6" s="1" t="n">
        <v>-926169.68544379</v>
      </c>
      <c r="E6" s="1" t="n">
        <v>-600315.323066602</v>
      </c>
      <c r="F6" s="1" t="n">
        <v>-393748.691068711</v>
      </c>
      <c r="G6" s="1" t="n">
        <v>-67252.5765625429</v>
      </c>
      <c r="H6" s="1" t="n">
        <v>-2977.92983878189</v>
      </c>
      <c r="I6" s="1" t="n">
        <v>-2801.18834349089</v>
      </c>
      <c r="J6" s="1" t="n">
        <v>-2527.21219746385</v>
      </c>
      <c r="K6" s="1" t="n">
        <v>0</v>
      </c>
      <c r="L6" s="1" t="n">
        <v>0</v>
      </c>
      <c r="M6" s="1" t="n">
        <v>0</v>
      </c>
      <c r="N6" s="1" t="n">
        <v>0</v>
      </c>
      <c r="O6" s="1" t="n">
        <v>0</v>
      </c>
    </row>
    <row r="7" customFormat="false" ht="12.75" hidden="false" customHeight="false" outlineLevel="0" collapsed="false">
      <c r="A7" s="0" t="s">
        <v>19</v>
      </c>
      <c r="B7" s="1" t="n">
        <v>-662588.255973344</v>
      </c>
      <c r="C7" s="1" t="n">
        <v>-1519697.71960927</v>
      </c>
      <c r="D7" s="1" t="n">
        <v>-1342725.64251805</v>
      </c>
      <c r="E7" s="1" t="n">
        <v>-732471.152255838</v>
      </c>
      <c r="F7" s="1" t="n">
        <v>-474457.158457003</v>
      </c>
      <c r="G7" s="1" t="n">
        <v>-336320.111871391</v>
      </c>
      <c r="H7" s="1" t="n">
        <v>-254580.555879781</v>
      </c>
      <c r="I7" s="1" t="n">
        <v>-67791.3438142107</v>
      </c>
      <c r="J7" s="1" t="n">
        <v>-13746.6255420812</v>
      </c>
      <c r="K7" s="1" t="n">
        <v>0</v>
      </c>
      <c r="L7" s="1" t="n">
        <v>0</v>
      </c>
      <c r="M7" s="1" t="n">
        <v>0</v>
      </c>
      <c r="N7" s="1" t="n">
        <v>0</v>
      </c>
      <c r="O7" s="1" t="n">
        <v>0</v>
      </c>
    </row>
    <row r="8" customFormat="false" ht="12.75" hidden="false" customHeight="false" outlineLevel="0" collapsed="false">
      <c r="A8" s="0" t="s">
        <v>20</v>
      </c>
      <c r="B8" s="1" t="n">
        <v>0</v>
      </c>
      <c r="C8" s="1" t="n">
        <v>0</v>
      </c>
      <c r="D8" s="1" t="n">
        <v>-14441.6368711098</v>
      </c>
      <c r="E8" s="1" t="n">
        <v>-18673.6478809931</v>
      </c>
      <c r="F8" s="1" t="n">
        <v>-17617.7807510402</v>
      </c>
      <c r="G8" s="1" t="n">
        <v>-16626.8116528461</v>
      </c>
      <c r="H8" s="1" t="n">
        <v>-299945.302977068</v>
      </c>
      <c r="I8" s="1" t="n">
        <v>-123328.086490458</v>
      </c>
      <c r="J8" s="1" t="n">
        <v>-16504.7346601768</v>
      </c>
      <c r="K8" s="1" t="n">
        <v>-3750.20318964899</v>
      </c>
      <c r="L8" s="1" t="n">
        <v>482.830659667313</v>
      </c>
      <c r="M8" s="1" t="n">
        <v>0</v>
      </c>
      <c r="N8" s="1" t="n">
        <v>0</v>
      </c>
      <c r="O8" s="1" t="n">
        <v>0</v>
      </c>
    </row>
    <row r="9" customFormat="false" ht="12.75" hidden="false" customHeight="false" outlineLevel="0" collapsed="false">
      <c r="A9" s="0" t="s">
        <v>21</v>
      </c>
      <c r="B9" s="1" t="n">
        <v>0</v>
      </c>
      <c r="C9" s="1" t="n">
        <v>-811686.403493572</v>
      </c>
      <c r="D9" s="1" t="n">
        <v>-783638.110213305</v>
      </c>
      <c r="E9" s="1" t="n">
        <v>-711010.39966569</v>
      </c>
      <c r="F9" s="1" t="n">
        <v>-503418.296384072</v>
      </c>
      <c r="G9" s="1" t="n">
        <v>-273375.464612376</v>
      </c>
      <c r="H9" s="1" t="n">
        <v>-542676.423537236</v>
      </c>
      <c r="I9" s="1" t="n">
        <v>-478463.622158116</v>
      </c>
      <c r="J9" s="1" t="n">
        <v>-302017.227264475</v>
      </c>
      <c r="K9" s="1" t="n">
        <v>-62159.0998426993</v>
      </c>
      <c r="L9" s="1" t="n">
        <v>-14305.090593383</v>
      </c>
      <c r="M9" s="1" t="n">
        <v>-14067.6815023543</v>
      </c>
      <c r="N9" s="1" t="n">
        <v>-13167.3817617771</v>
      </c>
      <c r="O9" s="1" t="n">
        <v>-12340.489728819</v>
      </c>
    </row>
    <row r="11" customFormat="false" ht="12.75" hidden="false" customHeight="false" outlineLevel="0" collapsed="false">
      <c r="A11" s="0" t="s">
        <v>22</v>
      </c>
      <c r="B11" s="1" t="n">
        <f aca="false">B3*0.002</f>
        <v>0</v>
      </c>
      <c r="C11" s="1" t="n">
        <f aca="false">C3*0.004</f>
        <v>0</v>
      </c>
      <c r="D11" s="1" t="n">
        <f aca="false">D3*0.006</f>
        <v>0</v>
      </c>
      <c r="E11" s="1" t="n">
        <f aca="false">E3*0.008</f>
        <v>0</v>
      </c>
      <c r="F11" s="1" t="n">
        <f aca="false">F3*0.01</f>
        <v>-1662.26627598223</v>
      </c>
      <c r="G11" s="1" t="n">
        <f aca="false">G3*0.0105</f>
        <v>-1414.66453791239</v>
      </c>
      <c r="H11" s="1" t="n">
        <f aca="false">H3*0.011</f>
        <v>-1337.47888305456</v>
      </c>
      <c r="I11" s="1" t="n">
        <f aca="false">I3*0.011</f>
        <v>-1261.63969726341</v>
      </c>
      <c r="J11" s="1" t="n">
        <f aca="false">J3*0.011</f>
        <v>-1139.09229540763</v>
      </c>
      <c r="K11" s="1" t="n">
        <f aca="false">K3*0.011</f>
        <v>-502.366915643129</v>
      </c>
      <c r="L11" s="1" t="n">
        <f aca="false">L3*0.011</f>
        <v>-34.7291964493357</v>
      </c>
      <c r="M11" s="1" t="n">
        <f aca="false">M3*0.011</f>
        <v>0</v>
      </c>
      <c r="N11" s="1" t="n">
        <f aca="false">N3*0.011</f>
        <v>0</v>
      </c>
      <c r="O11" s="1" t="n">
        <f aca="false">O3*0.011</f>
        <v>0</v>
      </c>
    </row>
    <row r="12" customFormat="false" ht="12.75" hidden="false" customHeight="false" outlineLevel="0" collapsed="false">
      <c r="A12" s="0" t="s">
        <v>23</v>
      </c>
      <c r="B12" s="1" t="n">
        <f aca="false">B4*0.06</f>
        <v>0</v>
      </c>
      <c r="C12" s="1" t="n">
        <f aca="false">C4*0.0625</f>
        <v>0</v>
      </c>
      <c r="D12" s="1" t="n">
        <f aca="false">D4*0.065</f>
        <v>0</v>
      </c>
      <c r="E12" s="1" t="n">
        <f aca="false">E4*0.07</f>
        <v>-3510.90049999262</v>
      </c>
      <c r="F12" s="1" t="n">
        <f aca="false">F4*0.08</f>
        <v>-3788.84930378118</v>
      </c>
      <c r="G12" s="1" t="n">
        <f aca="false">G4*0.085</f>
        <v>-3796.99183169153</v>
      </c>
      <c r="H12" s="1" t="n">
        <f aca="false">H4*0.09</f>
        <v>-3797.13952358847</v>
      </c>
      <c r="I12" s="1" t="n">
        <f aca="false">I4*0.1</f>
        <v>-3981.73835799917</v>
      </c>
      <c r="J12" s="1" t="n">
        <f aca="false">J4*0.11</f>
        <v>-3903.58006077047</v>
      </c>
      <c r="K12" s="1" t="n">
        <f aca="false">K4*0.13</f>
        <v>-1126.98718841973</v>
      </c>
      <c r="L12" s="1" t="n">
        <f aca="false">L4*0.13</f>
        <v>153.248120799339</v>
      </c>
      <c r="M12" s="1" t="n">
        <f aca="false">M4*0.13</f>
        <v>0</v>
      </c>
      <c r="N12" s="1" t="n">
        <f aca="false">N4*0.13</f>
        <v>0</v>
      </c>
      <c r="O12" s="1" t="n">
        <f aca="false">O4*0.13</f>
        <v>0</v>
      </c>
    </row>
    <row r="13" customFormat="false" ht="12.75" hidden="false" customHeight="false" outlineLevel="0" collapsed="false">
      <c r="A13" s="0" t="s">
        <v>24</v>
      </c>
      <c r="B13" s="1" t="n">
        <f aca="false">B5*0</f>
        <v>-0</v>
      </c>
      <c r="C13" s="1" t="n">
        <f aca="false">C5*0</f>
        <v>-0</v>
      </c>
      <c r="D13" s="1" t="n">
        <f aca="false">D5*0.01</f>
        <v>-7546.67380639265</v>
      </c>
      <c r="E13" s="1" t="n">
        <f aca="false">E5*0.015</f>
        <v>-9412.21043469874</v>
      </c>
      <c r="F13" s="1" t="n">
        <f aca="false">F5*0.02</f>
        <v>-12853.0220179445</v>
      </c>
      <c r="G13" s="1" t="n">
        <f aca="false">G5*0.025</f>
        <v>-6239.0936366037</v>
      </c>
      <c r="H13" s="1" t="n">
        <f aca="false">H5*0.03</f>
        <v>-2122.34460014411</v>
      </c>
      <c r="I13" s="1" t="n">
        <f aca="false">I5*0.035</f>
        <v>-2336.47705803057</v>
      </c>
      <c r="J13" s="1" t="n">
        <f aca="false">J5*0.04</f>
        <v>-2380.61501452278</v>
      </c>
      <c r="K13" s="1" t="n">
        <f aca="false">K5*0.05</f>
        <v>-761.519278990586</v>
      </c>
      <c r="L13" s="1" t="n">
        <f aca="false">L5*0.06</f>
        <v>-209.326978989534</v>
      </c>
      <c r="M13" s="1" t="n">
        <f aca="false">M5*0.07</f>
        <v>0</v>
      </c>
      <c r="N13" s="1" t="n">
        <f aca="false">N5*0.08</f>
        <v>0</v>
      </c>
      <c r="O13" s="1" t="n">
        <f aca="false">O5*0.09</f>
        <v>0</v>
      </c>
    </row>
    <row r="14" customFormat="false" ht="12.75" hidden="false" customHeight="false" outlineLevel="0" collapsed="false">
      <c r="A14" s="0" t="s">
        <v>25</v>
      </c>
      <c r="B14" s="1" t="n">
        <f aca="false">B6*0.3</f>
        <v>-119221.021445434</v>
      </c>
      <c r="C14" s="1" t="n">
        <f aca="false">C6*0.3</f>
        <v>-408393.76598989</v>
      </c>
      <c r="D14" s="1" t="n">
        <f aca="false">D6*0.3</f>
        <v>-277850.905633137</v>
      </c>
      <c r="E14" s="1" t="n">
        <f aca="false">E6*0.3</f>
        <v>-180094.596919981</v>
      </c>
      <c r="F14" s="1" t="n">
        <f aca="false">F6*0.3</f>
        <v>-118124.607320613</v>
      </c>
      <c r="G14" s="1" t="n">
        <f aca="false">G6*0.3</f>
        <v>-20175.7729687629</v>
      </c>
      <c r="H14" s="1" t="n">
        <f aca="false">H6*0.3</f>
        <v>-893.378951634567</v>
      </c>
      <c r="I14" s="1" t="n">
        <f aca="false">I6*0.3</f>
        <v>-840.356503047266</v>
      </c>
      <c r="J14" s="1" t="n">
        <f aca="false">J6*0.3</f>
        <v>-758.163659239156</v>
      </c>
      <c r="K14" s="1" t="n">
        <f aca="false">K6*0.3</f>
        <v>0</v>
      </c>
      <c r="L14" s="1" t="n">
        <f aca="false">L6*0.3</f>
        <v>0</v>
      </c>
      <c r="M14" s="1" t="n">
        <f aca="false">M6*0.3</f>
        <v>0</v>
      </c>
      <c r="N14" s="1" t="n">
        <f aca="false">N6*0.3</f>
        <v>0</v>
      </c>
      <c r="O14" s="1" t="n">
        <f aca="false">O6*0.3</f>
        <v>0</v>
      </c>
    </row>
    <row r="15" customFormat="false" ht="12.75" hidden="false" customHeight="false" outlineLevel="0" collapsed="false">
      <c r="A15" s="0" t="s">
        <v>26</v>
      </c>
      <c r="B15" s="1" t="n">
        <f aca="false">B7*0.03</f>
        <v>-19877.6476792003</v>
      </c>
      <c r="C15" s="1" t="n">
        <f aca="false">C7*0.03</f>
        <v>-45590.9315882782</v>
      </c>
      <c r="D15" s="1" t="n">
        <f aca="false">D7*0.0325</f>
        <v>-43638.5833818366</v>
      </c>
      <c r="E15" s="1" t="n">
        <f aca="false">E7*0.0325</f>
        <v>-23805.3124483147</v>
      </c>
      <c r="F15" s="1" t="n">
        <f aca="false">F7*0.0325</f>
        <v>-15419.8576498526</v>
      </c>
      <c r="G15" s="1" t="n">
        <f aca="false">G7*0.035</f>
        <v>-11771.2039154987</v>
      </c>
      <c r="H15" s="1" t="n">
        <f aca="false">H7*0.04</f>
        <v>-10183.2222351912</v>
      </c>
      <c r="I15" s="1" t="n">
        <f aca="false">I7*0.045</f>
        <v>-3050.61047163948</v>
      </c>
      <c r="J15" s="1" t="n">
        <f aca="false">J7*0.05</f>
        <v>-687.331277104063</v>
      </c>
      <c r="K15" s="1" t="n">
        <f aca="false">K7*0.055</f>
        <v>0</v>
      </c>
      <c r="L15" s="1" t="n">
        <f aca="false">L7*0.06</f>
        <v>0</v>
      </c>
      <c r="M15" s="1" t="n">
        <f aca="false">M7*0.065</f>
        <v>0</v>
      </c>
      <c r="N15" s="1" t="n">
        <f aca="false">N7*0.065</f>
        <v>0</v>
      </c>
      <c r="O15" s="1" t="n">
        <f aca="false">O7*0.065</f>
        <v>0</v>
      </c>
    </row>
    <row r="16" customFormat="false" ht="12.75" hidden="false" customHeight="false" outlineLevel="0" collapsed="false">
      <c r="A16" s="0" t="s">
        <v>27</v>
      </c>
      <c r="B16" s="1" t="n">
        <f aca="false">B8*0</f>
        <v>0</v>
      </c>
      <c r="C16" s="1" t="n">
        <f aca="false">C8*0</f>
        <v>0</v>
      </c>
      <c r="D16" s="1" t="n">
        <f aca="false">D8*0</f>
        <v>-0</v>
      </c>
      <c r="E16" s="1" t="n">
        <f aca="false">E8*0</f>
        <v>-0</v>
      </c>
      <c r="F16" s="1" t="n">
        <f aca="false">F8*0</f>
        <v>-0</v>
      </c>
      <c r="G16" s="1" t="n">
        <f aca="false">G8*0</f>
        <v>-0</v>
      </c>
      <c r="H16" s="1" t="n">
        <f aca="false">H8*0</f>
        <v>-0</v>
      </c>
      <c r="I16" s="1" t="n">
        <f aca="false">I8*0</f>
        <v>-0</v>
      </c>
      <c r="J16" s="1" t="n">
        <f aca="false">J8*0</f>
        <v>-0</v>
      </c>
      <c r="K16" s="1" t="n">
        <f aca="false">K8*0</f>
        <v>-0</v>
      </c>
      <c r="L16" s="1" t="n">
        <f aca="false">L8*0</f>
        <v>0</v>
      </c>
      <c r="M16" s="1" t="n">
        <f aca="false">M8*0</f>
        <v>0</v>
      </c>
      <c r="N16" s="1" t="n">
        <f aca="false">N8*0</f>
        <v>0</v>
      </c>
      <c r="O16" s="1" t="n">
        <f aca="false">O8*0</f>
        <v>0</v>
      </c>
    </row>
    <row r="17" customFormat="false" ht="15" hidden="true" customHeight="false" outlineLevel="0" collapsed="false">
      <c r="A17" s="3" t="s">
        <v>28</v>
      </c>
      <c r="B17" s="4" t="n">
        <v>0</v>
      </c>
      <c r="C17" s="5" t="n">
        <v>400</v>
      </c>
      <c r="D17" s="5" t="n">
        <v>400</v>
      </c>
      <c r="E17" s="5" t="n">
        <v>850</v>
      </c>
      <c r="F17" s="5" t="n">
        <v>850</v>
      </c>
      <c r="G17" s="5" t="n">
        <v>1400</v>
      </c>
      <c r="H17" s="5" t="n">
        <v>1400</v>
      </c>
      <c r="I17" s="5" t="n">
        <v>2000</v>
      </c>
      <c r="J17" s="5" t="n">
        <v>2000</v>
      </c>
      <c r="K17" s="5" t="n">
        <v>2000</v>
      </c>
      <c r="L17" s="5" t="n">
        <v>2000</v>
      </c>
      <c r="M17" s="5" t="n">
        <v>2000</v>
      </c>
      <c r="N17" s="5" t="n">
        <v>2000</v>
      </c>
      <c r="O17" s="5" t="n">
        <v>2000</v>
      </c>
      <c r="P17" s="6"/>
    </row>
    <row r="18" customFormat="false" ht="15" hidden="true" customHeight="false" outlineLevel="0" collapsed="false">
      <c r="A18" s="3" t="s">
        <v>29</v>
      </c>
      <c r="B18" s="4" t="n">
        <v>0</v>
      </c>
      <c r="C18" s="5" t="n">
        <v>8760</v>
      </c>
      <c r="D18" s="5" t="n">
        <v>8760</v>
      </c>
      <c r="E18" s="5" t="n">
        <v>8784</v>
      </c>
      <c r="F18" s="5" t="n">
        <v>8760</v>
      </c>
      <c r="G18" s="5" t="n">
        <v>8760</v>
      </c>
      <c r="H18" s="5" t="n">
        <v>8760</v>
      </c>
      <c r="I18" s="5" t="n">
        <v>8784</v>
      </c>
      <c r="J18" s="5" t="n">
        <v>8760</v>
      </c>
      <c r="K18" s="5" t="n">
        <v>8760</v>
      </c>
      <c r="L18" s="5" t="n">
        <v>8760</v>
      </c>
      <c r="M18" s="5" t="n">
        <v>8784</v>
      </c>
      <c r="N18" s="5" t="n">
        <v>8760</v>
      </c>
      <c r="O18" s="5" t="n">
        <v>8760</v>
      </c>
      <c r="P18" s="6"/>
    </row>
    <row r="19" customFormat="false" ht="15" hidden="true" customHeight="false" outlineLevel="0" collapsed="false">
      <c r="A19" s="3" t="s">
        <v>30</v>
      </c>
      <c r="B19" s="4" t="n">
        <v>0</v>
      </c>
      <c r="C19" s="7" t="n">
        <v>0.35</v>
      </c>
      <c r="D19" s="7" t="n">
        <v>0.35</v>
      </c>
      <c r="E19" s="7" t="n">
        <v>0.36</v>
      </c>
      <c r="F19" s="7" t="n">
        <v>0.37</v>
      </c>
      <c r="G19" s="7" t="n">
        <v>0.38</v>
      </c>
      <c r="H19" s="7" t="n">
        <v>0.39</v>
      </c>
      <c r="I19" s="7" t="n">
        <v>0.4</v>
      </c>
      <c r="J19" s="7" t="n">
        <v>0.41</v>
      </c>
      <c r="K19" s="7" t="n">
        <v>0.42</v>
      </c>
      <c r="L19" s="7" t="n">
        <v>0.43</v>
      </c>
      <c r="M19" s="7" t="n">
        <v>0.44</v>
      </c>
      <c r="N19" s="7" t="n">
        <v>0.45</v>
      </c>
      <c r="O19" s="7" t="n">
        <v>0.46</v>
      </c>
      <c r="P19" s="6"/>
    </row>
    <row r="20" customFormat="false" ht="15" hidden="true" customHeight="false" outlineLevel="0" collapsed="false">
      <c r="A20" s="3" t="s">
        <v>31</v>
      </c>
      <c r="B20" s="4" t="n">
        <v>0</v>
      </c>
      <c r="C20" s="5" t="n">
        <f aca="false">C17*C18*C19</f>
        <v>1226400</v>
      </c>
      <c r="D20" s="5" t="n">
        <f aca="false">D17*D18*D19</f>
        <v>1226400</v>
      </c>
      <c r="E20" s="5" t="n">
        <f aca="false">E17*E18*E19</f>
        <v>2687904</v>
      </c>
      <c r="F20" s="5" t="n">
        <f aca="false">F17*F18*F19</f>
        <v>2755020</v>
      </c>
      <c r="G20" s="5" t="n">
        <f aca="false">G17*G18*G19</f>
        <v>4660320</v>
      </c>
      <c r="H20" s="5" t="n">
        <f aca="false">H17*H18*H19</f>
        <v>4782960</v>
      </c>
      <c r="I20" s="5" t="n">
        <f aca="false">I17*I18*I19</f>
        <v>7027200</v>
      </c>
      <c r="J20" s="5" t="n">
        <f aca="false">J17*J18*J19</f>
        <v>7183200</v>
      </c>
      <c r="K20" s="5" t="n">
        <f aca="false">K17*K18*K19</f>
        <v>7358400</v>
      </c>
      <c r="L20" s="5" t="n">
        <f aca="false">L17*L18*L19</f>
        <v>7533600</v>
      </c>
      <c r="M20" s="5" t="n">
        <f aca="false">M17*M18*M19</f>
        <v>7729920</v>
      </c>
      <c r="N20" s="5" t="n">
        <f aca="false">N17*N18*N19</f>
        <v>7884000</v>
      </c>
      <c r="O20" s="5" t="n">
        <f aca="false">O17*O18*O19</f>
        <v>8059200</v>
      </c>
      <c r="P20" s="6"/>
    </row>
    <row r="21" customFormat="false" ht="15" hidden="true" customHeight="false" outlineLevel="0" collapsed="false">
      <c r="A21" s="3" t="s">
        <v>32</v>
      </c>
      <c r="B21" s="4" t="n">
        <v>0</v>
      </c>
      <c r="C21" s="7" t="n">
        <v>0.05</v>
      </c>
      <c r="D21" s="7" t="n">
        <v>0.05</v>
      </c>
      <c r="E21" s="7" t="n">
        <v>0.05</v>
      </c>
      <c r="F21" s="7" t="n">
        <v>0.05</v>
      </c>
      <c r="G21" s="7" t="n">
        <v>0.05</v>
      </c>
      <c r="H21" s="7" t="n">
        <v>0.05</v>
      </c>
      <c r="I21" s="7" t="n">
        <v>0.05</v>
      </c>
      <c r="J21" s="7" t="n">
        <v>0.05</v>
      </c>
      <c r="K21" s="7" t="n">
        <v>0.05</v>
      </c>
      <c r="L21" s="7" t="n">
        <v>0.05</v>
      </c>
      <c r="M21" s="7" t="n">
        <v>0.05</v>
      </c>
      <c r="N21" s="7" t="n">
        <v>0.05</v>
      </c>
      <c r="O21" s="7" t="n">
        <v>0.05</v>
      </c>
      <c r="P21" s="6"/>
    </row>
    <row r="22" customFormat="false" ht="15" hidden="false" customHeight="false" outlineLevel="0" collapsed="false">
      <c r="A22" s="3" t="s">
        <v>33</v>
      </c>
      <c r="B22" s="4" t="n">
        <v>0</v>
      </c>
      <c r="C22" s="8" t="n">
        <f aca="false">-(C20*C21)</f>
        <v>-61320</v>
      </c>
      <c r="D22" s="8" t="n">
        <f aca="false">-(D20*D21)</f>
        <v>-61320</v>
      </c>
      <c r="E22" s="8" t="n">
        <f aca="false">-(E20*E21)</f>
        <v>-134395.2</v>
      </c>
      <c r="F22" s="8" t="n">
        <f aca="false">-(F20*F21)</f>
        <v>-137751</v>
      </c>
      <c r="G22" s="8" t="n">
        <f aca="false">-(G20*G21)</f>
        <v>-233016</v>
      </c>
      <c r="H22" s="8" t="n">
        <f aca="false">-(H20*H21)</f>
        <v>-239148</v>
      </c>
      <c r="I22" s="8" t="n">
        <f aca="false">-(I20*I21)</f>
        <v>-351360</v>
      </c>
      <c r="J22" s="8" t="n">
        <f aca="false">-(J20*J21)</f>
        <v>-359160</v>
      </c>
      <c r="K22" s="8" t="n">
        <f aca="false">-(K20*K21)</f>
        <v>-367920</v>
      </c>
      <c r="L22" s="8" t="n">
        <f aca="false">-(L20*L21)</f>
        <v>-376680</v>
      </c>
      <c r="M22" s="8" t="n">
        <f aca="false">-(M20*M21)</f>
        <v>-386496</v>
      </c>
      <c r="N22" s="8" t="n">
        <f aca="false">-(N20*N21)</f>
        <v>-394200</v>
      </c>
      <c r="O22" s="8" t="n">
        <f aca="false">-(O20*O21)</f>
        <v>-402960</v>
      </c>
      <c r="P22" s="6"/>
    </row>
    <row r="23" customFormat="false" ht="15" hidden="false" customHeight="false" outlineLevel="0" collapsed="false">
      <c r="A23" s="3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2001-10-02T12:44:21Z</dcterms:created>
  <dc:creator>rring</dc:creator>
  <dc:description/>
  <dc:language>en-US</dc:language>
  <cp:lastModifiedBy>rring</cp:lastModifiedBy>
  <dcterms:modified xsi:type="dcterms:W3CDTF">2001-10-24T17:48:20Z</dcterms:modified>
  <cp:revision>0</cp:revision>
  <dc:subject/>
  <dc:title/>
</cp:coreProperties>
</file>