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<sst xmlns="http://schemas.openxmlformats.org/spreadsheetml/2006/main" count="38" uniqueCount="32">
  <si>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Year 2000 Demand Charge Reconciliation for EcoElectrica</t>
  </si>
  <si>
    <t xml:space="preserve">Vessel</t>
  </si>
  <si>
    <t xml:space="preserve">Delivery date</t>
  </si>
  <si>
    <t xml:space="preserve">Heating Value</t>
  </si>
  <si>
    <t xml:space="preserve">Volume     Cubic Meters</t>
  </si>
  <si>
    <t xml:space="preserve">Volume  MMBtus</t>
  </si>
  <si>
    <t xml:space="preserve">MMBtu's per       Cubic Meter</t>
  </si>
  <si>
    <t xml:space="preserve">Matthew</t>
  </si>
  <si>
    <t xml:space="preserve">Methane Artctic</t>
  </si>
  <si>
    <t xml:space="preserve">(weighted average)</t>
  </si>
  <si>
    <t xml:space="preserve">Standard Cargo</t>
  </si>
  <si>
    <t xml:space="preserve">(used for winter cargo)</t>
  </si>
  <si>
    <t xml:space="preserve">Demand Charge</t>
  </si>
  <si>
    <t xml:space="preserve">Demand Surcharge</t>
  </si>
  <si>
    <t xml:space="preserve"> </t>
  </si>
  <si>
    <t xml:space="preserve">Initial Delivery Date</t>
  </si>
  <si>
    <t xml:space="preserve">days in initial contract year</t>
  </si>
  <si>
    <t xml:space="preserve">ACQ = </t>
  </si>
  <si>
    <t xml:space="preserve">cubic meters</t>
  </si>
  <si>
    <t xml:space="preserve">MMBtus</t>
  </si>
  <si>
    <t xml:space="preserve">(rounded to nearest Standard Cargo)</t>
  </si>
  <si>
    <t xml:space="preserve">(I)</t>
  </si>
  <si>
    <t xml:space="preserve">952,000 * 22.571 * $0.816943     =</t>
  </si>
  <si>
    <t xml:space="preserve">(ii)</t>
  </si>
  <si>
    <t xml:space="preserve">119,000 * 22.840 * $0.811347  =</t>
  </si>
  <si>
    <t xml:space="preserve">(iii)</t>
  </si>
  <si>
    <t xml:space="preserve">952,000-((571,164+(952,000-571,164))*22.571*$0.816943  =</t>
  </si>
  <si>
    <t xml:space="preserve">(iv)</t>
  </si>
  <si>
    <t xml:space="preserve">((119,000 - ( 0+ 119,000)) * 22.84 *$0.811347   =</t>
  </si>
  <si>
    <t xml:space="preserve">Total Reconciled Annual Demand Charge</t>
  </si>
  <si>
    <t xml:space="preserve">Demand Payments made by EcoElectrica</t>
  </si>
  <si>
    <t xml:space="preserve">Balance owed to EcoElectrica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</si>
</sst>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.00"/>
    <numFmt numFmtId="167" formatCode="#,##0"/>
    <numFmt numFmtId="168" formatCode="\$#,##0.000000"/>
    <numFmt numFmtId="169" formatCode="0.000"/>
    <numFmt numFmtId="170" formatCode="\$#,##0.00"/>
    <numFmt numFmtId="171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42"/>
    <col collapsed="false" customWidth="true" hidden="false" outlineLevel="0" max="3" min="3" style="0" width="13.14"/>
    <col collapsed="false" customWidth="true" hidden="false" outlineLevel="0" max="4" min="4" style="0" width="18.41"/>
    <col collapsed="false" customWidth="true" hidden="false" outlineLevel="0" max="5" min="5" style="0" width="14.7"/>
    <col collapsed="false" customWidth="true" hidden="false" outlineLevel="0" max="6" min="6" style="0" width="16.42"/>
    <col collapsed="false" customWidth="true" hidden="false" outlineLevel="0" max="7" min="7" style="0" width="17.56"/>
  </cols>
  <sheetData>
    <row r="2" customFormat="false" ht="18" hidden="false" customHeight="false" outlineLevel="0" collapsed="false">
      <c r="B2" s="1" t="s">
        <v>0</v>
      </c>
    </row>
    <row r="3" customFormat="false" ht="18" hidden="false" customHeight="false" outlineLevel="0" collapsed="false">
      <c r="B3" s="1"/>
    </row>
    <row r="4" customFormat="false" ht="51" hidden="false" customHeight="false" outlineLevel="0" collapsed="false"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3" t="s">
        <v>6</v>
      </c>
    </row>
    <row r="5" customFormat="false" ht="12.75" hidden="false" customHeight="false" outlineLevel="0" collapsed="false">
      <c r="B5" s="4" t="s">
        <v>7</v>
      </c>
      <c r="C5" s="5" t="n">
        <v>36717</v>
      </c>
      <c r="D5" s="6" t="n">
        <v>1047</v>
      </c>
      <c r="E5" s="7" t="n">
        <v>121392</v>
      </c>
      <c r="F5" s="7" t="n">
        <v>2744094</v>
      </c>
      <c r="G5" s="6" t="n">
        <f aca="false">F5/E5</f>
        <v>22.6052293396599</v>
      </c>
    </row>
    <row r="6" customFormat="false" ht="12.75" hidden="false" customHeight="false" outlineLevel="0" collapsed="false">
      <c r="B6" s="4" t="s">
        <v>8</v>
      </c>
      <c r="C6" s="5" t="n">
        <v>36758</v>
      </c>
      <c r="D6" s="6" t="n">
        <v>1045.6</v>
      </c>
      <c r="E6" s="7" t="n">
        <v>68587</v>
      </c>
      <c r="F6" s="7" t="n">
        <v>1546267</v>
      </c>
      <c r="G6" s="6" t="n">
        <f aca="false">F6/E6</f>
        <v>22.5446075786957</v>
      </c>
    </row>
    <row r="7" customFormat="false" ht="12.75" hidden="false" customHeight="false" outlineLevel="0" collapsed="false">
      <c r="B7" s="4" t="s">
        <v>7</v>
      </c>
      <c r="C7" s="5" t="n">
        <v>36783</v>
      </c>
      <c r="D7" s="6" t="n">
        <v>1040.8</v>
      </c>
      <c r="E7" s="7" t="n">
        <v>117073</v>
      </c>
      <c r="F7" s="7" t="n">
        <v>2630718</v>
      </c>
      <c r="G7" s="6" t="n">
        <f aca="false">F7/E7</f>
        <v>22.4707490198423</v>
      </c>
    </row>
    <row r="8" customFormat="false" ht="12.75" hidden="false" customHeight="false" outlineLevel="0" collapsed="false">
      <c r="B8" s="4" t="s">
        <v>7</v>
      </c>
      <c r="C8" s="5" t="n">
        <v>36825</v>
      </c>
      <c r="D8" s="6" t="n">
        <v>1046.2</v>
      </c>
      <c r="E8" s="7" t="n">
        <v>30087</v>
      </c>
      <c r="F8" s="7" t="n">
        <v>680556</v>
      </c>
      <c r="G8" s="6" t="n">
        <f aca="false">F8/E8</f>
        <v>22.6196031508625</v>
      </c>
    </row>
    <row r="9" customFormat="false" ht="12.75" hidden="false" customHeight="false" outlineLevel="0" collapsed="false">
      <c r="B9" s="4" t="s">
        <v>7</v>
      </c>
      <c r="C9" s="5" t="n">
        <v>36843</v>
      </c>
      <c r="D9" s="6" t="n">
        <v>1046.8</v>
      </c>
      <c r="E9" s="7" t="n">
        <v>111936</v>
      </c>
      <c r="F9" s="7" t="n">
        <v>2530502</v>
      </c>
      <c r="G9" s="6" t="n">
        <f aca="false">F9/E9</f>
        <v>22.6066859634077</v>
      </c>
    </row>
    <row r="10" customFormat="false" ht="12.75" hidden="false" customHeight="false" outlineLevel="0" collapsed="false">
      <c r="B10" s="4" t="s">
        <v>7</v>
      </c>
      <c r="C10" s="5" t="n">
        <v>36889</v>
      </c>
      <c r="D10" s="6" t="n">
        <v>1045.8</v>
      </c>
      <c r="E10" s="8" t="n">
        <v>122088.5</v>
      </c>
      <c r="F10" s="8" t="n">
        <v>2759397</v>
      </c>
      <c r="G10" s="9" t="n">
        <f aca="false">F10/E10</f>
        <v>22.601612764511</v>
      </c>
      <c r="H10" s="10"/>
    </row>
    <row r="11" customFormat="false" ht="12.75" hidden="false" customHeight="false" outlineLevel="0" collapsed="false">
      <c r="C11" s="11"/>
      <c r="D11" s="12" t="n">
        <f aca="false">AVERAGE(D5:D10)</f>
        <v>1045.36666666667</v>
      </c>
      <c r="E11" s="13" t="n">
        <f aca="false">SUM(E5:E10)</f>
        <v>571163.5</v>
      </c>
      <c r="F11" s="14" t="n">
        <f aca="false">SUM(F5:F10)</f>
        <v>12891534</v>
      </c>
      <c r="G11" s="12" t="n">
        <f aca="false">F11/E11</f>
        <v>22.5706544623387</v>
      </c>
      <c r="H11" s="0" t="s">
        <v>9</v>
      </c>
    </row>
    <row r="12" customFormat="false" ht="12.75" hidden="false" customHeight="false" outlineLevel="0" collapsed="false">
      <c r="B12" s="0" t="s">
        <v>10</v>
      </c>
      <c r="C12" s="7" t="n">
        <v>119000</v>
      </c>
      <c r="E12" s="13"/>
      <c r="F12" s="14"/>
      <c r="G12" s="12" t="n">
        <v>22.84</v>
      </c>
      <c r="H12" s="0" t="s">
        <v>11</v>
      </c>
    </row>
    <row r="13" customFormat="false" ht="12.75" hidden="false" customHeight="false" outlineLevel="0" collapsed="false">
      <c r="B13" s="0" t="s">
        <v>12</v>
      </c>
      <c r="C13" s="15" t="n">
        <v>0.816943</v>
      </c>
      <c r="E13" s="13"/>
      <c r="F13" s="14"/>
      <c r="G13" s="16"/>
    </row>
    <row r="14" customFormat="false" ht="12.75" hidden="false" customHeight="false" outlineLevel="0" collapsed="false">
      <c r="B14" s="0" t="s">
        <v>13</v>
      </c>
      <c r="C14" s="15" t="n">
        <v>0.811347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17"/>
      <c r="D16" s="17" t="n">
        <v>36564</v>
      </c>
      <c r="E16" s="2" t="n">
        <v>322</v>
      </c>
      <c r="F16" s="2" t="s">
        <v>16</v>
      </c>
    </row>
    <row r="17" customFormat="false" ht="12.75" hidden="false" customHeight="false" outlineLevel="0" collapsed="false">
      <c r="B17" s="2" t="s">
        <v>17</v>
      </c>
      <c r="C17" s="18" t="n">
        <v>952000</v>
      </c>
      <c r="D17" s="2" t="s">
        <v>18</v>
      </c>
      <c r="E17" s="18" t="n">
        <f aca="false">C17*22.84</f>
        <v>21743680</v>
      </c>
      <c r="F17" s="2" t="s">
        <v>19</v>
      </c>
      <c r="G17" s="0" t="s">
        <v>20</v>
      </c>
    </row>
    <row r="19" customFormat="false" ht="12.75" hidden="false" customHeight="false" outlineLevel="0" collapsed="false">
      <c r="A19" s="19" t="s">
        <v>21</v>
      </c>
      <c r="B19" s="0" t="s">
        <v>22</v>
      </c>
      <c r="E19" s="20" t="n">
        <f aca="false">C17*G11*C13</f>
        <v>17553869.1363419</v>
      </c>
      <c r="G19" s="12" t="s">
        <v>14</v>
      </c>
    </row>
    <row r="20" customFormat="false" ht="12.75" hidden="false" customHeight="false" outlineLevel="0" collapsed="false">
      <c r="A20" s="19"/>
    </row>
    <row r="21" customFormat="false" ht="12.75" hidden="false" customHeight="false" outlineLevel="0" collapsed="false">
      <c r="A21" s="19" t="s">
        <v>23</v>
      </c>
      <c r="B21" s="0" t="s">
        <v>24</v>
      </c>
      <c r="D21" s="19"/>
      <c r="E21" s="21" t="n">
        <f aca="false">C12*G12*C14</f>
        <v>2205208.69212</v>
      </c>
      <c r="G21" s="12" t="s">
        <v>14</v>
      </c>
    </row>
    <row r="22" customFormat="false" ht="12.75" hidden="false" customHeight="false" outlineLevel="0" collapsed="false">
      <c r="A22" s="19"/>
    </row>
    <row r="23" customFormat="false" ht="12.75" hidden="false" customHeight="false" outlineLevel="0" collapsed="false">
      <c r="A23" s="19" t="s">
        <v>25</v>
      </c>
      <c r="B23" s="0" t="s">
        <v>26</v>
      </c>
      <c r="E23" s="22" t="n">
        <f aca="false">((((C17-((E11+(C17-E11))))*G11*C13)))</f>
        <v>0</v>
      </c>
    </row>
    <row r="24" customFormat="false" ht="12.75" hidden="false" customHeight="false" outlineLevel="0" collapsed="false">
      <c r="A24" s="19"/>
    </row>
    <row r="25" customFormat="false" ht="12.75" hidden="false" customHeight="false" outlineLevel="0" collapsed="false">
      <c r="A25" s="19" t="s">
        <v>27</v>
      </c>
      <c r="B25" s="19" t="s">
        <v>28</v>
      </c>
      <c r="C25" s="19"/>
      <c r="D25" s="19"/>
      <c r="E25" s="23" t="n">
        <f aca="false">((C12-(0+C12))*G12*C14)</f>
        <v>0</v>
      </c>
    </row>
    <row r="26" customFormat="false" ht="12.75" hidden="false" customHeight="false" outlineLevel="0" collapsed="false">
      <c r="A26" s="19"/>
      <c r="B26" s="19"/>
      <c r="C26" s="19"/>
      <c r="D26" s="19"/>
      <c r="E26" s="23"/>
    </row>
    <row r="27" customFormat="false" ht="12.75" hidden="false" customHeight="false" outlineLevel="0" collapsed="false">
      <c r="A27" s="19"/>
      <c r="B27" s="19" t="s">
        <v>29</v>
      </c>
      <c r="E27" s="24" t="n">
        <f aca="false">-(E19+E21-E23-E25)</f>
        <v>-19759077.8284619</v>
      </c>
    </row>
    <row r="28" customFormat="false" ht="12.75" hidden="false" customHeight="false" outlineLevel="0" collapsed="false">
      <c r="B28" s="0" t="s">
        <v>30</v>
      </c>
      <c r="E28" s="25" t="n">
        <v>19968550.71</v>
      </c>
    </row>
    <row r="29" customFormat="false" ht="13.5" hidden="false" customHeight="false" outlineLevel="0" collapsed="false"/>
    <row r="30" customFormat="false" ht="14.25" hidden="false" customHeight="false" outlineLevel="0" collapsed="false">
      <c r="B30" s="26" t="s">
        <v>31</v>
      </c>
      <c r="C30" s="27"/>
      <c r="D30" s="27"/>
      <c r="E30" s="28" t="n">
        <f aca="false">SUM(E27:E28)</f>
        <v>209472.881538089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2001-02-14T17:36:00Z</dcterms:created>
  <dc:creator>dcollin</dc:creator>
  <dc:description/>
  <dc:language>en-US</dc:language>
  <cp:lastModifiedBy>dcollin</cp:lastModifiedBy>
  <cp:revision>0</cp:revision>
  <dc:subject/>
  <dc:title/>
</cp:coreProperties>
</file>