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<sst xmlns="http://schemas.openxmlformats.org/spreadsheetml/2006/main" count="21" uniqueCount="14">
  <si>
    <t xml:space="preserve">SPINNAKER VOLUME</t>
  </si>
  <si>
    <t xml:space="preserve">OCTOBER 2000</t>
  </si>
  <si>
    <t xml:space="preserve">ACTUAL DAILY VOLUMES</t>
  </si>
  <si>
    <t xml:space="preserve">PAID TO SPINNAKER</t>
  </si>
  <si>
    <t xml:space="preserve">DAY</t>
  </si>
  <si>
    <t xml:space="preserve">CONVERT</t>
  </si>
  <si>
    <t xml:space="preserve">DAILY</t>
  </si>
  <si>
    <t xml:space="preserve">TOTAL</t>
  </si>
  <si>
    <t xml:space="preserve">MCF</t>
  </si>
  <si>
    <t xml:space="preserve">MMBTU</t>
  </si>
  <si>
    <t xml:space="preserve">PRICE</t>
  </si>
  <si>
    <t xml:space="preserve">DOLLARS</t>
  </si>
  <si>
    <t xml:space="preserve">Total/mnth</t>
  </si>
  <si>
    <t xml:space="preserve">We owe Spinnaker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</si>
</sst>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0_);_(\$* \(#,##0.000\);_(\$* \-??_);_(@_)"/>
    <numFmt numFmtId="166" formatCode="_(\$* #,##0.00_);_(\$* \(#,##0.00\);_(\$* \-??_);_(@_)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4" min="4" style="1" width="9.14"/>
    <col collapsed="false" customWidth="true" hidden="false" outlineLevel="0" max="5" min="5" style="2" width="13.85"/>
    <col collapsed="false" customWidth="true" hidden="false" outlineLevel="0" max="6" min="6" style="3" width="3.7"/>
    <col collapsed="false" customWidth="true" hidden="false" outlineLevel="0" max="7" min="7" style="4" width="9.14"/>
    <col collapsed="false" customWidth="true" hidden="false" outlineLevel="0" max="8" min="8" style="4" width="9.85"/>
    <col collapsed="false" customWidth="true" hidden="false" outlineLevel="0" max="9" min="9" style="1" width="9.14"/>
    <col collapsed="false" customWidth="true" hidden="false" outlineLevel="0" max="10" min="10" style="4" width="12.85"/>
  </cols>
  <sheetData>
    <row r="1" customFormat="false" ht="15.75" hidden="false" customHeight="false" outlineLevel="0" collapsed="false">
      <c r="A1" s="5" t="s">
        <v>0</v>
      </c>
    </row>
    <row r="2" customFormat="false" ht="15.75" hidden="false" customHeight="false" outlineLevel="0" collapsed="false">
      <c r="A2" s="5" t="s">
        <v>1</v>
      </c>
    </row>
    <row r="3" customFormat="false" ht="12.75" hidden="false" customHeight="false" outlineLevel="0" collapsed="false">
      <c r="G3" s="6"/>
      <c r="H3" s="6"/>
    </row>
    <row r="4" customFormat="false" ht="12.75" hidden="false" customHeight="false" outlineLevel="0" collapsed="false">
      <c r="G4" s="6"/>
      <c r="H4" s="6"/>
    </row>
    <row r="5" customFormat="false" ht="12.75" hidden="false" customHeight="false" outlineLevel="0" collapsed="false">
      <c r="B5" s="7" t="s">
        <v>2</v>
      </c>
      <c r="C5" s="7"/>
      <c r="D5" s="7"/>
      <c r="E5" s="7"/>
      <c r="F5" s="8"/>
      <c r="G5" s="7" t="s">
        <v>3</v>
      </c>
      <c r="H5" s="7"/>
      <c r="I5" s="7"/>
      <c r="J5" s="7"/>
    </row>
    <row r="6" customFormat="false" ht="12.75" hidden="false" customHeight="false" outlineLevel="0" collapsed="false">
      <c r="A6" s="9" t="s">
        <v>4</v>
      </c>
      <c r="B6" s="9" t="n">
        <v>9862</v>
      </c>
      <c r="C6" s="9" t="s">
        <v>5</v>
      </c>
      <c r="D6" s="10" t="s">
        <v>6</v>
      </c>
      <c r="E6" s="11" t="s">
        <v>7</v>
      </c>
      <c r="F6" s="8"/>
      <c r="G6" s="9" t="n">
        <v>9862</v>
      </c>
      <c r="H6" s="9" t="s">
        <v>5</v>
      </c>
      <c r="I6" s="10" t="s">
        <v>6</v>
      </c>
      <c r="J6" s="11" t="s">
        <v>7</v>
      </c>
    </row>
    <row r="7" customFormat="false" ht="12.75" hidden="false" customHeight="false" outlineLevel="0" collapsed="false">
      <c r="A7" s="9"/>
      <c r="B7" s="9" t="s">
        <v>8</v>
      </c>
      <c r="C7" s="9" t="s">
        <v>9</v>
      </c>
      <c r="D7" s="10" t="s">
        <v>10</v>
      </c>
      <c r="E7" s="11" t="s">
        <v>11</v>
      </c>
      <c r="F7" s="8"/>
      <c r="G7" s="9" t="s">
        <v>8</v>
      </c>
      <c r="H7" s="9" t="s">
        <v>9</v>
      </c>
      <c r="I7" s="10" t="s">
        <v>10</v>
      </c>
      <c r="J7" s="11" t="s">
        <v>11</v>
      </c>
    </row>
    <row r="8" customFormat="false" ht="12.75" hidden="false" customHeight="false" outlineLevel="0" collapsed="false">
      <c r="G8" s="12"/>
      <c r="H8" s="12"/>
    </row>
    <row r="9" customFormat="false" ht="12.75" hidden="false" customHeight="false" outlineLevel="0" collapsed="false">
      <c r="A9" s="0" t="n">
        <v>1</v>
      </c>
      <c r="B9" s="12" t="n">
        <v>0</v>
      </c>
      <c r="C9" s="12" t="n">
        <f aca="false">B9*1.10491</f>
        <v>0</v>
      </c>
      <c r="D9" s="13" t="n">
        <v>4.895</v>
      </c>
      <c r="E9" s="14" t="n">
        <f aca="false">C9*D9</f>
        <v>0</v>
      </c>
      <c r="F9" s="15"/>
      <c r="G9" s="12" t="n">
        <v>5795</v>
      </c>
      <c r="H9" s="12" t="n">
        <f aca="false">G9*1.10491</f>
        <v>6402.95345</v>
      </c>
      <c r="I9" s="13" t="n">
        <v>4.895</v>
      </c>
      <c r="J9" s="16" t="n">
        <f aca="false">H9*I9</f>
        <v>31342.45713775</v>
      </c>
    </row>
    <row r="10" customFormat="false" ht="12.75" hidden="false" customHeight="false" outlineLevel="0" collapsed="false">
      <c r="A10" s="0" t="n">
        <v>2</v>
      </c>
      <c r="B10" s="12" t="n">
        <v>0</v>
      </c>
      <c r="C10" s="12" t="n">
        <f aca="false">B10*1.10491</f>
        <v>0</v>
      </c>
      <c r="D10" s="13" t="n">
        <v>4.895</v>
      </c>
      <c r="E10" s="14" t="n">
        <f aca="false">C10*D10</f>
        <v>0</v>
      </c>
      <c r="F10" s="15"/>
      <c r="G10" s="12" t="n">
        <v>5795</v>
      </c>
      <c r="H10" s="12" t="n">
        <f aca="false">G10*1.10491</f>
        <v>6402.95345</v>
      </c>
      <c r="I10" s="13" t="n">
        <v>4.895</v>
      </c>
      <c r="J10" s="16" t="n">
        <f aca="false">H10*I10</f>
        <v>31342.45713775</v>
      </c>
    </row>
    <row r="11" customFormat="false" ht="12.75" hidden="false" customHeight="false" outlineLevel="0" collapsed="false">
      <c r="A11" s="0" t="n">
        <v>3</v>
      </c>
      <c r="B11" s="12" t="n">
        <v>0</v>
      </c>
      <c r="C11" s="12" t="n">
        <f aca="false">B11*1.10491</f>
        <v>0</v>
      </c>
      <c r="D11" s="13" t="n">
        <v>5.045</v>
      </c>
      <c r="E11" s="14" t="n">
        <f aca="false">C11*D11</f>
        <v>0</v>
      </c>
      <c r="F11" s="15"/>
      <c r="G11" s="12" t="n">
        <v>5796</v>
      </c>
      <c r="H11" s="12" t="n">
        <f aca="false">G11*1.10491</f>
        <v>6404.05836</v>
      </c>
      <c r="I11" s="13" t="n">
        <v>5.045</v>
      </c>
      <c r="J11" s="16" t="n">
        <f aca="false">H11*I11</f>
        <v>32308.4744262</v>
      </c>
    </row>
    <row r="12" customFormat="false" ht="12.75" hidden="false" customHeight="false" outlineLevel="0" collapsed="false">
      <c r="A12" s="0" t="n">
        <v>4</v>
      </c>
      <c r="B12" s="12" t="n">
        <v>0</v>
      </c>
      <c r="C12" s="12" t="n">
        <f aca="false">B12*1.10491</f>
        <v>0</v>
      </c>
      <c r="D12" s="13" t="n">
        <v>5.05</v>
      </c>
      <c r="E12" s="14" t="n">
        <f aca="false">C12*D12</f>
        <v>0</v>
      </c>
      <c r="F12" s="15"/>
      <c r="G12" s="12" t="n">
        <v>5795</v>
      </c>
      <c r="H12" s="12" t="n">
        <f aca="false">G12*1.10491</f>
        <v>6402.95345</v>
      </c>
      <c r="I12" s="13" t="n">
        <v>5.05</v>
      </c>
      <c r="J12" s="16" t="n">
        <f aca="false">H12*I12</f>
        <v>32334.9149225</v>
      </c>
    </row>
    <row r="13" customFormat="false" ht="12.75" hidden="false" customHeight="false" outlineLevel="0" collapsed="false">
      <c r="A13" s="0" t="n">
        <v>5</v>
      </c>
      <c r="B13" s="12" t="n">
        <v>0</v>
      </c>
      <c r="C13" s="12" t="n">
        <f aca="false">B13*1.10491</f>
        <v>0</v>
      </c>
      <c r="D13" s="13" t="n">
        <v>5.03</v>
      </c>
      <c r="E13" s="14" t="n">
        <f aca="false">C13*D13</f>
        <v>0</v>
      </c>
      <c r="F13" s="15"/>
      <c r="G13" s="12" t="n">
        <v>5796</v>
      </c>
      <c r="H13" s="12" t="n">
        <f aca="false">G13*1.10491</f>
        <v>6404.05836</v>
      </c>
      <c r="I13" s="13" t="n">
        <v>5.03</v>
      </c>
      <c r="J13" s="16" t="n">
        <f aca="false">H13*I13</f>
        <v>32212.4135508</v>
      </c>
    </row>
    <row r="14" customFormat="false" ht="12.75" hidden="false" customHeight="false" outlineLevel="0" collapsed="false">
      <c r="A14" s="0" t="n">
        <v>6</v>
      </c>
      <c r="B14" s="12" t="n">
        <v>0</v>
      </c>
      <c r="C14" s="12" t="n">
        <f aca="false">B14*1.10491</f>
        <v>0</v>
      </c>
      <c r="D14" s="13" t="n">
        <v>5.01</v>
      </c>
      <c r="E14" s="14" t="n">
        <f aca="false">C14*D14</f>
        <v>0</v>
      </c>
      <c r="F14" s="15"/>
      <c r="G14" s="12" t="n">
        <v>5795</v>
      </c>
      <c r="H14" s="12" t="n">
        <f aca="false">G14*1.10491</f>
        <v>6402.95345</v>
      </c>
      <c r="I14" s="13" t="n">
        <v>5.01</v>
      </c>
      <c r="J14" s="16" t="n">
        <f aca="false">H14*I14</f>
        <v>32078.7967845</v>
      </c>
    </row>
    <row r="15" customFormat="false" ht="12.75" hidden="false" customHeight="false" outlineLevel="0" collapsed="false">
      <c r="A15" s="0" t="n">
        <v>7</v>
      </c>
      <c r="B15" s="12" t="n">
        <v>0</v>
      </c>
      <c r="C15" s="12" t="n">
        <f aca="false">B15*1.10491</f>
        <v>0</v>
      </c>
      <c r="D15" s="13" t="n">
        <v>4.815</v>
      </c>
      <c r="E15" s="14" t="n">
        <f aca="false">C15*D15</f>
        <v>0</v>
      </c>
      <c r="F15" s="15"/>
      <c r="G15" s="12" t="n">
        <v>5796</v>
      </c>
      <c r="H15" s="12" t="n">
        <f aca="false">G15*1.10491</f>
        <v>6404.05836</v>
      </c>
      <c r="I15" s="13" t="n">
        <v>4.815</v>
      </c>
      <c r="J15" s="16" t="n">
        <f aca="false">H15*I15</f>
        <v>30835.5410034</v>
      </c>
    </row>
    <row r="16" customFormat="false" ht="12.75" hidden="false" customHeight="false" outlineLevel="0" collapsed="false">
      <c r="A16" s="0" t="n">
        <v>8</v>
      </c>
      <c r="B16" s="12" t="n">
        <v>0</v>
      </c>
      <c r="C16" s="12" t="n">
        <f aca="false">B16*1.10491</f>
        <v>0</v>
      </c>
      <c r="D16" s="13" t="n">
        <v>4.815</v>
      </c>
      <c r="E16" s="14" t="n">
        <f aca="false">C16*D16</f>
        <v>0</v>
      </c>
      <c r="F16" s="15"/>
      <c r="G16" s="12" t="n">
        <v>5795</v>
      </c>
      <c r="H16" s="12" t="n">
        <f aca="false">G16*1.10491</f>
        <v>6402.95345</v>
      </c>
      <c r="I16" s="13" t="n">
        <v>4.815</v>
      </c>
      <c r="J16" s="16" t="n">
        <f aca="false">H16*I16</f>
        <v>30830.22086175</v>
      </c>
    </row>
    <row r="17" customFormat="false" ht="12.75" hidden="false" customHeight="false" outlineLevel="0" collapsed="false">
      <c r="A17" s="0" t="n">
        <v>9</v>
      </c>
      <c r="B17" s="12" t="n">
        <v>0</v>
      </c>
      <c r="C17" s="12" t="n">
        <f aca="false">B17*1.10491</f>
        <v>0</v>
      </c>
      <c r="D17" s="13" t="n">
        <v>4.815</v>
      </c>
      <c r="E17" s="14" t="n">
        <f aca="false">C17*D17</f>
        <v>0</v>
      </c>
      <c r="F17" s="15"/>
      <c r="G17" s="12" t="n">
        <v>5796</v>
      </c>
      <c r="H17" s="12" t="n">
        <f aca="false">G17*1.10491</f>
        <v>6404.05836</v>
      </c>
      <c r="I17" s="13" t="n">
        <v>4.815</v>
      </c>
      <c r="J17" s="16" t="n">
        <f aca="false">H17*I17</f>
        <v>30835.5410034</v>
      </c>
    </row>
    <row r="18" customFormat="false" ht="12.75" hidden="false" customHeight="false" outlineLevel="0" collapsed="false">
      <c r="A18" s="0" t="n">
        <v>10</v>
      </c>
      <c r="B18" s="12" t="n">
        <v>0</v>
      </c>
      <c r="C18" s="12" t="n">
        <f aca="false">B18*1.10491</f>
        <v>0</v>
      </c>
      <c r="D18" s="13" t="n">
        <v>4.845</v>
      </c>
      <c r="E18" s="14" t="n">
        <f aca="false">C18*D18</f>
        <v>0</v>
      </c>
      <c r="F18" s="15"/>
      <c r="G18" s="12" t="n">
        <v>5795</v>
      </c>
      <c r="H18" s="12" t="n">
        <f aca="false">G18*1.10491</f>
        <v>6402.95345</v>
      </c>
      <c r="I18" s="13" t="n">
        <v>4.845</v>
      </c>
      <c r="J18" s="16" t="n">
        <f aca="false">H18*I18</f>
        <v>31022.30946525</v>
      </c>
    </row>
    <row r="19" customFormat="false" ht="12.75" hidden="false" customHeight="false" outlineLevel="0" collapsed="false">
      <c r="A19" s="0" t="n">
        <v>11</v>
      </c>
      <c r="B19" s="12" t="n">
        <v>0</v>
      </c>
      <c r="C19" s="12" t="n">
        <f aca="false">B19*1.10491</f>
        <v>0</v>
      </c>
      <c r="D19" s="13" t="n">
        <v>4.87</v>
      </c>
      <c r="E19" s="14" t="n">
        <f aca="false">C19*D19</f>
        <v>0</v>
      </c>
      <c r="F19" s="15"/>
      <c r="G19" s="12" t="n">
        <v>5795</v>
      </c>
      <c r="H19" s="12" t="n">
        <f aca="false">G19*1.10491</f>
        <v>6402.95345</v>
      </c>
      <c r="I19" s="13" t="n">
        <v>4.87</v>
      </c>
      <c r="J19" s="16" t="n">
        <f aca="false">H19*I19</f>
        <v>31182.3833015</v>
      </c>
    </row>
    <row r="20" customFormat="false" ht="12.75" hidden="false" customHeight="false" outlineLevel="0" collapsed="false">
      <c r="A20" s="0" t="n">
        <v>12</v>
      </c>
      <c r="B20" s="12" t="n">
        <v>0</v>
      </c>
      <c r="C20" s="12" t="n">
        <f aca="false">B20*1.10491</f>
        <v>0</v>
      </c>
      <c r="D20" s="13" t="n">
        <v>4.945</v>
      </c>
      <c r="E20" s="14" t="n">
        <f aca="false">C20*D20</f>
        <v>0</v>
      </c>
      <c r="F20" s="15"/>
      <c r="G20" s="12" t="n">
        <v>5796</v>
      </c>
      <c r="H20" s="12" t="n">
        <f aca="false">G20*1.10491</f>
        <v>6404.05836</v>
      </c>
      <c r="I20" s="13" t="n">
        <v>4.945</v>
      </c>
      <c r="J20" s="16" t="n">
        <f aca="false">H20*I20</f>
        <v>31668.0685902</v>
      </c>
    </row>
    <row r="21" customFormat="false" ht="12.75" hidden="false" customHeight="false" outlineLevel="0" collapsed="false">
      <c r="A21" s="0" t="n">
        <v>13</v>
      </c>
      <c r="B21" s="12" t="n">
        <v>0</v>
      </c>
      <c r="C21" s="12" t="n">
        <f aca="false">B21*1.10491</f>
        <v>0</v>
      </c>
      <c r="D21" s="13" t="n">
        <v>5.33</v>
      </c>
      <c r="E21" s="14" t="n">
        <f aca="false">C21*D21</f>
        <v>0</v>
      </c>
      <c r="F21" s="15"/>
      <c r="G21" s="12" t="n">
        <v>5795</v>
      </c>
      <c r="H21" s="12" t="n">
        <f aca="false">G21*1.10491</f>
        <v>6402.95345</v>
      </c>
      <c r="I21" s="13" t="n">
        <v>5.33</v>
      </c>
      <c r="J21" s="16" t="n">
        <f aca="false">H21*I21</f>
        <v>34127.7418885</v>
      </c>
    </row>
    <row r="22" customFormat="false" ht="12.75" hidden="false" customHeight="false" outlineLevel="0" collapsed="false">
      <c r="A22" s="0" t="n">
        <v>14</v>
      </c>
      <c r="B22" s="12" t="n">
        <v>0</v>
      </c>
      <c r="C22" s="12" t="n">
        <f aca="false">B22*1.10491</f>
        <v>0</v>
      </c>
      <c r="D22" s="13" t="n">
        <v>5.18</v>
      </c>
      <c r="E22" s="14" t="n">
        <f aca="false">C22*D22</f>
        <v>0</v>
      </c>
      <c r="F22" s="15"/>
      <c r="G22" s="12" t="n">
        <v>5796</v>
      </c>
      <c r="H22" s="12" t="n">
        <f aca="false">G22*1.10491</f>
        <v>6404.05836</v>
      </c>
      <c r="I22" s="13" t="n">
        <v>5.18</v>
      </c>
      <c r="J22" s="16" t="n">
        <f aca="false">H22*I22</f>
        <v>33173.0223048</v>
      </c>
    </row>
    <row r="23" customFormat="false" ht="12.75" hidden="false" customHeight="false" outlineLevel="0" collapsed="false">
      <c r="A23" s="0" t="n">
        <v>15</v>
      </c>
      <c r="B23" s="12" t="n">
        <v>0</v>
      </c>
      <c r="C23" s="12" t="n">
        <f aca="false">B23*1.10491</f>
        <v>0</v>
      </c>
      <c r="D23" s="13" t="n">
        <v>5.18</v>
      </c>
      <c r="E23" s="14" t="n">
        <f aca="false">C23*D23</f>
        <v>0</v>
      </c>
      <c r="F23" s="15"/>
      <c r="G23" s="12" t="n">
        <v>5795</v>
      </c>
      <c r="H23" s="12" t="n">
        <f aca="false">G23*1.10491</f>
        <v>6402.95345</v>
      </c>
      <c r="I23" s="13" t="n">
        <v>5.18</v>
      </c>
      <c r="J23" s="16" t="n">
        <f aca="false">H23*I23</f>
        <v>33167.298871</v>
      </c>
    </row>
    <row r="24" customFormat="false" ht="12.75" hidden="false" customHeight="false" outlineLevel="0" collapsed="false">
      <c r="A24" s="0" t="n">
        <v>16</v>
      </c>
      <c r="B24" s="12" t="n">
        <f aca="false">28*0.781055</f>
        <v>21.86954</v>
      </c>
      <c r="C24" s="12" t="n">
        <f aca="false">B24*1.104836</f>
        <v>24.16225509544</v>
      </c>
      <c r="D24" s="13" t="n">
        <v>5.18</v>
      </c>
      <c r="E24" s="14" t="n">
        <f aca="false">C24*D24</f>
        <v>125.160481394379</v>
      </c>
      <c r="F24" s="15"/>
      <c r="G24" s="12" t="n">
        <v>5796</v>
      </c>
      <c r="H24" s="12" t="n">
        <f aca="false">G24*1.10491</f>
        <v>6404.05836</v>
      </c>
      <c r="I24" s="13" t="n">
        <v>5.18</v>
      </c>
      <c r="J24" s="16" t="n">
        <f aca="false">H24*I24</f>
        <v>33173.0223048</v>
      </c>
    </row>
    <row r="25" customFormat="false" ht="12.75" hidden="false" customHeight="false" outlineLevel="0" collapsed="false">
      <c r="A25" s="0" t="n">
        <v>17</v>
      </c>
      <c r="B25" s="12" t="n">
        <f aca="false">8654*0.781055</f>
        <v>6759.24997</v>
      </c>
      <c r="C25" s="12" t="n">
        <f aca="false">B25*1.104836</f>
        <v>7467.86269985492</v>
      </c>
      <c r="D25" s="13" t="n">
        <v>5.1</v>
      </c>
      <c r="E25" s="14" t="n">
        <f aca="false">C25*D25</f>
        <v>38086.0997692601</v>
      </c>
      <c r="F25" s="15"/>
      <c r="G25" s="12" t="n">
        <v>5795</v>
      </c>
      <c r="H25" s="12" t="n">
        <f aca="false">G25*1.10491</f>
        <v>6402.95345</v>
      </c>
      <c r="I25" s="13" t="n">
        <v>5.1</v>
      </c>
      <c r="J25" s="16" t="n">
        <f aca="false">H25*I25</f>
        <v>32655.062595</v>
      </c>
    </row>
    <row r="26" customFormat="false" ht="12.75" hidden="false" customHeight="false" outlineLevel="0" collapsed="false">
      <c r="A26" s="0" t="n">
        <v>18</v>
      </c>
      <c r="B26" s="12" t="n">
        <f aca="false">22705*0.781055</f>
        <v>17733.853775</v>
      </c>
      <c r="C26" s="12" t="n">
        <f aca="false">B26*1.104836</f>
        <v>19593.0000693559</v>
      </c>
      <c r="D26" s="13" t="n">
        <v>5.05</v>
      </c>
      <c r="E26" s="14" t="n">
        <f aca="false">C26*D26</f>
        <v>98944.6503502473</v>
      </c>
      <c r="F26" s="15"/>
      <c r="G26" s="12" t="n">
        <v>5796</v>
      </c>
      <c r="H26" s="12" t="n">
        <f aca="false">G26*1.10491</f>
        <v>6404.05836</v>
      </c>
      <c r="I26" s="13" t="n">
        <v>5.05</v>
      </c>
      <c r="J26" s="16" t="n">
        <f aca="false">H26*I26</f>
        <v>32340.494718</v>
      </c>
    </row>
    <row r="27" customFormat="false" ht="12.75" hidden="false" customHeight="false" outlineLevel="0" collapsed="false">
      <c r="A27" s="0" t="n">
        <v>19</v>
      </c>
      <c r="B27" s="12" t="n">
        <f aca="false">20777*0.781055</f>
        <v>16227.979735</v>
      </c>
      <c r="C27" s="12" t="n">
        <f aca="false">B27*1.104836</f>
        <v>17929.2562184985</v>
      </c>
      <c r="D27" s="13" t="n">
        <v>5.135</v>
      </c>
      <c r="E27" s="14" t="n">
        <f aca="false">C27*D27</f>
        <v>92066.7306819896</v>
      </c>
      <c r="F27" s="15"/>
      <c r="G27" s="12" t="n">
        <v>5795</v>
      </c>
      <c r="H27" s="12" t="n">
        <f aca="false">G27*1.10491</f>
        <v>6402.95345</v>
      </c>
      <c r="I27" s="13" t="n">
        <v>5.135</v>
      </c>
      <c r="J27" s="16" t="n">
        <f aca="false">H27*I27</f>
        <v>32879.16596575</v>
      </c>
    </row>
    <row r="28" customFormat="false" ht="12.75" hidden="false" customHeight="false" outlineLevel="0" collapsed="false">
      <c r="A28" s="0" t="n">
        <v>20</v>
      </c>
      <c r="B28" s="12" t="n">
        <f aca="false">14719*0.781055</f>
        <v>11496.348545</v>
      </c>
      <c r="C28" s="12" t="n">
        <f aca="false">B28*1.104836</f>
        <v>12701.5797410636</v>
      </c>
      <c r="D28" s="13" t="n">
        <v>4.815</v>
      </c>
      <c r="E28" s="14" t="n">
        <f aca="false">C28*D28</f>
        <v>61158.1064532213</v>
      </c>
      <c r="F28" s="15"/>
      <c r="G28" s="12" t="n">
        <v>5796</v>
      </c>
      <c r="H28" s="12" t="n">
        <f aca="false">G28*1.10491</f>
        <v>6404.05836</v>
      </c>
      <c r="I28" s="13" t="n">
        <v>4.815</v>
      </c>
      <c r="J28" s="16" t="n">
        <f aca="false">H28*I28</f>
        <v>30835.5410034</v>
      </c>
    </row>
    <row r="29" customFormat="false" ht="12.75" hidden="false" customHeight="false" outlineLevel="0" collapsed="false">
      <c r="A29" s="0" t="n">
        <v>21</v>
      </c>
      <c r="B29" s="12" t="n">
        <f aca="false">16400*0.781055</f>
        <v>12809.302</v>
      </c>
      <c r="C29" s="12" t="n">
        <f aca="false">B29*1.104836</f>
        <v>14152.177984472</v>
      </c>
      <c r="D29" s="13" t="n">
        <v>4.605</v>
      </c>
      <c r="E29" s="14" t="n">
        <f aca="false">C29*D29</f>
        <v>65170.7796184936</v>
      </c>
      <c r="F29" s="15"/>
      <c r="G29" s="12" t="n">
        <v>5795</v>
      </c>
      <c r="H29" s="12" t="n">
        <f aca="false">G29*1.10491</f>
        <v>6402.95345</v>
      </c>
      <c r="I29" s="13" t="n">
        <v>4.605</v>
      </c>
      <c r="J29" s="16" t="n">
        <f aca="false">H29*I29</f>
        <v>29485.60063725</v>
      </c>
    </row>
    <row r="30" customFormat="false" ht="12.75" hidden="false" customHeight="false" outlineLevel="0" collapsed="false">
      <c r="A30" s="0" t="n">
        <v>22</v>
      </c>
      <c r="B30" s="12" t="n">
        <f aca="false">19498*0.781055</f>
        <v>15229.01039</v>
      </c>
      <c r="C30" s="12" t="n">
        <f aca="false">B30*1.104836</f>
        <v>16825.558923246</v>
      </c>
      <c r="D30" s="13" t="n">
        <v>4.605</v>
      </c>
      <c r="E30" s="14" t="n">
        <f aca="false">C30*D30</f>
        <v>77481.698841548</v>
      </c>
      <c r="F30" s="15"/>
      <c r="G30" s="12" t="n">
        <v>5795</v>
      </c>
      <c r="H30" s="12" t="n">
        <f aca="false">G30*1.10491</f>
        <v>6402.95345</v>
      </c>
      <c r="I30" s="13" t="n">
        <v>4.605</v>
      </c>
      <c r="J30" s="16" t="n">
        <f aca="false">H30*I30</f>
        <v>29485.60063725</v>
      </c>
    </row>
    <row r="31" customFormat="false" ht="12.75" hidden="false" customHeight="false" outlineLevel="0" collapsed="false">
      <c r="A31" s="0" t="n">
        <v>23</v>
      </c>
      <c r="B31" s="12" t="n">
        <f aca="false">14095*0.781055</f>
        <v>11008.970225</v>
      </c>
      <c r="C31" s="12" t="n">
        <f aca="false">B31*1.104836</f>
        <v>12163.1066275081</v>
      </c>
      <c r="D31" s="13" t="n">
        <v>4.605</v>
      </c>
      <c r="E31" s="14" t="n">
        <f aca="false">C31*D31</f>
        <v>56011.1060196748</v>
      </c>
      <c r="F31" s="15"/>
      <c r="G31" s="12" t="n">
        <v>5796</v>
      </c>
      <c r="H31" s="12" t="n">
        <f aca="false">G31*1.10491</f>
        <v>6404.05836</v>
      </c>
      <c r="I31" s="13" t="n">
        <v>4.605</v>
      </c>
      <c r="J31" s="16" t="n">
        <f aca="false">H31*I31</f>
        <v>29490.6887478</v>
      </c>
    </row>
    <row r="32" customFormat="false" ht="12.75" hidden="false" customHeight="false" outlineLevel="0" collapsed="false">
      <c r="A32" s="0" t="n">
        <v>24</v>
      </c>
      <c r="B32" s="12" t="n">
        <f aca="false">14232*0.781055</f>
        <v>11115.97476</v>
      </c>
      <c r="C32" s="12" t="n">
        <f aca="false">B32*1.104836</f>
        <v>12281.3290899394</v>
      </c>
      <c r="D32" s="13" t="n">
        <v>4.58</v>
      </c>
      <c r="E32" s="14" t="n">
        <f aca="false">C32*D32</f>
        <v>56248.4872319223</v>
      </c>
      <c r="F32" s="15"/>
      <c r="G32" s="12" t="n">
        <v>5795</v>
      </c>
      <c r="H32" s="12" t="n">
        <f aca="false">G32*1.10491</f>
        <v>6402.95345</v>
      </c>
      <c r="I32" s="13" t="n">
        <v>4.58</v>
      </c>
      <c r="J32" s="16" t="n">
        <f aca="false">H32*I32</f>
        <v>29325.526801</v>
      </c>
    </row>
    <row r="33" customFormat="false" ht="12.75" hidden="false" customHeight="false" outlineLevel="0" collapsed="false">
      <c r="A33" s="0" t="n">
        <v>25</v>
      </c>
      <c r="B33" s="12" t="n">
        <f aca="false">14037*0.781055</f>
        <v>10963.669035</v>
      </c>
      <c r="C33" s="12" t="n">
        <f aca="false">B33*1.104836</f>
        <v>12113.0562419533</v>
      </c>
      <c r="D33" s="13" t="n">
        <v>4.625</v>
      </c>
      <c r="E33" s="14" t="n">
        <f aca="false">C33*D33</f>
        <v>56022.8851190338</v>
      </c>
      <c r="F33" s="15"/>
      <c r="G33" s="12" t="n">
        <v>5796</v>
      </c>
      <c r="H33" s="12" t="n">
        <f aca="false">G33*1.10491</f>
        <v>6404.05836</v>
      </c>
      <c r="I33" s="13" t="n">
        <v>4.625</v>
      </c>
      <c r="J33" s="16" t="n">
        <f aca="false">H33*I33</f>
        <v>29618.769915</v>
      </c>
    </row>
    <row r="34" customFormat="false" ht="12.75" hidden="false" customHeight="false" outlineLevel="0" collapsed="false">
      <c r="A34" s="0" t="n">
        <v>26</v>
      </c>
      <c r="B34" s="12" t="n">
        <f aca="false">14158*0.781055</f>
        <v>11058.17669</v>
      </c>
      <c r="C34" s="12" t="n">
        <f aca="false">B34*1.104836</f>
        <v>12217.4717014728</v>
      </c>
      <c r="D34" s="13" t="n">
        <v>4.44</v>
      </c>
      <c r="E34" s="14" t="n">
        <f aca="false">C34*D34</f>
        <v>54245.5743545394</v>
      </c>
      <c r="F34" s="15"/>
      <c r="G34" s="12" t="n">
        <v>5795</v>
      </c>
      <c r="H34" s="12" t="n">
        <f aca="false">G34*1.10491</f>
        <v>6402.95345</v>
      </c>
      <c r="I34" s="13" t="n">
        <v>4.44</v>
      </c>
      <c r="J34" s="16" t="n">
        <f aca="false">H34*I34</f>
        <v>28429.113318</v>
      </c>
    </row>
    <row r="35" customFormat="false" ht="12.75" hidden="false" customHeight="false" outlineLevel="0" collapsed="false">
      <c r="A35" s="0" t="n">
        <v>27</v>
      </c>
      <c r="B35" s="12" t="n">
        <f aca="false">13244*0.781055</f>
        <v>10344.29242</v>
      </c>
      <c r="C35" s="12" t="n">
        <f aca="false">B35*1.104836</f>
        <v>11428.7466601431</v>
      </c>
      <c r="D35" s="13" t="n">
        <v>4.395</v>
      </c>
      <c r="E35" s="14" t="n">
        <f aca="false">C35*D35</f>
        <v>50229.341571329</v>
      </c>
      <c r="F35" s="15"/>
      <c r="G35" s="12" t="n">
        <v>5796</v>
      </c>
      <c r="H35" s="12" t="n">
        <f aca="false">G35*1.10491</f>
        <v>6404.05836</v>
      </c>
      <c r="I35" s="13" t="n">
        <v>4.395</v>
      </c>
      <c r="J35" s="16" t="n">
        <f aca="false">H35*I35</f>
        <v>28145.8364922</v>
      </c>
    </row>
    <row r="36" customFormat="false" ht="12.75" hidden="false" customHeight="false" outlineLevel="0" collapsed="false">
      <c r="A36" s="0" t="n">
        <v>28</v>
      </c>
      <c r="B36" s="12" t="n">
        <f aca="false">15474*0.781055</f>
        <v>12086.04507</v>
      </c>
      <c r="C36" s="12" t="n">
        <f aca="false">B36*1.104836</f>
        <v>13353.0976909585</v>
      </c>
      <c r="D36" s="13" t="n">
        <v>4.24</v>
      </c>
      <c r="E36" s="14" t="n">
        <f aca="false">C36*D36</f>
        <v>56617.1342096641</v>
      </c>
      <c r="F36" s="15"/>
      <c r="G36" s="12" t="n">
        <v>5795</v>
      </c>
      <c r="H36" s="12" t="n">
        <f aca="false">G36*1.10491</f>
        <v>6402.95345</v>
      </c>
      <c r="I36" s="13" t="n">
        <v>4.24</v>
      </c>
      <c r="J36" s="16" t="n">
        <f aca="false">H36*I36</f>
        <v>27148.522628</v>
      </c>
    </row>
    <row r="37" customFormat="false" ht="12.75" hidden="false" customHeight="false" outlineLevel="0" collapsed="false">
      <c r="A37" s="0" t="n">
        <v>29</v>
      </c>
      <c r="B37" s="12" t="n">
        <f aca="false">13681*0.781055</f>
        <v>10685.613455</v>
      </c>
      <c r="C37" s="12" t="n">
        <f aca="false">B37*1.104836</f>
        <v>11805.8504271684</v>
      </c>
      <c r="D37" s="13" t="n">
        <v>4.24</v>
      </c>
      <c r="E37" s="14" t="n">
        <f aca="false">C37*D37</f>
        <v>50056.8058111939</v>
      </c>
      <c r="F37" s="15"/>
      <c r="G37" s="12" t="n">
        <v>5796</v>
      </c>
      <c r="H37" s="12" t="n">
        <f aca="false">G37*1.10491</f>
        <v>6404.05836</v>
      </c>
      <c r="I37" s="13" t="n">
        <v>4.24</v>
      </c>
      <c r="J37" s="16" t="n">
        <f aca="false">H37*I37</f>
        <v>27153.2074464</v>
      </c>
    </row>
    <row r="38" customFormat="false" ht="12.75" hidden="false" customHeight="false" outlineLevel="0" collapsed="false">
      <c r="A38" s="0" t="n">
        <v>30</v>
      </c>
      <c r="B38" s="12" t="n">
        <f aca="false">14664*0.781055</f>
        <v>11453.39052</v>
      </c>
      <c r="C38" s="12" t="n">
        <f aca="false">B38*1.104836</f>
        <v>12654.1181685547</v>
      </c>
      <c r="D38" s="13" t="n">
        <v>4.24</v>
      </c>
      <c r="E38" s="14" t="n">
        <f aca="false">C38*D38</f>
        <v>53653.461034672</v>
      </c>
      <c r="F38" s="15"/>
      <c r="G38" s="12" t="n">
        <v>5795</v>
      </c>
      <c r="H38" s="12" t="n">
        <f aca="false">G38*1.10491</f>
        <v>6402.95345</v>
      </c>
      <c r="I38" s="13" t="n">
        <v>4.24</v>
      </c>
      <c r="J38" s="16" t="n">
        <f aca="false">H38*I38</f>
        <v>27148.522628</v>
      </c>
    </row>
    <row r="39" customFormat="false" ht="12.75" hidden="false" customHeight="false" outlineLevel="0" collapsed="false">
      <c r="A39" s="0" t="n">
        <v>31</v>
      </c>
      <c r="B39" s="12" t="n">
        <f aca="false">13670*0.781055</f>
        <v>10677.02185</v>
      </c>
      <c r="C39" s="12" t="n">
        <f aca="false">B39*1.104836</f>
        <v>11796.3581126666</v>
      </c>
      <c r="D39" s="13" t="n">
        <v>4.275</v>
      </c>
      <c r="E39" s="14" t="n">
        <f aca="false">C39*D39</f>
        <v>50429.4309316497</v>
      </c>
      <c r="F39" s="15"/>
      <c r="G39" s="12" t="n">
        <v>5796</v>
      </c>
      <c r="H39" s="12" t="n">
        <f aca="false">G39*1.10491</f>
        <v>6404.05836</v>
      </c>
      <c r="I39" s="13" t="n">
        <v>4.275</v>
      </c>
      <c r="J39" s="16" t="n">
        <f aca="false">H39*I39</f>
        <v>27377.349489</v>
      </c>
    </row>
    <row r="40" customFormat="false" ht="12.75" hidden="false" customHeight="false" outlineLevel="0" collapsed="false">
      <c r="B40" s="12"/>
      <c r="C40" s="12"/>
      <c r="D40" s="13"/>
      <c r="E40" s="14"/>
      <c r="F40" s="15"/>
      <c r="I40" s="13"/>
      <c r="J40" s="16"/>
    </row>
    <row r="41" customFormat="false" ht="12.75" hidden="false" customHeight="false" outlineLevel="0" collapsed="false">
      <c r="A41" s="17" t="s">
        <v>12</v>
      </c>
      <c r="B41" s="18" t="n">
        <f aca="false">SUM(B9:B39)</f>
        <v>179670.76798</v>
      </c>
      <c r="C41" s="18" t="n">
        <f aca="false">SUM(C9:C39)</f>
        <v>198506.732611951</v>
      </c>
      <c r="D41" s="19"/>
      <c r="E41" s="20" t="n">
        <f aca="false">SUM(E9:E40)</f>
        <v>916547.452479833</v>
      </c>
      <c r="F41" s="21"/>
      <c r="G41" s="22" t="n">
        <f aca="false">SUM(G9:G40)</f>
        <v>179659</v>
      </c>
      <c r="H41" s="22" t="n">
        <f aca="false">SUM(H9:H40)</f>
        <v>198507.02569</v>
      </c>
      <c r="I41" s="19"/>
      <c r="J41" s="20" t="n">
        <f aca="false">SUM(J9:J40)</f>
        <v>953153.66657615</v>
      </c>
    </row>
    <row r="42" customFormat="false" ht="12.75" hidden="false" customHeight="false" outlineLevel="0" collapsed="false">
      <c r="D42" s="13"/>
      <c r="E42" s="14"/>
      <c r="F42" s="15"/>
      <c r="I42" s="13"/>
      <c r="J42" s="16"/>
    </row>
    <row r="43" customFormat="false" ht="12.75" hidden="false" customHeight="false" outlineLevel="0" collapsed="false">
      <c r="A43" s="23" t="s">
        <v>13</v>
      </c>
      <c r="B43" s="24"/>
      <c r="C43" s="24"/>
      <c r="D43" s="25"/>
      <c r="E43" s="26" t="n">
        <f aca="false">E41-J41</f>
        <v>-36606.2140963166</v>
      </c>
      <c r="G43" s="27"/>
      <c r="H43" s="27"/>
    </row>
    <row r="44" customFormat="false" ht="12.75" hidden="false" customHeight="false" outlineLevel="0" collapsed="false">
      <c r="G44" s="28"/>
      <c r="H44" s="28"/>
    </row>
    <row r="45" customFormat="false" ht="12.75" hidden="false" customHeight="false" outlineLevel="0" collapsed="false">
      <c r="G45" s="28"/>
      <c r="H45" s="28"/>
    </row>
    <row r="46" customFormat="false" ht="12.75" hidden="false" customHeight="false" outlineLevel="0" collapsed="false">
      <c r="G46" s="27"/>
      <c r="H46" s="27"/>
    </row>
  </sheetData>
  <mergeCells count="2">
    <mergeCell ref="B5:E5"/>
    <mergeCell ref="G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2000-12-07T12:49:38Z</dcterms:created>
  <dc:creator>Christy Sweeney</dc:creator>
  <dc:description/>
  <dc:language>en-US</dc:language>
  <cp:lastModifiedBy>Nickolas Moshou</cp:lastModifiedBy>
  <cp:revision>0</cp:revision>
  <dc:subject/>
  <dc:title/>
</cp:coreProperties>
</file>