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<sst xmlns="http://schemas.openxmlformats.org/spreadsheetml/2006/main" count="49" uniqueCount="38">
  <si>
    <t xml:space="preserve">Project Raptor Entities</t>
  </si>
  <si>
    <t xml:space="preserve">Deferred Tax Liability Balances</t>
  </si>
  <si>
    <t xml:space="preserve">at September 31, 2001</t>
  </si>
  <si>
    <t xml:space="preserve">DR/ (CR)</t>
  </si>
  <si>
    <t xml:space="preserve">Deferred Tax Liability Balances </t>
  </si>
  <si>
    <t xml:space="preserve">Federal</t>
  </si>
  <si>
    <t xml:space="preserve">State</t>
  </si>
  <si>
    <t xml:space="preserve">Total</t>
  </si>
  <si>
    <t xml:space="preserve">Harrier</t>
  </si>
  <si>
    <t xml:space="preserve">Grizzly</t>
  </si>
  <si>
    <t xml:space="preserve">Roadrunner</t>
  </si>
  <si>
    <t xml:space="preserve">Total NIBT / Deferred Taxes for Entities Supported by ENE Stock</t>
  </si>
  <si>
    <t xml:space="preserve">Pronghorn (Supported by TNPC Warrants)</t>
  </si>
  <si>
    <t xml:space="preserve">Total NIBT / Deferred Taxes for All Raptor Entities</t>
  </si>
  <si>
    <t xml:space="preserve">Note:  No taxes are recorded on the Raptor GAAP deconsolidated entities (Talon, Timberwolf, Bobcat and Porcupine)</t>
  </si>
  <si>
    <t xml:space="preserve">Estimated Deferred Tax Liability Balances by Income Category</t>
  </si>
  <si>
    <t xml:space="preserve">(Dr) / CR</t>
  </si>
  <si>
    <t xml:space="preserve">Pronghorn</t>
  </si>
  <si>
    <t xml:space="preserve">Raptor
Total</t>
  </si>
  <si>
    <t xml:space="preserve">Mark to Market Income</t>
  </si>
  <si>
    <t xml:space="preserve">Y-T-D   12/31/00</t>
  </si>
  <si>
    <t xml:space="preserve">Y-T-D   09/31/01</t>
  </si>
  <si>
    <t xml:space="preserve">Total Mark to Mkt</t>
  </si>
  <si>
    <t xml:space="preserve">Tax Rate</t>
  </si>
  <si>
    <t xml:space="preserve">Deferred Taxes - Mark to Mkt</t>
  </si>
  <si>
    <t xml:space="preserve">Other Operating Income</t>
  </si>
  <si>
    <t xml:space="preserve">Total Other Operating</t>
  </si>
  <si>
    <t xml:space="preserve"> Deferred Taxes - Other Operating Income</t>
  </si>
  <si>
    <t xml:space="preserve">Interest and Other Income</t>
  </si>
  <si>
    <t xml:space="preserve">Total Interest &amp; Other</t>
  </si>
  <si>
    <t xml:space="preserve">Deferred Taxes - Interest &amp; Other Income</t>
  </si>
  <si>
    <t xml:space="preserve">12/31/00 NIBT</t>
  </si>
  <si>
    <t xml:space="preserve">09/31/01 NIBT</t>
  </si>
  <si>
    <t xml:space="preserve">Life to Date NIBT</t>
  </si>
  <si>
    <t xml:space="preserve">Total Deferred Tax</t>
  </si>
  <si>
    <t xml:space="preserve">Adjustment-Actual Current Taxes</t>
  </si>
  <si>
    <t xml:space="preserve">Actual Deferred Taxes</t>
  </si>
  <si>
    <t xml:space="preserve">Deferred Tax Variance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</si>
</sst>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0.00%"/>
    <numFmt numFmtId="167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sz val="9"/>
      <name val="Arial"/>
      <family val="2"/>
    </font>
    <font>
      <b val="true"/>
      <sz val="9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1" width="22.14"/>
    <col collapsed="false" customWidth="true" hidden="false" outlineLevel="0" max="3" min="3" style="1" width="14.56"/>
    <col collapsed="false" customWidth="true" hidden="false" outlineLevel="0" max="4" min="4" style="1" width="8.41"/>
    <col collapsed="false" customWidth="true" hidden="false" outlineLevel="0" max="8" min="5" style="1" width="14.14"/>
    <col collapsed="false" customWidth="true" hidden="false" outlineLevel="0" max="9" min="9" style="2" width="1.13"/>
    <col collapsed="false" customWidth="true" hidden="false" outlineLevel="0" max="10" min="10" style="1" width="14.14"/>
    <col collapsed="false" customWidth="true" hidden="false" outlineLevel="0" max="11" min="11" style="2" width="1.28"/>
    <col collapsed="false" customWidth="true" hidden="false" outlineLevel="0" max="12" min="12" style="1" width="14.14"/>
    <col collapsed="false" customWidth="true" hidden="false" outlineLevel="0" max="13" min="13" style="1" width="12.99"/>
    <col collapsed="false" customWidth="true" hidden="false" outlineLevel="0" max="14" min="14" style="1" width="15.13"/>
    <col collapsed="false" customWidth="true" hidden="false" outlineLevel="0" max="16" min="15" style="1" width="18.99"/>
    <col collapsed="false" customWidth="true" hidden="false" outlineLevel="0" max="17" min="17" style="1" width="16.99"/>
    <col collapsed="false" customWidth="false" hidden="false" outlineLevel="0" max="257" min="18" style="1" width="9.14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3" t="s">
        <v>2</v>
      </c>
    </row>
    <row r="4" customFormat="false" ht="13.5" hidden="false" customHeight="false" outlineLevel="0" collapsed="false">
      <c r="A4" s="3" t="s">
        <v>3</v>
      </c>
      <c r="N4" s="2"/>
      <c r="O4" s="2"/>
      <c r="P4" s="2"/>
      <c r="Q4" s="4"/>
      <c r="R4" s="2"/>
    </row>
    <row r="5" customFormat="false" ht="13.5" hidden="false" customHeight="false" outlineLevel="0" collapsed="false">
      <c r="E5" s="4"/>
      <c r="G5" s="5" t="s">
        <v>4</v>
      </c>
      <c r="H5" s="5"/>
      <c r="I5" s="5"/>
      <c r="J5" s="5"/>
      <c r="N5" s="4"/>
      <c r="O5" s="2"/>
      <c r="P5" s="2"/>
      <c r="Q5" s="4"/>
      <c r="R5" s="2"/>
    </row>
    <row r="6" customFormat="false" ht="13.5" hidden="false" customHeight="false" outlineLevel="0" collapsed="false">
      <c r="E6" s="4"/>
      <c r="G6" s="6" t="s">
        <v>5</v>
      </c>
      <c r="H6" s="5" t="s">
        <v>6</v>
      </c>
      <c r="J6" s="6" t="s">
        <v>7</v>
      </c>
      <c r="K6" s="4"/>
      <c r="N6" s="4"/>
      <c r="O6" s="2"/>
      <c r="P6" s="2"/>
      <c r="Q6" s="4"/>
      <c r="R6" s="2"/>
    </row>
    <row r="7" customFormat="false" ht="12.75" hidden="false" customHeight="false" outlineLevel="0" collapsed="false">
      <c r="A7" s="1" t="s">
        <v>8</v>
      </c>
      <c r="E7" s="2"/>
      <c r="G7" s="7" t="n">
        <v>-220150518</v>
      </c>
      <c r="H7" s="7" t="n">
        <v>-19453654</v>
      </c>
      <c r="I7" s="8"/>
      <c r="J7" s="7" t="n">
        <f aca="false">SUM(G7:H7)</f>
        <v>-239604172</v>
      </c>
      <c r="N7" s="2"/>
      <c r="O7" s="2"/>
      <c r="P7" s="2"/>
      <c r="Q7" s="2"/>
      <c r="R7" s="2"/>
    </row>
    <row r="8" customFormat="false" ht="12.75" hidden="false" customHeight="false" outlineLevel="0" collapsed="false">
      <c r="A8" s="1" t="s">
        <v>9</v>
      </c>
      <c r="E8" s="2"/>
      <c r="G8" s="1" t="n">
        <v>-48027772</v>
      </c>
      <c r="H8" s="1" t="n">
        <v>-4243986</v>
      </c>
      <c r="J8" s="1" t="n">
        <f aca="false">SUM(G8:H8)</f>
        <v>-52271758</v>
      </c>
      <c r="N8" s="2"/>
      <c r="O8" s="2"/>
      <c r="P8" s="2"/>
      <c r="Q8" s="2"/>
      <c r="R8" s="2"/>
    </row>
    <row r="9" customFormat="false" ht="12.75" hidden="false" customHeight="false" outlineLevel="0" collapsed="false">
      <c r="A9" s="1" t="s">
        <v>10</v>
      </c>
      <c r="E9" s="2"/>
      <c r="G9" s="9" t="n">
        <v>-13204386</v>
      </c>
      <c r="H9" s="9" t="n">
        <v>-1166809</v>
      </c>
      <c r="I9" s="8"/>
      <c r="J9" s="9" t="n">
        <f aca="false">SUM(G9:H9)</f>
        <v>-14371195</v>
      </c>
      <c r="N9" s="2"/>
      <c r="O9" s="2"/>
      <c r="P9" s="2"/>
      <c r="Q9" s="2"/>
      <c r="R9" s="2"/>
    </row>
    <row r="10" customFormat="false" ht="12.75" hidden="false" customHeight="false" outlineLevel="0" collapsed="false">
      <c r="B10" s="1" t="s">
        <v>11</v>
      </c>
      <c r="E10" s="2"/>
      <c r="G10" s="1" t="n">
        <f aca="false">SUM(G7:G9)</f>
        <v>-281382676</v>
      </c>
      <c r="H10" s="1" t="n">
        <f aca="false">SUM(H7:H9)</f>
        <v>-24864449</v>
      </c>
      <c r="J10" s="1" t="n">
        <f aca="false">SUM(J7:J9)</f>
        <v>-306247125</v>
      </c>
      <c r="N10" s="2"/>
      <c r="O10" s="2"/>
      <c r="P10" s="2"/>
      <c r="Q10" s="2"/>
      <c r="R10" s="2"/>
    </row>
    <row r="11" customFormat="false" ht="12.75" hidden="false" customHeight="false" outlineLevel="0" collapsed="false">
      <c r="E11" s="2"/>
      <c r="N11" s="2"/>
      <c r="O11" s="2"/>
      <c r="P11" s="2"/>
      <c r="Q11" s="2"/>
      <c r="R11" s="2"/>
    </row>
    <row r="12" customFormat="false" ht="12.75" hidden="false" customHeight="false" outlineLevel="0" collapsed="false">
      <c r="A12" s="1" t="s">
        <v>12</v>
      </c>
      <c r="E12" s="2"/>
      <c r="G12" s="9" t="n">
        <v>-86962001</v>
      </c>
      <c r="H12" s="9" t="n">
        <v>-7684418</v>
      </c>
      <c r="I12" s="8"/>
      <c r="J12" s="9" t="n">
        <f aca="false">SUM(G12:H12)</f>
        <v>-94646419</v>
      </c>
      <c r="N12" s="2"/>
      <c r="O12" s="2"/>
      <c r="P12" s="2"/>
      <c r="Q12" s="2"/>
      <c r="R12" s="2"/>
    </row>
    <row r="13" customFormat="false" ht="13.5" hidden="false" customHeight="false" outlineLevel="0" collapsed="false">
      <c r="B13" s="1" t="s">
        <v>13</v>
      </c>
      <c r="E13" s="2"/>
      <c r="G13" s="10" t="n">
        <f aca="false">+G10+G12</f>
        <v>-368344677</v>
      </c>
      <c r="H13" s="10" t="n">
        <f aca="false">+H10+H12</f>
        <v>-32548867</v>
      </c>
      <c r="J13" s="10" t="n">
        <f aca="false">+J10+J12</f>
        <v>-400893544</v>
      </c>
      <c r="N13" s="2"/>
      <c r="O13" s="2"/>
      <c r="P13" s="2"/>
      <c r="Q13" s="2"/>
      <c r="R13" s="2"/>
    </row>
    <row r="14" customFormat="false" ht="13.5" hidden="false" customHeight="false" outlineLevel="0" collapsed="false">
      <c r="N14" s="2"/>
      <c r="O14" s="2"/>
      <c r="P14" s="2"/>
      <c r="Q14" s="2"/>
      <c r="R14" s="2"/>
    </row>
    <row r="15" customFormat="false" ht="12.75" hidden="false" customHeight="false" outlineLevel="0" collapsed="false">
      <c r="A15" s="1" t="s">
        <v>14</v>
      </c>
    </row>
    <row r="19" customFormat="false" ht="12.75" hidden="false" customHeight="false" outlineLevel="0" collapsed="false">
      <c r="A19" s="3" t="s">
        <v>15</v>
      </c>
    </row>
    <row r="20" customFormat="false" ht="12.75" hidden="false" customHeight="false" outlineLevel="0" collapsed="false">
      <c r="A20" s="3" t="s">
        <v>16</v>
      </c>
    </row>
    <row r="21" customFormat="false" ht="26.25" hidden="false" customHeight="false" outlineLevel="0" collapsed="false">
      <c r="E21" s="11" t="s">
        <v>8</v>
      </c>
      <c r="F21" s="11" t="s">
        <v>9</v>
      </c>
      <c r="G21" s="11" t="s">
        <v>10</v>
      </c>
      <c r="H21" s="11" t="s">
        <v>7</v>
      </c>
      <c r="I21" s="12"/>
      <c r="J21" s="11" t="s">
        <v>17</v>
      </c>
      <c r="K21" s="4"/>
      <c r="L21" s="13" t="s">
        <v>18</v>
      </c>
    </row>
    <row r="22" customFormat="false" ht="12.75" hidden="false" customHeight="false" outlineLevel="0" collapsed="false">
      <c r="E22" s="14"/>
      <c r="F22" s="15"/>
      <c r="G22" s="15"/>
      <c r="H22" s="15"/>
      <c r="I22" s="4"/>
      <c r="J22" s="15"/>
      <c r="K22" s="4"/>
      <c r="L22" s="15"/>
    </row>
    <row r="23" customFormat="false" ht="12.75" hidden="false" customHeight="false" outlineLevel="0" collapsed="false">
      <c r="B23" s="16" t="s">
        <v>19</v>
      </c>
    </row>
    <row r="24" customFormat="false" ht="12.75" hidden="false" customHeight="false" outlineLevel="0" collapsed="false">
      <c r="C24" s="17" t="s">
        <v>20</v>
      </c>
      <c r="D24" s="17"/>
      <c r="E24" s="1" t="n">
        <f aca="false">340041182</f>
        <v>340041182</v>
      </c>
      <c r="F24" s="1" t="n">
        <v>0</v>
      </c>
      <c r="G24" s="1" t="n">
        <v>0</v>
      </c>
      <c r="H24" s="1" t="n">
        <f aca="false">SUM(E24:G24)</f>
        <v>340041182</v>
      </c>
      <c r="J24" s="1" t="n">
        <v>196686016</v>
      </c>
      <c r="L24" s="1" t="n">
        <f aca="false">SUM(H24:J24)</f>
        <v>536727198</v>
      </c>
    </row>
    <row r="25" customFormat="false" ht="12.75" hidden="false" customHeight="false" outlineLevel="0" collapsed="false">
      <c r="C25" s="17" t="s">
        <v>21</v>
      </c>
      <c r="D25" s="17"/>
      <c r="E25" s="18" t="n">
        <v>200734628</v>
      </c>
      <c r="F25" s="18" t="n">
        <v>41817537</v>
      </c>
      <c r="G25" s="18" t="n">
        <v>0</v>
      </c>
      <c r="H25" s="18" t="n">
        <f aca="false">SUM(E25:G25)</f>
        <v>242552165</v>
      </c>
      <c r="J25" s="18" t="n">
        <v>222034027</v>
      </c>
      <c r="L25" s="18" t="n">
        <f aca="false">SUM(H25:J25)</f>
        <v>464586192</v>
      </c>
    </row>
    <row r="26" customFormat="false" ht="12.75" hidden="false" customHeight="false" outlineLevel="0" collapsed="false">
      <c r="C26" s="17" t="s">
        <v>22</v>
      </c>
      <c r="D26" s="17"/>
      <c r="E26" s="1" t="n">
        <f aca="false">SUM(E24:E25)</f>
        <v>540775810</v>
      </c>
      <c r="F26" s="1" t="n">
        <f aca="false">SUM(F24:F25)</f>
        <v>41817537</v>
      </c>
      <c r="G26" s="1" t="n">
        <f aca="false">SUM(G24:G25)</f>
        <v>0</v>
      </c>
      <c r="H26" s="1" t="n">
        <f aca="false">SUM(E26:G26)</f>
        <v>582593347</v>
      </c>
      <c r="J26" s="1" t="n">
        <f aca="false">SUM(J24:J25)</f>
        <v>418720043</v>
      </c>
      <c r="L26" s="1" t="n">
        <f aca="false">SUM(H26:J26)</f>
        <v>1001313390</v>
      </c>
    </row>
    <row r="27" customFormat="false" ht="12.75" hidden="false" customHeight="false" outlineLevel="0" collapsed="false">
      <c r="C27" s="17" t="s">
        <v>23</v>
      </c>
      <c r="D27" s="17"/>
      <c r="E27" s="19" t="n">
        <f aca="false">0.3695</f>
        <v>0.3695</v>
      </c>
      <c r="F27" s="19" t="n">
        <f aca="false">0.3695</f>
        <v>0.3695</v>
      </c>
      <c r="G27" s="19" t="n">
        <f aca="false">0.3695</f>
        <v>0.3695</v>
      </c>
      <c r="H27" s="20"/>
      <c r="I27" s="21"/>
      <c r="J27" s="19" t="n">
        <f aca="false">0.3695</f>
        <v>0.3695</v>
      </c>
      <c r="K27" s="21"/>
      <c r="L27" s="20"/>
    </row>
    <row r="28" customFormat="false" ht="12.75" hidden="false" customHeight="false" outlineLevel="0" collapsed="false">
      <c r="C28" s="17" t="s">
        <v>24</v>
      </c>
      <c r="D28" s="17"/>
      <c r="E28" s="1" t="n">
        <f aca="false">E26*E27</f>
        <v>199816661.795</v>
      </c>
      <c r="F28" s="1" t="n">
        <f aca="false">F26*F27</f>
        <v>15451579.9215</v>
      </c>
      <c r="G28" s="1" t="n">
        <f aca="false">G26*G27</f>
        <v>0</v>
      </c>
      <c r="H28" s="1" t="n">
        <f aca="false">SUM(E28:G28)</f>
        <v>215268241.7165</v>
      </c>
      <c r="J28" s="1" t="n">
        <f aca="false">J26*J27</f>
        <v>154717055.8885</v>
      </c>
      <c r="L28" s="18" t="n">
        <f aca="false">SUM(H28:J28)</f>
        <v>369985297.605</v>
      </c>
    </row>
    <row r="30" customFormat="false" ht="12.75" hidden="false" customHeight="false" outlineLevel="0" collapsed="false">
      <c r="B30" s="16" t="s">
        <v>25</v>
      </c>
    </row>
    <row r="31" customFormat="false" ht="12.75" hidden="false" customHeight="false" outlineLevel="0" collapsed="false">
      <c r="C31" s="17" t="s">
        <v>20</v>
      </c>
      <c r="D31" s="17"/>
      <c r="E31" s="1" t="n">
        <v>0</v>
      </c>
      <c r="F31" s="1" t="n">
        <v>0</v>
      </c>
      <c r="G31" s="1" t="n">
        <v>0</v>
      </c>
      <c r="H31" s="1" t="n">
        <v>0</v>
      </c>
      <c r="J31" s="1" t="n">
        <v>0</v>
      </c>
      <c r="L31" s="2" t="n">
        <f aca="false">SUM(H31:J31)</f>
        <v>0</v>
      </c>
    </row>
    <row r="32" customFormat="false" ht="12.75" hidden="false" customHeight="false" outlineLevel="0" collapsed="false">
      <c r="C32" s="17" t="s">
        <v>21</v>
      </c>
      <c r="D32" s="17"/>
      <c r="E32" s="18" t="n">
        <v>30637566</v>
      </c>
      <c r="F32" s="18" t="n">
        <v>11278183</v>
      </c>
      <c r="G32" s="18" t="n">
        <v>0</v>
      </c>
      <c r="H32" s="18" t="n">
        <f aca="false">SUM(E32:G32)</f>
        <v>41915749</v>
      </c>
      <c r="J32" s="18" t="n">
        <v>0</v>
      </c>
      <c r="L32" s="18" t="n">
        <f aca="false">SUM(H32:J32)</f>
        <v>41915749</v>
      </c>
    </row>
    <row r="33" customFormat="false" ht="12.75" hidden="false" customHeight="false" outlineLevel="0" collapsed="false">
      <c r="C33" s="17" t="s">
        <v>26</v>
      </c>
      <c r="D33" s="17"/>
      <c r="E33" s="1" t="n">
        <f aca="false">SUM(E31:E32)</f>
        <v>30637566</v>
      </c>
      <c r="F33" s="1" t="n">
        <f aca="false">SUM(F31:F32)</f>
        <v>11278183</v>
      </c>
      <c r="G33" s="1" t="n">
        <f aca="false">SUM(G31:G32)</f>
        <v>0</v>
      </c>
      <c r="H33" s="1" t="n">
        <f aca="false">SUM(E33:G33)</f>
        <v>41915749</v>
      </c>
      <c r="J33" s="1" t="n">
        <f aca="false">SUM(J31:J32)</f>
        <v>0</v>
      </c>
      <c r="L33" s="1" t="n">
        <f aca="false">SUM(H33:J33)</f>
        <v>41915749</v>
      </c>
    </row>
    <row r="34" customFormat="false" ht="12.75" hidden="false" customHeight="false" outlineLevel="0" collapsed="false">
      <c r="C34" s="17" t="s">
        <v>23</v>
      </c>
      <c r="D34" s="17"/>
      <c r="E34" s="19" t="n">
        <f aca="false">0.3695</f>
        <v>0.3695</v>
      </c>
      <c r="F34" s="19" t="n">
        <f aca="false">0.3695</f>
        <v>0.3695</v>
      </c>
      <c r="G34" s="19" t="n">
        <f aca="false">0.3695</f>
        <v>0.3695</v>
      </c>
      <c r="H34" s="20"/>
      <c r="I34" s="21"/>
      <c r="J34" s="19" t="n">
        <f aca="false">0.3695</f>
        <v>0.3695</v>
      </c>
      <c r="K34" s="21"/>
      <c r="L34" s="20"/>
    </row>
    <row r="35" customFormat="false" ht="12.75" hidden="false" customHeight="false" outlineLevel="0" collapsed="false">
      <c r="C35" s="17" t="s">
        <v>27</v>
      </c>
      <c r="D35" s="17"/>
      <c r="E35" s="1" t="n">
        <f aca="false">E33*E34</f>
        <v>11320580.637</v>
      </c>
      <c r="F35" s="1" t="n">
        <f aca="false">F33*F34</f>
        <v>4167288.6185</v>
      </c>
      <c r="G35" s="1" t="n">
        <f aca="false">G33*G34</f>
        <v>0</v>
      </c>
      <c r="H35" s="1" t="n">
        <f aca="false">SUM(E35:G35)</f>
        <v>15487869.2555</v>
      </c>
      <c r="J35" s="1" t="n">
        <f aca="false">J33*J34</f>
        <v>0</v>
      </c>
      <c r="L35" s="18" t="n">
        <f aca="false">SUM(H35:J35)</f>
        <v>15487869.2555</v>
      </c>
    </row>
    <row r="36" customFormat="false" ht="12.75" hidden="false" customHeight="false" outlineLevel="0" collapsed="false">
      <c r="C36" s="17"/>
      <c r="D36" s="17"/>
    </row>
    <row r="37" customFormat="false" ht="12.75" hidden="false" customHeight="false" outlineLevel="0" collapsed="false">
      <c r="B37" s="16" t="s">
        <v>28</v>
      </c>
      <c r="C37" s="17"/>
      <c r="D37" s="17"/>
    </row>
    <row r="38" customFormat="false" ht="12.75" hidden="false" customHeight="false" outlineLevel="0" collapsed="false">
      <c r="C38" s="17" t="s">
        <v>20</v>
      </c>
      <c r="D38" s="17"/>
      <c r="E38" s="1" t="n">
        <f aca="false">315128340-E24-E31</f>
        <v>-24912842</v>
      </c>
      <c r="F38" s="1" t="n">
        <v>14418797</v>
      </c>
      <c r="G38" s="1" t="n">
        <v>7281944</v>
      </c>
      <c r="H38" s="1" t="n">
        <f aca="false">SUM(E38:G38)</f>
        <v>-3212101</v>
      </c>
      <c r="J38" s="1" t="n">
        <f aca="false">196672150-J24</f>
        <v>-13866</v>
      </c>
      <c r="L38" s="1" t="n">
        <f aca="false">SUM(H38:J38)</f>
        <v>-3225967</v>
      </c>
    </row>
    <row r="39" customFormat="false" ht="12.75" hidden="false" customHeight="false" outlineLevel="0" collapsed="false">
      <c r="C39" s="17" t="s">
        <v>21</v>
      </c>
      <c r="D39" s="17"/>
      <c r="E39" s="18" t="n">
        <v>22685935</v>
      </c>
      <c r="F39" s="18" t="n">
        <v>35796528</v>
      </c>
      <c r="G39" s="18" t="n">
        <v>31531580</v>
      </c>
      <c r="H39" s="18" t="n">
        <f aca="false">SUM(E39:G39)</f>
        <v>90014043</v>
      </c>
      <c r="J39" s="18" t="n">
        <v>303445</v>
      </c>
      <c r="L39" s="18" t="n">
        <f aca="false">SUM(H39:J39)</f>
        <v>90317488</v>
      </c>
    </row>
    <row r="40" customFormat="false" ht="12.75" hidden="false" customHeight="false" outlineLevel="0" collapsed="false">
      <c r="C40" s="17" t="s">
        <v>29</v>
      </c>
      <c r="D40" s="17"/>
      <c r="E40" s="1" t="n">
        <f aca="false">SUM(E38:E39)</f>
        <v>-2226907</v>
      </c>
      <c r="F40" s="1" t="n">
        <f aca="false">SUM(F38:F39)</f>
        <v>50215325</v>
      </c>
      <c r="G40" s="1" t="n">
        <f aca="false">SUM(G38:G39)</f>
        <v>38813524</v>
      </c>
      <c r="H40" s="1" t="n">
        <f aca="false">SUM(E40:G40)</f>
        <v>86801942</v>
      </c>
      <c r="J40" s="1" t="n">
        <f aca="false">SUM(J38:J39)</f>
        <v>289579</v>
      </c>
      <c r="L40" s="1" t="n">
        <f aca="false">SUM(H40:J40)</f>
        <v>87091521</v>
      </c>
    </row>
    <row r="41" customFormat="false" ht="12.75" hidden="false" customHeight="false" outlineLevel="0" collapsed="false">
      <c r="C41" s="17" t="s">
        <v>23</v>
      </c>
      <c r="D41" s="17"/>
      <c r="E41" s="19" t="n">
        <f aca="false">0.3695</f>
        <v>0.3695</v>
      </c>
      <c r="F41" s="19" t="n">
        <f aca="false">0.3695</f>
        <v>0.3695</v>
      </c>
      <c r="G41" s="19" t="n">
        <f aca="false">0.3695</f>
        <v>0.3695</v>
      </c>
      <c r="H41" s="20"/>
      <c r="I41" s="21"/>
      <c r="J41" s="19" t="n">
        <f aca="false">0.3695</f>
        <v>0.3695</v>
      </c>
      <c r="K41" s="21"/>
      <c r="L41" s="20"/>
    </row>
    <row r="42" customFormat="false" ht="12.75" hidden="false" customHeight="false" outlineLevel="0" collapsed="false">
      <c r="C42" s="17" t="s">
        <v>30</v>
      </c>
      <c r="D42" s="17"/>
      <c r="E42" s="1" t="n">
        <f aca="false">E40*E41</f>
        <v>-822842.1365</v>
      </c>
      <c r="F42" s="1" t="n">
        <f aca="false">F40*F41</f>
        <v>18554562.5875</v>
      </c>
      <c r="G42" s="1" t="n">
        <f aca="false">G40*G41</f>
        <v>14341597.118</v>
      </c>
      <c r="H42" s="1" t="n">
        <f aca="false">SUM(E42:G42)</f>
        <v>32073317.569</v>
      </c>
      <c r="J42" s="1" t="n">
        <f aca="false">J40*J41</f>
        <v>106999.4405</v>
      </c>
      <c r="L42" s="18" t="n">
        <f aca="false">SUM(H42:J42)</f>
        <v>32180317.0095</v>
      </c>
    </row>
    <row r="44" customFormat="false" ht="12.75" hidden="false" customHeight="false" outlineLevel="0" collapsed="false">
      <c r="C44" s="17" t="s">
        <v>31</v>
      </c>
      <c r="D44" s="17"/>
      <c r="E44" s="1" t="n">
        <f aca="false">E24+E31+E38</f>
        <v>315128340</v>
      </c>
      <c r="F44" s="1" t="n">
        <f aca="false">F24+F31+F38</f>
        <v>14418797</v>
      </c>
      <c r="G44" s="1" t="n">
        <f aca="false">G24+G31+G38</f>
        <v>7281944</v>
      </c>
      <c r="H44" s="1" t="n">
        <f aca="false">SUM(E44:G44)</f>
        <v>336829081</v>
      </c>
      <c r="J44" s="1" t="n">
        <f aca="false">J24+J31+J38</f>
        <v>196672150</v>
      </c>
      <c r="L44" s="1" t="n">
        <f aca="false">SUM(H44:J44)</f>
        <v>533501231</v>
      </c>
    </row>
    <row r="45" customFormat="false" ht="12.75" hidden="false" customHeight="false" outlineLevel="0" collapsed="false">
      <c r="C45" s="17" t="s">
        <v>32</v>
      </c>
      <c r="D45" s="17"/>
      <c r="E45" s="18" t="n">
        <v>252058129</v>
      </c>
      <c r="F45" s="18" t="n">
        <f aca="false">F25+F32+F39</f>
        <v>88892248</v>
      </c>
      <c r="G45" s="18" t="n">
        <f aca="false">G25+G32+G39</f>
        <v>31531580</v>
      </c>
      <c r="H45" s="18" t="n">
        <f aca="false">SUM(E45:G45)</f>
        <v>372481957</v>
      </c>
      <c r="J45" s="18" t="n">
        <f aca="false">J25+J32+J39</f>
        <v>222337472</v>
      </c>
      <c r="L45" s="18" t="n">
        <f aca="false">SUM(H45:J45)</f>
        <v>594819429</v>
      </c>
    </row>
    <row r="46" customFormat="false" ht="15.75" hidden="false" customHeight="true" outlineLevel="0" collapsed="false">
      <c r="C46" s="17" t="s">
        <v>33</v>
      </c>
      <c r="D46" s="17"/>
      <c r="E46" s="1" t="n">
        <v>567186469</v>
      </c>
      <c r="F46" s="1" t="n">
        <f aca="false">F26+F33+F40</f>
        <v>103311045</v>
      </c>
      <c r="G46" s="1" t="n">
        <f aca="false">G26+G33+G40</f>
        <v>38813524</v>
      </c>
      <c r="H46" s="1" t="n">
        <f aca="false">SUM(E46:G46)</f>
        <v>709311038</v>
      </c>
      <c r="J46" s="1" t="n">
        <f aca="false">J26+J33+J40</f>
        <v>419009622</v>
      </c>
      <c r="L46" s="1" t="n">
        <f aca="false">SUM(H46:J46)</f>
        <v>1128320660</v>
      </c>
    </row>
    <row r="47" customFormat="false" ht="5.25" hidden="false" customHeight="true" outlineLevel="0" collapsed="false">
      <c r="C47" s="17"/>
      <c r="D47" s="17"/>
    </row>
    <row r="48" customFormat="false" ht="12.75" hidden="false" customHeight="false" outlineLevel="0" collapsed="false">
      <c r="C48" s="17" t="s">
        <v>23</v>
      </c>
      <c r="D48" s="17"/>
      <c r="E48" s="19" t="n">
        <v>0.3695</v>
      </c>
      <c r="F48" s="19" t="n">
        <v>0.3695</v>
      </c>
      <c r="G48" s="19" t="n">
        <v>0.3695</v>
      </c>
      <c r="H48" s="19" t="n">
        <v>0.3695</v>
      </c>
      <c r="I48" s="21"/>
      <c r="J48" s="19" t="n">
        <v>0.3695</v>
      </c>
      <c r="K48" s="21"/>
      <c r="L48" s="19" t="n">
        <v>0.3695</v>
      </c>
    </row>
    <row r="49" customFormat="false" ht="9" hidden="false" customHeight="true" outlineLevel="0" collapsed="false">
      <c r="C49" s="17"/>
      <c r="D49" s="17"/>
    </row>
    <row r="50" customFormat="false" ht="12.75" hidden="false" customHeight="false" outlineLevel="0" collapsed="false">
      <c r="C50" s="17" t="s">
        <v>34</v>
      </c>
      <c r="D50" s="17"/>
      <c r="E50" s="18" t="n">
        <f aca="false">E46*E48</f>
        <v>209575400.2955</v>
      </c>
      <c r="F50" s="18" t="n">
        <f aca="false">F46*F48</f>
        <v>38173431.1275</v>
      </c>
      <c r="G50" s="18" t="n">
        <f aca="false">G46*G48</f>
        <v>14341597.118</v>
      </c>
      <c r="H50" s="18" t="n">
        <f aca="false">SUM(E50:G50)</f>
        <v>262090428.541</v>
      </c>
      <c r="I50" s="18" t="n">
        <f aca="false">I46*I48</f>
        <v>0</v>
      </c>
      <c r="J50" s="18" t="n">
        <f aca="false">J46*J48</f>
        <v>154824055.329</v>
      </c>
      <c r="K50" s="18"/>
      <c r="L50" s="18" t="n">
        <f aca="false">L46*L48</f>
        <v>416914483.87</v>
      </c>
    </row>
    <row r="51" customFormat="false" ht="12.75" hidden="false" customHeight="false" outlineLevel="0" collapsed="false">
      <c r="C51" s="17" t="s">
        <v>35</v>
      </c>
      <c r="D51" s="17"/>
      <c r="E51" s="22" t="n">
        <v>-29634</v>
      </c>
      <c r="F51" s="22" t="n">
        <v>4143234</v>
      </c>
      <c r="G51" s="22" t="n">
        <v>-29597</v>
      </c>
      <c r="H51" s="22" t="n">
        <f aca="false">SUM(E51:G51)</f>
        <v>4084003</v>
      </c>
      <c r="I51" s="23"/>
      <c r="J51" s="22" t="n">
        <v>-1601071</v>
      </c>
      <c r="K51" s="23"/>
      <c r="L51" s="22" t="n">
        <f aca="false">SUM(H51:J51)</f>
        <v>2482932</v>
      </c>
    </row>
    <row r="52" customFormat="false" ht="13.5" hidden="false" customHeight="false" outlineLevel="0" collapsed="false">
      <c r="B52" s="17"/>
      <c r="C52" s="17" t="s">
        <v>36</v>
      </c>
      <c r="E52" s="10" t="n">
        <f aca="false">SUM(E50:E51)</f>
        <v>209545766.2955</v>
      </c>
      <c r="F52" s="10" t="n">
        <f aca="false">SUM(F50:F51)</f>
        <v>42316665.1275</v>
      </c>
      <c r="G52" s="10" t="n">
        <f aca="false">SUM(G50:G51)</f>
        <v>14312000.118</v>
      </c>
      <c r="H52" s="10" t="n">
        <f aca="false">SUM(H50:H51)</f>
        <v>266174431.541</v>
      </c>
      <c r="I52" s="10"/>
      <c r="J52" s="10" t="n">
        <f aca="false">SUM(J50:J51)</f>
        <v>153222984.329</v>
      </c>
      <c r="K52" s="10"/>
      <c r="L52" s="10" t="n">
        <f aca="false">SUM(H52:J52)</f>
        <v>419397415.87</v>
      </c>
    </row>
    <row r="53" customFormat="false" ht="12.75" hidden="true" customHeight="false" outlineLevel="0" collapsed="false">
      <c r="E53" s="1" t="n">
        <f aca="false">--220368226</f>
        <v>220368226</v>
      </c>
      <c r="F53" s="1" t="n">
        <f aca="false">--47985791</f>
        <v>47985791</v>
      </c>
      <c r="G53" s="1" t="n">
        <f aca="false">--9833613</f>
        <v>9833613</v>
      </c>
      <c r="J53" s="1" t="n">
        <f aca="false">--15980288</f>
        <v>15980288</v>
      </c>
    </row>
    <row r="54" customFormat="false" ht="14.25" hidden="false" customHeight="false" outlineLevel="0" collapsed="false"/>
    <row r="55" customFormat="false" ht="13.5" hidden="false" customHeight="false" outlineLevel="0" collapsed="false">
      <c r="B55" s="24"/>
      <c r="C55" s="25" t="s">
        <v>37</v>
      </c>
      <c r="D55" s="26"/>
      <c r="E55" s="27" t="n">
        <v>-30058406</v>
      </c>
      <c r="F55" s="28" t="n">
        <v>-9955093</v>
      </c>
      <c r="G55" s="28" t="n">
        <v>59195</v>
      </c>
      <c r="H55" s="28" t="n">
        <v>-40072693</v>
      </c>
      <c r="I55" s="28"/>
      <c r="J55" s="28" t="n">
        <v>58576565</v>
      </c>
      <c r="K55" s="28"/>
      <c r="L55" s="29" t="n">
        <f aca="false">SUM(H55:J55)</f>
        <v>18503872</v>
      </c>
    </row>
  </sheetData>
  <mergeCells count="1">
    <mergeCell ref="G5:J5"/>
  </mergeCells>
  <printOptions headings="false" gridLines="false" gridLinesSet="true" horizontalCentered="false" verticalCentered="false"/>
  <pageMargins left="1" right="0.25" top="0.5" bottom="0.170138888888889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2001-09-10T21:42:51Z</dcterms:created>
  <dc:creator>dwilso2</dc:creator>
  <dc:description/>
  <dc:language>en-US</dc:language>
  <cp:lastModifiedBy>fcaminos</cp:lastModifiedBy>
  <cp:lastPrinted>2001-10-18T22:49:39Z</cp:lastPrinted>
  <dcterms:modified xsi:type="dcterms:W3CDTF">2001-10-18T22:49:49Z</dcterms:modified>
  <cp:revision>0</cp:revision>
  <dc:subject/>
  <dc:title/>
</cp:coreProperties>
</file>