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weighted avg. calc." sheetId="2" state="visible" r:id="rId4"/>
    <sheet name="Sheet3" sheetId="3" state="visible" r:id="rId5"/>
  </sheets>
  <definedNames>
    <definedName function="false" hidden="false" localSheetId="0" name="_xlnm.Print_Area" vbProcedure="false">Sheet1!$A$1:$N$35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<sst xmlns="http://schemas.openxmlformats.org/spreadsheetml/2006/main" count="21" uniqueCount="12">
  <si>
    <t xml:space="preserve">Rainbow Gas - Sale at FUGG - May, 2001</t>
  </si>
  <si>
    <t xml:space="preserve">Deal Volume</t>
  </si>
  <si>
    <t xml:space="preserve">Confirmed Vol.</t>
  </si>
  <si>
    <t xml:space="preserve">Difference</t>
  </si>
  <si>
    <t xml:space="preserve">IF_CIG Rockies</t>
  </si>
  <si>
    <t xml:space="preserve">Gas Daily CIG Rockies</t>
  </si>
  <si>
    <t xml:space="preserve">Weighted Avg. of Gas Daily</t>
  </si>
  <si>
    <t xml:space="preserve">Admin Fee</t>
  </si>
  <si>
    <t xml:space="preserve">Penalty Charge</t>
  </si>
  <si>
    <t xml:space="preserve">penalty charge</t>
  </si>
  <si>
    <t xml:space="preserve">deficient volume</t>
  </si>
  <si>
    <t xml:space="preserve">weighted avg. calc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</si>
</sst>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.000_);_(* \(#,##0.000\);_(* \-??_);_(@_)"/>
    <numFmt numFmtId="167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11.85"/>
    <col collapsed="false" customWidth="true" hidden="false" outlineLevel="0" max="3" min="3" style="0" width="12.7"/>
    <col collapsed="false" customWidth="true" hidden="false" outlineLevel="0" max="4" min="4" style="0" width="11.85"/>
    <col collapsed="false" customWidth="true" hidden="false" outlineLevel="0" max="5" min="5" style="0" width="5.85"/>
    <col collapsed="false" customWidth="true" hidden="false" outlineLevel="0" max="6" min="6" style="0" width="13.85"/>
    <col collapsed="false" customWidth="true" hidden="false" outlineLevel="0" max="7" min="7" style="0" width="1.99"/>
    <col collapsed="false" customWidth="true" hidden="false" outlineLevel="0" max="8" min="8" style="0" width="19.85"/>
    <col collapsed="false" customWidth="true" hidden="false" outlineLevel="0" max="9" min="9" style="0" width="1.99"/>
    <col collapsed="false" customWidth="true" hidden="false" outlineLevel="0" max="10" min="10" style="0" width="21.99"/>
    <col collapsed="false" customWidth="true" hidden="false" outlineLevel="0" max="11" min="11" style="0" width="3.14"/>
    <col collapsed="false" customWidth="true" hidden="false" outlineLevel="0" max="12" min="12" style="0" width="11.13"/>
    <col collapsed="false" customWidth="true" hidden="false" outlineLevel="0" max="13" min="13" style="0" width="2.7"/>
    <col collapsed="false" customWidth="true" hidden="false" outlineLevel="0" max="14" min="14" style="1" width="15.7"/>
  </cols>
  <sheetData>
    <row r="1" customFormat="false" ht="12.75" hidden="false" customHeight="false" outlineLevel="0" collapsed="false">
      <c r="A1" s="2" t="s">
        <v>0</v>
      </c>
    </row>
    <row r="3" customFormat="false" ht="12.75" hidden="false" customHeight="false" outlineLevel="0" collapsed="false">
      <c r="B3" s="0" t="s">
        <v>1</v>
      </c>
      <c r="C3" s="0" t="s">
        <v>2</v>
      </c>
      <c r="D3" s="0" t="s">
        <v>3</v>
      </c>
      <c r="F3" s="3" t="s">
        <v>4</v>
      </c>
      <c r="G3" s="3"/>
      <c r="H3" s="3" t="s">
        <v>5</v>
      </c>
      <c r="I3" s="3"/>
      <c r="J3" s="3" t="s">
        <v>6</v>
      </c>
      <c r="K3" s="3"/>
      <c r="L3" s="3" t="s">
        <v>7</v>
      </c>
      <c r="M3" s="3"/>
      <c r="N3" s="4" t="s">
        <v>8</v>
      </c>
      <c r="O3" s="3"/>
      <c r="P3" s="3"/>
      <c r="Q3" s="3"/>
      <c r="R3" s="3"/>
    </row>
    <row r="4" customFormat="false" ht="12.75" hidden="false" customHeight="false" outlineLevel="0" collapsed="false">
      <c r="A4" s="0" t="n">
        <v>1</v>
      </c>
      <c r="B4" s="5" t="n">
        <v>3102</v>
      </c>
      <c r="C4" s="5" t="n">
        <v>3102</v>
      </c>
      <c r="D4" s="5" t="n">
        <f aca="false">+C4-B4</f>
        <v>0</v>
      </c>
      <c r="E4" s="5"/>
      <c r="F4" s="6"/>
      <c r="K4" s="7"/>
    </row>
    <row r="5" customFormat="false" ht="12.75" hidden="false" customHeight="false" outlineLevel="0" collapsed="false">
      <c r="A5" s="0" t="n">
        <v>2</v>
      </c>
      <c r="B5" s="5" t="n">
        <v>3102</v>
      </c>
      <c r="C5" s="5" t="n">
        <v>3102</v>
      </c>
      <c r="D5" s="5" t="n">
        <f aca="false">+C5-B5</f>
        <v>0</v>
      </c>
      <c r="E5" s="5"/>
      <c r="F5" s="6"/>
      <c r="K5" s="7"/>
    </row>
    <row r="6" customFormat="false" ht="12.75" hidden="false" customHeight="false" outlineLevel="0" collapsed="false">
      <c r="A6" s="0" t="n">
        <f aca="false">+A5+1</f>
        <v>3</v>
      </c>
      <c r="B6" s="5" t="n">
        <v>3102</v>
      </c>
      <c r="C6" s="5" t="n">
        <v>3102</v>
      </c>
      <c r="D6" s="5" t="n">
        <f aca="false">+C6-B6</f>
        <v>0</v>
      </c>
      <c r="E6" s="5"/>
      <c r="F6" s="6"/>
      <c r="K6" s="7"/>
    </row>
    <row r="7" customFormat="false" ht="12.75" hidden="false" customHeight="false" outlineLevel="0" collapsed="false">
      <c r="A7" s="0" t="n">
        <f aca="false">+A6+1</f>
        <v>4</v>
      </c>
      <c r="B7" s="5" t="n">
        <v>3102</v>
      </c>
      <c r="C7" s="5" t="n">
        <v>3102</v>
      </c>
      <c r="D7" s="5" t="n">
        <f aca="false">+C7-B7</f>
        <v>0</v>
      </c>
      <c r="E7" s="5"/>
      <c r="F7" s="6"/>
      <c r="K7" s="7"/>
    </row>
    <row r="8" customFormat="false" ht="12.75" hidden="false" customHeight="false" outlineLevel="0" collapsed="false">
      <c r="A8" s="0" t="n">
        <f aca="false">+A7+1</f>
        <v>5</v>
      </c>
      <c r="B8" s="5" t="n">
        <v>3102</v>
      </c>
      <c r="C8" s="5" t="n">
        <v>3102</v>
      </c>
      <c r="D8" s="5" t="n">
        <f aca="false">+C8-B8</f>
        <v>0</v>
      </c>
      <c r="E8" s="5"/>
      <c r="F8" s="6"/>
      <c r="K8" s="7"/>
    </row>
    <row r="9" customFormat="false" ht="12.75" hidden="false" customHeight="false" outlineLevel="0" collapsed="false">
      <c r="A9" s="0" t="n">
        <f aca="false">+A8+1</f>
        <v>6</v>
      </c>
      <c r="B9" s="5" t="n">
        <v>3102</v>
      </c>
      <c r="C9" s="5" t="n">
        <v>3102</v>
      </c>
      <c r="D9" s="5" t="n">
        <f aca="false">+C9-B9</f>
        <v>0</v>
      </c>
      <c r="E9" s="5"/>
      <c r="F9" s="6"/>
      <c r="K9" s="7"/>
    </row>
    <row r="10" customFormat="false" ht="12.75" hidden="false" customHeight="false" outlineLevel="0" collapsed="false">
      <c r="A10" s="0" t="n">
        <f aca="false">+A9+1</f>
        <v>7</v>
      </c>
      <c r="B10" s="5" t="n">
        <v>3102</v>
      </c>
      <c r="C10" s="5" t="n">
        <v>3102</v>
      </c>
      <c r="D10" s="5" t="n">
        <f aca="false">+C10-B10</f>
        <v>0</v>
      </c>
      <c r="E10" s="5"/>
      <c r="F10" s="6"/>
      <c r="K10" s="7"/>
    </row>
    <row r="11" customFormat="false" ht="12.75" hidden="false" customHeight="false" outlineLevel="0" collapsed="false">
      <c r="A11" s="0" t="n">
        <f aca="false">+A10+1</f>
        <v>8</v>
      </c>
      <c r="B11" s="5" t="n">
        <v>3102</v>
      </c>
      <c r="C11" s="5" t="n">
        <v>3102</v>
      </c>
      <c r="D11" s="5" t="n">
        <f aca="false">+C11-B11</f>
        <v>0</v>
      </c>
      <c r="E11" s="5"/>
      <c r="F11" s="6"/>
      <c r="K11" s="7"/>
    </row>
    <row r="12" customFormat="false" ht="12.75" hidden="false" customHeight="false" outlineLevel="0" collapsed="false">
      <c r="A12" s="0" t="n">
        <f aca="false">+A11+1</f>
        <v>9</v>
      </c>
      <c r="B12" s="5" t="n">
        <v>3102</v>
      </c>
      <c r="C12" s="5" t="n">
        <v>2382</v>
      </c>
      <c r="D12" s="5" t="n">
        <f aca="false">+C12-B12</f>
        <v>-720</v>
      </c>
      <c r="E12" s="5"/>
      <c r="F12" s="6" t="n">
        <v>3.6</v>
      </c>
      <c r="H12" s="0" t="n">
        <v>3.695</v>
      </c>
      <c r="J12" s="7" t="n">
        <f aca="false">(+H12)*(D12/$D$37)</f>
        <v>0.174178342281</v>
      </c>
      <c r="K12" s="7"/>
      <c r="L12" s="0" t="n">
        <v>0.15</v>
      </c>
    </row>
    <row r="13" customFormat="false" ht="12.75" hidden="false" customHeight="false" outlineLevel="0" collapsed="false">
      <c r="A13" s="0" t="n">
        <f aca="false">+A12+1</f>
        <v>10</v>
      </c>
      <c r="B13" s="5" t="n">
        <v>3102</v>
      </c>
      <c r="C13" s="5" t="n">
        <v>1838</v>
      </c>
      <c r="D13" s="5" t="n">
        <f aca="false">+C13-B13</f>
        <v>-1264</v>
      </c>
      <c r="E13" s="5"/>
      <c r="F13" s="6" t="n">
        <v>3.6</v>
      </c>
      <c r="H13" s="0" t="n">
        <v>3.47</v>
      </c>
      <c r="J13" s="7" t="n">
        <f aca="false">(+H13)*(D13/$D$37)</f>
        <v>0.287159879533848</v>
      </c>
      <c r="K13" s="7"/>
      <c r="L13" s="0" t="n">
        <v>0.15</v>
      </c>
    </row>
    <row r="14" customFormat="false" ht="12.75" hidden="false" customHeight="false" outlineLevel="0" collapsed="false">
      <c r="A14" s="0" t="n">
        <f aca="false">+A13+1</f>
        <v>11</v>
      </c>
      <c r="B14" s="5" t="n">
        <v>3102</v>
      </c>
      <c r="C14" s="5" t="n">
        <v>1777</v>
      </c>
      <c r="D14" s="5" t="n">
        <f aca="false">+C14-B14</f>
        <v>-1325</v>
      </c>
      <c r="E14" s="5"/>
      <c r="F14" s="6" t="n">
        <v>3.6</v>
      </c>
      <c r="H14" s="0" t="n">
        <v>3.305</v>
      </c>
      <c r="J14" s="7" t="n">
        <f aca="false">(+H14)*(D14/$D$37)</f>
        <v>0.286704530574833</v>
      </c>
      <c r="K14" s="7"/>
      <c r="L14" s="0" t="n">
        <v>0.15</v>
      </c>
    </row>
    <row r="15" customFormat="false" ht="12.75" hidden="false" customHeight="false" outlineLevel="0" collapsed="false">
      <c r="A15" s="0" t="n">
        <f aca="false">+A14+1</f>
        <v>12</v>
      </c>
      <c r="B15" s="5" t="n">
        <v>3102</v>
      </c>
      <c r="C15" s="5" t="n">
        <v>2983</v>
      </c>
      <c r="D15" s="5" t="n">
        <f aca="false">+C15-B15</f>
        <v>-119</v>
      </c>
      <c r="E15" s="5"/>
      <c r="F15" s="6" t="n">
        <v>3.6</v>
      </c>
      <c r="H15" s="0" t="n">
        <v>3.185</v>
      </c>
      <c r="J15" s="7" t="n">
        <f aca="false">(+H15)*(D15/$D$37)</f>
        <v>0.024814390467461</v>
      </c>
      <c r="K15" s="7"/>
      <c r="L15" s="0" t="n">
        <v>0.15</v>
      </c>
    </row>
    <row r="16" customFormat="false" ht="12.75" hidden="false" customHeight="false" outlineLevel="0" collapsed="false">
      <c r="A16" s="0" t="n">
        <f aca="false">+A15+1</f>
        <v>13</v>
      </c>
      <c r="B16" s="5" t="n">
        <v>3102</v>
      </c>
      <c r="C16" s="5" t="n">
        <v>3102</v>
      </c>
      <c r="D16" s="5" t="n">
        <f aca="false">+C16-B16</f>
        <v>0</v>
      </c>
      <c r="E16" s="5"/>
      <c r="F16" s="6"/>
      <c r="K16" s="7"/>
    </row>
    <row r="17" customFormat="false" ht="12.75" hidden="false" customHeight="false" outlineLevel="0" collapsed="false">
      <c r="A17" s="0" t="n">
        <f aca="false">+A16+1</f>
        <v>14</v>
      </c>
      <c r="B17" s="5" t="n">
        <v>3102</v>
      </c>
      <c r="C17" s="5" t="n">
        <v>2220</v>
      </c>
      <c r="D17" s="5" t="n">
        <f aca="false">+C17-B17</f>
        <v>-882</v>
      </c>
      <c r="E17" s="5"/>
      <c r="F17" s="6" t="n">
        <v>3.6</v>
      </c>
      <c r="H17" s="0" t="n">
        <v>3.185</v>
      </c>
      <c r="J17" s="7" t="n">
        <f aca="false">(+H17)*(D17/$D$37)</f>
        <v>0.183918423464711</v>
      </c>
      <c r="K17" s="7"/>
      <c r="L17" s="0" t="n">
        <v>0.15</v>
      </c>
    </row>
    <row r="18" customFormat="false" ht="12.75" hidden="false" customHeight="false" outlineLevel="0" collapsed="false">
      <c r="A18" s="0" t="n">
        <f aca="false">+A17+1</f>
        <v>15</v>
      </c>
      <c r="B18" s="5" t="n">
        <v>3102</v>
      </c>
      <c r="C18" s="5" t="n">
        <v>1511</v>
      </c>
      <c r="D18" s="5" t="n">
        <f aca="false">+C18-B18</f>
        <v>-1591</v>
      </c>
      <c r="E18" s="5"/>
      <c r="F18" s="6" t="n">
        <v>3.6</v>
      </c>
      <c r="H18" s="0" t="n">
        <v>3.135</v>
      </c>
      <c r="J18" s="7" t="n">
        <f aca="false">(+H18)*(D18/$D$37)</f>
        <v>0.326553947885295</v>
      </c>
      <c r="K18" s="7"/>
      <c r="L18" s="0" t="n">
        <v>0.15</v>
      </c>
    </row>
    <row r="19" customFormat="false" ht="12.75" hidden="false" customHeight="false" outlineLevel="0" collapsed="false">
      <c r="A19" s="0" t="n">
        <f aca="false">+A18+1</f>
        <v>16</v>
      </c>
      <c r="B19" s="5" t="n">
        <v>3102</v>
      </c>
      <c r="C19" s="5" t="n">
        <v>1701</v>
      </c>
      <c r="D19" s="5" t="n">
        <f aca="false">+C19-B19</f>
        <v>-1401</v>
      </c>
      <c r="E19" s="5"/>
      <c r="F19" s="6" t="n">
        <v>3.6</v>
      </c>
      <c r="H19" s="0" t="n">
        <v>3.03</v>
      </c>
      <c r="J19" s="7" t="n">
        <f aca="false">(+H19)*(D19/$D$37)</f>
        <v>0.277925232421108</v>
      </c>
      <c r="K19" s="7"/>
      <c r="L19" s="0" t="n">
        <v>0.15</v>
      </c>
    </row>
    <row r="20" customFormat="false" ht="12.75" hidden="false" customHeight="false" outlineLevel="0" collapsed="false">
      <c r="A20" s="0" t="n">
        <f aca="false">+A19+1</f>
        <v>17</v>
      </c>
      <c r="B20" s="5" t="n">
        <v>3102</v>
      </c>
      <c r="C20" s="5" t="n">
        <v>1769</v>
      </c>
      <c r="D20" s="5" t="n">
        <f aca="false">+C20-B20</f>
        <v>-1333</v>
      </c>
      <c r="E20" s="5"/>
      <c r="F20" s="6" t="n">
        <v>3.6</v>
      </c>
      <c r="H20" s="0" t="n">
        <v>3.01</v>
      </c>
      <c r="J20" s="7" t="n">
        <f aca="false">(+H20)*(D20/$D$37)</f>
        <v>0.26269019248396</v>
      </c>
      <c r="K20" s="7"/>
      <c r="L20" s="0" t="n">
        <v>0.15</v>
      </c>
    </row>
    <row r="21" customFormat="false" ht="12.75" hidden="false" customHeight="false" outlineLevel="0" collapsed="false">
      <c r="A21" s="0" t="n">
        <f aca="false">+A20+1</f>
        <v>18</v>
      </c>
      <c r="B21" s="5" t="n">
        <v>3102</v>
      </c>
      <c r="C21" s="8" t="n">
        <v>1773</v>
      </c>
      <c r="D21" s="5" t="n">
        <f aca="false">+C21-B21</f>
        <v>-1329</v>
      </c>
      <c r="E21" s="5"/>
      <c r="F21" s="6" t="n">
        <v>3.6</v>
      </c>
      <c r="H21" s="0" t="n">
        <v>2.7</v>
      </c>
      <c r="J21" s="7" t="n">
        <f aca="false">(+H21)*(D21/$D$37)</f>
        <v>0.234928636899306</v>
      </c>
      <c r="K21" s="7"/>
      <c r="L21" s="0" t="n">
        <v>0.15</v>
      </c>
    </row>
    <row r="22" customFormat="false" ht="12.75" hidden="false" customHeight="false" outlineLevel="0" collapsed="false">
      <c r="A22" s="0" t="n">
        <f aca="false">+A21+1</f>
        <v>19</v>
      </c>
      <c r="B22" s="5" t="n">
        <v>3102</v>
      </c>
      <c r="C22" s="5" t="n">
        <v>1332</v>
      </c>
      <c r="D22" s="5" t="n">
        <f aca="false">+C22-B22</f>
        <v>-1770</v>
      </c>
      <c r="E22" s="5"/>
      <c r="F22" s="6" t="n">
        <v>3.6</v>
      </c>
      <c r="H22" s="0" t="n">
        <v>2.365</v>
      </c>
      <c r="J22" s="7" t="n">
        <f aca="false">(+H22)*(D22/$D$37)</f>
        <v>0.274063768495483</v>
      </c>
      <c r="K22" s="7"/>
      <c r="L22" s="0" t="n">
        <v>0.15</v>
      </c>
    </row>
    <row r="23" customFormat="false" ht="12.75" hidden="false" customHeight="false" outlineLevel="0" collapsed="false">
      <c r="A23" s="0" t="n">
        <f aca="false">+A22+1</f>
        <v>20</v>
      </c>
      <c r="B23" s="5" t="n">
        <v>3102</v>
      </c>
      <c r="C23" s="5" t="n">
        <v>1332</v>
      </c>
      <c r="D23" s="5" t="n">
        <f aca="false">+C23-B23</f>
        <v>-1770</v>
      </c>
      <c r="E23" s="5"/>
      <c r="F23" s="6" t="n">
        <v>3.6</v>
      </c>
      <c r="H23" s="0" t="n">
        <v>2.365</v>
      </c>
      <c r="J23" s="7" t="n">
        <f aca="false">(+H23)*(D23/$D$37)</f>
        <v>0.274063768495483</v>
      </c>
      <c r="K23" s="7"/>
      <c r="L23" s="0" t="n">
        <v>0.15</v>
      </c>
    </row>
    <row r="24" customFormat="false" ht="12.75" hidden="false" customHeight="false" outlineLevel="0" collapsed="false">
      <c r="A24" s="0" t="n">
        <f aca="false">+A23+1</f>
        <v>21</v>
      </c>
      <c r="B24" s="5" t="n">
        <v>3102</v>
      </c>
      <c r="C24" s="5" t="n">
        <v>1332</v>
      </c>
      <c r="D24" s="5" t="n">
        <f aca="false">+C24-B24</f>
        <v>-1770</v>
      </c>
      <c r="E24" s="5"/>
      <c r="F24" s="6" t="n">
        <v>3.6</v>
      </c>
      <c r="H24" s="0" t="n">
        <v>2.365</v>
      </c>
      <c r="J24" s="7" t="n">
        <f aca="false">(+H24)*(D24/$D$37)</f>
        <v>0.274063768495483</v>
      </c>
      <c r="K24" s="7"/>
      <c r="L24" s="0" t="n">
        <v>0.15</v>
      </c>
    </row>
    <row r="25" customFormat="false" ht="12.75" hidden="false" customHeight="false" outlineLevel="0" collapsed="false">
      <c r="A25" s="0" t="n">
        <f aca="false">+A24+1</f>
        <v>22</v>
      </c>
      <c r="B25" s="5" t="n">
        <v>3102</v>
      </c>
      <c r="C25" s="5" t="n">
        <f aca="false">1231+2068</f>
        <v>3299</v>
      </c>
      <c r="D25" s="5" t="n">
        <f aca="false">+C25-B25</f>
        <v>197</v>
      </c>
      <c r="E25" s="5"/>
      <c r="F25" s="6"/>
      <c r="J25" s="9"/>
      <c r="K25" s="7"/>
    </row>
    <row r="26" customFormat="false" ht="12.75" hidden="false" customHeight="false" outlineLevel="0" collapsed="false">
      <c r="A26" s="0" t="n">
        <f aca="false">+A25+1</f>
        <v>23</v>
      </c>
      <c r="B26" s="5" t="n">
        <v>3102</v>
      </c>
      <c r="C26" s="5" t="n">
        <f aca="false">1149+2068</f>
        <v>3217</v>
      </c>
      <c r="D26" s="5" t="n">
        <f aca="false">+C26-B26</f>
        <v>115</v>
      </c>
      <c r="E26" s="5"/>
      <c r="F26" s="6"/>
      <c r="K26" s="7"/>
    </row>
    <row r="27" customFormat="false" ht="12.75" hidden="false" customHeight="false" outlineLevel="0" collapsed="false">
      <c r="A27" s="0" t="n">
        <f aca="false">+A26+1</f>
        <v>24</v>
      </c>
      <c r="B27" s="5" t="n">
        <v>3102</v>
      </c>
      <c r="C27" s="5" t="n">
        <f aca="false">1119+2068</f>
        <v>3187</v>
      </c>
      <c r="D27" s="5" t="n">
        <f aca="false">+C27-B27</f>
        <v>85</v>
      </c>
      <c r="E27" s="5"/>
      <c r="F27" s="6"/>
      <c r="K27" s="7"/>
    </row>
    <row r="28" customFormat="false" ht="12.75" hidden="false" customHeight="false" outlineLevel="0" collapsed="false">
      <c r="A28" s="0" t="n">
        <f aca="false">+A27+1</f>
        <v>25</v>
      </c>
      <c r="B28" s="5" t="n">
        <v>3102</v>
      </c>
      <c r="C28" s="5" t="n">
        <f aca="false">1148+2068</f>
        <v>3216</v>
      </c>
      <c r="D28" s="5" t="n">
        <f aca="false">+C28-B28</f>
        <v>114</v>
      </c>
      <c r="E28" s="5"/>
      <c r="F28" s="6"/>
      <c r="K28" s="7"/>
    </row>
    <row r="29" customFormat="false" ht="12.75" hidden="false" customHeight="false" outlineLevel="0" collapsed="false">
      <c r="A29" s="0" t="n">
        <f aca="false">+A28+1</f>
        <v>26</v>
      </c>
      <c r="B29" s="5" t="n">
        <v>3102</v>
      </c>
      <c r="C29" s="5" t="n">
        <f aca="false">1733+2068</f>
        <v>3801</v>
      </c>
      <c r="D29" s="5" t="n">
        <f aca="false">+C29-B29</f>
        <v>699</v>
      </c>
      <c r="E29" s="5"/>
      <c r="F29" s="6"/>
      <c r="K29" s="7"/>
    </row>
    <row r="30" customFormat="false" ht="12.75" hidden="false" customHeight="false" outlineLevel="0" collapsed="false">
      <c r="A30" s="0" t="n">
        <f aca="false">+A29+1</f>
        <v>27</v>
      </c>
      <c r="B30" s="5" t="n">
        <v>3102</v>
      </c>
      <c r="C30" s="5" t="n">
        <f aca="false">1733+2068</f>
        <v>3801</v>
      </c>
      <c r="D30" s="5" t="n">
        <f aca="false">+C30-B30</f>
        <v>699</v>
      </c>
      <c r="E30" s="5"/>
      <c r="F30" s="6"/>
      <c r="K30" s="7"/>
    </row>
    <row r="31" customFormat="false" ht="12.75" hidden="false" customHeight="false" outlineLevel="0" collapsed="false">
      <c r="A31" s="0" t="n">
        <f aca="false">+A30+1</f>
        <v>28</v>
      </c>
      <c r="B31" s="5" t="n">
        <v>3102</v>
      </c>
      <c r="C31" s="5" t="n">
        <f aca="false">1733+2068</f>
        <v>3801</v>
      </c>
      <c r="D31" s="5" t="n">
        <f aca="false">+C31-B31</f>
        <v>699</v>
      </c>
      <c r="E31" s="5"/>
      <c r="F31" s="6"/>
      <c r="K31" s="7"/>
    </row>
    <row r="32" customFormat="false" ht="12.75" hidden="false" customHeight="false" outlineLevel="0" collapsed="false">
      <c r="A32" s="0" t="n">
        <f aca="false">+A31+1</f>
        <v>29</v>
      </c>
      <c r="B32" s="5" t="n">
        <v>3102</v>
      </c>
      <c r="C32" s="8" t="n">
        <f aca="false">3102+2068</f>
        <v>5170</v>
      </c>
      <c r="D32" s="5" t="n">
        <f aca="false">+C32-B32</f>
        <v>2068</v>
      </c>
      <c r="E32" s="5"/>
      <c r="F32" s="6"/>
      <c r="K32" s="7"/>
    </row>
    <row r="33" customFormat="false" ht="12.75" hidden="false" customHeight="false" outlineLevel="0" collapsed="false">
      <c r="A33" s="0" t="n">
        <f aca="false">+A32+1</f>
        <v>30</v>
      </c>
      <c r="B33" s="5" t="n">
        <v>3102</v>
      </c>
      <c r="C33" s="8" t="n">
        <f aca="false">1733+2068</f>
        <v>3801</v>
      </c>
      <c r="D33" s="5" t="n">
        <f aca="false">+C33-B33</f>
        <v>699</v>
      </c>
      <c r="E33" s="5"/>
      <c r="F33" s="6"/>
      <c r="K33" s="7"/>
    </row>
    <row r="34" customFormat="false" ht="13.5" hidden="false" customHeight="false" outlineLevel="0" collapsed="false">
      <c r="A34" s="0" t="n">
        <f aca="false">+A33+1</f>
        <v>31</v>
      </c>
      <c r="B34" s="10" t="n">
        <v>3102</v>
      </c>
      <c r="C34" s="11" t="n">
        <f aca="false">1733+2068</f>
        <v>3801</v>
      </c>
      <c r="D34" s="10" t="n">
        <f aca="false">+C34-B34</f>
        <v>699</v>
      </c>
      <c r="E34" s="10"/>
      <c r="F34" s="12"/>
      <c r="G34" s="13"/>
      <c r="H34" s="13"/>
      <c r="I34" s="13"/>
      <c r="J34" s="13"/>
      <c r="K34" s="14"/>
      <c r="L34" s="13"/>
      <c r="M34" s="13"/>
    </row>
    <row r="35" customFormat="false" ht="13.5" hidden="false" customHeight="false" outlineLevel="0" collapsed="false">
      <c r="B35" s="5" t="n">
        <f aca="false">SUM(B4:B34)</f>
        <v>96162</v>
      </c>
      <c r="C35" s="5" t="n">
        <f aca="false">SUM(C4:C34)</f>
        <v>86962</v>
      </c>
      <c r="D35" s="5" t="n">
        <f aca="false">SUM(D4:D34)</f>
        <v>-9200</v>
      </c>
      <c r="E35" s="5"/>
      <c r="F35" s="6" t="n">
        <v>3.6</v>
      </c>
      <c r="J35" s="15" t="n">
        <f aca="false">SUM(J4:J34)</f>
        <v>2.88106488149797</v>
      </c>
      <c r="L35" s="0" t="n">
        <v>0.15</v>
      </c>
      <c r="N35" s="16" t="n">
        <f aca="false">+D35*(F35-(J35+L35))</f>
        <v>-5234.20309021868</v>
      </c>
      <c r="O35" s="2" t="s">
        <v>9</v>
      </c>
    </row>
    <row r="36" customFormat="false" ht="12.75" hidden="false" customHeight="false" outlineLevel="0" collapsed="false">
      <c r="B36" s="5"/>
      <c r="C36" s="5"/>
      <c r="D36" s="5"/>
      <c r="E36" s="5"/>
      <c r="F36" s="6"/>
    </row>
    <row r="37" customFormat="false" ht="12.75" hidden="false" customHeight="false" outlineLevel="0" collapsed="false">
      <c r="D37" s="17" t="n">
        <f aca="false">SUM(D12:D24)</f>
        <v>-15274</v>
      </c>
      <c r="E37" s="0" t="s">
        <v>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7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E38" activeCellId="0" sqref="E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11.85"/>
    <col collapsed="false" customWidth="true" hidden="false" outlineLevel="0" max="3" min="3" style="0" width="12.7"/>
    <col collapsed="false" customWidth="true" hidden="false" outlineLevel="0" max="4" min="4" style="0" width="11.85"/>
    <col collapsed="false" customWidth="true" hidden="false" outlineLevel="0" max="5" min="5" style="0" width="3.85"/>
    <col collapsed="false" customWidth="true" hidden="false" outlineLevel="0" max="6" min="6" style="0" width="13.85"/>
    <col collapsed="false" customWidth="true" hidden="false" outlineLevel="0" max="7" min="7" style="0" width="1.99"/>
    <col collapsed="false" customWidth="true" hidden="false" outlineLevel="0" max="8" min="8" style="0" width="19.85"/>
    <col collapsed="false" customWidth="true" hidden="false" outlineLevel="0" max="9" min="9" style="0" width="1.99"/>
    <col collapsed="false" customWidth="true" hidden="false" outlineLevel="0" max="10" min="10" style="0" width="11.99"/>
    <col collapsed="false" customWidth="true" hidden="false" outlineLevel="0" max="11" min="11" style="0" width="1.7"/>
    <col collapsed="false" customWidth="true" hidden="false" outlineLevel="0" max="12" min="12" style="0" width="11.13"/>
    <col collapsed="false" customWidth="true" hidden="false" outlineLevel="0" max="13" min="13" style="0" width="9.85"/>
    <col collapsed="false" customWidth="true" hidden="false" outlineLevel="0" max="14" min="14" style="0" width="2.7"/>
    <col collapsed="false" customWidth="true" hidden="false" outlineLevel="0" max="15" min="15" style="1" width="15.7"/>
  </cols>
  <sheetData>
    <row r="1" customFormat="false" ht="12.75" hidden="false" customHeight="false" outlineLevel="0" collapsed="false">
      <c r="A1" s="2" t="s">
        <v>0</v>
      </c>
    </row>
    <row r="3" customFormat="false" ht="12.75" hidden="false" customHeight="false" outlineLevel="0" collapsed="false">
      <c r="B3" s="0" t="s">
        <v>1</v>
      </c>
      <c r="C3" s="0" t="s">
        <v>2</v>
      </c>
      <c r="D3" s="0" t="s">
        <v>3</v>
      </c>
      <c r="F3" s="3" t="s">
        <v>4</v>
      </c>
      <c r="G3" s="3"/>
      <c r="H3" s="3" t="s">
        <v>5</v>
      </c>
      <c r="I3" s="3"/>
      <c r="J3" s="3" t="s">
        <v>3</v>
      </c>
      <c r="K3" s="3"/>
      <c r="L3" s="3" t="s">
        <v>7</v>
      </c>
      <c r="M3" s="3"/>
      <c r="N3" s="3"/>
      <c r="O3" s="4" t="s">
        <v>8</v>
      </c>
      <c r="P3" s="3"/>
      <c r="Q3" s="3"/>
      <c r="R3" s="3"/>
      <c r="S3" s="3"/>
    </row>
    <row r="4" customFormat="false" ht="12.75" hidden="false" customHeight="false" outlineLevel="0" collapsed="false">
      <c r="A4" s="0" t="n">
        <v>1</v>
      </c>
      <c r="B4" s="5" t="n">
        <v>3102</v>
      </c>
      <c r="C4" s="5" t="n">
        <v>3102</v>
      </c>
      <c r="D4" s="5" t="n">
        <f aca="false">+C4-B4</f>
        <v>0</v>
      </c>
      <c r="E4" s="5"/>
      <c r="F4" s="6" t="n">
        <v>3.6</v>
      </c>
      <c r="H4" s="0" t="n">
        <v>4.15</v>
      </c>
      <c r="J4" s="7" t="n">
        <f aca="false">+F4-H4</f>
        <v>-0.55</v>
      </c>
      <c r="L4" s="0" t="n">
        <v>0.15</v>
      </c>
    </row>
    <row r="5" customFormat="false" ht="12.75" hidden="false" customHeight="false" outlineLevel="0" collapsed="false">
      <c r="A5" s="0" t="n">
        <v>2</v>
      </c>
      <c r="B5" s="5" t="n">
        <v>3102</v>
      </c>
      <c r="C5" s="5" t="n">
        <v>3102</v>
      </c>
      <c r="D5" s="5" t="n">
        <f aca="false">+C5-B5</f>
        <v>0</v>
      </c>
      <c r="E5" s="5"/>
      <c r="F5" s="6" t="n">
        <v>3.6</v>
      </c>
      <c r="H5" s="0" t="n">
        <v>4.115</v>
      </c>
      <c r="J5" s="7" t="n">
        <f aca="false">+F5-H5</f>
        <v>-0.515</v>
      </c>
      <c r="L5" s="0" t="n">
        <v>0.15</v>
      </c>
    </row>
    <row r="6" customFormat="false" ht="12.75" hidden="false" customHeight="false" outlineLevel="0" collapsed="false">
      <c r="A6" s="0" t="n">
        <f aca="false">+A5+1</f>
        <v>3</v>
      </c>
      <c r="B6" s="5" t="n">
        <v>3102</v>
      </c>
      <c r="C6" s="5" t="n">
        <v>3102</v>
      </c>
      <c r="D6" s="5" t="n">
        <f aca="false">+C6-B6</f>
        <v>0</v>
      </c>
      <c r="E6" s="5"/>
      <c r="F6" s="6" t="n">
        <v>3.6</v>
      </c>
      <c r="H6" s="0" t="n">
        <v>4.005</v>
      </c>
      <c r="J6" s="7" t="n">
        <f aca="false">+F6-H6</f>
        <v>-0.405</v>
      </c>
      <c r="L6" s="0" t="n">
        <v>0.15</v>
      </c>
    </row>
    <row r="7" customFormat="false" ht="12.75" hidden="false" customHeight="false" outlineLevel="0" collapsed="false">
      <c r="A7" s="0" t="n">
        <f aca="false">+A6+1</f>
        <v>4</v>
      </c>
      <c r="B7" s="5" t="n">
        <v>3102</v>
      </c>
      <c r="C7" s="5" t="n">
        <v>3102</v>
      </c>
      <c r="D7" s="5" t="n">
        <f aca="false">+C7-B7</f>
        <v>0</v>
      </c>
      <c r="E7" s="5"/>
      <c r="F7" s="6" t="n">
        <v>3.6</v>
      </c>
      <c r="H7" s="0" t="n">
        <v>3.94</v>
      </c>
      <c r="J7" s="7" t="n">
        <f aca="false">+F7-H7</f>
        <v>-0.34</v>
      </c>
      <c r="L7" s="0" t="n">
        <v>0.15</v>
      </c>
    </row>
    <row r="8" customFormat="false" ht="12.75" hidden="false" customHeight="false" outlineLevel="0" collapsed="false">
      <c r="A8" s="0" t="n">
        <f aca="false">+A7+1</f>
        <v>5</v>
      </c>
      <c r="B8" s="5" t="n">
        <v>3102</v>
      </c>
      <c r="C8" s="5" t="n">
        <v>3102</v>
      </c>
      <c r="D8" s="5" t="n">
        <f aca="false">+C8-B8</f>
        <v>0</v>
      </c>
      <c r="E8" s="5"/>
      <c r="F8" s="6" t="n">
        <v>3.6</v>
      </c>
      <c r="H8" s="0" t="n">
        <v>3.865</v>
      </c>
      <c r="J8" s="7" t="n">
        <f aca="false">+F8-H8</f>
        <v>-0.265</v>
      </c>
      <c r="L8" s="0" t="n">
        <v>0.15</v>
      </c>
    </row>
    <row r="9" customFormat="false" ht="12.75" hidden="false" customHeight="false" outlineLevel="0" collapsed="false">
      <c r="A9" s="0" t="n">
        <f aca="false">+A8+1</f>
        <v>6</v>
      </c>
      <c r="B9" s="5" t="n">
        <v>3102</v>
      </c>
      <c r="C9" s="5" t="n">
        <v>3102</v>
      </c>
      <c r="D9" s="5" t="n">
        <f aca="false">+C9-B9</f>
        <v>0</v>
      </c>
      <c r="E9" s="5"/>
      <c r="F9" s="6" t="n">
        <v>3.6</v>
      </c>
      <c r="H9" s="0" t="n">
        <v>3.865</v>
      </c>
      <c r="J9" s="7" t="n">
        <f aca="false">+F9-H9</f>
        <v>-0.265</v>
      </c>
      <c r="L9" s="0" t="n">
        <v>0.15</v>
      </c>
    </row>
    <row r="10" customFormat="false" ht="12.75" hidden="false" customHeight="false" outlineLevel="0" collapsed="false">
      <c r="A10" s="0" t="n">
        <f aca="false">+A9+1</f>
        <v>7</v>
      </c>
      <c r="B10" s="5" t="n">
        <v>3102</v>
      </c>
      <c r="C10" s="5" t="n">
        <v>3102</v>
      </c>
      <c r="D10" s="5" t="n">
        <f aca="false">+C10-B10</f>
        <v>0</v>
      </c>
      <c r="E10" s="5"/>
      <c r="F10" s="6" t="n">
        <v>3.6</v>
      </c>
      <c r="H10" s="0" t="n">
        <v>3.865</v>
      </c>
      <c r="J10" s="7" t="n">
        <f aca="false">+F10-H10</f>
        <v>-0.265</v>
      </c>
      <c r="L10" s="0" t="n">
        <v>0.15</v>
      </c>
    </row>
    <row r="11" customFormat="false" ht="12.75" hidden="false" customHeight="false" outlineLevel="0" collapsed="false">
      <c r="A11" s="0" t="n">
        <f aca="false">+A10+1</f>
        <v>8</v>
      </c>
      <c r="B11" s="5" t="n">
        <v>3102</v>
      </c>
      <c r="C11" s="5" t="n">
        <v>3102</v>
      </c>
      <c r="D11" s="5" t="n">
        <f aca="false">+C11-B11</f>
        <v>0</v>
      </c>
      <c r="E11" s="5"/>
      <c r="F11" s="6" t="n">
        <v>3.6</v>
      </c>
      <c r="H11" s="0" t="n">
        <v>3.78</v>
      </c>
      <c r="J11" s="7" t="n">
        <f aca="false">+F11-H11</f>
        <v>-0.18</v>
      </c>
      <c r="L11" s="0" t="n">
        <v>0.15</v>
      </c>
    </row>
    <row r="12" customFormat="false" ht="12.75" hidden="false" customHeight="false" outlineLevel="0" collapsed="false">
      <c r="A12" s="0" t="n">
        <f aca="false">+A11+1</f>
        <v>9</v>
      </c>
      <c r="B12" s="5" t="n">
        <v>3102</v>
      </c>
      <c r="C12" s="5" t="n">
        <v>2382</v>
      </c>
      <c r="D12" s="5" t="n">
        <f aca="false">+C12-B12</f>
        <v>-720</v>
      </c>
      <c r="E12" s="5"/>
      <c r="F12" s="6" t="n">
        <v>3.6</v>
      </c>
      <c r="H12" s="0" t="n">
        <v>3.695</v>
      </c>
      <c r="J12" s="7" t="n">
        <f aca="false">+F12-H12</f>
        <v>-0.0949999999999998</v>
      </c>
      <c r="L12" s="0" t="n">
        <v>0.15</v>
      </c>
      <c r="M12" s="7" t="n">
        <f aca="false">+J12+L12</f>
        <v>0.0550000000000002</v>
      </c>
    </row>
    <row r="13" customFormat="false" ht="12.75" hidden="false" customHeight="false" outlineLevel="0" collapsed="false">
      <c r="A13" s="0" t="n">
        <f aca="false">+A12+1</f>
        <v>10</v>
      </c>
      <c r="B13" s="5" t="n">
        <v>3102</v>
      </c>
      <c r="C13" s="5" t="n">
        <v>1838</v>
      </c>
      <c r="D13" s="5" t="n">
        <f aca="false">+C13-B13</f>
        <v>-1264</v>
      </c>
      <c r="E13" s="5"/>
      <c r="F13" s="6" t="n">
        <v>3.6</v>
      </c>
      <c r="H13" s="0" t="n">
        <v>3.47</v>
      </c>
      <c r="J13" s="7" t="n">
        <f aca="false">+F13-H13</f>
        <v>0.13</v>
      </c>
      <c r="L13" s="0" t="n">
        <v>0.15</v>
      </c>
      <c r="M13" s="7" t="n">
        <f aca="false">+J13+L13</f>
        <v>0.28</v>
      </c>
      <c r="O13" s="1" t="n">
        <f aca="false">-((L13+J13)*D13)</f>
        <v>353.92</v>
      </c>
    </row>
    <row r="14" customFormat="false" ht="12.75" hidden="false" customHeight="false" outlineLevel="0" collapsed="false">
      <c r="A14" s="0" t="n">
        <f aca="false">+A13+1</f>
        <v>11</v>
      </c>
      <c r="B14" s="5" t="n">
        <v>3102</v>
      </c>
      <c r="C14" s="5" t="n">
        <v>1777</v>
      </c>
      <c r="D14" s="5" t="n">
        <f aca="false">+C14-B14</f>
        <v>-1325</v>
      </c>
      <c r="E14" s="5"/>
      <c r="F14" s="6" t="n">
        <v>3.6</v>
      </c>
      <c r="H14" s="0" t="n">
        <v>3.305</v>
      </c>
      <c r="J14" s="7" t="n">
        <f aca="false">+F14-H14</f>
        <v>0.295</v>
      </c>
      <c r="L14" s="0" t="n">
        <v>0.15</v>
      </c>
      <c r="M14" s="7" t="n">
        <f aca="false">+J14+L14</f>
        <v>0.445</v>
      </c>
      <c r="O14" s="1" t="n">
        <f aca="false">-((L14+J14)*D14)</f>
        <v>589.625</v>
      </c>
    </row>
    <row r="15" customFormat="false" ht="12.75" hidden="false" customHeight="false" outlineLevel="0" collapsed="false">
      <c r="A15" s="0" t="n">
        <f aca="false">+A14+1</f>
        <v>12</v>
      </c>
      <c r="B15" s="5" t="n">
        <v>3102</v>
      </c>
      <c r="C15" s="5" t="n">
        <v>2983</v>
      </c>
      <c r="D15" s="5" t="n">
        <f aca="false">+C15-B15</f>
        <v>-119</v>
      </c>
      <c r="E15" s="5"/>
      <c r="F15" s="6" t="n">
        <v>3.6</v>
      </c>
      <c r="H15" s="0" t="n">
        <v>3.185</v>
      </c>
      <c r="J15" s="7" t="n">
        <f aca="false">+F15-H15</f>
        <v>0.415</v>
      </c>
      <c r="L15" s="0" t="n">
        <v>0.15</v>
      </c>
      <c r="M15" s="7" t="n">
        <f aca="false">+J15+L15</f>
        <v>0.565</v>
      </c>
      <c r="O15" s="1" t="n">
        <f aca="false">-((L15+J15)*D15)</f>
        <v>67.235</v>
      </c>
    </row>
    <row r="16" customFormat="false" ht="12.75" hidden="false" customHeight="false" outlineLevel="0" collapsed="false">
      <c r="A16" s="0" t="n">
        <f aca="false">+A15+1</f>
        <v>13</v>
      </c>
      <c r="B16" s="5" t="n">
        <v>3102</v>
      </c>
      <c r="C16" s="5" t="n">
        <v>3102</v>
      </c>
      <c r="D16" s="5" t="n">
        <f aca="false">+C16-B16</f>
        <v>0</v>
      </c>
      <c r="E16" s="5"/>
      <c r="F16" s="6" t="n">
        <v>3.6</v>
      </c>
      <c r="H16" s="0" t="n">
        <v>3.185</v>
      </c>
      <c r="J16" s="7" t="n">
        <f aca="false">+F16-H16</f>
        <v>0.415</v>
      </c>
      <c r="L16" s="0" t="n">
        <v>0.15</v>
      </c>
      <c r="M16" s="7"/>
      <c r="O16" s="1" t="n">
        <f aca="false">-((L16+J16)*D16)</f>
        <v>-0</v>
      </c>
    </row>
    <row r="17" customFormat="false" ht="12.75" hidden="false" customHeight="false" outlineLevel="0" collapsed="false">
      <c r="A17" s="0" t="n">
        <f aca="false">+A16+1</f>
        <v>14</v>
      </c>
      <c r="B17" s="5" t="n">
        <v>3102</v>
      </c>
      <c r="C17" s="5" t="n">
        <v>2220</v>
      </c>
      <c r="D17" s="5" t="n">
        <f aca="false">+C17-B17</f>
        <v>-882</v>
      </c>
      <c r="E17" s="5"/>
      <c r="F17" s="6" t="n">
        <v>3.6</v>
      </c>
      <c r="H17" s="0" t="n">
        <v>3.185</v>
      </c>
      <c r="J17" s="7" t="n">
        <f aca="false">+F17-H17</f>
        <v>0.415</v>
      </c>
      <c r="L17" s="0" t="n">
        <v>0.15</v>
      </c>
      <c r="M17" s="7" t="n">
        <f aca="false">+J17+L17</f>
        <v>0.565</v>
      </c>
      <c r="O17" s="1" t="n">
        <f aca="false">-((L17+J17)*D17)</f>
        <v>498.33</v>
      </c>
    </row>
    <row r="18" customFormat="false" ht="12.75" hidden="false" customHeight="false" outlineLevel="0" collapsed="false">
      <c r="A18" s="0" t="n">
        <f aca="false">+A17+1</f>
        <v>15</v>
      </c>
      <c r="B18" s="5" t="n">
        <v>3102</v>
      </c>
      <c r="C18" s="5" t="n">
        <v>1511</v>
      </c>
      <c r="D18" s="5" t="n">
        <f aca="false">+C18-B18</f>
        <v>-1591</v>
      </c>
      <c r="E18" s="5"/>
      <c r="F18" s="6" t="n">
        <v>3.6</v>
      </c>
      <c r="H18" s="0" t="n">
        <v>3.135</v>
      </c>
      <c r="J18" s="7" t="n">
        <f aca="false">+F18-H18</f>
        <v>0.465</v>
      </c>
      <c r="L18" s="0" t="n">
        <v>0.15</v>
      </c>
      <c r="M18" s="7" t="n">
        <f aca="false">+J18+L18</f>
        <v>0.615</v>
      </c>
      <c r="O18" s="1" t="n">
        <f aca="false">-((L18+J18)*D18)</f>
        <v>978.465000000001</v>
      </c>
    </row>
    <row r="19" customFormat="false" ht="12.75" hidden="false" customHeight="false" outlineLevel="0" collapsed="false">
      <c r="A19" s="0" t="n">
        <f aca="false">+A18+1</f>
        <v>16</v>
      </c>
      <c r="B19" s="5" t="n">
        <v>3102</v>
      </c>
      <c r="C19" s="5" t="n">
        <v>1701</v>
      </c>
      <c r="D19" s="5" t="n">
        <f aca="false">+C19-B19</f>
        <v>-1401</v>
      </c>
      <c r="E19" s="5"/>
      <c r="F19" s="6" t="n">
        <v>3.6</v>
      </c>
      <c r="H19" s="0" t="n">
        <v>3.03</v>
      </c>
      <c r="J19" s="7" t="n">
        <f aca="false">+F19-H19</f>
        <v>0.57</v>
      </c>
      <c r="L19" s="0" t="n">
        <v>0.15</v>
      </c>
      <c r="M19" s="7" t="n">
        <f aca="false">+J19+L19</f>
        <v>0.72</v>
      </c>
      <c r="O19" s="1" t="n">
        <f aca="false">-((L19+J19)*D19)</f>
        <v>1008.72</v>
      </c>
    </row>
    <row r="20" customFormat="false" ht="12.75" hidden="false" customHeight="false" outlineLevel="0" collapsed="false">
      <c r="A20" s="0" t="n">
        <f aca="false">+A19+1</f>
        <v>17</v>
      </c>
      <c r="B20" s="5" t="n">
        <v>3102</v>
      </c>
      <c r="C20" s="5" t="n">
        <v>1769</v>
      </c>
      <c r="D20" s="5" t="n">
        <f aca="false">+C20-B20</f>
        <v>-1333</v>
      </c>
      <c r="E20" s="5"/>
      <c r="F20" s="6" t="n">
        <v>3.6</v>
      </c>
      <c r="H20" s="0" t="n">
        <v>3.01</v>
      </c>
      <c r="J20" s="7" t="n">
        <f aca="false">+F20-H20</f>
        <v>0.59</v>
      </c>
      <c r="L20" s="0" t="n">
        <v>0.15</v>
      </c>
      <c r="M20" s="7" t="n">
        <f aca="false">+J20+L20</f>
        <v>0.74</v>
      </c>
      <c r="O20" s="1" t="n">
        <f aca="false">-((L20+J20)*D20)</f>
        <v>986.42</v>
      </c>
    </row>
    <row r="21" customFormat="false" ht="12.75" hidden="false" customHeight="false" outlineLevel="0" collapsed="false">
      <c r="A21" s="0" t="n">
        <f aca="false">+A20+1</f>
        <v>18</v>
      </c>
      <c r="B21" s="5" t="n">
        <v>3102</v>
      </c>
      <c r="C21" s="8" t="n">
        <v>1773</v>
      </c>
      <c r="D21" s="5" t="n">
        <f aca="false">+C21-B21</f>
        <v>-1329</v>
      </c>
      <c r="E21" s="5"/>
      <c r="F21" s="6" t="n">
        <v>3.6</v>
      </c>
      <c r="H21" s="0" t="n">
        <v>2.7</v>
      </c>
      <c r="J21" s="7" t="n">
        <f aca="false">+F21-H21</f>
        <v>0.9</v>
      </c>
      <c r="L21" s="0" t="n">
        <v>0.15</v>
      </c>
      <c r="M21" s="7" t="n">
        <f aca="false">+J21+L21</f>
        <v>1.05</v>
      </c>
      <c r="O21" s="1" t="n">
        <f aca="false">-((L21+J21)*D21)</f>
        <v>1395.45</v>
      </c>
    </row>
    <row r="22" customFormat="false" ht="12.75" hidden="false" customHeight="false" outlineLevel="0" collapsed="false">
      <c r="A22" s="0" t="n">
        <f aca="false">+A21+1</f>
        <v>19</v>
      </c>
      <c r="B22" s="5" t="n">
        <v>3102</v>
      </c>
      <c r="C22" s="5" t="n">
        <v>1332</v>
      </c>
      <c r="D22" s="5" t="n">
        <f aca="false">+C22-B22</f>
        <v>-1770</v>
      </c>
      <c r="E22" s="5"/>
      <c r="F22" s="6" t="n">
        <v>3.6</v>
      </c>
      <c r="H22" s="0" t="n">
        <v>2.365</v>
      </c>
      <c r="J22" s="7" t="n">
        <f aca="false">+F22-H22</f>
        <v>1.235</v>
      </c>
      <c r="L22" s="0" t="n">
        <v>0.15</v>
      </c>
      <c r="M22" s="7" t="n">
        <f aca="false">+J22+L22</f>
        <v>1.385</v>
      </c>
      <c r="O22" s="1" t="n">
        <f aca="false">-((L22+J22)*D22)</f>
        <v>2451.45</v>
      </c>
    </row>
    <row r="23" customFormat="false" ht="12.75" hidden="false" customHeight="false" outlineLevel="0" collapsed="false">
      <c r="A23" s="0" t="n">
        <f aca="false">+A22+1</f>
        <v>20</v>
      </c>
      <c r="B23" s="5" t="n">
        <v>3102</v>
      </c>
      <c r="C23" s="5" t="n">
        <v>1332</v>
      </c>
      <c r="D23" s="5" t="n">
        <f aca="false">+C23-B23</f>
        <v>-1770</v>
      </c>
      <c r="E23" s="5"/>
      <c r="F23" s="6" t="n">
        <v>3.6</v>
      </c>
      <c r="H23" s="0" t="n">
        <v>2.365</v>
      </c>
      <c r="J23" s="7" t="n">
        <f aca="false">+F23-H23</f>
        <v>1.235</v>
      </c>
      <c r="L23" s="0" t="n">
        <v>0.15</v>
      </c>
      <c r="M23" s="7" t="n">
        <f aca="false">+J23+L23</f>
        <v>1.385</v>
      </c>
      <c r="O23" s="1" t="n">
        <f aca="false">-((L23+J23)*D23)</f>
        <v>2451.45</v>
      </c>
    </row>
    <row r="24" customFormat="false" ht="12.75" hidden="false" customHeight="false" outlineLevel="0" collapsed="false">
      <c r="A24" s="0" t="n">
        <f aca="false">+A23+1</f>
        <v>21</v>
      </c>
      <c r="B24" s="5" t="n">
        <v>3102</v>
      </c>
      <c r="C24" s="5" t="n">
        <v>1332</v>
      </c>
      <c r="D24" s="5" t="n">
        <f aca="false">+C24-B24</f>
        <v>-1770</v>
      </c>
      <c r="E24" s="5"/>
      <c r="F24" s="6" t="n">
        <v>3.6</v>
      </c>
      <c r="H24" s="0" t="n">
        <v>2.365</v>
      </c>
      <c r="J24" s="7" t="n">
        <f aca="false">+F24-H24</f>
        <v>1.235</v>
      </c>
      <c r="L24" s="0" t="n">
        <v>0.15</v>
      </c>
      <c r="M24" s="7" t="n">
        <f aca="false">+J24+L24</f>
        <v>1.385</v>
      </c>
      <c r="O24" s="1" t="n">
        <f aca="false">-((L24+J24)*D24)</f>
        <v>2451.45</v>
      </c>
    </row>
    <row r="25" customFormat="false" ht="12.75" hidden="false" customHeight="false" outlineLevel="0" collapsed="false">
      <c r="A25" s="0" t="n">
        <f aca="false">+A24+1</f>
        <v>22</v>
      </c>
      <c r="B25" s="5" t="n">
        <v>3102</v>
      </c>
      <c r="C25" s="5" t="n">
        <f aca="false">1231+2068</f>
        <v>3299</v>
      </c>
      <c r="D25" s="5" t="n">
        <f aca="false">+C25-B25</f>
        <v>197</v>
      </c>
      <c r="E25" s="5"/>
      <c r="F25" s="6" t="n">
        <v>3.6</v>
      </c>
      <c r="H25" s="0" t="n">
        <v>2.71</v>
      </c>
      <c r="J25" s="7" t="n">
        <f aca="false">+F25-H25</f>
        <v>0.89</v>
      </c>
      <c r="L25" s="0" t="n">
        <v>0.15</v>
      </c>
      <c r="O25" s="1" t="n">
        <f aca="false">-((L25+J25)*D25)</f>
        <v>-204.88</v>
      </c>
    </row>
    <row r="26" customFormat="false" ht="12.75" hidden="false" customHeight="false" outlineLevel="0" collapsed="false">
      <c r="A26" s="0" t="n">
        <f aca="false">+A25+1</f>
        <v>23</v>
      </c>
      <c r="B26" s="5" t="n">
        <v>3102</v>
      </c>
      <c r="C26" s="5" t="n">
        <f aca="false">1149+2068</f>
        <v>3217</v>
      </c>
      <c r="D26" s="5" t="n">
        <f aca="false">+C26-B26</f>
        <v>115</v>
      </c>
      <c r="E26" s="5"/>
      <c r="F26" s="6" t="n">
        <v>3.6</v>
      </c>
      <c r="H26" s="0" t="n">
        <v>2.9</v>
      </c>
      <c r="J26" s="7" t="n">
        <f aca="false">+F26-H26</f>
        <v>0.7</v>
      </c>
      <c r="L26" s="0" t="n">
        <v>0.15</v>
      </c>
      <c r="O26" s="1" t="n">
        <f aca="false">-((L26+J26)*D26)</f>
        <v>-97.75</v>
      </c>
    </row>
    <row r="27" customFormat="false" ht="12.75" hidden="false" customHeight="false" outlineLevel="0" collapsed="false">
      <c r="A27" s="0" t="n">
        <f aca="false">+A26+1</f>
        <v>24</v>
      </c>
      <c r="B27" s="5" t="n">
        <v>3102</v>
      </c>
      <c r="C27" s="5" t="n">
        <f aca="false">1119+2068</f>
        <v>3187</v>
      </c>
      <c r="D27" s="5" t="n">
        <f aca="false">+C27-B27</f>
        <v>85</v>
      </c>
      <c r="E27" s="5"/>
      <c r="F27" s="6" t="n">
        <v>3.6</v>
      </c>
      <c r="H27" s="0" t="n">
        <v>2.84</v>
      </c>
      <c r="J27" s="7" t="n">
        <f aca="false">+F27-H27</f>
        <v>0.76</v>
      </c>
      <c r="L27" s="0" t="n">
        <v>0.15</v>
      </c>
      <c r="O27" s="1" t="n">
        <f aca="false">-((L27+J27)*D27)</f>
        <v>-77.35</v>
      </c>
    </row>
    <row r="28" customFormat="false" ht="12.75" hidden="false" customHeight="false" outlineLevel="0" collapsed="false">
      <c r="A28" s="0" t="n">
        <f aca="false">+A27+1</f>
        <v>25</v>
      </c>
      <c r="B28" s="5" t="n">
        <v>3102</v>
      </c>
      <c r="C28" s="5" t="n">
        <f aca="false">1148+2068</f>
        <v>3216</v>
      </c>
      <c r="D28" s="5" t="n">
        <f aca="false">+C28-B28</f>
        <v>114</v>
      </c>
      <c r="E28" s="5"/>
      <c r="F28" s="6" t="n">
        <v>3.6</v>
      </c>
      <c r="H28" s="0" t="n">
        <v>2.91</v>
      </c>
      <c r="J28" s="7" t="n">
        <f aca="false">+F28-H28</f>
        <v>0.69</v>
      </c>
      <c r="L28" s="0" t="n">
        <v>0.15</v>
      </c>
      <c r="O28" s="1" t="n">
        <f aca="false">-((L28+J28)*D28)</f>
        <v>-95.76</v>
      </c>
    </row>
    <row r="29" customFormat="false" ht="12.75" hidden="false" customHeight="false" outlineLevel="0" collapsed="false">
      <c r="A29" s="0" t="n">
        <f aca="false">+A28+1</f>
        <v>26</v>
      </c>
      <c r="B29" s="5" t="n">
        <v>3102</v>
      </c>
      <c r="C29" s="5" t="n">
        <f aca="false">1733+2068</f>
        <v>3801</v>
      </c>
      <c r="D29" s="5" t="n">
        <f aca="false">+C29-B29</f>
        <v>699</v>
      </c>
      <c r="E29" s="5"/>
      <c r="F29" s="6" t="n">
        <v>3.6</v>
      </c>
      <c r="H29" s="0" t="n">
        <v>2.315</v>
      </c>
      <c r="J29" s="7" t="n">
        <f aca="false">+F29-H29</f>
        <v>1.285</v>
      </c>
      <c r="L29" s="0" t="n">
        <v>0.15</v>
      </c>
      <c r="O29" s="1" t="n">
        <f aca="false">-((L29+J29)*D29)</f>
        <v>-1003.065</v>
      </c>
    </row>
    <row r="30" customFormat="false" ht="12.75" hidden="false" customHeight="false" outlineLevel="0" collapsed="false">
      <c r="A30" s="0" t="n">
        <f aca="false">+A29+1</f>
        <v>27</v>
      </c>
      <c r="B30" s="5" t="n">
        <v>3102</v>
      </c>
      <c r="C30" s="5" t="n">
        <f aca="false">1733+2068</f>
        <v>3801</v>
      </c>
      <c r="D30" s="5" t="n">
        <f aca="false">+C30-B30</f>
        <v>699</v>
      </c>
      <c r="E30" s="5"/>
      <c r="F30" s="6" t="n">
        <v>3.6</v>
      </c>
      <c r="H30" s="0" t="n">
        <v>2.315</v>
      </c>
      <c r="J30" s="7" t="n">
        <f aca="false">+F30-H30</f>
        <v>1.285</v>
      </c>
      <c r="L30" s="0" t="n">
        <v>0.15</v>
      </c>
      <c r="O30" s="1" t="n">
        <f aca="false">-((L30+J30)*D30)</f>
        <v>-1003.065</v>
      </c>
    </row>
    <row r="31" customFormat="false" ht="12.75" hidden="false" customHeight="false" outlineLevel="0" collapsed="false">
      <c r="A31" s="0" t="n">
        <f aca="false">+A30+1</f>
        <v>28</v>
      </c>
      <c r="B31" s="5" t="n">
        <v>3102</v>
      </c>
      <c r="C31" s="5" t="n">
        <f aca="false">1733+2068</f>
        <v>3801</v>
      </c>
      <c r="D31" s="5" t="n">
        <f aca="false">+C31-B31</f>
        <v>699</v>
      </c>
      <c r="E31" s="5"/>
      <c r="F31" s="6" t="n">
        <v>3.6</v>
      </c>
      <c r="H31" s="0" t="n">
        <v>2.315</v>
      </c>
      <c r="J31" s="7" t="n">
        <f aca="false">+F31-H31</f>
        <v>1.285</v>
      </c>
      <c r="L31" s="0" t="n">
        <v>0.15</v>
      </c>
      <c r="O31" s="1" t="n">
        <f aca="false">-((L31+J31)*D31)</f>
        <v>-1003.065</v>
      </c>
    </row>
    <row r="32" customFormat="false" ht="12.75" hidden="false" customHeight="false" outlineLevel="0" collapsed="false">
      <c r="A32" s="0" t="n">
        <f aca="false">+A31+1</f>
        <v>29</v>
      </c>
      <c r="B32" s="5" t="n">
        <v>3102</v>
      </c>
      <c r="C32" s="8" t="n">
        <f aca="false">3102+2068</f>
        <v>5170</v>
      </c>
      <c r="D32" s="5" t="n">
        <f aca="false">+C32-B32</f>
        <v>2068</v>
      </c>
      <c r="E32" s="5"/>
      <c r="F32" s="6" t="n">
        <v>3.6</v>
      </c>
      <c r="H32" s="0" t="n">
        <v>2.315</v>
      </c>
      <c r="J32" s="7" t="n">
        <f aca="false">+F32-H32</f>
        <v>1.285</v>
      </c>
      <c r="L32" s="0" t="n">
        <v>0.15</v>
      </c>
      <c r="O32" s="1" t="n">
        <f aca="false">-((L32+J32)*D32)</f>
        <v>-2967.58</v>
      </c>
    </row>
    <row r="33" customFormat="false" ht="12.75" hidden="false" customHeight="false" outlineLevel="0" collapsed="false">
      <c r="A33" s="0" t="n">
        <f aca="false">+A32+1</f>
        <v>30</v>
      </c>
      <c r="B33" s="5" t="n">
        <v>3102</v>
      </c>
      <c r="C33" s="8" t="n">
        <f aca="false">1733+2068</f>
        <v>3801</v>
      </c>
      <c r="D33" s="5" t="n">
        <f aca="false">+C33-B33</f>
        <v>699</v>
      </c>
      <c r="E33" s="5"/>
      <c r="F33" s="6" t="n">
        <v>3.6</v>
      </c>
      <c r="H33" s="0" t="n">
        <v>2.745</v>
      </c>
      <c r="J33" s="7" t="n">
        <f aca="false">+F33-H33</f>
        <v>0.855</v>
      </c>
      <c r="L33" s="0" t="n">
        <v>0.15</v>
      </c>
      <c r="O33" s="1" t="n">
        <f aca="false">-((L33+J33)*D33)</f>
        <v>-702.495</v>
      </c>
    </row>
    <row r="34" customFormat="false" ht="12.75" hidden="false" customHeight="false" outlineLevel="0" collapsed="false">
      <c r="A34" s="0" t="n">
        <f aca="false">+A33+1</f>
        <v>31</v>
      </c>
      <c r="B34" s="5" t="n">
        <v>3102</v>
      </c>
      <c r="C34" s="8" t="n">
        <f aca="false">1733+2068</f>
        <v>3801</v>
      </c>
      <c r="D34" s="5" t="n">
        <f aca="false">+C34-B34</f>
        <v>699</v>
      </c>
      <c r="E34" s="5"/>
      <c r="F34" s="6" t="n">
        <v>3.6</v>
      </c>
      <c r="H34" s="0" t="n">
        <v>2.315</v>
      </c>
      <c r="J34" s="7" t="n">
        <f aca="false">+F34-H34</f>
        <v>1.285</v>
      </c>
      <c r="L34" s="0" t="n">
        <v>0.15</v>
      </c>
      <c r="O34" s="18" t="n">
        <f aca="false">-((L34+J34)*D34)</f>
        <v>-1003.065</v>
      </c>
    </row>
    <row r="35" customFormat="false" ht="12.75" hidden="false" customHeight="false" outlineLevel="0" collapsed="false">
      <c r="B35" s="5" t="n">
        <f aca="false">SUM(B4:B34)</f>
        <v>96162</v>
      </c>
      <c r="C35" s="5" t="n">
        <f aca="false">SUM(C4:C34)</f>
        <v>86962</v>
      </c>
      <c r="D35" s="5" t="n">
        <f aca="false">SUM(D4:D34)</f>
        <v>-9200</v>
      </c>
      <c r="E35" s="5"/>
      <c r="F35" s="6"/>
      <c r="M35" s="7" t="n">
        <f aca="false">SUM(M12:M24)/12</f>
        <v>0.765833333333334</v>
      </c>
      <c r="O35" s="1" t="n">
        <f aca="false">SUM(O13:O34)</f>
        <v>5074.44</v>
      </c>
    </row>
    <row r="37" customFormat="false" ht="12.75" hidden="false" customHeight="false" outlineLevel="0" collapsed="false">
      <c r="D37" s="19" t="n">
        <f aca="false">+D35*M35</f>
        <v>-7045.66666666667</v>
      </c>
      <c r="E37" s="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2001-05-22T15:10:50Z</dcterms:created>
  <dc:creator>tstaab</dc:creator>
  <dc:description/>
  <dc:language>en-US</dc:language>
  <cp:lastModifiedBy>Pamela Boxx</cp:lastModifiedBy>
  <cp:lastPrinted>2001-06-21T18:53:21Z</cp:lastPrinted>
  <dcterms:modified xsi:type="dcterms:W3CDTF">2001-06-21T18:59:13Z</dcterms:modified>
  <cp:revision>0</cp:revision>
  <dc:subject/>
  <dc:title/>
</cp:coreProperties>
</file>